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"/>
    </mc:Choice>
  </mc:AlternateContent>
  <xr:revisionPtr revIDLastSave="0" documentId="8_{66812987-5356-43A3-A835-06A09A5C5ADE}" xr6:coauthVersionLast="47" xr6:coauthVersionMax="47" xr10:uidLastSave="{00000000-0000-0000-0000-000000000000}"/>
  <workbookProtection lockStructure="1"/>
  <bookViews>
    <workbookView xWindow="-120" yWindow="-120" windowWidth="20730" windowHeight="11040" xr2:uid="{00000000-000D-0000-FFFF-FFFF00000000}"/>
  </bookViews>
  <sheets>
    <sheet name="Recaudación Depto. e Impuesto" sheetId="1" r:id="rId1"/>
    <sheet name="Consolidado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U22" i="1"/>
  <c r="T22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K3" i="1"/>
</calcChain>
</file>

<file path=xl/sharedStrings.xml><?xml version="1.0" encoding="utf-8"?>
<sst xmlns="http://schemas.openxmlformats.org/spreadsheetml/2006/main" count="1698" uniqueCount="666">
  <si>
    <t>Recaudación por departamento e impuesto, año</t>
  </si>
  <si>
    <t>Millones de Quetzales / Con base al domicilio fiscal / No contempla devolución del Crédito Fiscal del IVA</t>
  </si>
  <si>
    <t>DESCRIPCIÓN</t>
  </si>
  <si>
    <t>TOTAL</t>
  </si>
  <si>
    <t>COMERCIO EXTERIOR</t>
  </si>
  <si>
    <t xml:space="preserve">IVA </t>
  </si>
  <si>
    <t>DAI</t>
  </si>
  <si>
    <t>INTERNOS</t>
  </si>
  <si>
    <t>ISR</t>
  </si>
  <si>
    <t>ISO</t>
  </si>
  <si>
    <t>ISET</t>
  </si>
  <si>
    <t>IEMA</t>
  </si>
  <si>
    <t>IETAAP</t>
  </si>
  <si>
    <t>Patrimonio</t>
  </si>
  <si>
    <t>IVA</t>
  </si>
  <si>
    <t>Bebidas</t>
  </si>
  <si>
    <t>Tabacos</t>
  </si>
  <si>
    <t>Petróleo</t>
  </si>
  <si>
    <t>Cemento</t>
  </si>
  <si>
    <t>Timbres</t>
  </si>
  <si>
    <t>Vehículos</t>
  </si>
  <si>
    <t>IPRIMA</t>
  </si>
  <si>
    <t>Otros</t>
  </si>
  <si>
    <t>CENTRAL</t>
  </si>
  <si>
    <t>Guatemala</t>
  </si>
  <si>
    <t>Chimaltenango</t>
  </si>
  <si>
    <t>El Progreso</t>
  </si>
  <si>
    <t>SUR</t>
  </si>
  <si>
    <t>Escuintla</t>
  </si>
  <si>
    <t>Retalhuleu</t>
  </si>
  <si>
    <t>Santa Rosa</t>
  </si>
  <si>
    <t>Jutiapa</t>
  </si>
  <si>
    <t>NORORIENTE</t>
  </si>
  <si>
    <t>Izabal</t>
  </si>
  <si>
    <t>Chiquimula</t>
  </si>
  <si>
    <t>Zacapa</t>
  </si>
  <si>
    <t>Alta Verapaz</t>
  </si>
  <si>
    <t>Baja Verapaz</t>
  </si>
  <si>
    <t>Petén</t>
  </si>
  <si>
    <t>Jalapa</t>
  </si>
  <si>
    <t>OCCIDENTE</t>
  </si>
  <si>
    <t>San Marcos</t>
  </si>
  <si>
    <t>Huehuetenango</t>
  </si>
  <si>
    <t>Quetzaltenango</t>
  </si>
  <si>
    <t>Sololá</t>
  </si>
  <si>
    <t>Quiché</t>
  </si>
  <si>
    <r>
      <rPr>
        <b/>
        <sz val="20"/>
        <color indexed="62"/>
        <rFont val="Century Gothic"/>
        <family val="2"/>
      </rPr>
      <t xml:space="preserve">Recaudación SAT por departamento e impuesto </t>
    </r>
    <r>
      <rPr>
        <sz val="20"/>
        <color indexed="57"/>
        <rFont val="Century Gothic"/>
        <family val="2"/>
      </rPr>
      <t/>
    </r>
  </si>
  <si>
    <t>1TOTAL</t>
  </si>
  <si>
    <t>1CENTRAL</t>
  </si>
  <si>
    <t>1Guatemala</t>
  </si>
  <si>
    <t>1Chimaltenango</t>
  </si>
  <si>
    <t>1El Progreso</t>
  </si>
  <si>
    <t>1SUR</t>
  </si>
  <si>
    <t>1Escuintla</t>
  </si>
  <si>
    <t>1Retalhuleu</t>
  </si>
  <si>
    <t>1Santa Rosa</t>
  </si>
  <si>
    <t>1Jutiapa</t>
  </si>
  <si>
    <t>1NORORIENTE</t>
  </si>
  <si>
    <t>1Izabal</t>
  </si>
  <si>
    <t>1Chiquimula</t>
  </si>
  <si>
    <t>1Zacapa</t>
  </si>
  <si>
    <t>1Alta Verapaz</t>
  </si>
  <si>
    <t>1Baja Verapaz</t>
  </si>
  <si>
    <t>1Petén</t>
  </si>
  <si>
    <t>1Jalapa</t>
  </si>
  <si>
    <t>1OCCIDENTE</t>
  </si>
  <si>
    <t>1San Marcos</t>
  </si>
  <si>
    <t>1Huehuetenango</t>
  </si>
  <si>
    <t>1Quetzaltenango</t>
  </si>
  <si>
    <t>1Sololá</t>
  </si>
  <si>
    <t>1Quiché</t>
  </si>
  <si>
    <t>2TOTAL</t>
  </si>
  <si>
    <t>2CENTRAL</t>
  </si>
  <si>
    <t>2Guatemala</t>
  </si>
  <si>
    <t>2Chimaltenango</t>
  </si>
  <si>
    <t>2El Progreso</t>
  </si>
  <si>
    <t>2SUR</t>
  </si>
  <si>
    <t>2Escuintla</t>
  </si>
  <si>
    <t>2Retalhuleu</t>
  </si>
  <si>
    <t>2Santa Rosa</t>
  </si>
  <si>
    <t>2Jutiapa</t>
  </si>
  <si>
    <t>2NORORIENTE</t>
  </si>
  <si>
    <t>2Izabal</t>
  </si>
  <si>
    <t>2Chiquimula</t>
  </si>
  <si>
    <t>2Zacapa</t>
  </si>
  <si>
    <t>2Alta Verapaz</t>
  </si>
  <si>
    <t>2Baja Verapaz</t>
  </si>
  <si>
    <t>2Petén</t>
  </si>
  <si>
    <t>2Jalapa</t>
  </si>
  <si>
    <t>2OCCIDENTE</t>
  </si>
  <si>
    <t>2San Marcos</t>
  </si>
  <si>
    <t>2Huehuetenango</t>
  </si>
  <si>
    <t>2Quetzaltenango</t>
  </si>
  <si>
    <t>2Sololá</t>
  </si>
  <si>
    <t>2Quiché</t>
  </si>
  <si>
    <t>3TOTAL</t>
  </si>
  <si>
    <t>3CENTRAL</t>
  </si>
  <si>
    <t>3Guatemala</t>
  </si>
  <si>
    <t>3Chimaltenango</t>
  </si>
  <si>
    <t>3El Progreso</t>
  </si>
  <si>
    <t>3SUR</t>
  </si>
  <si>
    <t>3Escuintla</t>
  </si>
  <si>
    <t>3Retalhuleu</t>
  </si>
  <si>
    <t>3Santa Rosa</t>
  </si>
  <si>
    <t>3Jutiapa</t>
  </si>
  <si>
    <t>3NORORIENTE</t>
  </si>
  <si>
    <t>3Izabal</t>
  </si>
  <si>
    <t>3Chiquimula</t>
  </si>
  <si>
    <t>3Zacapa</t>
  </si>
  <si>
    <t>3Alta Verapaz</t>
  </si>
  <si>
    <t>3Baja Verapaz</t>
  </si>
  <si>
    <t>3Petén</t>
  </si>
  <si>
    <t>3Jalapa</t>
  </si>
  <si>
    <t>3OCCIDENTE</t>
  </si>
  <si>
    <t>3San Marcos</t>
  </si>
  <si>
    <t>3Huehuetenango</t>
  </si>
  <si>
    <t>3Quetzaltenango</t>
  </si>
  <si>
    <t>3Sololá</t>
  </si>
  <si>
    <t>3Quiché</t>
  </si>
  <si>
    <t>4TOTAL</t>
  </si>
  <si>
    <t>4CENTRAL</t>
  </si>
  <si>
    <t>4Guatemala</t>
  </si>
  <si>
    <t>4Chimaltenango</t>
  </si>
  <si>
    <t>4El Progreso</t>
  </si>
  <si>
    <t>4SUR</t>
  </si>
  <si>
    <t>4Escuintla</t>
  </si>
  <si>
    <t>4Retalhuleu</t>
  </si>
  <si>
    <t>4Santa Rosa</t>
  </si>
  <si>
    <t>4Jutiapa</t>
  </si>
  <si>
    <t>4NORORIENTE</t>
  </si>
  <si>
    <t>4Izabal</t>
  </si>
  <si>
    <t>4Chiquimula</t>
  </si>
  <si>
    <t>4Zacapa</t>
  </si>
  <si>
    <t>4Alta Verapaz</t>
  </si>
  <si>
    <t>4Baja Verapaz</t>
  </si>
  <si>
    <t>4Petén</t>
  </si>
  <si>
    <t>4Jalapa</t>
  </si>
  <si>
    <t>4OCCIDENTE</t>
  </si>
  <si>
    <t>4San Marcos</t>
  </si>
  <si>
    <t>4Huehuetenango</t>
  </si>
  <si>
    <t>4Quetzaltenango</t>
  </si>
  <si>
    <t>4Sololá</t>
  </si>
  <si>
    <t>4Quiché</t>
  </si>
  <si>
    <t>Año 2004</t>
  </si>
  <si>
    <t>5TOTAL</t>
  </si>
  <si>
    <t>5CENTRAL</t>
  </si>
  <si>
    <t>5Guatemala</t>
  </si>
  <si>
    <t>5Chimaltenango</t>
  </si>
  <si>
    <t>5El Progreso</t>
  </si>
  <si>
    <t>5SUR</t>
  </si>
  <si>
    <t>5Escuintla</t>
  </si>
  <si>
    <t>5Retalhuleu</t>
  </si>
  <si>
    <t>5Santa Rosa</t>
  </si>
  <si>
    <t>5Jutiapa</t>
  </si>
  <si>
    <t>5NORORIENTE</t>
  </si>
  <si>
    <t>5Izabal</t>
  </si>
  <si>
    <t>5Chiquimula</t>
  </si>
  <si>
    <t>5Zacapa</t>
  </si>
  <si>
    <t>5Alta Verapaz</t>
  </si>
  <si>
    <t>5Baja Verapaz</t>
  </si>
  <si>
    <t>5Petén</t>
  </si>
  <si>
    <t>5Jalapa</t>
  </si>
  <si>
    <t>5OCCIDENTE</t>
  </si>
  <si>
    <t>5San Marcos</t>
  </si>
  <si>
    <t>5Huehuetenango</t>
  </si>
  <si>
    <t>5Quetzaltenango</t>
  </si>
  <si>
    <t>5Sololá</t>
  </si>
  <si>
    <t>5Quiché</t>
  </si>
  <si>
    <t>Año 2005</t>
  </si>
  <si>
    <t>6TOTAL</t>
  </si>
  <si>
    <t>6CENTRAL</t>
  </si>
  <si>
    <t>6Guatemala</t>
  </si>
  <si>
    <t>6Chimaltenango</t>
  </si>
  <si>
    <t>6El Progreso</t>
  </si>
  <si>
    <t>6SUR</t>
  </si>
  <si>
    <t>6Escuintla</t>
  </si>
  <si>
    <t>6Retalhuleu</t>
  </si>
  <si>
    <t>6Santa Rosa</t>
  </si>
  <si>
    <t>6Jutiapa</t>
  </si>
  <si>
    <t>6NORORIENTE</t>
  </si>
  <si>
    <t>6Izabal</t>
  </si>
  <si>
    <t>6Chiquimula</t>
  </si>
  <si>
    <t>6Zacapa</t>
  </si>
  <si>
    <t>6Alta Verapaz</t>
  </si>
  <si>
    <t>6Baja Verapaz</t>
  </si>
  <si>
    <t>6Petén</t>
  </si>
  <si>
    <t>6Jalapa</t>
  </si>
  <si>
    <t>6OCCIDENTE</t>
  </si>
  <si>
    <t>6San Marcos</t>
  </si>
  <si>
    <t>6Huehuetenango</t>
  </si>
  <si>
    <t>6Quetzaltenango</t>
  </si>
  <si>
    <t>6Sololá</t>
  </si>
  <si>
    <t>6Quiché</t>
  </si>
  <si>
    <t>Año 2006</t>
  </si>
  <si>
    <t>7TOTAL</t>
  </si>
  <si>
    <t>7CENTRAL</t>
  </si>
  <si>
    <t>7Guatemala</t>
  </si>
  <si>
    <t>7Chimaltenango</t>
  </si>
  <si>
    <t>7El Progreso</t>
  </si>
  <si>
    <t>7SUR</t>
  </si>
  <si>
    <t>7Escuintla</t>
  </si>
  <si>
    <t>7Retalhuleu</t>
  </si>
  <si>
    <t>7Santa Rosa</t>
  </si>
  <si>
    <t>7Jutiapa</t>
  </si>
  <si>
    <t>7NORORIENTE</t>
  </si>
  <si>
    <t>7Izabal</t>
  </si>
  <si>
    <t>7Chiquimula</t>
  </si>
  <si>
    <t>7Zacapa</t>
  </si>
  <si>
    <t>7Alta Verapaz</t>
  </si>
  <si>
    <t>7Baja Verapaz</t>
  </si>
  <si>
    <t>7Petén</t>
  </si>
  <si>
    <t>7Jalapa</t>
  </si>
  <si>
    <t>7OCCIDENTE</t>
  </si>
  <si>
    <t>7San Marcos</t>
  </si>
  <si>
    <t>7Huehuetenango</t>
  </si>
  <si>
    <t>7Quetzaltenango</t>
  </si>
  <si>
    <t>7Sololá</t>
  </si>
  <si>
    <t>7Quiché</t>
  </si>
  <si>
    <t>Año 2007</t>
  </si>
  <si>
    <t>8TOTAL</t>
  </si>
  <si>
    <t>8CENTRAL</t>
  </si>
  <si>
    <t>8Guatemala</t>
  </si>
  <si>
    <t>8Chimaltenango</t>
  </si>
  <si>
    <t>8El Progreso</t>
  </si>
  <si>
    <t>8SUR</t>
  </si>
  <si>
    <t>8Escuintla</t>
  </si>
  <si>
    <t>8Retalhuleu</t>
  </si>
  <si>
    <t>8Santa Rosa</t>
  </si>
  <si>
    <t>8Jutiapa</t>
  </si>
  <si>
    <t>8NORORIENTE</t>
  </si>
  <si>
    <t>8Izabal</t>
  </si>
  <si>
    <t>8Chiquimula</t>
  </si>
  <si>
    <t>8Zacapa</t>
  </si>
  <si>
    <t>8Alta Verapaz</t>
  </si>
  <si>
    <t>8Baja Verapaz</t>
  </si>
  <si>
    <t>8Petén</t>
  </si>
  <si>
    <t>8Jalapa</t>
  </si>
  <si>
    <t>8OCCIDENTE</t>
  </si>
  <si>
    <t>8San Marcos</t>
  </si>
  <si>
    <t>8Huehuetenango</t>
  </si>
  <si>
    <t>8Quetzaltenango</t>
  </si>
  <si>
    <t>8Sololá</t>
  </si>
  <si>
    <t>8Quiché</t>
  </si>
  <si>
    <t>Año 2008</t>
  </si>
  <si>
    <t>9TOTAL</t>
  </si>
  <si>
    <t>9CENTRAL</t>
  </si>
  <si>
    <t>9Guatemala</t>
  </si>
  <si>
    <t>9Chimaltenango</t>
  </si>
  <si>
    <t>9El Progreso</t>
  </si>
  <si>
    <t>9SUR</t>
  </si>
  <si>
    <t>9Escuintla</t>
  </si>
  <si>
    <t>9Retalhuleu</t>
  </si>
  <si>
    <t>9Santa Rosa</t>
  </si>
  <si>
    <t>9Jutiapa</t>
  </si>
  <si>
    <t>9NORORIENTE</t>
  </si>
  <si>
    <t>9Izabal</t>
  </si>
  <si>
    <t>9Chiquimula</t>
  </si>
  <si>
    <t>9Zacapa</t>
  </si>
  <si>
    <t>9Alta Verapaz</t>
  </si>
  <si>
    <t>9Baja Verapaz</t>
  </si>
  <si>
    <t>9Petén</t>
  </si>
  <si>
    <t>9Jalapa</t>
  </si>
  <si>
    <t>9OCCIDENTE</t>
  </si>
  <si>
    <t>9San Marcos</t>
  </si>
  <si>
    <t>9Huehuetenango</t>
  </si>
  <si>
    <t>9Quetzaltenango</t>
  </si>
  <si>
    <t>9Sololá</t>
  </si>
  <si>
    <t>9Quiché</t>
  </si>
  <si>
    <t>Año 2009</t>
  </si>
  <si>
    <t>10TOTAL</t>
  </si>
  <si>
    <t>10CENTRAL</t>
  </si>
  <si>
    <t>10Guatemala</t>
  </si>
  <si>
    <t>10Chimaltenango</t>
  </si>
  <si>
    <t>10El Progreso</t>
  </si>
  <si>
    <t>10SUR</t>
  </si>
  <si>
    <t>10Escuintla</t>
  </si>
  <si>
    <t>10Retalhuleu</t>
  </si>
  <si>
    <t>10Santa Rosa</t>
  </si>
  <si>
    <t>10Jutiapa</t>
  </si>
  <si>
    <t>10NORORIENTE</t>
  </si>
  <si>
    <t>10Izabal</t>
  </si>
  <si>
    <t>10Chiquimula</t>
  </si>
  <si>
    <t>10Zacapa</t>
  </si>
  <si>
    <t>10Alta Verapaz</t>
  </si>
  <si>
    <t>10Baja Verapaz</t>
  </si>
  <si>
    <t>10Petén</t>
  </si>
  <si>
    <t>10Jalapa</t>
  </si>
  <si>
    <t>10OCCIDENTE</t>
  </si>
  <si>
    <t>10San Marcos</t>
  </si>
  <si>
    <t>10Huehuetenango</t>
  </si>
  <si>
    <t>10Quetzaltenango</t>
  </si>
  <si>
    <t>10Sololá</t>
  </si>
  <si>
    <t>10Quiché</t>
  </si>
  <si>
    <t>Año 2010</t>
  </si>
  <si>
    <t>11TOTAL</t>
  </si>
  <si>
    <t>11CENTRAL</t>
  </si>
  <si>
    <t>11Guatemala</t>
  </si>
  <si>
    <t>11Chimaltenango</t>
  </si>
  <si>
    <t>11El Progreso</t>
  </si>
  <si>
    <t>11SUR</t>
  </si>
  <si>
    <t>11Escuintla</t>
  </si>
  <si>
    <t>11Retalhuleu</t>
  </si>
  <si>
    <t>11Santa Rosa</t>
  </si>
  <si>
    <t>11Jutiapa</t>
  </si>
  <si>
    <t>11NORORIENTE</t>
  </si>
  <si>
    <t>11Izabal</t>
  </si>
  <si>
    <t>11Chiquimula</t>
  </si>
  <si>
    <t>11Zacapa</t>
  </si>
  <si>
    <t>11Alta Verapaz</t>
  </si>
  <si>
    <t>11Baja Verapaz</t>
  </si>
  <si>
    <t>11Petén</t>
  </si>
  <si>
    <t>11Jalapa</t>
  </si>
  <si>
    <t>11OCCIDENTE</t>
  </si>
  <si>
    <t>11San Marcos</t>
  </si>
  <si>
    <t>11Huehuetenango</t>
  </si>
  <si>
    <t>11Quetzaltenango</t>
  </si>
  <si>
    <t>11Sololá</t>
  </si>
  <si>
    <t>11Quiché</t>
  </si>
  <si>
    <t>Año 2011</t>
  </si>
  <si>
    <t>12TOTAL</t>
  </si>
  <si>
    <t>12CENTRAL</t>
  </si>
  <si>
    <t>12Guatemala</t>
  </si>
  <si>
    <t>12Chimaltenango</t>
  </si>
  <si>
    <t>12El Progreso</t>
  </si>
  <si>
    <t>12SUR</t>
  </si>
  <si>
    <t>12Escuintla</t>
  </si>
  <si>
    <t>12Retalhuleu</t>
  </si>
  <si>
    <t>12Santa Rosa</t>
  </si>
  <si>
    <t>12Jutiapa</t>
  </si>
  <si>
    <t>12NORORIENTE</t>
  </si>
  <si>
    <t>12Izabal</t>
  </si>
  <si>
    <t>12Chiquimula</t>
  </si>
  <si>
    <t>12Zacapa</t>
  </si>
  <si>
    <t>12Alta Verapaz</t>
  </si>
  <si>
    <t>12Baja Verapaz</t>
  </si>
  <si>
    <t>12Petén</t>
  </si>
  <si>
    <t>12Jalapa</t>
  </si>
  <si>
    <t>12OCCIDENTE</t>
  </si>
  <si>
    <t>12San Marcos</t>
  </si>
  <si>
    <t>12Huehuetenango</t>
  </si>
  <si>
    <t>12Quetzaltenango</t>
  </si>
  <si>
    <t>12Sololá</t>
  </si>
  <si>
    <t>12Quiché</t>
  </si>
  <si>
    <t>Año 2012</t>
  </si>
  <si>
    <t>Año 2013</t>
  </si>
  <si>
    <t>Año 2014</t>
  </si>
  <si>
    <t>Sacatepéquez</t>
  </si>
  <si>
    <t>Suchitepéquez</t>
  </si>
  <si>
    <t>Totonicapán</t>
  </si>
  <si>
    <t>1Sacatepéquez</t>
  </si>
  <si>
    <t>2Sacatepéquez</t>
  </si>
  <si>
    <t>3Sacatepéquez</t>
  </si>
  <si>
    <t>4Sacatepéquez</t>
  </si>
  <si>
    <t>5Sacatepéquez</t>
  </si>
  <si>
    <t>6Sacatepéquez</t>
  </si>
  <si>
    <t>7Sacatepéquez</t>
  </si>
  <si>
    <t>8Sacatepéquez</t>
  </si>
  <si>
    <t>9Sacatepéquez</t>
  </si>
  <si>
    <t>10Sacatepéquez</t>
  </si>
  <si>
    <t>11Sacatepéquez</t>
  </si>
  <si>
    <t>12Sacatepéquez</t>
  </si>
  <si>
    <t>1Suchitepéquez</t>
  </si>
  <si>
    <t>2Suchitepéquez</t>
  </si>
  <si>
    <t>3Suchitepéquez</t>
  </si>
  <si>
    <t>4Suchitepéquez</t>
  </si>
  <si>
    <t>5Suchitepéquez</t>
  </si>
  <si>
    <t>6Suchitepéquez</t>
  </si>
  <si>
    <t>7Suchitepéquez</t>
  </si>
  <si>
    <t>8Suchitepéquez</t>
  </si>
  <si>
    <t>9Suchitepéquez</t>
  </si>
  <si>
    <t>10Suchitepéquez</t>
  </si>
  <si>
    <t>11Suchitepéquez</t>
  </si>
  <si>
    <t>12Suchitepéquez</t>
  </si>
  <si>
    <t>1Totonicapán</t>
  </si>
  <si>
    <t>2Totonicapán</t>
  </si>
  <si>
    <t>3Totonicapán</t>
  </si>
  <si>
    <t>4Totonicapán</t>
  </si>
  <si>
    <t>5Totonicapán</t>
  </si>
  <si>
    <t>6Totonicapán</t>
  </si>
  <si>
    <t>7Totonicapán</t>
  </si>
  <si>
    <t>8Totonicapán</t>
  </si>
  <si>
    <t>9Totonicapán</t>
  </si>
  <si>
    <t>10Totonicapán</t>
  </si>
  <si>
    <t>11Totonicapán</t>
  </si>
  <si>
    <t>12Totonicapán</t>
  </si>
  <si>
    <r>
      <rPr>
        <b/>
        <sz val="8"/>
        <color indexed="8"/>
        <rFont val="Arial Narrow"/>
        <family val="2"/>
      </rPr>
      <t xml:space="preserve">Fuente: </t>
    </r>
    <r>
      <rPr>
        <sz val="8"/>
        <color indexed="8"/>
        <rFont val="Arial Narrow"/>
        <family val="2"/>
      </rPr>
      <t>Sistema de recaudación SAT.</t>
    </r>
  </si>
  <si>
    <t>Millones de Quetzales en términos brutos  / Con base al domicilio fiscal / No contempla devolución del Crédito Fiscal del IVA</t>
  </si>
  <si>
    <r>
      <t>Año 2016</t>
    </r>
    <r>
      <rPr>
        <b/>
        <i/>
        <vertAlign val="superscript"/>
        <sz val="12"/>
        <color theme="0"/>
        <rFont val="Century Gothic"/>
        <family val="2"/>
      </rPr>
      <t>/1</t>
    </r>
  </si>
  <si>
    <t>Año 2015</t>
  </si>
  <si>
    <t>13TOTAL</t>
  </si>
  <si>
    <t>13CENTRAL</t>
  </si>
  <si>
    <t>13Guatemala</t>
  </si>
  <si>
    <t>13Sacatepéquez</t>
  </si>
  <si>
    <t>13Chimaltenango</t>
  </si>
  <si>
    <t>13El Progreso</t>
  </si>
  <si>
    <t>13SUR</t>
  </si>
  <si>
    <t>13Escuintla</t>
  </si>
  <si>
    <t>13Retalhuleu</t>
  </si>
  <si>
    <t>13Suchitepéquez</t>
  </si>
  <si>
    <t>13Santa Rosa</t>
  </si>
  <si>
    <t>13Jutiapa</t>
  </si>
  <si>
    <t>13NORORIENTE</t>
  </si>
  <si>
    <t>13Izabal</t>
  </si>
  <si>
    <t>13Chiquimula</t>
  </si>
  <si>
    <t>13Zacapa</t>
  </si>
  <si>
    <t>13Alta Verapaz</t>
  </si>
  <si>
    <t>13Baja Verapaz</t>
  </si>
  <si>
    <t>13Petén</t>
  </si>
  <si>
    <t>13Jalapa</t>
  </si>
  <si>
    <t>13OCCIDENTE</t>
  </si>
  <si>
    <t>13San Marcos</t>
  </si>
  <si>
    <t>13Huehuetenango</t>
  </si>
  <si>
    <t>13Quetzaltenango</t>
  </si>
  <si>
    <t>13Totonicapán</t>
  </si>
  <si>
    <t>13Sololá</t>
  </si>
  <si>
    <t>13Quiché</t>
  </si>
  <si>
    <t>14TOTAL</t>
  </si>
  <si>
    <t>14CENTRAL</t>
  </si>
  <si>
    <t>14Guatemala</t>
  </si>
  <si>
    <t>14Sacatepéquez</t>
  </si>
  <si>
    <t>14Chimaltenango</t>
  </si>
  <si>
    <t>14El Progreso</t>
  </si>
  <si>
    <t>14SUR</t>
  </si>
  <si>
    <t>14Escuintla</t>
  </si>
  <si>
    <t>14Retalhuleu</t>
  </si>
  <si>
    <t>14Suchitepéquez</t>
  </si>
  <si>
    <t>14Santa Rosa</t>
  </si>
  <si>
    <t>14Jutiapa</t>
  </si>
  <si>
    <t>14NORORIENTE</t>
  </si>
  <si>
    <t>14Izabal</t>
  </si>
  <si>
    <t>14Chiquimula</t>
  </si>
  <si>
    <t>14Zacapa</t>
  </si>
  <si>
    <t>14Alta Verapaz</t>
  </si>
  <si>
    <t>14Baja Verapaz</t>
  </si>
  <si>
    <t>14Petén</t>
  </si>
  <si>
    <t>14Jalapa</t>
  </si>
  <si>
    <t>14OCCIDENTE</t>
  </si>
  <si>
    <t>14San Marcos</t>
  </si>
  <si>
    <t>14Huehuetenango</t>
  </si>
  <si>
    <t>14Quetzaltenango</t>
  </si>
  <si>
    <t>14Totonicapán</t>
  </si>
  <si>
    <t>14Sololá</t>
  </si>
  <si>
    <t>14Quiché</t>
  </si>
  <si>
    <t>15TOTAL</t>
  </si>
  <si>
    <t>15CENTRAL</t>
  </si>
  <si>
    <t>15Guatemala</t>
  </si>
  <si>
    <t>15Sacatepéquez</t>
  </si>
  <si>
    <t>15Chimaltenango</t>
  </si>
  <si>
    <t>15El Progreso</t>
  </si>
  <si>
    <t>15SUR</t>
  </si>
  <si>
    <t>15Escuintla</t>
  </si>
  <si>
    <t>15Retalhuleu</t>
  </si>
  <si>
    <t>15Suchitepéquez</t>
  </si>
  <si>
    <t>15Santa Rosa</t>
  </si>
  <si>
    <t>15Jutiapa</t>
  </si>
  <si>
    <t>15NORORIENTE</t>
  </si>
  <si>
    <t>15Izabal</t>
  </si>
  <si>
    <t>15Chiquimula</t>
  </si>
  <si>
    <t>15Zacapa</t>
  </si>
  <si>
    <t>15Alta Verapaz</t>
  </si>
  <si>
    <t>15Baja Verapaz</t>
  </si>
  <si>
    <t>15Petén</t>
  </si>
  <si>
    <t>15Jalapa</t>
  </si>
  <si>
    <t>15OCCIDENTE</t>
  </si>
  <si>
    <t>15San Marcos</t>
  </si>
  <si>
    <t>15Huehuetenango</t>
  </si>
  <si>
    <t>15Quetzaltenango</t>
  </si>
  <si>
    <t>15Totonicapán</t>
  </si>
  <si>
    <t>15Sololá</t>
  </si>
  <si>
    <t>15Quiché</t>
  </si>
  <si>
    <t>16TOTAL</t>
  </si>
  <si>
    <t>16CENTRAL</t>
  </si>
  <si>
    <t>16Guatemala</t>
  </si>
  <si>
    <t>16Sacatepéquez</t>
  </si>
  <si>
    <t>16Chimaltenango</t>
  </si>
  <si>
    <t>16El Progreso</t>
  </si>
  <si>
    <t>16SUR</t>
  </si>
  <si>
    <t>16Escuintla</t>
  </si>
  <si>
    <t>16Retalhuleu</t>
  </si>
  <si>
    <t>16Suchitepéquez</t>
  </si>
  <si>
    <t>16Santa Rosa</t>
  </si>
  <si>
    <t>16Jutiapa</t>
  </si>
  <si>
    <t>16NORORIENTE</t>
  </si>
  <si>
    <t>16Izabal</t>
  </si>
  <si>
    <t>16Chiquimula</t>
  </si>
  <si>
    <t>16Zacapa</t>
  </si>
  <si>
    <t>16Alta Verapaz</t>
  </si>
  <si>
    <t>16Baja Verapaz</t>
  </si>
  <si>
    <t>16Petén</t>
  </si>
  <si>
    <t>16Jalapa</t>
  </si>
  <si>
    <t>16OCCIDENTE</t>
  </si>
  <si>
    <t>16San Marcos</t>
  </si>
  <si>
    <t>16Huehuetenango</t>
  </si>
  <si>
    <t>16Quetzaltenango</t>
  </si>
  <si>
    <t>16Totonicapán</t>
  </si>
  <si>
    <t>16Sololá</t>
  </si>
  <si>
    <t>16Quiché</t>
  </si>
  <si>
    <t>Sacatepequez</t>
  </si>
  <si>
    <t>Suchitepequez</t>
  </si>
  <si>
    <t>Totonicapan</t>
  </si>
  <si>
    <t>17TOTAL</t>
  </si>
  <si>
    <t>17CENTRAL</t>
  </si>
  <si>
    <t>17Guatemala</t>
  </si>
  <si>
    <t>17Sacatepéquez</t>
  </si>
  <si>
    <t>17Chimaltenango</t>
  </si>
  <si>
    <t>17El Progreso</t>
  </si>
  <si>
    <t>17SUR</t>
  </si>
  <si>
    <t>17Escuintla</t>
  </si>
  <si>
    <t>17Retalhuleu</t>
  </si>
  <si>
    <t>17Suchitepéquez</t>
  </si>
  <si>
    <t>17Santa Rosa</t>
  </si>
  <si>
    <t>17Jutiapa</t>
  </si>
  <si>
    <t>17NORORIENTE</t>
  </si>
  <si>
    <t>17Izabal</t>
  </si>
  <si>
    <t>17Chiquimula</t>
  </si>
  <si>
    <t>17Zacapa</t>
  </si>
  <si>
    <t>17Alta Verapaz</t>
  </si>
  <si>
    <t>17Baja Verapaz</t>
  </si>
  <si>
    <t>17Petén</t>
  </si>
  <si>
    <t>17Jalapa</t>
  </si>
  <si>
    <t>17OCCIDENTE</t>
  </si>
  <si>
    <t>17San Marcos</t>
  </si>
  <si>
    <t>17Huehuetenango</t>
  </si>
  <si>
    <t>17Quetzaltenango</t>
  </si>
  <si>
    <t>17Totonicapán</t>
  </si>
  <si>
    <t>17Sololá</t>
  </si>
  <si>
    <t>17Quiché</t>
  </si>
  <si>
    <t xml:space="preserve">Notas: </t>
  </si>
  <si>
    <t>Pueden existir diferencias por redondeo.</t>
  </si>
  <si>
    <t>2020 Incluye Efectos De La Resolución SAT-DSI-280-2020.</t>
  </si>
  <si>
    <t>18TOTAL</t>
  </si>
  <si>
    <t>18CENTRAL</t>
  </si>
  <si>
    <t>18Guatemala</t>
  </si>
  <si>
    <t>18Sacatepéquez</t>
  </si>
  <si>
    <t>18Chimaltenango</t>
  </si>
  <si>
    <t>18El Progreso</t>
  </si>
  <si>
    <t>18SUR</t>
  </si>
  <si>
    <t>18Escuintla</t>
  </si>
  <si>
    <t>18Retalhuleu</t>
  </si>
  <si>
    <t>18Suchitepéquez</t>
  </si>
  <si>
    <t>18Santa Rosa</t>
  </si>
  <si>
    <t>18Jutiapa</t>
  </si>
  <si>
    <t>18NORORIENTE</t>
  </si>
  <si>
    <t>18Izabal</t>
  </si>
  <si>
    <t>18Chiquimula</t>
  </si>
  <si>
    <t>18Zacapa</t>
  </si>
  <si>
    <t>18Alta Verapaz</t>
  </si>
  <si>
    <t>18Baja Verapaz</t>
  </si>
  <si>
    <t>18Petén</t>
  </si>
  <si>
    <t>18Jalapa</t>
  </si>
  <si>
    <t>18OCCIDENTE</t>
  </si>
  <si>
    <t>18San Marcos</t>
  </si>
  <si>
    <t>18Huehuetenango</t>
  </si>
  <si>
    <t>18Quetzaltenango</t>
  </si>
  <si>
    <t>18Totonicapán</t>
  </si>
  <si>
    <t>18Sololá</t>
  </si>
  <si>
    <t>18Quiché</t>
  </si>
  <si>
    <t>19TOTAL</t>
  </si>
  <si>
    <t>19CENTRAL</t>
  </si>
  <si>
    <t>19Guatemala</t>
  </si>
  <si>
    <t>19Sacatepéquez</t>
  </si>
  <si>
    <t>19Chimaltenango</t>
  </si>
  <si>
    <t>19El Progreso</t>
  </si>
  <si>
    <t>19SUR</t>
  </si>
  <si>
    <t>19Escuintla</t>
  </si>
  <si>
    <t>19Retalhuleu</t>
  </si>
  <si>
    <t>19Suchitepéquez</t>
  </si>
  <si>
    <t>19Santa Rosa</t>
  </si>
  <si>
    <t>19Jutiapa</t>
  </si>
  <si>
    <t>19NORORIENTE</t>
  </si>
  <si>
    <t>19Izabal</t>
  </si>
  <si>
    <t>19Chiquimula</t>
  </si>
  <si>
    <t>19Zacapa</t>
  </si>
  <si>
    <t>19Alta Verapaz</t>
  </si>
  <si>
    <t>19Baja Verapaz</t>
  </si>
  <si>
    <t>19Petén</t>
  </si>
  <si>
    <t>19Jalapa</t>
  </si>
  <si>
    <t>19OCCIDENTE</t>
  </si>
  <si>
    <t>19San Marcos</t>
  </si>
  <si>
    <t>19Huehuetenango</t>
  </si>
  <si>
    <t>19Quetzaltenango</t>
  </si>
  <si>
    <t>19Totonicapán</t>
  </si>
  <si>
    <t>19Sololá</t>
  </si>
  <si>
    <t>19Quiché</t>
  </si>
  <si>
    <t>20TOTAL</t>
  </si>
  <si>
    <t>20CENTRAL</t>
  </si>
  <si>
    <t>20Guatemala</t>
  </si>
  <si>
    <t>20Sacatepéquez</t>
  </si>
  <si>
    <t>20Chimaltenango</t>
  </si>
  <si>
    <t>20El Progreso</t>
  </si>
  <si>
    <t>20SUR</t>
  </si>
  <si>
    <t>20Escuintla</t>
  </si>
  <si>
    <t>20Retalhuleu</t>
  </si>
  <si>
    <t>20Suchitepéquez</t>
  </si>
  <si>
    <t>20Santa Rosa</t>
  </si>
  <si>
    <t>20Jutiapa</t>
  </si>
  <si>
    <t>20NORORIENTE</t>
  </si>
  <si>
    <t>20Izabal</t>
  </si>
  <si>
    <t>20Chiquimula</t>
  </si>
  <si>
    <t>20Zacapa</t>
  </si>
  <si>
    <t>20Alta Verapaz</t>
  </si>
  <si>
    <t>20Baja Verapaz</t>
  </si>
  <si>
    <t>20Petén</t>
  </si>
  <si>
    <t>20Jalapa</t>
  </si>
  <si>
    <t>20OCCIDENTE</t>
  </si>
  <si>
    <t>20San Marcos</t>
  </si>
  <si>
    <t>20Huehuetenango</t>
  </si>
  <si>
    <t>20Quetzaltenango</t>
  </si>
  <si>
    <t>20Totonicapán</t>
  </si>
  <si>
    <t>20Sololá</t>
  </si>
  <si>
    <t>20Quiché</t>
  </si>
  <si>
    <t>21TOTAL</t>
  </si>
  <si>
    <t>21CENTRAL</t>
  </si>
  <si>
    <t>21Guatemala</t>
  </si>
  <si>
    <t>21Sacatepéquez</t>
  </si>
  <si>
    <t>21Chimaltenango</t>
  </si>
  <si>
    <t>21El Progreso</t>
  </si>
  <si>
    <t>21SUR</t>
  </si>
  <si>
    <t>21Escuintla</t>
  </si>
  <si>
    <t>21Retalhuleu</t>
  </si>
  <si>
    <t>21Suchitepéquez</t>
  </si>
  <si>
    <t>21Santa Rosa</t>
  </si>
  <si>
    <t>21Jutiapa</t>
  </si>
  <si>
    <t>21NORORIENTE</t>
  </si>
  <si>
    <t>21Izabal</t>
  </si>
  <si>
    <t>21Chiquimula</t>
  </si>
  <si>
    <t>21Zacapa</t>
  </si>
  <si>
    <t>21Alta Verapaz</t>
  </si>
  <si>
    <t>21Baja Verapaz</t>
  </si>
  <si>
    <t>21Petén</t>
  </si>
  <si>
    <t>21Jalapa</t>
  </si>
  <si>
    <t>21OCCIDENTE</t>
  </si>
  <si>
    <t>21San Marcos</t>
  </si>
  <si>
    <t>21Huehuetenango</t>
  </si>
  <si>
    <t>21Quetzaltenango</t>
  </si>
  <si>
    <t>21Totonicapán</t>
  </si>
  <si>
    <t>21Sololá</t>
  </si>
  <si>
    <t>21Quiché</t>
  </si>
  <si>
    <t>22TOTAL</t>
  </si>
  <si>
    <t>22CENTRAL</t>
  </si>
  <si>
    <t>22Guatemala</t>
  </si>
  <si>
    <t>22Sacatepéquez</t>
  </si>
  <si>
    <t>22Chimaltenango</t>
  </si>
  <si>
    <t>22El Progreso</t>
  </si>
  <si>
    <t>22SUR</t>
  </si>
  <si>
    <t>22Escuintla</t>
  </si>
  <si>
    <t>22Retalhuleu</t>
  </si>
  <si>
    <t>22Suchitepéquez</t>
  </si>
  <si>
    <t>22Santa Rosa</t>
  </si>
  <si>
    <t>22Jutiapa</t>
  </si>
  <si>
    <t>22NORORIENTE</t>
  </si>
  <si>
    <t>22Izabal</t>
  </si>
  <si>
    <t>22Chiquimula</t>
  </si>
  <si>
    <t>22Zacapa</t>
  </si>
  <si>
    <t>22Alta Verapaz</t>
  </si>
  <si>
    <t>22Baja Verapaz</t>
  </si>
  <si>
    <t>22Petén</t>
  </si>
  <si>
    <t>22Jalapa</t>
  </si>
  <si>
    <t>22OCCIDENTE</t>
  </si>
  <si>
    <t>22San Marcos</t>
  </si>
  <si>
    <t>22Huehuetenango</t>
  </si>
  <si>
    <t>22Quetzaltenango</t>
  </si>
  <si>
    <t>22Totonicapán</t>
  </si>
  <si>
    <t>22Sololá</t>
  </si>
  <si>
    <t>22Quiché</t>
  </si>
  <si>
    <t>2025 datos a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</si>
</sst>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0_);_(* \(#,##0.00\);_(* &quot;-&quot;??_);_(@_)"/>
    <numFmt numFmtId="165" formatCode="\ #,##0.0;#,##0.0;* &quot;-&quot;??"/>
    <numFmt numFmtId="166" formatCode="#,##0.00000000"/>
    <numFmt numFmtId="167" formatCode="#,##0.000000000000"/>
  </numFmts>
  <fonts count="2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20"/>
      <color indexed="62"/>
      <name val="Century Gothic"/>
      <family val="2"/>
    </font>
    <font>
      <sz val="20"/>
      <color theme="9" tint="-0.249977111117893"/>
      <name val="Century Gothic"/>
      <family val="2"/>
    </font>
    <font>
      <i/>
      <sz val="11"/>
      <color theme="8" tint="-0.249977111117893"/>
      <name val="Century Gothic"/>
      <family val="2"/>
    </font>
    <font>
      <i/>
      <sz val="11"/>
      <color theme="9" tint="-0.249977111117893"/>
      <name val="Century Gothic"/>
      <family val="2"/>
    </font>
    <font>
      <b/>
      <i/>
      <sz val="9"/>
      <color theme="0"/>
      <name val="Century Gothic"/>
      <family val="2"/>
    </font>
    <font>
      <b/>
      <sz val="11"/>
      <name val="Century Gothic"/>
      <family val="2"/>
    </font>
    <font>
      <b/>
      <sz val="10"/>
      <color theme="3"/>
      <name val="Century Gothic"/>
      <family val="2"/>
    </font>
    <font>
      <sz val="8"/>
      <color theme="0"/>
      <name val="Arial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"/>
      <family val="2"/>
    </font>
    <font>
      <vertAlign val="superscript"/>
      <sz val="8"/>
      <color theme="1"/>
      <name val="Arial"/>
      <family val="2"/>
    </font>
    <font>
      <sz val="20"/>
      <color theme="8" tint="-0.249977111117893"/>
      <name val="Century Gothic"/>
      <family val="2"/>
    </font>
    <font>
      <sz val="20"/>
      <color indexed="57"/>
      <name val="Century Gothic"/>
      <family val="2"/>
    </font>
    <font>
      <b/>
      <i/>
      <sz val="12"/>
      <color theme="0"/>
      <name val="Century Gothic"/>
      <family val="2"/>
    </font>
    <font>
      <b/>
      <i/>
      <vertAlign val="superscript"/>
      <sz val="12"/>
      <color theme="0"/>
      <name val="Century Gothic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hair">
        <color theme="0"/>
      </right>
      <top style="thick">
        <color theme="9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theme="9"/>
      </top>
      <bottom style="hair">
        <color theme="0"/>
      </bottom>
      <diagonal/>
    </border>
    <border>
      <left style="dotted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/>
      <top/>
      <bottom/>
      <diagonal/>
    </border>
    <border>
      <left/>
      <right style="hair">
        <color theme="0"/>
      </right>
      <top/>
      <bottom/>
      <diagonal/>
    </border>
    <border>
      <left/>
      <right/>
      <top/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/>
      <bottom style="hair">
        <color theme="9" tint="0.39994506668294322"/>
      </bottom>
      <diagonal/>
    </border>
    <border>
      <left style="hair">
        <color theme="0"/>
      </left>
      <right/>
      <top/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0"/>
      </left>
      <right/>
      <top style="hair">
        <color theme="9" tint="0.39994506668294322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thick">
        <color theme="9" tint="0.399914548173467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thick">
        <color theme="9" tint="0.39991454817346722"/>
      </bottom>
      <diagonal/>
    </border>
    <border>
      <left style="hair">
        <color theme="0"/>
      </left>
      <right/>
      <top style="hair">
        <color theme="9" tint="0.39994506668294322"/>
      </top>
      <bottom style="thick">
        <color theme="9" tint="0.39991454817346722"/>
      </bottom>
      <diagonal/>
    </border>
    <border>
      <left/>
      <right style="hair">
        <color theme="0"/>
      </right>
      <top/>
      <bottom style="hair">
        <color theme="9" tint="0.39994506668294322"/>
      </bottom>
      <diagonal/>
    </border>
    <border>
      <left/>
      <right style="hair">
        <color theme="0"/>
      </right>
      <top style="hair">
        <color theme="9" tint="0.39994506668294322"/>
      </top>
      <bottom style="hair">
        <color theme="9" tint="0.39994506668294322"/>
      </bottom>
      <diagonal/>
    </border>
    <border>
      <left/>
      <right style="hair">
        <color theme="0"/>
      </right>
      <top style="hair">
        <color theme="9" tint="0.39994506668294322"/>
      </top>
      <bottom style="thick">
        <color theme="9" tint="0.399914548173467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left" vertical="top" indent="13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65" fontId="8" fillId="4" borderId="3" xfId="1" applyNumberFormat="1" applyFont="1" applyFill="1" applyBorder="1" applyAlignment="1">
      <alignment horizontal="right" vertical="center" indent="1"/>
    </xf>
    <xf numFmtId="165" fontId="8" fillId="4" borderId="4" xfId="0" applyNumberFormat="1" applyFont="1" applyFill="1" applyBorder="1" applyAlignment="1">
      <alignment horizontal="right" vertical="center" wrapText="1" indent="1"/>
    </xf>
    <xf numFmtId="165" fontId="8" fillId="4" borderId="5" xfId="1" applyNumberFormat="1" applyFont="1" applyFill="1" applyBorder="1" applyAlignment="1">
      <alignment horizontal="right" vertical="center" indent="1"/>
    </xf>
    <xf numFmtId="165" fontId="8" fillId="4" borderId="6" xfId="1" applyNumberFormat="1" applyFont="1" applyFill="1" applyBorder="1" applyAlignment="1">
      <alignment horizontal="right" vertical="center" indent="1"/>
    </xf>
    <xf numFmtId="165" fontId="8" fillId="4" borderId="7" xfId="0" applyNumberFormat="1" applyFont="1" applyFill="1" applyBorder="1" applyAlignment="1">
      <alignment horizontal="right" vertical="center" wrapText="1" indent="1"/>
    </xf>
    <xf numFmtId="0" fontId="9" fillId="0" borderId="8" xfId="0" applyFont="1" applyBorder="1" applyAlignment="1">
      <alignment horizontal="left" vertical="center" wrapText="1" indent="1"/>
    </xf>
    <xf numFmtId="165" fontId="9" fillId="4" borderId="9" xfId="1" applyNumberFormat="1" applyFont="1" applyFill="1" applyBorder="1" applyAlignment="1">
      <alignment horizontal="right" vertical="center" indent="1"/>
    </xf>
    <xf numFmtId="165" fontId="9" fillId="5" borderId="10" xfId="1" applyNumberFormat="1" applyFont="1" applyFill="1" applyBorder="1" applyAlignment="1">
      <alignment horizontal="right" vertical="center" indent="1"/>
    </xf>
    <xf numFmtId="165" fontId="9" fillId="0" borderId="8" xfId="1" applyNumberFormat="1" applyFont="1" applyFill="1" applyBorder="1" applyAlignment="1">
      <alignment horizontal="right" vertical="center" indent="1"/>
    </xf>
    <xf numFmtId="165" fontId="9" fillId="5" borderId="8" xfId="1" applyNumberFormat="1" applyFont="1" applyFill="1" applyBorder="1" applyAlignment="1">
      <alignment horizontal="right" vertical="center" indent="1"/>
    </xf>
    <xf numFmtId="165" fontId="9" fillId="0" borderId="8" xfId="0" applyNumberFormat="1" applyFont="1" applyBorder="1" applyAlignment="1">
      <alignment horizontal="right" vertical="center" wrapText="1" indent="1"/>
    </xf>
    <xf numFmtId="0" fontId="10" fillId="0" borderId="0" xfId="0" applyFont="1"/>
    <xf numFmtId="0" fontId="11" fillId="0" borderId="11" xfId="0" applyFont="1" applyBorder="1" applyAlignment="1">
      <alignment horizontal="left" vertical="center" wrapText="1" indent="2"/>
    </xf>
    <xf numFmtId="165" fontId="11" fillId="4" borderId="12" xfId="1" applyNumberFormat="1" applyFont="1" applyFill="1" applyBorder="1" applyAlignment="1">
      <alignment horizontal="right" vertical="center" indent="1"/>
    </xf>
    <xf numFmtId="165" fontId="11" fillId="5" borderId="13" xfId="1" applyNumberFormat="1" applyFont="1" applyFill="1" applyBorder="1" applyAlignment="1">
      <alignment horizontal="right" vertical="center" indent="1"/>
    </xf>
    <xf numFmtId="165" fontId="11" fillId="0" borderId="11" xfId="1" applyNumberFormat="1" applyFont="1" applyFill="1" applyBorder="1" applyAlignment="1">
      <alignment horizontal="right" vertical="center" indent="1"/>
    </xf>
    <xf numFmtId="165" fontId="11" fillId="5" borderId="11" xfId="1" applyNumberFormat="1" applyFont="1" applyFill="1" applyBorder="1" applyAlignment="1">
      <alignment horizontal="right" vertical="center" indent="1"/>
    </xf>
    <xf numFmtId="165" fontId="11" fillId="0" borderId="11" xfId="0" applyNumberFormat="1" applyFont="1" applyBorder="1" applyAlignment="1">
      <alignment horizontal="right" vertical="center" wrapText="1" indent="1"/>
    </xf>
    <xf numFmtId="0" fontId="11" fillId="0" borderId="14" xfId="0" applyFont="1" applyBorder="1" applyAlignment="1">
      <alignment horizontal="left" vertical="center" wrapText="1" indent="2"/>
    </xf>
    <xf numFmtId="165" fontId="11" fillId="4" borderId="15" xfId="1" applyNumberFormat="1" applyFont="1" applyFill="1" applyBorder="1" applyAlignment="1">
      <alignment horizontal="right" vertical="center" indent="1"/>
    </xf>
    <xf numFmtId="165" fontId="11" fillId="5" borderId="16" xfId="1" applyNumberFormat="1" applyFont="1" applyFill="1" applyBorder="1" applyAlignment="1">
      <alignment horizontal="right" vertical="center" indent="1"/>
    </xf>
    <xf numFmtId="165" fontId="11" fillId="0" borderId="14" xfId="1" applyNumberFormat="1" applyFont="1" applyFill="1" applyBorder="1" applyAlignment="1">
      <alignment horizontal="right" vertical="center" indent="1"/>
    </xf>
    <xf numFmtId="165" fontId="11" fillId="5" borderId="14" xfId="1" applyNumberFormat="1" applyFont="1" applyFill="1" applyBorder="1" applyAlignment="1">
      <alignment horizontal="right" vertical="center" indent="1"/>
    </xf>
    <xf numFmtId="165" fontId="11" fillId="0" borderId="14" xfId="0" applyNumberFormat="1" applyFont="1" applyBorder="1" applyAlignment="1">
      <alignment horizontal="right" vertical="center" wrapText="1" indent="1"/>
    </xf>
    <xf numFmtId="164" fontId="2" fillId="0" borderId="0" xfId="1" applyFont="1"/>
    <xf numFmtId="0" fontId="10" fillId="2" borderId="0" xfId="0" applyFont="1" applyFill="1"/>
    <xf numFmtId="0" fontId="16" fillId="0" borderId="0" xfId="0" applyFont="1" applyAlignment="1">
      <alignment horizontal="left" vertical="top" indent="1"/>
    </xf>
    <xf numFmtId="0" fontId="5" fillId="0" borderId="0" xfId="0" applyFont="1" applyAlignment="1">
      <alignment horizontal="left" vertical="top" indent="1"/>
    </xf>
    <xf numFmtId="0" fontId="18" fillId="3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 wrapText="1" indent="1"/>
    </xf>
    <xf numFmtId="165" fontId="8" fillId="4" borderId="4" xfId="1" applyNumberFormat="1" applyFont="1" applyFill="1" applyBorder="1" applyAlignment="1">
      <alignment horizontal="right" vertical="center" indent="1"/>
    </xf>
    <xf numFmtId="165" fontId="9" fillId="4" borderId="17" xfId="1" applyNumberFormat="1" applyFont="1" applyFill="1" applyBorder="1" applyAlignment="1">
      <alignment horizontal="right" vertical="center" indent="1"/>
    </xf>
    <xf numFmtId="165" fontId="11" fillId="4" borderId="18" xfId="1" applyNumberFormat="1" applyFont="1" applyFill="1" applyBorder="1" applyAlignment="1">
      <alignment horizontal="right" vertical="center" indent="1"/>
    </xf>
    <xf numFmtId="165" fontId="11" fillId="4" borderId="19" xfId="1" applyNumberFormat="1" applyFont="1" applyFill="1" applyBorder="1" applyAlignment="1">
      <alignment horizontal="right" vertical="center" indent="1"/>
    </xf>
    <xf numFmtId="166" fontId="2" fillId="0" borderId="0" xfId="0" applyNumberFormat="1" applyFont="1"/>
    <xf numFmtId="167" fontId="2" fillId="0" borderId="0" xfId="0" applyNumberFormat="1" applyFont="1"/>
    <xf numFmtId="0" fontId="20" fillId="0" borderId="0" xfId="0" applyFont="1"/>
    <xf numFmtId="0" fontId="22" fillId="0" borderId="0" xfId="0" applyFont="1"/>
    <xf numFmtId="0" fontId="11" fillId="0" borderId="0" xfId="0" applyFont="1" applyAlignment="1">
      <alignment horizontal="left" vertical="center" wrapText="1" indent="2"/>
    </xf>
    <xf numFmtId="165" fontId="11" fillId="4" borderId="0" xfId="1" applyNumberFormat="1" applyFont="1" applyFill="1" applyBorder="1" applyAlignment="1">
      <alignment horizontal="right" vertical="center" indent="1"/>
    </xf>
    <xf numFmtId="165" fontId="11" fillId="5" borderId="0" xfId="1" applyNumberFormat="1" applyFont="1" applyFill="1" applyBorder="1" applyAlignment="1">
      <alignment horizontal="right" vertical="center" indent="1"/>
    </xf>
    <xf numFmtId="165" fontId="11" fillId="0" borderId="0" xfId="1" applyNumberFormat="1" applyFont="1" applyFill="1" applyBorder="1" applyAlignment="1">
      <alignment horizontal="right" vertical="center" indent="1"/>
    </xf>
    <xf numFmtId="165" fontId="11" fillId="0" borderId="0" xfId="0" applyNumberFormat="1" applyFont="1" applyAlignment="1">
      <alignment horizontal="right" vertical="center" wrapText="1" indent="1"/>
    </xf>
    <xf numFmtId="0" fontId="10" fillId="0" borderId="0" xfId="0" applyFont="1" applyProtection="1">
      <protection hidden="1"/>
    </xf>
    <xf numFmtId="0" fontId="21" fillId="2" borderId="0" xfId="0" applyFont="1" applyFill="1" applyProtection="1">
      <protection locked="0" hidden="1"/>
    </xf>
    <xf numFmtId="0" fontId="0" fillId="2" borderId="0" xfId="0" applyFill="1" applyProtection="1">
      <protection locked="0" hidden="1"/>
    </xf>
    <xf numFmtId="0" fontId="2" fillId="0" borderId="0" xfId="0" applyFont="1" applyProtection="1">
      <protection locked="0" hidden="1"/>
    </xf>
    <xf numFmtId="0" fontId="20" fillId="0" borderId="0" xfId="0" applyFont="1" applyProtection="1">
      <protection locked="0" hidden="1"/>
    </xf>
    <xf numFmtId="0" fontId="3" fillId="0" borderId="0" xfId="0" applyFont="1" applyAlignment="1" applyProtection="1">
      <alignment horizontal="left" vertical="top" indent="2"/>
      <protection locked="0" hidden="1"/>
    </xf>
    <xf numFmtId="0" fontId="4" fillId="0" borderId="0" xfId="0" applyFont="1" applyAlignment="1" applyProtection="1">
      <alignment vertical="top"/>
      <protection locked="0" hidden="1"/>
    </xf>
    <xf numFmtId="0" fontId="3" fillId="0" borderId="0" xfId="0" applyFont="1" applyAlignment="1" applyProtection="1">
      <alignment horizontal="left" vertical="top"/>
      <protection locked="0" hidden="1"/>
    </xf>
    <xf numFmtId="0" fontId="5" fillId="0" borderId="0" xfId="0" applyFont="1" applyAlignment="1" applyProtection="1">
      <alignment horizontal="left" vertical="top" indent="2"/>
      <protection locked="0" hidden="1"/>
    </xf>
    <xf numFmtId="0" fontId="6" fillId="0" borderId="0" xfId="0" applyFont="1" applyAlignment="1" applyProtection="1">
      <alignment horizontal="left" vertical="top" indent="13"/>
      <protection locked="0" hidden="1"/>
    </xf>
    <xf numFmtId="0" fontId="7" fillId="3" borderId="1" xfId="0" applyFont="1" applyFill="1" applyBorder="1" applyAlignment="1" applyProtection="1">
      <alignment horizontal="center" vertical="center"/>
      <protection locked="0" hidden="1"/>
    </xf>
    <xf numFmtId="0" fontId="7" fillId="3" borderId="2" xfId="0" applyFont="1" applyFill="1" applyBorder="1" applyAlignment="1" applyProtection="1">
      <alignment horizontal="center" vertical="center"/>
      <protection locked="0" hidden="1"/>
    </xf>
    <xf numFmtId="0" fontId="7" fillId="3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0" xfId="0" applyFont="1" applyFill="1" applyAlignment="1" applyProtection="1">
      <alignment horizontal="left" vertical="center" wrapText="1" indent="1"/>
      <protection locked="0" hidden="1"/>
    </xf>
    <xf numFmtId="165" fontId="8" fillId="4" borderId="3" xfId="1" applyNumberFormat="1" applyFont="1" applyFill="1" applyBorder="1" applyAlignment="1" applyProtection="1">
      <alignment horizontal="right" vertical="center" indent="1"/>
      <protection locked="0" hidden="1"/>
    </xf>
    <xf numFmtId="165" fontId="8" fillId="4" borderId="4" xfId="0" applyNumberFormat="1" applyFont="1" applyFill="1" applyBorder="1" applyAlignment="1" applyProtection="1">
      <alignment horizontal="right" vertical="center" wrapText="1" indent="1"/>
      <protection locked="0" hidden="1"/>
    </xf>
    <xf numFmtId="165" fontId="8" fillId="4" borderId="5" xfId="1" applyNumberFormat="1" applyFont="1" applyFill="1" applyBorder="1" applyAlignment="1" applyProtection="1">
      <alignment horizontal="right" vertical="center" indent="1"/>
      <protection locked="0" hidden="1"/>
    </xf>
    <xf numFmtId="165" fontId="8" fillId="4" borderId="6" xfId="1" applyNumberFormat="1" applyFont="1" applyFill="1" applyBorder="1" applyAlignment="1" applyProtection="1">
      <alignment horizontal="right" vertical="center" indent="1"/>
      <protection locked="0" hidden="1"/>
    </xf>
    <xf numFmtId="165" fontId="8" fillId="4" borderId="7" xfId="0" applyNumberFormat="1" applyFont="1" applyFill="1" applyBorder="1" applyAlignment="1" applyProtection="1">
      <alignment horizontal="right" vertical="center" wrapText="1" indent="1"/>
      <protection locked="0" hidden="1"/>
    </xf>
    <xf numFmtId="167" fontId="20" fillId="0" borderId="0" xfId="0" applyNumberFormat="1" applyFont="1" applyProtection="1">
      <protection locked="0" hidden="1"/>
    </xf>
    <xf numFmtId="0" fontId="9" fillId="0" borderId="8" xfId="0" applyFont="1" applyBorder="1" applyAlignment="1" applyProtection="1">
      <alignment horizontal="left" vertical="center" wrapText="1" indent="1"/>
      <protection locked="0" hidden="1"/>
    </xf>
    <xf numFmtId="165" fontId="9" fillId="4" borderId="9" xfId="1" applyNumberFormat="1" applyFont="1" applyFill="1" applyBorder="1" applyAlignment="1" applyProtection="1">
      <alignment horizontal="right" vertical="center" indent="1"/>
      <protection locked="0" hidden="1"/>
    </xf>
    <xf numFmtId="165" fontId="9" fillId="5" borderId="10" xfId="1" applyNumberFormat="1" applyFont="1" applyFill="1" applyBorder="1" applyAlignment="1" applyProtection="1">
      <alignment horizontal="right" vertical="center" indent="1"/>
      <protection locked="0" hidden="1"/>
    </xf>
    <xf numFmtId="165" fontId="9" fillId="0" borderId="8" xfId="1" applyNumberFormat="1" applyFont="1" applyFill="1" applyBorder="1" applyAlignment="1" applyProtection="1">
      <alignment horizontal="right" vertical="center" indent="1"/>
      <protection locked="0" hidden="1"/>
    </xf>
    <xf numFmtId="165" fontId="9" fillId="5" borderId="8" xfId="1" applyNumberFormat="1" applyFont="1" applyFill="1" applyBorder="1" applyAlignment="1" applyProtection="1">
      <alignment horizontal="right" vertical="center" indent="1"/>
      <protection locked="0" hidden="1"/>
    </xf>
    <xf numFmtId="165" fontId="9" fillId="0" borderId="8" xfId="0" applyNumberFormat="1" applyFont="1" applyBorder="1" applyAlignment="1" applyProtection="1">
      <alignment horizontal="right" vertical="center" wrapText="1" indent="1"/>
      <protection locked="0" hidden="1"/>
    </xf>
    <xf numFmtId="0" fontId="11" fillId="0" borderId="11" xfId="0" applyFont="1" applyBorder="1" applyAlignment="1" applyProtection="1">
      <alignment horizontal="left" vertical="center" wrapText="1" indent="2"/>
      <protection locked="0" hidden="1"/>
    </xf>
    <xf numFmtId="165" fontId="11" fillId="4" borderId="12" xfId="1" applyNumberFormat="1" applyFont="1" applyFill="1" applyBorder="1" applyAlignment="1" applyProtection="1">
      <alignment horizontal="right" vertical="center" indent="1"/>
      <protection locked="0" hidden="1"/>
    </xf>
    <xf numFmtId="165" fontId="11" fillId="5" borderId="13" xfId="1" applyNumberFormat="1" applyFont="1" applyFill="1" applyBorder="1" applyAlignment="1" applyProtection="1">
      <alignment horizontal="right" vertical="center" indent="1"/>
      <protection locked="0" hidden="1"/>
    </xf>
    <xf numFmtId="165" fontId="11" fillId="0" borderId="11" xfId="1" applyNumberFormat="1" applyFont="1" applyFill="1" applyBorder="1" applyAlignment="1" applyProtection="1">
      <alignment horizontal="right" vertical="center" indent="1"/>
      <protection locked="0" hidden="1"/>
    </xf>
    <xf numFmtId="165" fontId="11" fillId="5" borderId="11" xfId="1" applyNumberFormat="1" applyFont="1" applyFill="1" applyBorder="1" applyAlignment="1" applyProtection="1">
      <alignment horizontal="right" vertical="center" indent="1"/>
      <protection locked="0" hidden="1"/>
    </xf>
    <xf numFmtId="165" fontId="11" fillId="0" borderId="11" xfId="0" applyNumberFormat="1" applyFont="1" applyBorder="1" applyAlignment="1" applyProtection="1">
      <alignment horizontal="right" vertical="center" wrapText="1" indent="1"/>
      <protection locked="0" hidden="1"/>
    </xf>
    <xf numFmtId="0" fontId="11" fillId="0" borderId="14" xfId="0" applyFont="1" applyBorder="1" applyAlignment="1" applyProtection="1">
      <alignment horizontal="left" vertical="center" wrapText="1" indent="2"/>
      <protection locked="0" hidden="1"/>
    </xf>
    <xf numFmtId="165" fontId="11" fillId="4" borderId="15" xfId="1" applyNumberFormat="1" applyFont="1" applyFill="1" applyBorder="1" applyAlignment="1" applyProtection="1">
      <alignment horizontal="right" vertical="center" indent="1"/>
      <protection locked="0" hidden="1"/>
    </xf>
    <xf numFmtId="165" fontId="11" fillId="5" borderId="16" xfId="1" applyNumberFormat="1" applyFont="1" applyFill="1" applyBorder="1" applyAlignment="1" applyProtection="1">
      <alignment horizontal="right" vertical="center" indent="1"/>
      <protection locked="0" hidden="1"/>
    </xf>
    <xf numFmtId="165" fontId="11" fillId="0" borderId="14" xfId="1" applyNumberFormat="1" applyFont="1" applyFill="1" applyBorder="1" applyAlignment="1" applyProtection="1">
      <alignment horizontal="right" vertical="center" indent="1"/>
      <protection locked="0" hidden="1"/>
    </xf>
    <xf numFmtId="165" fontId="11" fillId="5" borderId="14" xfId="1" applyNumberFormat="1" applyFont="1" applyFill="1" applyBorder="1" applyAlignment="1" applyProtection="1">
      <alignment horizontal="right" vertical="center" indent="1"/>
      <protection locked="0" hidden="1"/>
    </xf>
    <xf numFmtId="165" fontId="11" fillId="0" borderId="14" xfId="0" applyNumberFormat="1" applyFont="1" applyBorder="1" applyAlignment="1" applyProtection="1">
      <alignment horizontal="right" vertical="center" wrapText="1" indent="1"/>
      <protection locked="0" hidden="1"/>
    </xf>
    <xf numFmtId="0" fontId="21" fillId="0" borderId="0" xfId="0" applyFont="1" applyProtection="1">
      <protection locked="0" hidden="1"/>
    </xf>
    <xf numFmtId="0" fontId="0" fillId="0" borderId="0" xfId="0" applyProtection="1">
      <protection locked="0" hidden="1"/>
    </xf>
    <xf numFmtId="0" fontId="12" fillId="6" borderId="0" xfId="0" applyFont="1" applyFill="1" applyAlignment="1" applyProtection="1">
      <alignment vertical="center"/>
      <protection locked="0" hidden="1"/>
    </xf>
    <xf numFmtId="0" fontId="14" fillId="6" borderId="0" xfId="0" applyFont="1" applyFill="1" applyAlignment="1" applyProtection="1">
      <alignment vertical="center" wrapText="1"/>
      <protection locked="0" hidden="1"/>
    </xf>
    <xf numFmtId="0" fontId="12" fillId="6" borderId="0" xfId="0" applyFont="1" applyFill="1" applyProtection="1">
      <protection locked="0" hidden="1"/>
    </xf>
    <xf numFmtId="0" fontId="14" fillId="6" borderId="0" xfId="0" applyFont="1" applyFill="1" applyProtection="1">
      <protection locked="0" hidden="1"/>
    </xf>
    <xf numFmtId="164" fontId="2" fillId="0" borderId="0" xfId="0" applyNumberFormat="1" applyFont="1" applyProtection="1">
      <protection locked="0" hidden="1"/>
    </xf>
    <xf numFmtId="0" fontId="15" fillId="0" borderId="0" xfId="0" quotePrefix="1" applyFont="1" applyProtection="1">
      <protection locked="0" hidden="1"/>
    </xf>
    <xf numFmtId="166" fontId="2" fillId="0" borderId="0" xfId="0" applyNumberFormat="1" applyFont="1" applyProtection="1">
      <protection locked="0" hidden="1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66D47024-6F72-4066-B055-6B58ECFD3D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6" dropStyle="combo" dx="16" fmlaLink="M2" fmlaRange="$Y$8:$Y$29" noThreeD="1" sel="22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38101</xdr:colOff>
      <xdr:row>1</xdr:row>
      <xdr:rowOff>142876</xdr:rowOff>
    </xdr:from>
    <xdr:to>
      <xdr:col>1</xdr:col>
      <xdr:colOff>1371601</xdr:colOff>
      <xdr:row>3</xdr:row>
      <xdr:rowOff>128588</xdr:rowOff>
    </xdr:to>
    <xdr:pic>
      <xdr:nvPicPr>
        <xdr:cNvPr id="2" name="3 Imagen" descr="Logo SAT -negro- transparente para presentacione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9" y="321470"/>
          <a:ext cx="1333500" cy="497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0</xdr:row>
          <xdr:rowOff>161925</xdr:rowOff>
        </xdr:from>
        <xdr:to>
          <xdr:col>12</xdr:col>
          <xdr:colOff>771525</xdr:colOff>
          <xdr:row>2</xdr:row>
          <xdr:rowOff>0</xdr:rowOff>
        </xdr:to>
        <xdr:sp macro="" textlink="">
          <xdr:nvSpPr>
            <xdr:cNvPr id="1025" name="Drop Down 1" descr="Seleccionar año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66676</xdr:colOff>
      <xdr:row>1</xdr:row>
      <xdr:rowOff>171451</xdr:rowOff>
    </xdr:from>
    <xdr:to>
      <xdr:col>3</xdr:col>
      <xdr:colOff>76201</xdr:colOff>
      <xdr:row>4</xdr:row>
      <xdr:rowOff>11906</xdr:rowOff>
    </xdr:to>
    <xdr:pic>
      <xdr:nvPicPr>
        <xdr:cNvPr id="2" name="3 Imagen" descr="Logo SAT -negro- transparente para presentaciones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352426"/>
          <a:ext cx="1428750" cy="53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  <pageSetUpPr fitToPage="1"/>
  </sheetPr>
  <dimension ref="A1:Y40"/>
  <sheetViews>
    <sheetView showGridLines="0" tabSelected="1" zoomScale="80" zoomScaleNormal="80" workbookViewId="0">
      <selection activeCell="N6" sqref="N6"/>
    </sheetView>
  </sheetViews>
  <sheetFormatPr baseColWidth="10" defaultColWidth="0" defaultRowHeight="11.25" customHeight="1" zeroHeight="1" outlineLevelRow="1" x14ac:dyDescent="0.2"/>
  <cols>
    <col min="1" max="1" width="3.5" style="43" customWidth="1"/>
    <col min="2" max="2" width="18.625" style="2" customWidth="1"/>
    <col min="3" max="3" width="11.5" style="2" customWidth="1"/>
    <col min="4" max="4" width="12.625" style="2" customWidth="1"/>
    <col min="5" max="22" width="10.625" style="2" customWidth="1"/>
    <col min="23" max="23" width="3.75" style="43" customWidth="1"/>
    <col min="24" max="24" width="3.75" style="18" hidden="1" customWidth="1"/>
    <col min="25" max="25" width="4.25" style="18" hidden="1" customWidth="1"/>
    <col min="26" max="16384" width="3.75" style="18" hidden="1"/>
  </cols>
  <sheetData>
    <row r="1" spans="1:25" s="50" customFormat="1" ht="14.25" x14ac:dyDescent="0.2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  <c r="S1" s="53"/>
      <c r="T1" s="53"/>
      <c r="U1" s="53"/>
      <c r="V1" s="53"/>
      <c r="W1" s="54"/>
    </row>
    <row r="2" spans="1:25" s="50" customFormat="1" ht="14.25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>
        <v>22</v>
      </c>
      <c r="N2" s="52"/>
      <c r="O2" s="52"/>
      <c r="P2" s="52"/>
      <c r="Q2" s="52"/>
      <c r="R2" s="53"/>
      <c r="S2" s="53"/>
      <c r="T2" s="53"/>
      <c r="U2" s="53"/>
      <c r="V2" s="53"/>
      <c r="W2" s="54"/>
    </row>
    <row r="3" spans="1:25" s="50" customFormat="1" ht="26.25" x14ac:dyDescent="0.2">
      <c r="A3" s="51"/>
      <c r="B3" s="53"/>
      <c r="C3" s="55" t="s">
        <v>0</v>
      </c>
      <c r="D3" s="56"/>
      <c r="E3" s="56"/>
      <c r="F3" s="56"/>
      <c r="G3" s="56"/>
      <c r="H3" s="56"/>
      <c r="I3" s="56"/>
      <c r="J3" s="56"/>
      <c r="K3" s="57">
        <f>+VLOOKUP($M$2,$X$8:$Y$29,2,0)</f>
        <v>2025</v>
      </c>
      <c r="L3" s="57"/>
      <c r="M3" s="56"/>
      <c r="N3" s="56"/>
      <c r="O3" s="56"/>
      <c r="P3" s="56"/>
      <c r="Q3" s="56"/>
      <c r="R3" s="56"/>
      <c r="S3" s="56"/>
      <c r="T3" s="56"/>
      <c r="U3" s="56"/>
      <c r="V3" s="56"/>
      <c r="W3" s="54"/>
    </row>
    <row r="4" spans="1:25" s="50" customFormat="1" ht="14.25" x14ac:dyDescent="0.2">
      <c r="A4" s="54"/>
      <c r="B4" s="53"/>
      <c r="C4" s="58" t="s">
        <v>386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4"/>
    </row>
    <row r="5" spans="1:25" s="50" customFormat="1" ht="15" thickBot="1" x14ac:dyDescent="0.25">
      <c r="A5" s="54"/>
      <c r="B5" s="59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4"/>
    </row>
    <row r="6" spans="1:25" s="50" customFormat="1" ht="27" customHeight="1" thickTop="1" x14ac:dyDescent="0.2">
      <c r="A6" s="54"/>
      <c r="B6" s="60" t="s">
        <v>2</v>
      </c>
      <c r="C6" s="61" t="s">
        <v>3</v>
      </c>
      <c r="D6" s="62" t="s">
        <v>4</v>
      </c>
      <c r="E6" s="61" t="s">
        <v>5</v>
      </c>
      <c r="F6" s="61" t="s">
        <v>6</v>
      </c>
      <c r="G6" s="61" t="s">
        <v>7</v>
      </c>
      <c r="H6" s="61" t="s">
        <v>8</v>
      </c>
      <c r="I6" s="61" t="s">
        <v>9</v>
      </c>
      <c r="J6" s="61" t="s">
        <v>10</v>
      </c>
      <c r="K6" s="61" t="s">
        <v>11</v>
      </c>
      <c r="L6" s="61" t="s">
        <v>12</v>
      </c>
      <c r="M6" s="61" t="s">
        <v>13</v>
      </c>
      <c r="N6" s="61" t="s">
        <v>14</v>
      </c>
      <c r="O6" s="61" t="s">
        <v>15</v>
      </c>
      <c r="P6" s="61" t="s">
        <v>16</v>
      </c>
      <c r="Q6" s="61" t="s">
        <v>17</v>
      </c>
      <c r="R6" s="61" t="s">
        <v>18</v>
      </c>
      <c r="S6" s="61" t="s">
        <v>19</v>
      </c>
      <c r="T6" s="61" t="s">
        <v>20</v>
      </c>
      <c r="U6" s="61" t="s">
        <v>21</v>
      </c>
      <c r="V6" s="61" t="s">
        <v>22</v>
      </c>
      <c r="W6" s="54"/>
    </row>
    <row r="7" spans="1:25" s="50" customFormat="1" ht="27.75" customHeight="1" x14ac:dyDescent="0.2">
      <c r="A7" s="54"/>
      <c r="B7" s="63" t="s">
        <v>3</v>
      </c>
      <c r="C7" s="64">
        <f>+VLOOKUP($M$2&amp;$B7,Consolidado!$B$7:$W$642,3,0)</f>
        <v>77607.98515781376</v>
      </c>
      <c r="D7" s="65">
        <f>+VLOOKUP($M$2&amp;$B7,Consolidado!$B$7:$W$642,4,0)</f>
        <v>22335.271506360012</v>
      </c>
      <c r="E7" s="66">
        <f>+VLOOKUP($M$2&amp;$B7,Consolidado!$B$7:$W$642,5,0)</f>
        <v>19095.35682509001</v>
      </c>
      <c r="F7" s="66">
        <f>+VLOOKUP($M$2&amp;$B7,Consolidado!$B$7:$W$642,6,0)</f>
        <v>3239.9146812700005</v>
      </c>
      <c r="G7" s="66">
        <f>+VLOOKUP($M$2&amp;$B7,Consolidado!$B$7:$W$642,7,0)</f>
        <v>55272.713651456252</v>
      </c>
      <c r="H7" s="66">
        <f>+VLOOKUP($M$2&amp;$B7,Consolidado!$B$7:$W$642,8,0)</f>
        <v>23156.976202950074</v>
      </c>
      <c r="I7" s="66">
        <f>+VLOOKUP($M$2&amp;$B7,Consolidado!$B$7:$W$642,9,0)</f>
        <v>6178.9828470600023</v>
      </c>
      <c r="J7" s="66">
        <f>+VLOOKUP($M$2&amp;$B7,Consolidado!$B$7:$W$642,10,0)</f>
        <v>0</v>
      </c>
      <c r="K7" s="66">
        <f>+VLOOKUP($M$2&amp;$B7,Consolidado!$B$7:$W$642,11,0)</f>
        <v>6.0550140000000002E-2</v>
      </c>
      <c r="L7" s="66">
        <f>+VLOOKUP($M$2&amp;$B7,Consolidado!$B$7:$W$642,12,0)</f>
        <v>2.3064464400000007</v>
      </c>
      <c r="M7" s="66">
        <f>+VLOOKUP($M$2&amp;$B7,Consolidado!$B$7:$W$642,13,0)</f>
        <v>36.957881709999981</v>
      </c>
      <c r="N7" s="66">
        <f>+VLOOKUP($M$2&amp;$B7,Consolidado!$B$7:$W$642,14,0)</f>
        <v>18363.212011717671</v>
      </c>
      <c r="O7" s="66">
        <f>+VLOOKUP($M$2&amp;$B7,Consolidado!$B$7:$W$642,15,0)</f>
        <v>931.71993444000009</v>
      </c>
      <c r="P7" s="66">
        <f>+VLOOKUP($M$2&amp;$B7,Consolidado!$B$7:$W$642,16,0)</f>
        <v>217.37749899999991</v>
      </c>
      <c r="Q7" s="66">
        <f>+VLOOKUP($M$2&amp;$B7,Consolidado!$B$7:$W$642,17,0)</f>
        <v>3195.0854001199996</v>
      </c>
      <c r="R7" s="66">
        <f>+VLOOKUP($M$2&amp;$B7,Consolidado!$B$7:$W$642,18,0)</f>
        <v>155.91084001000161</v>
      </c>
      <c r="S7" s="67">
        <f>+VLOOKUP($M$2&amp;$B7,Consolidado!$B$7:$W$642,19,0)</f>
        <v>449.59882526899338</v>
      </c>
      <c r="T7" s="66">
        <f>+VLOOKUP($M$2&amp;$B7,Consolidado!$B$7:$W$642,20,0)</f>
        <v>1317.8761126096956</v>
      </c>
      <c r="U7" s="68">
        <f>+VLOOKUP($M$2&amp;$B7,Consolidado!$B$7:$W$642,21,0)</f>
        <v>1260.1465556500009</v>
      </c>
      <c r="V7" s="66">
        <f>+VLOOKUP($M$2&amp;$B7,Consolidado!$B$7:$W$642,22,0)</f>
        <v>6.5025443500000017</v>
      </c>
      <c r="W7" s="69"/>
    </row>
    <row r="8" spans="1:25" s="50" customFormat="1" ht="21" customHeight="1" x14ac:dyDescent="0.2">
      <c r="A8" s="54"/>
      <c r="B8" s="70" t="s">
        <v>23</v>
      </c>
      <c r="C8" s="71">
        <f>+VLOOKUP($M$2&amp;$B8,Consolidado!$B$7:$W$642,3,0)</f>
        <v>71601.700668805541</v>
      </c>
      <c r="D8" s="72">
        <f>+VLOOKUP($M$2&amp;$B8,Consolidado!$B$7:$W$642,4,0)</f>
        <v>21114.558707909997</v>
      </c>
      <c r="E8" s="73">
        <f>+VLOOKUP($M$2&amp;$B8,Consolidado!$B$7:$W$642,5,0)</f>
        <v>18044.60521133001</v>
      </c>
      <c r="F8" s="73">
        <f>+VLOOKUP($M$2&amp;$B8,Consolidado!$B$7:$W$642,6,0)</f>
        <v>3069.9534965800012</v>
      </c>
      <c r="G8" s="74">
        <f>+VLOOKUP($M$2&amp;$B8,Consolidado!$B$7:$W$642,7,0)</f>
        <v>50487.141960897257</v>
      </c>
      <c r="H8" s="73">
        <f>+VLOOKUP($M$2&amp;$B8,Consolidado!$B$7:$W$642,8,0)</f>
        <v>21648.72349532005</v>
      </c>
      <c r="I8" s="73">
        <f>+VLOOKUP($M$2&amp;$B8,Consolidado!$B$7:$W$642,9,0)</f>
        <v>5682.6188275400018</v>
      </c>
      <c r="J8" s="73">
        <f>+VLOOKUP($M$2&amp;$B8,Consolidado!$B$7:$W$642,10,0)</f>
        <v>0</v>
      </c>
      <c r="K8" s="73">
        <f>+VLOOKUP($M$2&amp;$B8,Consolidado!$B$7:$W$642,11,0)</f>
        <v>3.9804680000000002E-2</v>
      </c>
      <c r="L8" s="73">
        <f>+VLOOKUP($M$2&amp;$B8,Consolidado!$B$7:$W$642,12,0)</f>
        <v>2.3064464400000007</v>
      </c>
      <c r="M8" s="73">
        <f>+VLOOKUP($M$2&amp;$B8,Consolidado!$B$7:$W$642,13,0)</f>
        <v>29.93638185</v>
      </c>
      <c r="N8" s="73">
        <f>+VLOOKUP($M$2&amp;$B8,Consolidado!$B$7:$W$642,14,0)</f>
        <v>16639.221226169167</v>
      </c>
      <c r="O8" s="73">
        <f>+VLOOKUP($M$2&amp;$B8,Consolidado!$B$7:$W$642,15,0)</f>
        <v>817.41318266000019</v>
      </c>
      <c r="P8" s="75">
        <f>+VLOOKUP($M$2&amp;$B8,Consolidado!$B$7:$W$642,16,0)</f>
        <v>217.27071645999996</v>
      </c>
      <c r="Q8" s="73">
        <f>+VLOOKUP($M$2&amp;$B8,Consolidado!$B$7:$W$642,17,0)</f>
        <v>3194.8016943900002</v>
      </c>
      <c r="R8" s="73">
        <f>+VLOOKUP($M$2&amp;$B8,Consolidado!$B$7:$W$642,18,0)</f>
        <v>155.91071283000119</v>
      </c>
      <c r="S8" s="73">
        <f>+VLOOKUP($M$2&amp;$B8,Consolidado!$B$7:$W$642,19,0)</f>
        <v>358.7286743719971</v>
      </c>
      <c r="T8" s="73">
        <f>+VLOOKUP($M$2&amp;$B8,Consolidado!$B$7:$W$642,20,0)</f>
        <v>685.31754259005379</v>
      </c>
      <c r="U8" s="73">
        <f>+VLOOKUP($M$2&amp;$B8,Consolidado!$B$7:$W$642,21,0)</f>
        <v>1049.4095125200013</v>
      </c>
      <c r="V8" s="73">
        <f>+VLOOKUP($M$2&amp;$B8,Consolidado!$B$7:$W$642,22,0)</f>
        <v>5.4437430800000035</v>
      </c>
      <c r="W8" s="69"/>
      <c r="X8" s="50">
        <v>1</v>
      </c>
      <c r="Y8" s="50">
        <v>2004</v>
      </c>
    </row>
    <row r="9" spans="1:25" s="50" customFormat="1" ht="18" customHeight="1" outlineLevel="1" x14ac:dyDescent="0.2">
      <c r="A9" s="54"/>
      <c r="B9" s="76" t="s">
        <v>24</v>
      </c>
      <c r="C9" s="77">
        <f>+VLOOKUP($M$2&amp;$B9,Consolidado!$B$7:$W$642,3,0)</f>
        <v>70423.089890166913</v>
      </c>
      <c r="D9" s="78">
        <f>+VLOOKUP($M$2&amp;$B9,Consolidado!$B$7:$W$642,4,0)</f>
        <v>20891.392432209996</v>
      </c>
      <c r="E9" s="79">
        <f>+VLOOKUP($M$2&amp;$B9,Consolidado!$B$7:$W$642,5,0)</f>
        <v>17844.17304351</v>
      </c>
      <c r="F9" s="79">
        <f>+VLOOKUP($M$2&amp;$B9,Consolidado!$B$7:$W$642,6,0)</f>
        <v>3047.2193887000026</v>
      </c>
      <c r="G9" s="80">
        <f>+VLOOKUP($M$2&amp;$B9,Consolidado!$B$7:$W$642,7,0)</f>
        <v>49531.697457958478</v>
      </c>
      <c r="H9" s="79">
        <f>+VLOOKUP($M$2&amp;$B9,Consolidado!$B$7:$W$642,8,0)</f>
        <v>21300.589645870066</v>
      </c>
      <c r="I9" s="79">
        <f>+VLOOKUP($M$2&amp;$B9,Consolidado!$B$7:$W$642,9,0)</f>
        <v>5569.7746444300001</v>
      </c>
      <c r="J9" s="79">
        <f>+VLOOKUP($M$2&amp;$B9,Consolidado!$B$7:$W$642,10,0)</f>
        <v>0</v>
      </c>
      <c r="K9" s="79">
        <f>+VLOOKUP($M$2&amp;$B9,Consolidado!$B$7:$W$642,11,0)</f>
        <v>3.9804679999999995E-2</v>
      </c>
      <c r="L9" s="79">
        <f>+VLOOKUP($M$2&amp;$B9,Consolidado!$B$7:$W$642,12,0)</f>
        <v>2.3064464400000007</v>
      </c>
      <c r="M9" s="79">
        <f>+VLOOKUP($M$2&amp;$B9,Consolidado!$B$7:$W$642,13,0)</f>
        <v>27.714265189999995</v>
      </c>
      <c r="N9" s="79">
        <f>+VLOOKUP($M$2&amp;$B9,Consolidado!$B$7:$W$642,14,0)</f>
        <v>16289.60095969923</v>
      </c>
      <c r="O9" s="79">
        <f>+VLOOKUP($M$2&amp;$B9,Consolidado!$B$7:$W$642,15,0)</f>
        <v>816.65191001000017</v>
      </c>
      <c r="P9" s="81">
        <f>+VLOOKUP($M$2&amp;$B9,Consolidado!$B$7:$W$642,16,0)</f>
        <v>217.27065517000003</v>
      </c>
      <c r="Q9" s="79">
        <f>+VLOOKUP($M$2&amp;$B9,Consolidado!$B$7:$W$642,17,0)</f>
        <v>3194.7288308599991</v>
      </c>
      <c r="R9" s="79">
        <f>+VLOOKUP($M$2&amp;$B9,Consolidado!$B$7:$W$642,18,0)</f>
        <v>155.91071283000102</v>
      </c>
      <c r="S9" s="79">
        <f>+VLOOKUP($M$2&amp;$B9,Consolidado!$B$7:$W$642,19,0)</f>
        <v>342.47131881199749</v>
      </c>
      <c r="T9" s="79">
        <f>+VLOOKUP($M$2&amp;$B9,Consolidado!$B$7:$W$642,20,0)</f>
        <v>598.54737755002031</v>
      </c>
      <c r="U9" s="79">
        <f>+VLOOKUP($M$2&amp;$B9,Consolidado!$B$7:$W$642,21,0)</f>
        <v>1010.71765383</v>
      </c>
      <c r="V9" s="79">
        <f>+VLOOKUP($M$2&amp;$B9,Consolidado!$B$7:$W$642,22,0)</f>
        <v>5.3732325899999998</v>
      </c>
      <c r="W9" s="69"/>
      <c r="X9" s="50">
        <v>2</v>
      </c>
      <c r="Y9" s="50">
        <v>2005</v>
      </c>
    </row>
    <row r="10" spans="1:25" s="50" customFormat="1" ht="18" customHeight="1" outlineLevel="1" x14ac:dyDescent="0.2">
      <c r="A10" s="54"/>
      <c r="B10" s="76" t="s">
        <v>346</v>
      </c>
      <c r="C10" s="77">
        <f>+VLOOKUP($M$2&amp;$B10,Consolidado!$B$7:$W$642,3,0)</f>
        <v>609.66573259999973</v>
      </c>
      <c r="D10" s="78">
        <f>+VLOOKUP($M$2&amp;$B10,Consolidado!$B$7:$W$642,4,0)</f>
        <v>116.02439249000004</v>
      </c>
      <c r="E10" s="79">
        <f>+VLOOKUP($M$2&amp;$B10,Consolidado!$B$7:$W$642,5,0)</f>
        <v>104.23364192</v>
      </c>
      <c r="F10" s="79">
        <f>+VLOOKUP($M$2&amp;$B10,Consolidado!$B$7:$W$642,6,0)</f>
        <v>11.790750570000005</v>
      </c>
      <c r="G10" s="80">
        <f>+VLOOKUP($M$2&amp;$B10,Consolidado!$B$7:$W$642,7,0)</f>
        <v>493.64134010999902</v>
      </c>
      <c r="H10" s="79">
        <f>+VLOOKUP($M$2&amp;$B10,Consolidado!$B$7:$W$642,8,0)</f>
        <v>209.48933216000015</v>
      </c>
      <c r="I10" s="79">
        <f>+VLOOKUP($M$2&amp;$B10,Consolidado!$B$7:$W$642,9,0)</f>
        <v>48.727624480000024</v>
      </c>
      <c r="J10" s="79">
        <f>+VLOOKUP($M$2&amp;$B10,Consolidado!$B$7:$W$642,10,0)</f>
        <v>0</v>
      </c>
      <c r="K10" s="79">
        <f>+VLOOKUP($M$2&amp;$B10,Consolidado!$B$7:$W$642,11,0)</f>
        <v>0</v>
      </c>
      <c r="L10" s="79">
        <f>+VLOOKUP($M$2&amp;$B10,Consolidado!$B$7:$W$642,12,0)</f>
        <v>0</v>
      </c>
      <c r="M10" s="79">
        <f>+VLOOKUP($M$2&amp;$B10,Consolidado!$B$7:$W$642,13,0)</f>
        <v>1.0801678800000001</v>
      </c>
      <c r="N10" s="79">
        <f>+VLOOKUP($M$2&amp;$B10,Consolidado!$B$7:$W$642,14,0)</f>
        <v>188.65974295000041</v>
      </c>
      <c r="O10" s="79">
        <f>+VLOOKUP($M$2&amp;$B10,Consolidado!$B$7:$W$642,15,0)</f>
        <v>0.74539589999999978</v>
      </c>
      <c r="P10" s="81">
        <f>+VLOOKUP($M$2&amp;$B10,Consolidado!$B$7:$W$642,16,0)</f>
        <v>6.1290000000000004E-5</v>
      </c>
      <c r="Q10" s="79">
        <f>+VLOOKUP($M$2&amp;$B10,Consolidado!$B$7:$W$642,17,0)</f>
        <v>7.0753530000000009E-2</v>
      </c>
      <c r="R10" s="79">
        <f>+VLOOKUP($M$2&amp;$B10,Consolidado!$B$7:$W$642,18,0)</f>
        <v>0</v>
      </c>
      <c r="S10" s="79">
        <f>+VLOOKUP($M$2&amp;$B10,Consolidado!$B$7:$W$642,19,0)</f>
        <v>7.3625976100000008</v>
      </c>
      <c r="T10" s="79">
        <f>+VLOOKUP($M$2&amp;$B10,Consolidado!$B$7:$W$642,20,0)</f>
        <v>29.859492999999908</v>
      </c>
      <c r="U10" s="79">
        <f>+VLOOKUP($M$2&amp;$B10,Consolidado!$B$7:$W$642,21,0)</f>
        <v>7.6255375399999981</v>
      </c>
      <c r="V10" s="79">
        <f>+VLOOKUP($M$2&amp;$B10,Consolidado!$B$7:$W$642,22,0)</f>
        <v>2.0633769999999996E-2</v>
      </c>
      <c r="W10" s="69"/>
      <c r="X10" s="50">
        <v>3</v>
      </c>
      <c r="Y10" s="50">
        <v>2006</v>
      </c>
    </row>
    <row r="11" spans="1:25" s="50" customFormat="1" ht="18" customHeight="1" outlineLevel="1" x14ac:dyDescent="0.2">
      <c r="A11" s="54"/>
      <c r="B11" s="76" t="s">
        <v>25</v>
      </c>
      <c r="C11" s="77">
        <f>+VLOOKUP($M$2&amp;$B11,Consolidado!$B$7:$W$642,3,0)</f>
        <v>445.9502181699981</v>
      </c>
      <c r="D11" s="78">
        <f>+VLOOKUP($M$2&amp;$B11,Consolidado!$B$7:$W$642,4,0)</f>
        <v>88.357504030000001</v>
      </c>
      <c r="E11" s="79">
        <f>+VLOOKUP($M$2&amp;$B11,Consolidado!$B$7:$W$642,5,0)</f>
        <v>80.474553099999994</v>
      </c>
      <c r="F11" s="79">
        <f>+VLOOKUP($M$2&amp;$B11,Consolidado!$B$7:$W$642,6,0)</f>
        <v>7.8829509300000007</v>
      </c>
      <c r="G11" s="80">
        <f>+VLOOKUP($M$2&amp;$B11,Consolidado!$B$7:$W$642,7,0)</f>
        <v>357.5927141399988</v>
      </c>
      <c r="H11" s="79">
        <f>+VLOOKUP($M$2&amp;$B11,Consolidado!$B$7:$W$642,8,0)</f>
        <v>102.30522141999997</v>
      </c>
      <c r="I11" s="79">
        <f>+VLOOKUP($M$2&amp;$B11,Consolidado!$B$7:$W$642,9,0)</f>
        <v>47.03909736</v>
      </c>
      <c r="J11" s="79">
        <f>+VLOOKUP($M$2&amp;$B11,Consolidado!$B$7:$W$642,10,0)</f>
        <v>0</v>
      </c>
      <c r="K11" s="79">
        <f>+VLOOKUP($M$2&amp;$B11,Consolidado!$B$7:$W$642,11,0)</f>
        <v>0</v>
      </c>
      <c r="L11" s="79">
        <f>+VLOOKUP($M$2&amp;$B11,Consolidado!$B$7:$W$642,12,0)</f>
        <v>0</v>
      </c>
      <c r="M11" s="79">
        <f>+VLOOKUP($M$2&amp;$B11,Consolidado!$B$7:$W$642,13,0)</f>
        <v>1.0845038599999999</v>
      </c>
      <c r="N11" s="79">
        <f>+VLOOKUP($M$2&amp;$B11,Consolidado!$B$7:$W$642,14,0)</f>
        <v>130.13434363999977</v>
      </c>
      <c r="O11" s="79">
        <f>+VLOOKUP($M$2&amp;$B11,Consolidado!$B$7:$W$642,15,0)</f>
        <v>2.6785499999999996E-3</v>
      </c>
      <c r="P11" s="81">
        <f>+VLOOKUP($M$2&amp;$B11,Consolidado!$B$7:$W$642,16,0)</f>
        <v>0</v>
      </c>
      <c r="Q11" s="79">
        <f>+VLOOKUP($M$2&amp;$B11,Consolidado!$B$7:$W$642,17,0)</f>
        <v>1.0225E-3</v>
      </c>
      <c r="R11" s="79">
        <f>+VLOOKUP($M$2&amp;$B11,Consolidado!$B$7:$W$642,18,0)</f>
        <v>0</v>
      </c>
      <c r="S11" s="79">
        <f>+VLOOKUP($M$2&amp;$B11,Consolidado!$B$7:$W$642,19,0)</f>
        <v>7.5719221000000001</v>
      </c>
      <c r="T11" s="79">
        <f>+VLOOKUP($M$2&amp;$B11,Consolidado!$B$7:$W$642,20,0)</f>
        <v>42.120956640000472</v>
      </c>
      <c r="U11" s="79">
        <f>+VLOOKUP($M$2&amp;$B11,Consolidado!$B$7:$W$642,21,0)</f>
        <v>27.30916830000001</v>
      </c>
      <c r="V11" s="79">
        <f>+VLOOKUP($M$2&amp;$B11,Consolidado!$B$7:$W$642,22,0)</f>
        <v>2.3799770000000005E-2</v>
      </c>
      <c r="W11" s="69"/>
      <c r="X11" s="50">
        <v>4</v>
      </c>
      <c r="Y11" s="50">
        <v>2007</v>
      </c>
    </row>
    <row r="12" spans="1:25" s="50" customFormat="1" ht="18" customHeight="1" outlineLevel="1" x14ac:dyDescent="0.2">
      <c r="A12" s="54"/>
      <c r="B12" s="76" t="s">
        <v>26</v>
      </c>
      <c r="C12" s="77">
        <f>+VLOOKUP($M$2&amp;$B12,Consolidado!$B$7:$W$642,3,0)</f>
        <v>122.99482787000029</v>
      </c>
      <c r="D12" s="78">
        <f>+VLOOKUP($M$2&amp;$B12,Consolidado!$B$7:$W$642,4,0)</f>
        <v>18.784379180000002</v>
      </c>
      <c r="E12" s="79">
        <f>+VLOOKUP($M$2&amp;$B12,Consolidado!$B$7:$W$642,5,0)</f>
        <v>15.723972799999999</v>
      </c>
      <c r="F12" s="79">
        <f>+VLOOKUP($M$2&amp;$B12,Consolidado!$B$7:$W$642,6,0)</f>
        <v>3.060406379999999</v>
      </c>
      <c r="G12" s="80">
        <f>+VLOOKUP($M$2&amp;$B12,Consolidado!$B$7:$W$642,7,0)</f>
        <v>104.21044869000032</v>
      </c>
      <c r="H12" s="79">
        <f>+VLOOKUP($M$2&amp;$B12,Consolidado!$B$7:$W$642,8,0)</f>
        <v>36.339295870000001</v>
      </c>
      <c r="I12" s="79">
        <f>+VLOOKUP($M$2&amp;$B12,Consolidado!$B$7:$W$642,9,0)</f>
        <v>17.077461270000001</v>
      </c>
      <c r="J12" s="79">
        <f>+VLOOKUP($M$2&amp;$B12,Consolidado!$B$7:$W$642,10,0)</f>
        <v>0</v>
      </c>
      <c r="K12" s="79">
        <f>+VLOOKUP($M$2&amp;$B12,Consolidado!$B$7:$W$642,11,0)</f>
        <v>0</v>
      </c>
      <c r="L12" s="79">
        <f>+VLOOKUP($M$2&amp;$B12,Consolidado!$B$7:$W$642,12,0)</f>
        <v>0</v>
      </c>
      <c r="M12" s="79">
        <f>+VLOOKUP($M$2&amp;$B12,Consolidado!$B$7:$W$642,13,0)</f>
        <v>5.7444919999999997E-2</v>
      </c>
      <c r="N12" s="79">
        <f>+VLOOKUP($M$2&amp;$B12,Consolidado!$B$7:$W$642,14,0)</f>
        <v>30.826179879999948</v>
      </c>
      <c r="O12" s="79">
        <f>+VLOOKUP($M$2&amp;$B12,Consolidado!$B$7:$W$642,15,0)</f>
        <v>1.3198199999999998E-2</v>
      </c>
      <c r="P12" s="81">
        <f>+VLOOKUP($M$2&amp;$B12,Consolidado!$B$7:$W$642,16,0)</f>
        <v>0</v>
      </c>
      <c r="Q12" s="79">
        <f>+VLOOKUP($M$2&amp;$B12,Consolidado!$B$7:$W$642,17,0)</f>
        <v>1.0874999999999999E-3</v>
      </c>
      <c r="R12" s="79">
        <f>+VLOOKUP($M$2&amp;$B12,Consolidado!$B$7:$W$642,18,0)</f>
        <v>0</v>
      </c>
      <c r="S12" s="79">
        <f>+VLOOKUP($M$2&amp;$B12,Consolidado!$B$7:$W$642,19,0)</f>
        <v>1.3228358499999995</v>
      </c>
      <c r="T12" s="79">
        <f>+VLOOKUP($M$2&amp;$B12,Consolidado!$B$7:$W$642,20,0)</f>
        <v>14.78971539999992</v>
      </c>
      <c r="U12" s="79">
        <f>+VLOOKUP($M$2&amp;$B12,Consolidado!$B$7:$W$642,21,0)</f>
        <v>3.7571528500000011</v>
      </c>
      <c r="V12" s="79">
        <f>+VLOOKUP($M$2&amp;$B12,Consolidado!$B$7:$W$642,22,0)</f>
        <v>2.6076949999999998E-2</v>
      </c>
      <c r="W12" s="69"/>
      <c r="X12" s="50">
        <v>5</v>
      </c>
      <c r="Y12" s="50">
        <v>2008</v>
      </c>
    </row>
    <row r="13" spans="1:25" s="50" customFormat="1" ht="21" customHeight="1" x14ac:dyDescent="0.2">
      <c r="A13" s="54"/>
      <c r="B13" s="70" t="s">
        <v>27</v>
      </c>
      <c r="C13" s="71">
        <f>+VLOOKUP($M$2&amp;$B13,Consolidado!$B$7:$W$642,3,0)</f>
        <v>2017.4624722100589</v>
      </c>
      <c r="D13" s="72">
        <f>+VLOOKUP($M$2&amp;$B13,Consolidado!$B$7:$W$642,4,0)</f>
        <v>520.93537144000004</v>
      </c>
      <c r="E13" s="73">
        <f>+VLOOKUP($M$2&amp;$B13,Consolidado!$B$7:$W$642,5,0)</f>
        <v>473.44906566000009</v>
      </c>
      <c r="F13" s="73">
        <f>+VLOOKUP($M$2&amp;$B13,Consolidado!$B$7:$W$642,6,0)</f>
        <v>47.486305779999995</v>
      </c>
      <c r="G13" s="74">
        <f>+VLOOKUP($M$2&amp;$B13,Consolidado!$B$7:$W$642,7,0)</f>
        <v>1496.5271007700378</v>
      </c>
      <c r="H13" s="73">
        <f>+VLOOKUP($M$2&amp;$B13,Consolidado!$B$7:$W$642,8,0)</f>
        <v>478.44537210999994</v>
      </c>
      <c r="I13" s="73">
        <f>+VLOOKUP($M$2&amp;$B13,Consolidado!$B$7:$W$642,9,0)</f>
        <v>170.64047135000001</v>
      </c>
      <c r="J13" s="73">
        <f>+VLOOKUP($M$2&amp;$B13,Consolidado!$B$7:$W$642,10,0)</f>
        <v>0</v>
      </c>
      <c r="K13" s="73">
        <f>+VLOOKUP($M$2&amp;$B13,Consolidado!$B$7:$W$642,11,0)</f>
        <v>2.2500000000000001E-5</v>
      </c>
      <c r="L13" s="73">
        <f>+VLOOKUP($M$2&amp;$B13,Consolidado!$B$7:$W$642,12,0)</f>
        <v>0</v>
      </c>
      <c r="M13" s="73">
        <f>+VLOOKUP($M$2&amp;$B13,Consolidado!$B$7:$W$642,13,0)</f>
        <v>2.3620319300000001</v>
      </c>
      <c r="N13" s="73">
        <f>+VLOOKUP($M$2&amp;$B13,Consolidado!$B$7:$W$642,14,0)</f>
        <v>594.04282890999912</v>
      </c>
      <c r="O13" s="73">
        <f>+VLOOKUP($M$2&amp;$B13,Consolidado!$B$7:$W$642,15,0)</f>
        <v>0.14828065999999998</v>
      </c>
      <c r="P13" s="75">
        <f>+VLOOKUP($M$2&amp;$B13,Consolidado!$B$7:$W$642,16,0)</f>
        <v>0</v>
      </c>
      <c r="Q13" s="73">
        <f>+VLOOKUP($M$2&amp;$B13,Consolidado!$B$7:$W$642,17,0)</f>
        <v>4.8477500000000005E-3</v>
      </c>
      <c r="R13" s="73">
        <f>+VLOOKUP($M$2&amp;$B13,Consolidado!$B$7:$W$642,18,0)</f>
        <v>1.27E-4</v>
      </c>
      <c r="S13" s="73">
        <f>+VLOOKUP($M$2&amp;$B13,Consolidado!$B$7:$W$642,19,0)</f>
        <v>26.084857629999966</v>
      </c>
      <c r="T13" s="73">
        <f>+VLOOKUP($M$2&amp;$B13,Consolidado!$B$7:$W$642,20,0)</f>
        <v>166.01858194999753</v>
      </c>
      <c r="U13" s="73">
        <f>+VLOOKUP($M$2&amp;$B13,Consolidado!$B$7:$W$642,21,0)</f>
        <v>58.440197249999997</v>
      </c>
      <c r="V13" s="73">
        <f>+VLOOKUP($M$2&amp;$B13,Consolidado!$B$7:$W$642,22,0)</f>
        <v>0.33948172999999993</v>
      </c>
      <c r="W13" s="69"/>
      <c r="X13" s="50">
        <v>6</v>
      </c>
      <c r="Y13" s="50">
        <v>2009</v>
      </c>
    </row>
    <row r="14" spans="1:25" s="50" customFormat="1" ht="18" customHeight="1" outlineLevel="1" x14ac:dyDescent="0.2">
      <c r="A14" s="54"/>
      <c r="B14" s="76" t="s">
        <v>28</v>
      </c>
      <c r="C14" s="77">
        <f>+VLOOKUP($M$2&amp;$B14,Consolidado!$B$7:$W$642,3,0)</f>
        <v>1124.8161995800062</v>
      </c>
      <c r="D14" s="78">
        <f>+VLOOKUP($M$2&amp;$B14,Consolidado!$B$7:$W$642,4,0)</f>
        <v>365.89680856000007</v>
      </c>
      <c r="E14" s="79">
        <f>+VLOOKUP($M$2&amp;$B14,Consolidado!$B$7:$W$642,5,0)</f>
        <v>335.52122390000005</v>
      </c>
      <c r="F14" s="79">
        <f>+VLOOKUP($M$2&amp;$B14,Consolidado!$B$7:$W$642,6,0)</f>
        <v>30.375584660000008</v>
      </c>
      <c r="G14" s="80">
        <f>+VLOOKUP($M$2&amp;$B14,Consolidado!$B$7:$W$642,7,0)</f>
        <v>758.91939101999992</v>
      </c>
      <c r="H14" s="79">
        <f>+VLOOKUP($M$2&amp;$B14,Consolidado!$B$7:$W$642,8,0)</f>
        <v>255.89597297</v>
      </c>
      <c r="I14" s="79">
        <f>+VLOOKUP($M$2&amp;$B14,Consolidado!$B$7:$W$642,9,0)</f>
        <v>105.71730628</v>
      </c>
      <c r="J14" s="79">
        <f>+VLOOKUP($M$2&amp;$B14,Consolidado!$B$7:$W$642,10,0)</f>
        <v>0</v>
      </c>
      <c r="K14" s="79">
        <f>+VLOOKUP($M$2&amp;$B14,Consolidado!$B$7:$W$642,11,0)</f>
        <v>0</v>
      </c>
      <c r="L14" s="79">
        <f>+VLOOKUP($M$2&amp;$B14,Consolidado!$B$7:$W$642,12,0)</f>
        <v>0</v>
      </c>
      <c r="M14" s="79">
        <f>+VLOOKUP($M$2&amp;$B14,Consolidado!$B$7:$W$642,13,0)</f>
        <v>0.84393592999999978</v>
      </c>
      <c r="N14" s="79">
        <f>+VLOOKUP($M$2&amp;$B14,Consolidado!$B$7:$W$642,14,0)</f>
        <v>318.84730422000069</v>
      </c>
      <c r="O14" s="79">
        <f>+VLOOKUP($M$2&amp;$B14,Consolidado!$B$7:$W$642,15,0)</f>
        <v>0.10398844999999998</v>
      </c>
      <c r="P14" s="81">
        <f>+VLOOKUP($M$2&amp;$B14,Consolidado!$B$7:$W$642,16,0)</f>
        <v>0</v>
      </c>
      <c r="Q14" s="79">
        <f>+VLOOKUP($M$2&amp;$B14,Consolidado!$B$7:$W$642,17,0)</f>
        <v>6.6E-4</v>
      </c>
      <c r="R14" s="79">
        <f>+VLOOKUP($M$2&amp;$B14,Consolidado!$B$7:$W$642,18,0)</f>
        <v>2.4999999999999999E-7</v>
      </c>
      <c r="S14" s="79">
        <f>+VLOOKUP($M$2&amp;$B14,Consolidado!$B$7:$W$642,19,0)</f>
        <v>7.0615712800000017</v>
      </c>
      <c r="T14" s="79">
        <f>+VLOOKUP($M$2&amp;$B14,Consolidado!$B$7:$W$642,20,0)</f>
        <v>56.363436350002289</v>
      </c>
      <c r="U14" s="79">
        <f>+VLOOKUP($M$2&amp;$B14,Consolidado!$B$7:$W$642,21,0)</f>
        <v>13.988299449999998</v>
      </c>
      <c r="V14" s="79">
        <f>+VLOOKUP($M$2&amp;$B14,Consolidado!$B$7:$W$642,22,0)</f>
        <v>9.6915839999999989E-2</v>
      </c>
      <c r="W14" s="69"/>
      <c r="X14" s="50">
        <v>7</v>
      </c>
      <c r="Y14" s="50">
        <v>2010</v>
      </c>
    </row>
    <row r="15" spans="1:25" s="50" customFormat="1" ht="18" customHeight="1" outlineLevel="1" x14ac:dyDescent="0.2">
      <c r="A15" s="54"/>
      <c r="B15" s="76" t="s">
        <v>29</v>
      </c>
      <c r="C15" s="77">
        <f>+VLOOKUP($M$2&amp;$B15,Consolidado!$B$7:$W$642,3,0)</f>
        <v>239.54444436999972</v>
      </c>
      <c r="D15" s="78">
        <f>+VLOOKUP($M$2&amp;$B15,Consolidado!$B$7:$W$642,4,0)</f>
        <v>54.383127119999969</v>
      </c>
      <c r="E15" s="79">
        <f>+VLOOKUP($M$2&amp;$B15,Consolidado!$B$7:$W$642,5,0)</f>
        <v>47.370545360000008</v>
      </c>
      <c r="F15" s="79">
        <f>+VLOOKUP($M$2&amp;$B15,Consolidado!$B$7:$W$642,6,0)</f>
        <v>7.012581759999998</v>
      </c>
      <c r="G15" s="80">
        <f>+VLOOKUP($M$2&amp;$B15,Consolidado!$B$7:$W$642,7,0)</f>
        <v>185.16131725000059</v>
      </c>
      <c r="H15" s="79">
        <f>+VLOOKUP($M$2&amp;$B15,Consolidado!$B$7:$W$642,8,0)</f>
        <v>60.662804549999983</v>
      </c>
      <c r="I15" s="79">
        <f>+VLOOKUP($M$2&amp;$B15,Consolidado!$B$7:$W$642,9,0)</f>
        <v>20.302522310000008</v>
      </c>
      <c r="J15" s="79">
        <f>+VLOOKUP($M$2&amp;$B15,Consolidado!$B$7:$W$642,10,0)</f>
        <v>0</v>
      </c>
      <c r="K15" s="79">
        <f>+VLOOKUP($M$2&amp;$B15,Consolidado!$B$7:$W$642,11,0)</f>
        <v>0</v>
      </c>
      <c r="L15" s="79">
        <f>+VLOOKUP($M$2&amp;$B15,Consolidado!$B$7:$W$642,12,0)</f>
        <v>0</v>
      </c>
      <c r="M15" s="79">
        <f>+VLOOKUP($M$2&amp;$B15,Consolidado!$B$7:$W$642,13,0)</f>
        <v>0.12095693999999997</v>
      </c>
      <c r="N15" s="79">
        <f>+VLOOKUP($M$2&amp;$B15,Consolidado!$B$7:$W$642,14,0)</f>
        <v>73.35500110999989</v>
      </c>
      <c r="O15" s="79">
        <f>+VLOOKUP($M$2&amp;$B15,Consolidado!$B$7:$W$642,15,0)</f>
        <v>1.896838E-2</v>
      </c>
      <c r="P15" s="81">
        <f>+VLOOKUP($M$2&amp;$B15,Consolidado!$B$7:$W$642,16,0)</f>
        <v>0</v>
      </c>
      <c r="Q15" s="79">
        <f>+VLOOKUP($M$2&amp;$B15,Consolidado!$B$7:$W$642,17,0)</f>
        <v>1.875E-4</v>
      </c>
      <c r="R15" s="79">
        <f>+VLOOKUP($M$2&amp;$B15,Consolidado!$B$7:$W$642,18,0)</f>
        <v>0</v>
      </c>
      <c r="S15" s="79">
        <f>+VLOOKUP($M$2&amp;$B15,Consolidado!$B$7:$W$642,19,0)</f>
        <v>3.8170210900000003</v>
      </c>
      <c r="T15" s="79">
        <f>+VLOOKUP($M$2&amp;$B15,Consolidado!$B$7:$W$642,20,0)</f>
        <v>20.471155079999846</v>
      </c>
      <c r="U15" s="79">
        <f>+VLOOKUP($M$2&amp;$B15,Consolidado!$B$7:$W$642,21,0)</f>
        <v>6.4062167599999995</v>
      </c>
      <c r="V15" s="79">
        <f>+VLOOKUP($M$2&amp;$B15,Consolidado!$B$7:$W$642,22,0)</f>
        <v>6.4835299999999986E-3</v>
      </c>
      <c r="W15" s="69"/>
      <c r="X15" s="50">
        <v>8</v>
      </c>
      <c r="Y15" s="50">
        <v>2011</v>
      </c>
    </row>
    <row r="16" spans="1:25" s="50" customFormat="1" ht="18" customHeight="1" outlineLevel="1" x14ac:dyDescent="0.2">
      <c r="A16" s="54"/>
      <c r="B16" s="76" t="s">
        <v>347</v>
      </c>
      <c r="C16" s="77">
        <f>+VLOOKUP($M$2&amp;$B16,Consolidado!$B$7:$W$642,3,0)</f>
        <v>278.3738928899989</v>
      </c>
      <c r="D16" s="78">
        <f>+VLOOKUP($M$2&amp;$B16,Consolidado!$B$7:$W$642,4,0)</f>
        <v>27.069029679999986</v>
      </c>
      <c r="E16" s="79">
        <f>+VLOOKUP($M$2&amp;$B16,Consolidado!$B$7:$W$642,5,0)</f>
        <v>23.260439940000015</v>
      </c>
      <c r="F16" s="79">
        <f>+VLOOKUP($M$2&amp;$B16,Consolidado!$B$7:$W$642,6,0)</f>
        <v>3.8085897400000017</v>
      </c>
      <c r="G16" s="80">
        <f>+VLOOKUP($M$2&amp;$B16,Consolidado!$B$7:$W$642,7,0)</f>
        <v>251.30486320999938</v>
      </c>
      <c r="H16" s="79">
        <f>+VLOOKUP($M$2&amp;$B16,Consolidado!$B$7:$W$642,8,0)</f>
        <v>85.867783890000027</v>
      </c>
      <c r="I16" s="79">
        <f>+VLOOKUP($M$2&amp;$B16,Consolidado!$B$7:$W$642,9,0)</f>
        <v>18.855085500000001</v>
      </c>
      <c r="J16" s="79">
        <f>+VLOOKUP($M$2&amp;$B16,Consolidado!$B$7:$W$642,10,0)</f>
        <v>0</v>
      </c>
      <c r="K16" s="79">
        <f>+VLOOKUP($M$2&amp;$B16,Consolidado!$B$7:$W$642,11,0)</f>
        <v>0</v>
      </c>
      <c r="L16" s="79">
        <f>+VLOOKUP($M$2&amp;$B16,Consolidado!$B$7:$W$642,12,0)</f>
        <v>0</v>
      </c>
      <c r="M16" s="79">
        <f>+VLOOKUP($M$2&amp;$B16,Consolidado!$B$7:$W$642,13,0)</f>
        <v>0.61649177999999993</v>
      </c>
      <c r="N16" s="79">
        <f>+VLOOKUP($M$2&amp;$B16,Consolidado!$B$7:$W$642,14,0)</f>
        <v>101.75993987999995</v>
      </c>
      <c r="O16" s="79">
        <f>+VLOOKUP($M$2&amp;$B16,Consolidado!$B$7:$W$642,15,0)</f>
        <v>1.820161E-2</v>
      </c>
      <c r="P16" s="81">
        <f>+VLOOKUP($M$2&amp;$B16,Consolidado!$B$7:$W$642,16,0)</f>
        <v>0</v>
      </c>
      <c r="Q16" s="79">
        <f>+VLOOKUP($M$2&amp;$B16,Consolidado!$B$7:$W$642,17,0)</f>
        <v>6.2030000000000001E-5</v>
      </c>
      <c r="R16" s="79">
        <f>+VLOOKUP($M$2&amp;$B16,Consolidado!$B$7:$W$642,18,0)</f>
        <v>0</v>
      </c>
      <c r="S16" s="79">
        <f>+VLOOKUP($M$2&amp;$B16,Consolidado!$B$7:$W$642,19,0)</f>
        <v>7.6108448600000012</v>
      </c>
      <c r="T16" s="79">
        <f>+VLOOKUP($M$2&amp;$B16,Consolidado!$B$7:$W$642,20,0)</f>
        <v>28.870081479999818</v>
      </c>
      <c r="U16" s="79">
        <f>+VLOOKUP($M$2&amp;$B16,Consolidado!$B$7:$W$642,21,0)</f>
        <v>7.5877207799999988</v>
      </c>
      <c r="V16" s="79">
        <f>+VLOOKUP($M$2&amp;$B16,Consolidado!$B$7:$W$642,22,0)</f>
        <v>0.11865140000000002</v>
      </c>
      <c r="W16" s="69"/>
      <c r="X16" s="50">
        <v>9</v>
      </c>
      <c r="Y16" s="50">
        <v>2012</v>
      </c>
    </row>
    <row r="17" spans="1:25" s="50" customFormat="1" ht="18" customHeight="1" outlineLevel="1" x14ac:dyDescent="0.2">
      <c r="A17" s="54"/>
      <c r="B17" s="76" t="s">
        <v>30</v>
      </c>
      <c r="C17" s="77">
        <f>+VLOOKUP($M$2&amp;$B17,Consolidado!$B$7:$W$642,3,0)</f>
        <v>151.20004765000127</v>
      </c>
      <c r="D17" s="78">
        <f>+VLOOKUP($M$2&amp;$B17,Consolidado!$B$7:$W$642,4,0)</f>
        <v>23.996969360000005</v>
      </c>
      <c r="E17" s="79">
        <f>+VLOOKUP($M$2&amp;$B17,Consolidado!$B$7:$W$642,5,0)</f>
        <v>22.124410370000003</v>
      </c>
      <c r="F17" s="79">
        <f>+VLOOKUP($M$2&amp;$B17,Consolidado!$B$7:$W$642,6,0)</f>
        <v>1.8725589900000001</v>
      </c>
      <c r="G17" s="80">
        <f>+VLOOKUP($M$2&amp;$B17,Consolidado!$B$7:$W$642,7,0)</f>
        <v>127.20307829000143</v>
      </c>
      <c r="H17" s="79">
        <f>+VLOOKUP($M$2&amp;$B17,Consolidado!$B$7:$W$642,8,0)</f>
        <v>33.263042469999988</v>
      </c>
      <c r="I17" s="79">
        <f>+VLOOKUP($M$2&amp;$B17,Consolidado!$B$7:$W$642,9,0)</f>
        <v>10.443901890000001</v>
      </c>
      <c r="J17" s="79">
        <f>+VLOOKUP($M$2&amp;$B17,Consolidado!$B$7:$W$642,10,0)</f>
        <v>0</v>
      </c>
      <c r="K17" s="79">
        <f>+VLOOKUP($M$2&amp;$B17,Consolidado!$B$7:$W$642,11,0)</f>
        <v>2.2500000000000001E-5</v>
      </c>
      <c r="L17" s="79">
        <f>+VLOOKUP($M$2&amp;$B17,Consolidado!$B$7:$W$642,12,0)</f>
        <v>0</v>
      </c>
      <c r="M17" s="79">
        <f>+VLOOKUP($M$2&amp;$B17,Consolidado!$B$7:$W$642,13,0)</f>
        <v>0.13959406000000002</v>
      </c>
      <c r="N17" s="79">
        <f>+VLOOKUP($M$2&amp;$B17,Consolidado!$B$7:$W$642,14,0)</f>
        <v>44.193859099999784</v>
      </c>
      <c r="O17" s="79">
        <f>+VLOOKUP($M$2&amp;$B17,Consolidado!$B$7:$W$642,15,0)</f>
        <v>7.1222200000000012E-3</v>
      </c>
      <c r="P17" s="81">
        <f>+VLOOKUP($M$2&amp;$B17,Consolidado!$B$7:$W$642,16,0)</f>
        <v>0</v>
      </c>
      <c r="Q17" s="79">
        <f>+VLOOKUP($M$2&amp;$B17,Consolidado!$B$7:$W$642,17,0)</f>
        <v>3.9382200000000001E-3</v>
      </c>
      <c r="R17" s="79">
        <f>+VLOOKUP($M$2&amp;$B17,Consolidado!$B$7:$W$642,18,0)</f>
        <v>4.0000000000000001E-8</v>
      </c>
      <c r="S17" s="79">
        <f>+VLOOKUP($M$2&amp;$B17,Consolidado!$B$7:$W$642,19,0)</f>
        <v>2.6043419000000001</v>
      </c>
      <c r="T17" s="79">
        <f>+VLOOKUP($M$2&amp;$B17,Consolidado!$B$7:$W$642,20,0)</f>
        <v>25.866419099999785</v>
      </c>
      <c r="U17" s="79">
        <f>+VLOOKUP($M$2&amp;$B17,Consolidado!$B$7:$W$642,21,0)</f>
        <v>10.619194570000001</v>
      </c>
      <c r="V17" s="79">
        <f>+VLOOKUP($M$2&amp;$B17,Consolidado!$B$7:$W$642,22,0)</f>
        <v>6.1642219999999998E-2</v>
      </c>
      <c r="W17" s="69"/>
      <c r="X17" s="50">
        <v>10</v>
      </c>
      <c r="Y17" s="50">
        <v>2013</v>
      </c>
    </row>
    <row r="18" spans="1:25" s="50" customFormat="1" ht="18" customHeight="1" outlineLevel="1" x14ac:dyDescent="0.2">
      <c r="A18" s="54"/>
      <c r="B18" s="76" t="s">
        <v>31</v>
      </c>
      <c r="C18" s="77">
        <f>+VLOOKUP($M$2&amp;$B18,Consolidado!$B$7:$W$642,3,0)</f>
        <v>223.52788771999968</v>
      </c>
      <c r="D18" s="78">
        <f>+VLOOKUP($M$2&amp;$B18,Consolidado!$B$7:$W$642,4,0)</f>
        <v>49.589436720000016</v>
      </c>
      <c r="E18" s="79">
        <f>+VLOOKUP($M$2&amp;$B18,Consolidado!$B$7:$W$642,5,0)</f>
        <v>45.172446090000001</v>
      </c>
      <c r="F18" s="79">
        <f>+VLOOKUP($M$2&amp;$B18,Consolidado!$B$7:$W$642,6,0)</f>
        <v>4.4169906299999999</v>
      </c>
      <c r="G18" s="80">
        <f>+VLOOKUP($M$2&amp;$B18,Consolidado!$B$7:$W$642,7,0)</f>
        <v>173.9384510000007</v>
      </c>
      <c r="H18" s="79">
        <f>+VLOOKUP($M$2&amp;$B18,Consolidado!$B$7:$W$642,8,0)</f>
        <v>42.755768229999994</v>
      </c>
      <c r="I18" s="79">
        <f>+VLOOKUP($M$2&amp;$B18,Consolidado!$B$7:$W$642,9,0)</f>
        <v>15.321655370000002</v>
      </c>
      <c r="J18" s="79">
        <f>+VLOOKUP($M$2&amp;$B18,Consolidado!$B$7:$W$642,10,0)</f>
        <v>0</v>
      </c>
      <c r="K18" s="79">
        <f>+VLOOKUP($M$2&amp;$B18,Consolidado!$B$7:$W$642,11,0)</f>
        <v>0</v>
      </c>
      <c r="L18" s="79">
        <f>+VLOOKUP($M$2&amp;$B18,Consolidado!$B$7:$W$642,12,0)</f>
        <v>0</v>
      </c>
      <c r="M18" s="79">
        <f>+VLOOKUP($M$2&amp;$B18,Consolidado!$B$7:$W$642,13,0)</f>
        <v>0.64105322000000009</v>
      </c>
      <c r="N18" s="79">
        <f>+VLOOKUP($M$2&amp;$B18,Consolidado!$B$7:$W$642,14,0)</f>
        <v>55.886724599999752</v>
      </c>
      <c r="O18" s="79">
        <f>+VLOOKUP($M$2&amp;$B18,Consolidado!$B$7:$W$642,15,0)</f>
        <v>0</v>
      </c>
      <c r="P18" s="81">
        <f>+VLOOKUP($M$2&amp;$B18,Consolidado!$B$7:$W$642,16,0)</f>
        <v>0</v>
      </c>
      <c r="Q18" s="79">
        <f>+VLOOKUP($M$2&amp;$B18,Consolidado!$B$7:$W$642,17,0)</f>
        <v>0</v>
      </c>
      <c r="R18" s="79">
        <f>+VLOOKUP($M$2&amp;$B18,Consolidado!$B$7:$W$642,18,0)</f>
        <v>1.2670999999999998E-4</v>
      </c>
      <c r="S18" s="79">
        <f>+VLOOKUP($M$2&amp;$B18,Consolidado!$B$7:$W$642,19,0)</f>
        <v>4.9910785000000022</v>
      </c>
      <c r="T18" s="79">
        <f>+VLOOKUP($M$2&amp;$B18,Consolidado!$B$7:$W$642,20,0)</f>
        <v>34.447489940000061</v>
      </c>
      <c r="U18" s="79">
        <f>+VLOOKUP($M$2&amp;$B18,Consolidado!$B$7:$W$642,21,0)</f>
        <v>19.838765689999999</v>
      </c>
      <c r="V18" s="79">
        <f>+VLOOKUP($M$2&amp;$B18,Consolidado!$B$7:$W$642,22,0)</f>
        <v>5.5788740000000003E-2</v>
      </c>
      <c r="W18" s="69"/>
      <c r="X18" s="50">
        <v>11</v>
      </c>
      <c r="Y18" s="50">
        <v>2014</v>
      </c>
    </row>
    <row r="19" spans="1:25" s="50" customFormat="1" ht="21" customHeight="1" x14ac:dyDescent="0.2">
      <c r="A19" s="54"/>
      <c r="B19" s="70" t="s">
        <v>32</v>
      </c>
      <c r="C19" s="71">
        <f>+VLOOKUP($M$2&amp;$B19,Consolidado!$B$7:$W$642,3,0)</f>
        <v>1726.0388507269777</v>
      </c>
      <c r="D19" s="72">
        <f>+VLOOKUP($M$2&amp;$B19,Consolidado!$B$7:$W$642,4,0)</f>
        <v>265.20584186999997</v>
      </c>
      <c r="E19" s="73">
        <f>+VLOOKUP($M$2&amp;$B19,Consolidado!$B$7:$W$642,5,0)</f>
        <v>222.28830475000007</v>
      </c>
      <c r="F19" s="73">
        <f>+VLOOKUP($M$2&amp;$B19,Consolidado!$B$7:$W$642,6,0)</f>
        <v>42.91753712000002</v>
      </c>
      <c r="G19" s="74">
        <f>+VLOOKUP($M$2&amp;$B19,Consolidado!$B$7:$W$642,7,0)</f>
        <v>1460.833008856993</v>
      </c>
      <c r="H19" s="73">
        <f>+VLOOKUP($M$2&amp;$B19,Consolidado!$B$7:$W$642,8,0)</f>
        <v>425.66035432999968</v>
      </c>
      <c r="I19" s="73">
        <f>+VLOOKUP($M$2&amp;$B19,Consolidado!$B$7:$W$642,9,0)</f>
        <v>156.02333316000002</v>
      </c>
      <c r="J19" s="73">
        <f>+VLOOKUP($M$2&amp;$B19,Consolidado!$B$7:$W$642,10,0)</f>
        <v>0</v>
      </c>
      <c r="K19" s="73">
        <f>+VLOOKUP($M$2&amp;$B19,Consolidado!$B$7:$W$642,11,0)</f>
        <v>7.6232600000000006E-3</v>
      </c>
      <c r="L19" s="73">
        <f>+VLOOKUP($M$2&amp;$B19,Consolidado!$B$7:$W$642,12,0)</f>
        <v>0</v>
      </c>
      <c r="M19" s="73">
        <f>+VLOOKUP($M$2&amp;$B19,Consolidado!$B$7:$W$642,13,0)</f>
        <v>1.86964518</v>
      </c>
      <c r="N19" s="73">
        <f>+VLOOKUP($M$2&amp;$B19,Consolidado!$B$7:$W$642,14,0)</f>
        <v>526.41789602999552</v>
      </c>
      <c r="O19" s="73">
        <f>+VLOOKUP($M$2&amp;$B19,Consolidado!$B$7:$W$642,15,0)</f>
        <v>84.255048529999996</v>
      </c>
      <c r="P19" s="75">
        <f>+VLOOKUP($M$2&amp;$B19,Consolidado!$B$7:$W$642,16,0)</f>
        <v>0.10596152</v>
      </c>
      <c r="Q19" s="73">
        <f>+VLOOKUP($M$2&amp;$B19,Consolidado!$B$7:$W$642,17,0)</f>
        <v>7.1125000000000008E-3</v>
      </c>
      <c r="R19" s="73">
        <f>+VLOOKUP($M$2&amp;$B19,Consolidado!$B$7:$W$642,18,0)</f>
        <v>0</v>
      </c>
      <c r="S19" s="73">
        <f>+VLOOKUP($M$2&amp;$B19,Consolidado!$B$7:$W$642,19,0)</f>
        <v>23.83952323699997</v>
      </c>
      <c r="T19" s="73">
        <f>+VLOOKUP($M$2&amp;$B19,Consolidado!$B$7:$W$642,20,0)</f>
        <v>194.25954652999428</v>
      </c>
      <c r="U19" s="73">
        <f>+VLOOKUP($M$2&amp;$B19,Consolidado!$B$7:$W$642,21,0)</f>
        <v>48.151759029999987</v>
      </c>
      <c r="V19" s="73">
        <f>+VLOOKUP($M$2&amp;$B19,Consolidado!$B$7:$W$642,22,0)</f>
        <v>0.23520555000000007</v>
      </c>
      <c r="W19" s="69"/>
      <c r="X19" s="50">
        <v>12</v>
      </c>
      <c r="Y19" s="50">
        <v>2015</v>
      </c>
    </row>
    <row r="20" spans="1:25" s="50" customFormat="1" ht="18" customHeight="1" outlineLevel="1" x14ac:dyDescent="0.2">
      <c r="A20" s="54"/>
      <c r="B20" s="76" t="s">
        <v>33</v>
      </c>
      <c r="C20" s="77">
        <f>+VLOOKUP($M$2&amp;$B20,Consolidado!$B$7:$W$642,3,0)</f>
        <v>326.53252700999872</v>
      </c>
      <c r="D20" s="78">
        <f>+VLOOKUP($M$2&amp;$B20,Consolidado!$B$7:$W$642,4,0)</f>
        <v>40.652480919999995</v>
      </c>
      <c r="E20" s="79">
        <f>+VLOOKUP($M$2&amp;$B20,Consolidado!$B$7:$W$642,5,0)</f>
        <v>33.769274810000013</v>
      </c>
      <c r="F20" s="79">
        <f>+VLOOKUP($M$2&amp;$B20,Consolidado!$B$7:$W$642,6,0)</f>
        <v>6.8832061100000006</v>
      </c>
      <c r="G20" s="80">
        <f>+VLOOKUP($M$2&amp;$B20,Consolidado!$B$7:$W$642,7,0)</f>
        <v>285.88004608999904</v>
      </c>
      <c r="H20" s="79">
        <f>+VLOOKUP($M$2&amp;$B20,Consolidado!$B$7:$W$642,8,0)</f>
        <v>77.798645339999993</v>
      </c>
      <c r="I20" s="79">
        <f>+VLOOKUP($M$2&amp;$B20,Consolidado!$B$7:$W$642,9,0)</f>
        <v>35.784397010000006</v>
      </c>
      <c r="J20" s="79">
        <f>+VLOOKUP($M$2&amp;$B20,Consolidado!$B$7:$W$642,10,0)</f>
        <v>0</v>
      </c>
      <c r="K20" s="79">
        <f>+VLOOKUP($M$2&amp;$B20,Consolidado!$B$7:$W$642,11,0)</f>
        <v>0</v>
      </c>
      <c r="L20" s="79">
        <f>+VLOOKUP($M$2&amp;$B20,Consolidado!$B$7:$W$642,12,0)</f>
        <v>0</v>
      </c>
      <c r="M20" s="79">
        <f>+VLOOKUP($M$2&amp;$B20,Consolidado!$B$7:$W$642,13,0)</f>
        <v>0.30700434999999993</v>
      </c>
      <c r="N20" s="79">
        <f>+VLOOKUP($M$2&amp;$B20,Consolidado!$B$7:$W$642,14,0)</f>
        <v>128.07176730000009</v>
      </c>
      <c r="O20" s="79">
        <f>+VLOOKUP($M$2&amp;$B20,Consolidado!$B$7:$W$642,15,0)</f>
        <v>3.3354899999999993E-2</v>
      </c>
      <c r="P20" s="81">
        <f>+VLOOKUP($M$2&amp;$B20,Consolidado!$B$7:$W$642,16,0)</f>
        <v>1.7579169999999998E-2</v>
      </c>
      <c r="Q20" s="79">
        <f>+VLOOKUP($M$2&amp;$B20,Consolidado!$B$7:$W$642,17,0)</f>
        <v>1.7999999999999998E-4</v>
      </c>
      <c r="R20" s="79">
        <f>+VLOOKUP($M$2&amp;$B20,Consolidado!$B$7:$W$642,18,0)</f>
        <v>0</v>
      </c>
      <c r="S20" s="79">
        <f>+VLOOKUP($M$2&amp;$B20,Consolidado!$B$7:$W$642,19,0)</f>
        <v>2.1584521399999983</v>
      </c>
      <c r="T20" s="79">
        <f>+VLOOKUP($M$2&amp;$B20,Consolidado!$B$7:$W$642,20,0)</f>
        <v>31.624652549999983</v>
      </c>
      <c r="U20" s="79">
        <f>+VLOOKUP($M$2&amp;$B20,Consolidado!$B$7:$W$642,21,0)</f>
        <v>10.016456170000001</v>
      </c>
      <c r="V20" s="79">
        <f>+VLOOKUP($M$2&amp;$B20,Consolidado!$B$7:$W$642,22,0)</f>
        <v>6.7557160000000019E-2</v>
      </c>
      <c r="W20" s="69"/>
      <c r="X20" s="50">
        <v>13</v>
      </c>
      <c r="Y20" s="50">
        <v>2016</v>
      </c>
    </row>
    <row r="21" spans="1:25" s="50" customFormat="1" ht="18" customHeight="1" outlineLevel="1" x14ac:dyDescent="0.2">
      <c r="A21" s="54"/>
      <c r="B21" s="76" t="s">
        <v>34</v>
      </c>
      <c r="C21" s="77">
        <f>+VLOOKUP($M$2&amp;$B21,Consolidado!$B$7:$W$642,3,0)</f>
        <v>301.24077612699909</v>
      </c>
      <c r="D21" s="78">
        <f>+VLOOKUP($M$2&amp;$B21,Consolidado!$B$7:$W$642,4,0)</f>
        <v>50.581597439999996</v>
      </c>
      <c r="E21" s="79">
        <f>+VLOOKUP($M$2&amp;$B21,Consolidado!$B$7:$W$642,5,0)</f>
        <v>40.918107439999986</v>
      </c>
      <c r="F21" s="79">
        <f>+VLOOKUP($M$2&amp;$B21,Consolidado!$B$7:$W$642,6,0)</f>
        <v>9.6634899999999995</v>
      </c>
      <c r="G21" s="80">
        <f>+VLOOKUP($M$2&amp;$B21,Consolidado!$B$7:$W$642,7,0)</f>
        <v>250.6591786869995</v>
      </c>
      <c r="H21" s="79">
        <f>+VLOOKUP($M$2&amp;$B21,Consolidado!$B$7:$W$642,8,0)</f>
        <v>92.747838910000027</v>
      </c>
      <c r="I21" s="79">
        <f>+VLOOKUP($M$2&amp;$B21,Consolidado!$B$7:$W$642,9,0)</f>
        <v>24.87735095999999</v>
      </c>
      <c r="J21" s="79">
        <f>+VLOOKUP($M$2&amp;$B21,Consolidado!$B$7:$W$642,10,0)</f>
        <v>0</v>
      </c>
      <c r="K21" s="79">
        <f>+VLOOKUP($M$2&amp;$B21,Consolidado!$B$7:$W$642,11,0)</f>
        <v>0</v>
      </c>
      <c r="L21" s="79">
        <f>+VLOOKUP($M$2&amp;$B21,Consolidado!$B$7:$W$642,12,0)</f>
        <v>0</v>
      </c>
      <c r="M21" s="79">
        <f>+VLOOKUP($M$2&amp;$B21,Consolidado!$B$7:$W$642,13,0)</f>
        <v>0.45026827000000003</v>
      </c>
      <c r="N21" s="79">
        <f>+VLOOKUP($M$2&amp;$B21,Consolidado!$B$7:$W$642,14,0)</f>
        <v>85.783063539999915</v>
      </c>
      <c r="O21" s="79">
        <f>+VLOOKUP($M$2&amp;$B21,Consolidado!$B$7:$W$642,15,0)</f>
        <v>6.0762400000000001E-3</v>
      </c>
      <c r="P21" s="81">
        <f>+VLOOKUP($M$2&amp;$B21,Consolidado!$B$7:$W$642,16,0)</f>
        <v>1.1606439999999999E-2</v>
      </c>
      <c r="Q21" s="79">
        <f>+VLOOKUP($M$2&amp;$B21,Consolidado!$B$7:$W$642,17,0)</f>
        <v>2.8000000000000003E-4</v>
      </c>
      <c r="R21" s="79">
        <f>+VLOOKUP($M$2&amp;$B21,Consolidado!$B$7:$W$642,18,0)</f>
        <v>0</v>
      </c>
      <c r="S21" s="79">
        <f>+VLOOKUP($M$2&amp;$B21,Consolidado!$B$7:$W$642,19,0)</f>
        <v>4.726675466999998</v>
      </c>
      <c r="T21" s="79">
        <f>+VLOOKUP($M$2&amp;$B21,Consolidado!$B$7:$W$642,20,0)</f>
        <v>32.689501929999977</v>
      </c>
      <c r="U21" s="79">
        <f>+VLOOKUP($M$2&amp;$B21,Consolidado!$B$7:$W$642,21,0)</f>
        <v>9.33656693</v>
      </c>
      <c r="V21" s="79">
        <f>+VLOOKUP($M$2&amp;$B21,Consolidado!$B$7:$W$642,22,0)</f>
        <v>2.9950000000000004E-2</v>
      </c>
      <c r="W21" s="69"/>
      <c r="X21" s="50">
        <v>14</v>
      </c>
      <c r="Y21" s="50">
        <v>2017</v>
      </c>
    </row>
    <row r="22" spans="1:25" s="50" customFormat="1" ht="18" customHeight="1" outlineLevel="1" x14ac:dyDescent="0.2">
      <c r="A22" s="54"/>
      <c r="B22" s="76" t="s">
        <v>35</v>
      </c>
      <c r="C22" s="77">
        <f>+VLOOKUP($M$2&amp;$B22,Consolidado!$B$7:$W$642,3,0)</f>
        <v>427.20421820000041</v>
      </c>
      <c r="D22" s="78">
        <f>+VLOOKUP($M$2&amp;$B22,Consolidado!$B$7:$W$642,4,0)</f>
        <v>107.13891113999995</v>
      </c>
      <c r="E22" s="79">
        <f>+VLOOKUP($M$2&amp;$B22,Consolidado!$B$7:$W$642,5,0)</f>
        <v>87.340003110000012</v>
      </c>
      <c r="F22" s="79">
        <f>+VLOOKUP($M$2&amp;$B22,Consolidado!$B$7:$W$642,6,0)</f>
        <v>19.798908030000018</v>
      </c>
      <c r="G22" s="80">
        <f>+VLOOKUP($M$2&amp;$B22,Consolidado!$B$7:$W$642,7,0)</f>
        <v>320.06530705999961</v>
      </c>
      <c r="H22" s="79">
        <f>+VLOOKUP($M$2&amp;$B22,Consolidado!$B$7:$W$642,8,0)</f>
        <v>68.758481279999998</v>
      </c>
      <c r="I22" s="79">
        <f>+VLOOKUP($M$2&amp;$B22,Consolidado!$B$7:$W$642,9,0)</f>
        <v>35.316754399999986</v>
      </c>
      <c r="J22" s="79"/>
      <c r="K22" s="79">
        <f>+VLOOKUP($M$2&amp;$B22,Consolidado!$B$7:$W$642,11,0)</f>
        <v>0</v>
      </c>
      <c r="L22" s="79">
        <f>+VLOOKUP($M$2&amp;$B22,Consolidado!$B$7:$W$642,12,0)</f>
        <v>0</v>
      </c>
      <c r="M22" s="79">
        <f>+VLOOKUP($M$2&amp;$B22,Consolidado!$B$7:$W$642,13,0)</f>
        <v>0.29004384999999999</v>
      </c>
      <c r="N22" s="79">
        <f>+VLOOKUP($M$2&amp;$B22,Consolidado!$B$7:$W$642,14,0)</f>
        <v>93.348502989999986</v>
      </c>
      <c r="O22" s="79">
        <f>+VLOOKUP($M$2&amp;$B22,Consolidado!$B$7:$W$642,15,0)</f>
        <v>84.191867240000008</v>
      </c>
      <c r="P22" s="81">
        <f>+VLOOKUP($M$2&amp;$B22,Consolidado!$B$7:$W$642,16,0)</f>
        <v>0</v>
      </c>
      <c r="Q22" s="79">
        <f>+VLOOKUP($M$2&amp;$B22,Consolidado!$B$7:$W$642,17,0)</f>
        <v>6.2225000000000006E-3</v>
      </c>
      <c r="R22" s="79">
        <f>+VLOOKUP($M$2&amp;$B22,Consolidado!$B$7:$W$642,18,0)</f>
        <v>0</v>
      </c>
      <c r="S22" s="79">
        <f>+VLOOKUP($M$2&amp;$B22,Consolidado!$B$7:$W$642,19,0)</f>
        <v>2.4647217000000006</v>
      </c>
      <c r="T22" s="79">
        <f>+VLOOKUP($M$2&amp;$B22,Consolidado!$B$7:$W$642,20,0)</f>
        <v>23.77262563999988</v>
      </c>
      <c r="U22" s="79">
        <f>+VLOOKUP($M$2&amp;$B22,Consolidado!$B$7:$W$642,21,0)</f>
        <v>11.892823630000001</v>
      </c>
      <c r="V22" s="79">
        <f>+VLOOKUP($M$2&amp;$B22,Consolidado!$B$7:$W$642,22,0)</f>
        <v>2.3263830000000003E-2</v>
      </c>
      <c r="W22" s="69"/>
      <c r="X22" s="50">
        <v>15</v>
      </c>
      <c r="Y22" s="50">
        <v>2018</v>
      </c>
    </row>
    <row r="23" spans="1:25" s="50" customFormat="1" ht="18" customHeight="1" outlineLevel="1" x14ac:dyDescent="0.2">
      <c r="A23" s="54"/>
      <c r="B23" s="76" t="s">
        <v>36</v>
      </c>
      <c r="C23" s="77">
        <f>+VLOOKUP($M$2&amp;$B23,Consolidado!$B$7:$W$642,3,0)</f>
        <v>270.46776437999904</v>
      </c>
      <c r="D23" s="78">
        <f>+VLOOKUP($M$2&amp;$B23,Consolidado!$B$7:$W$642,4,0)</f>
        <v>24.300272080000003</v>
      </c>
      <c r="E23" s="79">
        <f>+VLOOKUP($M$2&amp;$B23,Consolidado!$B$7:$W$642,5,0)</f>
        <v>22.474881289999995</v>
      </c>
      <c r="F23" s="79">
        <f>+VLOOKUP($M$2&amp;$B23,Consolidado!$B$7:$W$642,6,0)</f>
        <v>1.8253907900000002</v>
      </c>
      <c r="G23" s="80">
        <f>+VLOOKUP($M$2&amp;$B23,Consolidado!$B$7:$W$642,7,0)</f>
        <v>246.16749229999962</v>
      </c>
      <c r="H23" s="79">
        <f>+VLOOKUP($M$2&amp;$B23,Consolidado!$B$7:$W$642,8,0)</f>
        <v>84.998055260000072</v>
      </c>
      <c r="I23" s="79">
        <f>+VLOOKUP($M$2&amp;$B23,Consolidado!$B$7:$W$642,9,0)</f>
        <v>24.590877319999993</v>
      </c>
      <c r="J23" s="79">
        <f>+VLOOKUP($M$2&amp;$B23,Consolidado!$B$7:$W$642,10,0)</f>
        <v>0</v>
      </c>
      <c r="K23" s="79">
        <f>+VLOOKUP($M$2&amp;$B23,Consolidado!$B$7:$W$642,11,0)</f>
        <v>0</v>
      </c>
      <c r="L23" s="79">
        <f>+VLOOKUP($M$2&amp;$B23,Consolidado!$B$7:$W$642,12,0)</f>
        <v>0</v>
      </c>
      <c r="M23" s="79">
        <f>+VLOOKUP($M$2&amp;$B23,Consolidado!$B$7:$W$642,13,0)</f>
        <v>0.40487640999999996</v>
      </c>
      <c r="N23" s="79">
        <f>+VLOOKUP($M$2&amp;$B23,Consolidado!$B$7:$W$642,14,0)</f>
        <v>94.954975540000177</v>
      </c>
      <c r="O23" s="79">
        <f>+VLOOKUP($M$2&amp;$B23,Consolidado!$B$7:$W$642,15,0)</f>
        <v>2.2145000000000003E-3</v>
      </c>
      <c r="P23" s="81">
        <f>+VLOOKUP($M$2&amp;$B23,Consolidado!$B$7:$W$642,16,0)</f>
        <v>0</v>
      </c>
      <c r="Q23" s="79">
        <f>+VLOOKUP($M$2&amp;$B23,Consolidado!$B$7:$W$642,17,0)</f>
        <v>1E-4</v>
      </c>
      <c r="R23" s="79">
        <f>+VLOOKUP($M$2&amp;$B23,Consolidado!$B$7:$W$642,18,0)</f>
        <v>0</v>
      </c>
      <c r="S23" s="79">
        <f>+VLOOKUP($M$2&amp;$B23,Consolidado!$B$7:$W$642,19,0)</f>
        <v>5.4557520200000003</v>
      </c>
      <c r="T23" s="79">
        <f>+VLOOKUP($M$2&amp;$B23,Consolidado!$B$7:$W$642,20,0)</f>
        <v>32.607112430000015</v>
      </c>
      <c r="U23" s="79">
        <f>+VLOOKUP($M$2&amp;$B23,Consolidado!$B$7:$W$642,21,0)</f>
        <v>3.10345022</v>
      </c>
      <c r="V23" s="79">
        <f>+VLOOKUP($M$2&amp;$B23,Consolidado!$B$7:$W$642,22,0)</f>
        <v>5.0078600000000008E-2</v>
      </c>
      <c r="W23" s="69"/>
      <c r="X23" s="50">
        <v>16</v>
      </c>
      <c r="Y23" s="50">
        <v>2019</v>
      </c>
    </row>
    <row r="24" spans="1:25" s="50" customFormat="1" ht="18" customHeight="1" outlineLevel="1" x14ac:dyDescent="0.2">
      <c r="A24" s="54"/>
      <c r="B24" s="76" t="s">
        <v>37</v>
      </c>
      <c r="C24" s="77">
        <f>+VLOOKUP($M$2&amp;$B24,Consolidado!$B$7:$W$642,3,0)</f>
        <v>67.242351760000474</v>
      </c>
      <c r="D24" s="78">
        <f>+VLOOKUP($M$2&amp;$B24,Consolidado!$B$7:$W$642,4,0)</f>
        <v>7.6486251100000011</v>
      </c>
      <c r="E24" s="79">
        <f>+VLOOKUP($M$2&amp;$B24,Consolidado!$B$7:$W$642,5,0)</f>
        <v>6.6190207899999987</v>
      </c>
      <c r="F24" s="79">
        <f>+VLOOKUP($M$2&amp;$B24,Consolidado!$B$7:$W$642,6,0)</f>
        <v>1.0296043199999998</v>
      </c>
      <c r="G24" s="80">
        <f>+VLOOKUP($M$2&amp;$B24,Consolidado!$B$7:$W$642,7,0)</f>
        <v>59.593726650000328</v>
      </c>
      <c r="H24" s="79">
        <f>+VLOOKUP($M$2&amp;$B24,Consolidado!$B$7:$W$642,8,0)</f>
        <v>15.083544679999999</v>
      </c>
      <c r="I24" s="79">
        <f>+VLOOKUP($M$2&amp;$B24,Consolidado!$B$7:$W$642,9,0)</f>
        <v>4.8220208300000014</v>
      </c>
      <c r="J24" s="79">
        <f>+VLOOKUP($M$2&amp;$B24,Consolidado!$B$7:$W$642,10,0)</f>
        <v>0</v>
      </c>
      <c r="K24" s="79">
        <f>+VLOOKUP($M$2&amp;$B24,Consolidado!$B$7:$W$642,11,0)</f>
        <v>0</v>
      </c>
      <c r="L24" s="79">
        <f>+VLOOKUP($M$2&amp;$B24,Consolidado!$B$7:$W$642,12,0)</f>
        <v>0</v>
      </c>
      <c r="M24" s="79">
        <f>+VLOOKUP($M$2&amp;$B24,Consolidado!$B$7:$W$642,13,0)</f>
        <v>0.23535644999999999</v>
      </c>
      <c r="N24" s="79">
        <f>+VLOOKUP($M$2&amp;$B24,Consolidado!$B$7:$W$642,14,0)</f>
        <v>19.497771549999968</v>
      </c>
      <c r="O24" s="79">
        <f>+VLOOKUP($M$2&amp;$B24,Consolidado!$B$7:$W$642,15,0)</f>
        <v>9.7659999999999999E-4</v>
      </c>
      <c r="P24" s="81">
        <f>+VLOOKUP($M$2&amp;$B24,Consolidado!$B$7:$W$642,16,0)</f>
        <v>1.384E-5</v>
      </c>
      <c r="Q24" s="79">
        <f>+VLOOKUP($M$2&amp;$B24,Consolidado!$B$7:$W$642,17,0)</f>
        <v>6.0000000000000002E-5</v>
      </c>
      <c r="R24" s="79">
        <f>+VLOOKUP($M$2&amp;$B24,Consolidado!$B$7:$W$642,18,0)</f>
        <v>0</v>
      </c>
      <c r="S24" s="79">
        <f>+VLOOKUP($M$2&amp;$B24,Consolidado!$B$7:$W$642,19,0)</f>
        <v>1.32104511</v>
      </c>
      <c r="T24" s="79">
        <f>+VLOOKUP($M$2&amp;$B24,Consolidado!$B$7:$W$642,20,0)</f>
        <v>15.409538039999916</v>
      </c>
      <c r="U24" s="79">
        <f>+VLOOKUP($M$2&amp;$B24,Consolidado!$B$7:$W$642,21,0)</f>
        <v>3.2113995499999999</v>
      </c>
      <c r="V24" s="79">
        <f>+VLOOKUP($M$2&amp;$B24,Consolidado!$B$7:$W$642,22,0)</f>
        <v>1.1999999999999999E-2</v>
      </c>
      <c r="W24" s="69"/>
      <c r="X24" s="50">
        <v>17</v>
      </c>
      <c r="Y24" s="50">
        <v>2020</v>
      </c>
    </row>
    <row r="25" spans="1:25" s="50" customFormat="1" ht="18" customHeight="1" outlineLevel="1" x14ac:dyDescent="0.2">
      <c r="A25" s="54"/>
      <c r="B25" s="76" t="s">
        <v>38</v>
      </c>
      <c r="C25" s="77">
        <f>+VLOOKUP($M$2&amp;$B25,Consolidado!$B$7:$W$642,3,0)</f>
        <v>221.63428526999857</v>
      </c>
      <c r="D25" s="78">
        <f>+VLOOKUP($M$2&amp;$B25,Consolidado!$B$7:$W$642,4,0)</f>
        <v>20.765074620000004</v>
      </c>
      <c r="E25" s="79">
        <f>+VLOOKUP($M$2&amp;$B25,Consolidado!$B$7:$W$642,5,0)</f>
        <v>17.86128428</v>
      </c>
      <c r="F25" s="79">
        <f>+VLOOKUP($M$2&amp;$B25,Consolidado!$B$7:$W$642,6,0)</f>
        <v>2.9037903399999991</v>
      </c>
      <c r="G25" s="80">
        <f>+VLOOKUP($M$2&amp;$B25,Consolidado!$B$7:$W$642,7,0)</f>
        <v>200.86921064999919</v>
      </c>
      <c r="H25" s="79">
        <f>+VLOOKUP($M$2&amp;$B25,Consolidado!$B$7:$W$642,8,0)</f>
        <v>56.252515820000028</v>
      </c>
      <c r="I25" s="79">
        <f>+VLOOKUP($M$2&amp;$B25,Consolidado!$B$7:$W$642,9,0)</f>
        <v>21.796670949999999</v>
      </c>
      <c r="J25" s="79">
        <f>+VLOOKUP($M$2&amp;$B25,Consolidado!$B$7:$W$642,10,0)</f>
        <v>0</v>
      </c>
      <c r="K25" s="79">
        <f>+VLOOKUP($M$2&amp;$B25,Consolidado!$B$7:$W$642,11,0)</f>
        <v>0</v>
      </c>
      <c r="L25" s="79">
        <f>+VLOOKUP($M$2&amp;$B25,Consolidado!$B$7:$W$642,12,0)</f>
        <v>0</v>
      </c>
      <c r="M25" s="79">
        <f>+VLOOKUP($M$2&amp;$B25,Consolidado!$B$7:$W$642,13,0)</f>
        <v>0.10921781000000001</v>
      </c>
      <c r="N25" s="79">
        <f>+VLOOKUP($M$2&amp;$B25,Consolidado!$B$7:$W$642,14,0)</f>
        <v>73.420583079999858</v>
      </c>
      <c r="O25" s="79">
        <f>+VLOOKUP($M$2&amp;$B25,Consolidado!$B$7:$W$642,15,0)</f>
        <v>1.6545339999999999E-2</v>
      </c>
      <c r="P25" s="81">
        <f>+VLOOKUP($M$2&amp;$B25,Consolidado!$B$7:$W$642,16,0)</f>
        <v>7.6762070000000002E-2</v>
      </c>
      <c r="Q25" s="79">
        <f>+VLOOKUP($M$2&amp;$B25,Consolidado!$B$7:$W$642,17,0)</f>
        <v>2.7E-4</v>
      </c>
      <c r="R25" s="79">
        <f>+VLOOKUP($M$2&amp;$B25,Consolidado!$B$7:$W$642,18,0)</f>
        <v>0</v>
      </c>
      <c r="S25" s="79">
        <f>+VLOOKUP($M$2&amp;$B25,Consolidado!$B$7:$W$642,19,0)</f>
        <v>4.7808818899999999</v>
      </c>
      <c r="T25" s="79">
        <f>+VLOOKUP($M$2&amp;$B25,Consolidado!$B$7:$W$642,20,0)</f>
        <v>39.025509050000366</v>
      </c>
      <c r="U25" s="79">
        <f>+VLOOKUP($M$2&amp;$B25,Consolidado!$B$7:$W$642,21,0)</f>
        <v>5.3722309599999987</v>
      </c>
      <c r="V25" s="79">
        <f>+VLOOKUP($M$2&amp;$B25,Consolidado!$B$7:$W$642,22,0)</f>
        <v>1.802368E-2</v>
      </c>
      <c r="W25" s="69"/>
      <c r="X25" s="50">
        <v>18</v>
      </c>
      <c r="Y25" s="50">
        <v>2021</v>
      </c>
    </row>
    <row r="26" spans="1:25" s="50" customFormat="1" ht="18" customHeight="1" outlineLevel="1" x14ac:dyDescent="0.2">
      <c r="A26" s="54"/>
      <c r="B26" s="76" t="s">
        <v>39</v>
      </c>
      <c r="C26" s="77">
        <f>+VLOOKUP($M$2&amp;$B26,Consolidado!$B$7:$W$642,3,0)</f>
        <v>111.71692798000068</v>
      </c>
      <c r="D26" s="78">
        <f>+VLOOKUP($M$2&amp;$B26,Consolidado!$B$7:$W$642,4,0)</f>
        <v>14.118880560000003</v>
      </c>
      <c r="E26" s="79">
        <f>+VLOOKUP($M$2&amp;$B26,Consolidado!$B$7:$W$642,5,0)</f>
        <v>13.305733029999999</v>
      </c>
      <c r="F26" s="79">
        <f>+VLOOKUP($M$2&amp;$B26,Consolidado!$B$7:$W$642,6,0)</f>
        <v>0.81314752999999984</v>
      </c>
      <c r="G26" s="80">
        <f>+VLOOKUP($M$2&amp;$B26,Consolidado!$B$7:$W$642,7,0)</f>
        <v>97.598047420000754</v>
      </c>
      <c r="H26" s="79">
        <f>+VLOOKUP($M$2&amp;$B26,Consolidado!$B$7:$W$642,8,0)</f>
        <v>30.021273039999986</v>
      </c>
      <c r="I26" s="79">
        <f>+VLOOKUP($M$2&amp;$B26,Consolidado!$B$7:$W$642,9,0)</f>
        <v>8.8352616899999958</v>
      </c>
      <c r="J26" s="79">
        <f>+VLOOKUP($M$2&amp;$B26,Consolidado!$B$7:$W$642,10,0)</f>
        <v>0</v>
      </c>
      <c r="K26" s="79">
        <f>+VLOOKUP($M$2&amp;$B26,Consolidado!$B$7:$W$642,11,0)</f>
        <v>7.6232600000000006E-3</v>
      </c>
      <c r="L26" s="79">
        <f>+VLOOKUP($M$2&amp;$B26,Consolidado!$B$7:$W$642,12,0)</f>
        <v>0</v>
      </c>
      <c r="M26" s="79">
        <f>+VLOOKUP($M$2&amp;$B26,Consolidado!$B$7:$W$642,13,0)</f>
        <v>7.2878040000000005E-2</v>
      </c>
      <c r="N26" s="79">
        <f>+VLOOKUP($M$2&amp;$B26,Consolidado!$B$7:$W$642,14,0)</f>
        <v>31.341232029999883</v>
      </c>
      <c r="O26" s="79">
        <f>+VLOOKUP($M$2&amp;$B26,Consolidado!$B$7:$W$642,15,0)</f>
        <v>4.0137099999999993E-3</v>
      </c>
      <c r="P26" s="81">
        <f>+VLOOKUP($M$2&amp;$B26,Consolidado!$B$7:$W$642,16,0)</f>
        <v>0</v>
      </c>
      <c r="Q26" s="79">
        <f>+VLOOKUP($M$2&amp;$B26,Consolidado!$B$7:$W$642,17,0)</f>
        <v>0</v>
      </c>
      <c r="R26" s="79">
        <f>+VLOOKUP($M$2&amp;$B26,Consolidado!$B$7:$W$642,18,0)</f>
        <v>0</v>
      </c>
      <c r="S26" s="79">
        <f>+VLOOKUP($M$2&amp;$B26,Consolidado!$B$7:$W$642,19,0)</f>
        <v>2.9319949099999985</v>
      </c>
      <c r="T26" s="79">
        <f>+VLOOKUP($M$2&amp;$B26,Consolidado!$B$7:$W$642,20,0)</f>
        <v>19.130606889999857</v>
      </c>
      <c r="U26" s="79">
        <f>+VLOOKUP($M$2&amp;$B26,Consolidado!$B$7:$W$642,21,0)</f>
        <v>5.2188315700000008</v>
      </c>
      <c r="V26" s="79">
        <f>+VLOOKUP($M$2&amp;$B26,Consolidado!$B$7:$W$642,22,0)</f>
        <v>3.433228E-2</v>
      </c>
      <c r="W26" s="69"/>
      <c r="X26" s="50">
        <v>19</v>
      </c>
      <c r="Y26" s="50">
        <v>2022</v>
      </c>
    </row>
    <row r="27" spans="1:25" s="50" customFormat="1" ht="21" customHeight="1" x14ac:dyDescent="0.2">
      <c r="A27" s="54"/>
      <c r="B27" s="70" t="s">
        <v>40</v>
      </c>
      <c r="C27" s="71">
        <f>+VLOOKUP($M$2&amp;$B27,Consolidado!$B$7:$W$642,3,0)</f>
        <v>2262.7831660799702</v>
      </c>
      <c r="D27" s="72">
        <f>+VLOOKUP($M$2&amp;$B27,Consolidado!$B$7:$W$642,4,0)</f>
        <v>434.57158514000037</v>
      </c>
      <c r="E27" s="73">
        <f>+VLOOKUP($M$2&amp;$B27,Consolidado!$B$7:$W$642,5,0)</f>
        <v>355.01424335000013</v>
      </c>
      <c r="F27" s="73">
        <f>+VLOOKUP($M$2&amp;$B27,Consolidado!$B$7:$W$642,6,0)</f>
        <v>79.557341790000024</v>
      </c>
      <c r="G27" s="74">
        <f>+VLOOKUP($M$2&amp;$B27,Consolidado!$B$7:$W$642,7,0)</f>
        <v>1828.2115809399127</v>
      </c>
      <c r="H27" s="73">
        <f>+VLOOKUP($M$2&amp;$B27,Consolidado!$B$7:$W$642,8,0)</f>
        <v>604.14698118999945</v>
      </c>
      <c r="I27" s="73">
        <f>+VLOOKUP($M$2&amp;$B27,Consolidado!$B$7:$W$642,9,0)</f>
        <v>169.70021500999999</v>
      </c>
      <c r="J27" s="73">
        <f>+VLOOKUP($M$2&amp;$B27,Consolidado!$B$7:$W$642,10,0)</f>
        <v>0</v>
      </c>
      <c r="K27" s="73">
        <f>+VLOOKUP($M$2&amp;$B27,Consolidado!$B$7:$W$642,11,0)</f>
        <v>1.3099699999999999E-2</v>
      </c>
      <c r="L27" s="73">
        <f>+VLOOKUP($M$2&amp;$B27,Consolidado!$B$7:$W$642,12,0)</f>
        <v>0</v>
      </c>
      <c r="M27" s="73">
        <f>+VLOOKUP($M$2&amp;$B27,Consolidado!$B$7:$W$642,13,0)</f>
        <v>2.7898227499999995</v>
      </c>
      <c r="N27" s="73">
        <f>+VLOOKUP($M$2&amp;$B27,Consolidado!$B$7:$W$642,14,0)</f>
        <v>603.53006060998996</v>
      </c>
      <c r="O27" s="73">
        <f>+VLOOKUP($M$2&amp;$B27,Consolidado!$B$7:$W$642,15,0)</f>
        <v>29.903422590000005</v>
      </c>
      <c r="P27" s="75">
        <f>+VLOOKUP($M$2&amp;$B27,Consolidado!$B$7:$W$642,16,0)</f>
        <v>8.2102E-4</v>
      </c>
      <c r="Q27" s="73">
        <f>+VLOOKUP($M$2&amp;$B27,Consolidado!$B$7:$W$642,17,0)</f>
        <v>0.27174548000000015</v>
      </c>
      <c r="R27" s="73">
        <f>+VLOOKUP($M$2&amp;$B27,Consolidado!$B$7:$W$642,18,0)</f>
        <v>1.8E-7</v>
      </c>
      <c r="S27" s="73">
        <f>+VLOOKUP($M$2&amp;$B27,Consolidado!$B$7:$W$642,19,0)</f>
        <v>40.945770029999935</v>
      </c>
      <c r="T27" s="73">
        <f>+VLOOKUP($M$2&amp;$B27,Consolidado!$B$7:$W$642,20,0)</f>
        <v>272.28044153999565</v>
      </c>
      <c r="U27" s="73">
        <f>+VLOOKUP($M$2&amp;$B27,Consolidado!$B$7:$W$642,21,0)</f>
        <v>104.14508684999997</v>
      </c>
      <c r="V27" s="73">
        <f>+VLOOKUP($M$2&amp;$B27,Consolidado!$B$7:$W$642,22,0)</f>
        <v>0.48411399000000022</v>
      </c>
      <c r="W27" s="69"/>
      <c r="X27" s="50">
        <v>20</v>
      </c>
      <c r="Y27" s="50">
        <v>2023</v>
      </c>
    </row>
    <row r="28" spans="1:25" s="50" customFormat="1" ht="18" customHeight="1" outlineLevel="1" x14ac:dyDescent="0.2">
      <c r="A28" s="54"/>
      <c r="B28" s="76" t="s">
        <v>41</v>
      </c>
      <c r="C28" s="77">
        <f>+VLOOKUP($M$2&amp;$B28,Consolidado!$B$7:$W$642,3,0)</f>
        <v>294.70291066399943</v>
      </c>
      <c r="D28" s="78">
        <f>+VLOOKUP($M$2&amp;$B28,Consolidado!$B$7:$W$642,4,0)</f>
        <v>51.207934960000017</v>
      </c>
      <c r="E28" s="79">
        <f>+VLOOKUP($M$2&amp;$B28,Consolidado!$B$7:$W$642,5,0)</f>
        <v>44.91086971</v>
      </c>
      <c r="F28" s="79">
        <f>+VLOOKUP($M$2&amp;$B28,Consolidado!$B$7:$W$642,6,0)</f>
        <v>6.2970652500000002</v>
      </c>
      <c r="G28" s="80">
        <f>+VLOOKUP($M$2&amp;$B28,Consolidado!$B$7:$W$642,7,0)</f>
        <v>243.49497570400112</v>
      </c>
      <c r="H28" s="79">
        <f>+VLOOKUP($M$2&amp;$B28,Consolidado!$B$7:$W$642,8,0)</f>
        <v>58.451473880000009</v>
      </c>
      <c r="I28" s="79">
        <f>+VLOOKUP($M$2&amp;$B28,Consolidado!$B$7:$W$642,9,0)</f>
        <v>23.077782380000006</v>
      </c>
      <c r="J28" s="79">
        <f>+VLOOKUP($M$2&amp;$B28,Consolidado!$B$7:$W$642,10,0)</f>
        <v>0</v>
      </c>
      <c r="K28" s="79">
        <f>+VLOOKUP($M$2&amp;$B28,Consolidado!$B$7:$W$642,11,0)</f>
        <v>0</v>
      </c>
      <c r="L28" s="79">
        <f>+VLOOKUP($M$2&amp;$B28,Consolidado!$B$7:$W$642,12,0)</f>
        <v>0</v>
      </c>
      <c r="M28" s="79">
        <f>+VLOOKUP($M$2&amp;$B28,Consolidado!$B$7:$W$642,13,0)</f>
        <v>0.31868482000000004</v>
      </c>
      <c r="N28" s="79">
        <f>+VLOOKUP($M$2&amp;$B28,Consolidado!$B$7:$W$642,14,0)</f>
        <v>75.721491259999723</v>
      </c>
      <c r="O28" s="79">
        <f>+VLOOKUP($M$2&amp;$B28,Consolidado!$B$7:$W$642,15,0)</f>
        <v>1.50461E-3</v>
      </c>
      <c r="P28" s="81">
        <f>+VLOOKUP($M$2&amp;$B28,Consolidado!$B$7:$W$642,16,0)</f>
        <v>0</v>
      </c>
      <c r="Q28" s="79">
        <f>+VLOOKUP($M$2&amp;$B28,Consolidado!$B$7:$W$642,17,0)</f>
        <v>1.0499999999999999E-3</v>
      </c>
      <c r="R28" s="79">
        <f>+VLOOKUP($M$2&amp;$B28,Consolidado!$B$7:$W$642,18,0)</f>
        <v>0</v>
      </c>
      <c r="S28" s="79">
        <f>+VLOOKUP($M$2&amp;$B28,Consolidado!$B$7:$W$642,19,0)</f>
        <v>5.5559344740000007</v>
      </c>
      <c r="T28" s="79">
        <f>+VLOOKUP($M$2&amp;$B28,Consolidado!$B$7:$W$642,20,0)</f>
        <v>53.674823280000645</v>
      </c>
      <c r="U28" s="79">
        <f>+VLOOKUP($M$2&amp;$B28,Consolidado!$B$7:$W$642,21,0)</f>
        <v>26.554174009999993</v>
      </c>
      <c r="V28" s="79">
        <f>+VLOOKUP($M$2&amp;$B28,Consolidado!$B$7:$W$642,22,0)</f>
        <v>0.13805698999999991</v>
      </c>
      <c r="W28" s="69"/>
      <c r="X28" s="50">
        <v>21</v>
      </c>
      <c r="Y28" s="50">
        <v>2024</v>
      </c>
    </row>
    <row r="29" spans="1:25" s="50" customFormat="1" ht="18" customHeight="1" outlineLevel="1" x14ac:dyDescent="0.2">
      <c r="A29" s="54"/>
      <c r="B29" s="76" t="s">
        <v>42</v>
      </c>
      <c r="C29" s="77">
        <f>+VLOOKUP($M$2&amp;$B29,Consolidado!$B$7:$W$642,3,0)</f>
        <v>400.64093263999729</v>
      </c>
      <c r="D29" s="78">
        <f>+VLOOKUP($M$2&amp;$B29,Consolidado!$B$7:$W$642,4,0)</f>
        <v>55.63466151999998</v>
      </c>
      <c r="E29" s="79">
        <f>+VLOOKUP($M$2&amp;$B29,Consolidado!$B$7:$W$642,5,0)</f>
        <v>46.079895959999995</v>
      </c>
      <c r="F29" s="79">
        <f>+VLOOKUP($M$2&amp;$B29,Consolidado!$B$7:$W$642,6,0)</f>
        <v>9.5547655599999963</v>
      </c>
      <c r="G29" s="80">
        <f>+VLOOKUP($M$2&amp;$B29,Consolidado!$B$7:$W$642,7,0)</f>
        <v>345.00627111999836</v>
      </c>
      <c r="H29" s="79">
        <f>+VLOOKUP($M$2&amp;$B29,Consolidado!$B$7:$W$642,8,0)</f>
        <v>109.73696584000002</v>
      </c>
      <c r="I29" s="79">
        <f>+VLOOKUP($M$2&amp;$B29,Consolidado!$B$7:$W$642,9,0)</f>
        <v>30.702065739999991</v>
      </c>
      <c r="J29" s="79">
        <f>+VLOOKUP($M$2&amp;$B29,Consolidado!$B$7:$W$642,10,0)</f>
        <v>0</v>
      </c>
      <c r="K29" s="79">
        <f>+VLOOKUP($M$2&amp;$B29,Consolidado!$B$7:$W$642,11,0)</f>
        <v>1.3099699999999999E-2</v>
      </c>
      <c r="L29" s="79">
        <f>+VLOOKUP($M$2&amp;$B29,Consolidado!$B$7:$W$642,12,0)</f>
        <v>0</v>
      </c>
      <c r="M29" s="79">
        <f>+VLOOKUP($M$2&amp;$B29,Consolidado!$B$7:$W$642,13,0)</f>
        <v>0.54584355000000007</v>
      </c>
      <c r="N29" s="79">
        <f>+VLOOKUP($M$2&amp;$B29,Consolidado!$B$7:$W$642,14,0)</f>
        <v>111.30360596000021</v>
      </c>
      <c r="O29" s="79">
        <f>+VLOOKUP($M$2&amp;$B29,Consolidado!$B$7:$W$642,15,0)</f>
        <v>1.3496106400000001</v>
      </c>
      <c r="P29" s="81">
        <f>+VLOOKUP($M$2&amp;$B29,Consolidado!$B$7:$W$642,16,0)</f>
        <v>0</v>
      </c>
      <c r="Q29" s="79">
        <f>+VLOOKUP($M$2&amp;$B29,Consolidado!$B$7:$W$642,17,0)</f>
        <v>1.5249999999999999E-3</v>
      </c>
      <c r="R29" s="79">
        <f>+VLOOKUP($M$2&amp;$B29,Consolidado!$B$7:$W$642,18,0)</f>
        <v>1.8E-7</v>
      </c>
      <c r="S29" s="79">
        <f>+VLOOKUP($M$2&amp;$B29,Consolidado!$B$7:$W$642,19,0)</f>
        <v>8.2127464199999931</v>
      </c>
      <c r="T29" s="79">
        <f>+VLOOKUP($M$2&amp;$B29,Consolidado!$B$7:$W$642,20,0)</f>
        <v>65.041163750001445</v>
      </c>
      <c r="U29" s="79">
        <f>+VLOOKUP($M$2&amp;$B29,Consolidado!$B$7:$W$642,21,0)</f>
        <v>18.008761619999998</v>
      </c>
      <c r="V29" s="79">
        <f>+VLOOKUP($M$2&amp;$B29,Consolidado!$B$7:$W$642,22,0)</f>
        <v>9.0882719999999972E-2</v>
      </c>
      <c r="W29" s="69"/>
      <c r="X29" s="50">
        <v>22</v>
      </c>
      <c r="Y29" s="50">
        <v>2025</v>
      </c>
    </row>
    <row r="30" spans="1:25" s="50" customFormat="1" ht="18" customHeight="1" outlineLevel="1" x14ac:dyDescent="0.2">
      <c r="A30" s="54"/>
      <c r="B30" s="76" t="s">
        <v>43</v>
      </c>
      <c r="C30" s="77">
        <f>+VLOOKUP($M$2&amp;$B30,Consolidado!$B$7:$W$642,3,0)</f>
        <v>992.53563880000684</v>
      </c>
      <c r="D30" s="78">
        <f>+VLOOKUP($M$2&amp;$B30,Consolidado!$B$7:$W$642,4,0)</f>
        <v>248.97426017000001</v>
      </c>
      <c r="E30" s="79">
        <f>+VLOOKUP($M$2&amp;$B30,Consolidado!$B$7:$W$642,5,0)</f>
        <v>207.10903365000013</v>
      </c>
      <c r="F30" s="79">
        <f>+VLOOKUP($M$2&amp;$B30,Consolidado!$B$7:$W$642,6,0)</f>
        <v>41.865226520000007</v>
      </c>
      <c r="G30" s="80">
        <f>+VLOOKUP($M$2&amp;$B30,Consolidado!$B$7:$W$642,7,0)</f>
        <v>743.56137863000731</v>
      </c>
      <c r="H30" s="79">
        <f>+VLOOKUP($M$2&amp;$B30,Consolidado!$B$7:$W$642,8,0)</f>
        <v>235.89551978000009</v>
      </c>
      <c r="I30" s="79">
        <f>+VLOOKUP($M$2&amp;$B30,Consolidado!$B$7:$W$642,9,0)</f>
        <v>77.027421769999989</v>
      </c>
      <c r="J30" s="79">
        <f>+VLOOKUP($M$2&amp;$B30,Consolidado!$B$7:$W$642,10,0)</f>
        <v>0</v>
      </c>
      <c r="K30" s="79">
        <f>+VLOOKUP($M$2&amp;$B30,Consolidado!$B$7:$W$642,11,0)</f>
        <v>0</v>
      </c>
      <c r="L30" s="79">
        <f>+VLOOKUP($M$2&amp;$B30,Consolidado!$B$7:$W$642,12,0)</f>
        <v>0</v>
      </c>
      <c r="M30" s="79">
        <f>+VLOOKUP($M$2&amp;$B30,Consolidado!$B$7:$W$642,13,0)</f>
        <v>1.1929312200000004</v>
      </c>
      <c r="N30" s="79">
        <f>+VLOOKUP($M$2&amp;$B30,Consolidado!$B$7:$W$642,14,0)</f>
        <v>262.10059784000077</v>
      </c>
      <c r="O30" s="79">
        <f>+VLOOKUP($M$2&amp;$B30,Consolidado!$B$7:$W$642,15,0)</f>
        <v>28.055544799999996</v>
      </c>
      <c r="P30" s="81">
        <f>+VLOOKUP($M$2&amp;$B30,Consolidado!$B$7:$W$642,16,0)</f>
        <v>0</v>
      </c>
      <c r="Q30" s="79">
        <f>+VLOOKUP($M$2&amp;$B30,Consolidado!$B$7:$W$642,17,0)</f>
        <v>0.2689979800000003</v>
      </c>
      <c r="R30" s="79">
        <f>+VLOOKUP($M$2&amp;$B30,Consolidado!$B$7:$W$642,18,0)</f>
        <v>0</v>
      </c>
      <c r="S30" s="79">
        <f>+VLOOKUP($M$2&amp;$B30,Consolidado!$B$7:$W$642,19,0)</f>
        <v>18.270947479999968</v>
      </c>
      <c r="T30" s="79">
        <f>+VLOOKUP($M$2&amp;$B30,Consolidado!$B$7:$W$642,20,0)</f>
        <v>76.832847480002442</v>
      </c>
      <c r="U30" s="79">
        <f>+VLOOKUP($M$2&amp;$B30,Consolidado!$B$7:$W$642,21,0)</f>
        <v>43.826551619999975</v>
      </c>
      <c r="V30" s="79">
        <f>+VLOOKUP($M$2&amp;$B30,Consolidado!$B$7:$W$642,22,0)</f>
        <v>9.001866E-2</v>
      </c>
      <c r="W30" s="69"/>
    </row>
    <row r="31" spans="1:25" s="50" customFormat="1" ht="18" customHeight="1" outlineLevel="1" x14ac:dyDescent="0.2">
      <c r="A31" s="54"/>
      <c r="B31" s="76" t="s">
        <v>348</v>
      </c>
      <c r="C31" s="77">
        <f>+VLOOKUP($M$2&amp;$B31,Consolidado!$B$7:$W$642,3,0)</f>
        <v>158.49832258000063</v>
      </c>
      <c r="D31" s="78">
        <f>+VLOOKUP($M$2&amp;$B31,Consolidado!$B$7:$W$642,4,0)</f>
        <v>40.784915760000004</v>
      </c>
      <c r="E31" s="79">
        <f>+VLOOKUP($M$2&amp;$B31,Consolidado!$B$7:$W$642,5,0)</f>
        <v>28.81660321</v>
      </c>
      <c r="F31" s="79">
        <f>+VLOOKUP($M$2&amp;$B31,Consolidado!$B$7:$W$642,6,0)</f>
        <v>11.968312549999998</v>
      </c>
      <c r="G31" s="80">
        <f>+VLOOKUP($M$2&amp;$B31,Consolidado!$B$7:$W$642,7,0)</f>
        <v>117.71340682000033</v>
      </c>
      <c r="H31" s="79">
        <f>+VLOOKUP($M$2&amp;$B31,Consolidado!$B$7:$W$642,8,0)</f>
        <v>51.112293369999996</v>
      </c>
      <c r="I31" s="79">
        <f>+VLOOKUP($M$2&amp;$B31,Consolidado!$B$7:$W$642,9,0)</f>
        <v>6.1529970799999969</v>
      </c>
      <c r="J31" s="79">
        <f>+VLOOKUP($M$2&amp;$B31,Consolidado!$B$7:$W$642,10,0)</f>
        <v>0</v>
      </c>
      <c r="K31" s="79">
        <f>+VLOOKUP($M$2&amp;$B31,Consolidado!$B$7:$W$642,11,0)</f>
        <v>0</v>
      </c>
      <c r="L31" s="79">
        <f>+VLOOKUP($M$2&amp;$B31,Consolidado!$B$7:$W$642,12,0)</f>
        <v>0</v>
      </c>
      <c r="M31" s="79">
        <f>+VLOOKUP($M$2&amp;$B31,Consolidado!$B$7:$W$642,13,0)</f>
        <v>0.3592581800000002</v>
      </c>
      <c r="N31" s="79">
        <f>+VLOOKUP($M$2&amp;$B31,Consolidado!$B$7:$W$642,14,0)</f>
        <v>31.580834599999875</v>
      </c>
      <c r="O31" s="79">
        <f>+VLOOKUP($M$2&amp;$B31,Consolidado!$B$7:$W$642,15,0)</f>
        <v>8.3588100000000012E-3</v>
      </c>
      <c r="P31" s="81">
        <f>+VLOOKUP($M$2&amp;$B31,Consolidado!$B$7:$W$642,16,0)</f>
        <v>0</v>
      </c>
      <c r="Q31" s="79">
        <f>+VLOOKUP($M$2&amp;$B31,Consolidado!$B$7:$W$642,17,0)</f>
        <v>0</v>
      </c>
      <c r="R31" s="79">
        <f>+VLOOKUP($M$2&amp;$B31,Consolidado!$B$7:$W$642,18,0)</f>
        <v>0</v>
      </c>
      <c r="S31" s="79">
        <f>+VLOOKUP($M$2&amp;$B31,Consolidado!$B$7:$W$642,19,0)</f>
        <v>2.1862003999999993</v>
      </c>
      <c r="T31" s="79">
        <f>+VLOOKUP($M$2&amp;$B31,Consolidado!$B$7:$W$642,20,0)</f>
        <v>19.915484559999872</v>
      </c>
      <c r="U31" s="79">
        <f>+VLOOKUP($M$2&amp;$B31,Consolidado!$B$7:$W$642,21,0)</f>
        <v>6.3635936000000006</v>
      </c>
      <c r="V31" s="79">
        <f>+VLOOKUP($M$2&amp;$B31,Consolidado!$B$7:$W$642,22,0)</f>
        <v>3.4386220000000002E-2</v>
      </c>
      <c r="W31" s="69"/>
    </row>
    <row r="32" spans="1:25" s="50" customFormat="1" ht="18" customHeight="1" outlineLevel="1" x14ac:dyDescent="0.2">
      <c r="A32" s="54"/>
      <c r="B32" s="76" t="s">
        <v>44</v>
      </c>
      <c r="C32" s="77">
        <f>+VLOOKUP($M$2&amp;$B32,Consolidado!$B$7:$W$642,3,0)</f>
        <v>150.47314579000084</v>
      </c>
      <c r="D32" s="78">
        <f>+VLOOKUP($M$2&amp;$B32,Consolidado!$B$7:$W$642,4,0)</f>
        <v>11.018125640000004</v>
      </c>
      <c r="E32" s="79">
        <f>+VLOOKUP($M$2&amp;$B32,Consolidado!$B$7:$W$642,5,0)</f>
        <v>7.1137961099999991</v>
      </c>
      <c r="F32" s="79">
        <f>+VLOOKUP($M$2&amp;$B32,Consolidado!$B$7:$W$642,6,0)</f>
        <v>3.9043295299999987</v>
      </c>
      <c r="G32" s="80">
        <f>+VLOOKUP($M$2&amp;$B32,Consolidado!$B$7:$W$642,7,0)</f>
        <v>139.45502015000082</v>
      </c>
      <c r="H32" s="79">
        <f>+VLOOKUP($M$2&amp;$B32,Consolidado!$B$7:$W$642,8,0)</f>
        <v>63.989164459999991</v>
      </c>
      <c r="I32" s="79">
        <f>+VLOOKUP($M$2&amp;$B32,Consolidado!$B$7:$W$642,9,0)</f>
        <v>7.8133916099999992</v>
      </c>
      <c r="J32" s="79">
        <f>+VLOOKUP($M$2&amp;$B32,Consolidado!$B$7:$W$642,10,0)</f>
        <v>0</v>
      </c>
      <c r="K32" s="79">
        <f>+VLOOKUP($M$2&amp;$B32,Consolidado!$B$7:$W$642,11,0)</f>
        <v>0</v>
      </c>
      <c r="L32" s="79">
        <f>+VLOOKUP($M$2&amp;$B32,Consolidado!$B$7:$W$642,12,0)</f>
        <v>0</v>
      </c>
      <c r="M32" s="79">
        <f>+VLOOKUP($M$2&amp;$B32,Consolidado!$B$7:$W$642,13,0)</f>
        <v>1.4984319999999999E-2</v>
      </c>
      <c r="N32" s="79">
        <f>+VLOOKUP($M$2&amp;$B32,Consolidado!$B$7:$W$642,14,0)</f>
        <v>45.483603109999834</v>
      </c>
      <c r="O32" s="79">
        <f>+VLOOKUP($M$2&amp;$B32,Consolidado!$B$7:$W$642,15,0)</f>
        <v>1.125E-4</v>
      </c>
      <c r="P32" s="81">
        <f>+VLOOKUP($M$2&amp;$B32,Consolidado!$B$7:$W$642,16,0)</f>
        <v>0</v>
      </c>
      <c r="Q32" s="79">
        <f>+VLOOKUP($M$2&amp;$B32,Consolidado!$B$7:$W$642,17,0)</f>
        <v>0</v>
      </c>
      <c r="R32" s="79">
        <f>+VLOOKUP($M$2&amp;$B32,Consolidado!$B$7:$W$642,18,0)</f>
        <v>0</v>
      </c>
      <c r="S32" s="79">
        <f>+VLOOKUP($M$2&amp;$B32,Consolidado!$B$7:$W$642,19,0)</f>
        <v>2.3082387700000004</v>
      </c>
      <c r="T32" s="79">
        <f>+VLOOKUP($M$2&amp;$B32,Consolidado!$B$7:$W$642,20,0)</f>
        <v>18.04808605999991</v>
      </c>
      <c r="U32" s="79">
        <f>+VLOOKUP($M$2&amp;$B32,Consolidado!$B$7:$W$642,21,0)</f>
        <v>1.7679670799999998</v>
      </c>
      <c r="V32" s="79">
        <f>+VLOOKUP($M$2&amp;$B32,Consolidado!$B$7:$W$642,22,0)</f>
        <v>2.9472239999999997E-2</v>
      </c>
      <c r="W32" s="69"/>
    </row>
    <row r="33" spans="1:23" s="50" customFormat="1" ht="18" customHeight="1" outlineLevel="1" thickBot="1" x14ac:dyDescent="0.25">
      <c r="A33" s="54"/>
      <c r="B33" s="82" t="s">
        <v>45</v>
      </c>
      <c r="C33" s="83">
        <f>+VLOOKUP($M$2&amp;$B33,Consolidado!$B$7:$W$642,3,0)</f>
        <v>265.93221560600068</v>
      </c>
      <c r="D33" s="84">
        <f>+VLOOKUP($M$2&amp;$B33,Consolidado!$B$7:$W$642,4,0)</f>
        <v>26.951687090000007</v>
      </c>
      <c r="E33" s="85">
        <f>+VLOOKUP($M$2&amp;$B33,Consolidado!$B$7:$W$642,5,0)</f>
        <v>20.984044709999992</v>
      </c>
      <c r="F33" s="85">
        <f>+VLOOKUP($M$2&amp;$B33,Consolidado!$B$7:$W$642,6,0)</f>
        <v>5.96764238</v>
      </c>
      <c r="G33" s="86">
        <f>+VLOOKUP($M$2&amp;$B33,Consolidado!$B$7:$W$642,7,0)</f>
        <v>238.98052851600087</v>
      </c>
      <c r="H33" s="85">
        <f>+VLOOKUP($M$2&amp;$B33,Consolidado!$B$7:$W$642,8,0)</f>
        <v>84.961563859999984</v>
      </c>
      <c r="I33" s="85">
        <f>+VLOOKUP($M$2&amp;$B33,Consolidado!$B$7:$W$642,9,0)</f>
        <v>24.926556429999998</v>
      </c>
      <c r="J33" s="85">
        <f>+VLOOKUP($M$2&amp;$B33,Consolidado!$B$7:$W$642,10,0)</f>
        <v>0</v>
      </c>
      <c r="K33" s="85">
        <f>+VLOOKUP($M$2&amp;$B33,Consolidado!$B$7:$W$642,11,0)</f>
        <v>0</v>
      </c>
      <c r="L33" s="85">
        <f>+VLOOKUP($M$2&amp;$B33,Consolidado!$B$7:$W$642,12,0)</f>
        <v>0</v>
      </c>
      <c r="M33" s="85">
        <f>+VLOOKUP($M$2&amp;$B33,Consolidado!$B$7:$W$642,13,0)</f>
        <v>0.35812065999999998</v>
      </c>
      <c r="N33" s="85">
        <f>+VLOOKUP($M$2&amp;$B33,Consolidado!$B$7:$W$642,14,0)</f>
        <v>77.339927839999632</v>
      </c>
      <c r="O33" s="85">
        <f>+VLOOKUP($M$2&amp;$B33,Consolidado!$B$7:$W$642,15,0)</f>
        <v>0.48829122999999997</v>
      </c>
      <c r="P33" s="87">
        <f>+VLOOKUP($M$2&amp;$B33,Consolidado!$B$7:$W$642,16,0)</f>
        <v>8.2102E-4</v>
      </c>
      <c r="Q33" s="85">
        <f>+VLOOKUP($M$2&amp;$B33,Consolidado!$B$7:$W$642,17,0)</f>
        <v>1.7250000000000002E-4</v>
      </c>
      <c r="R33" s="85">
        <f>+VLOOKUP($M$2&amp;$B33,Consolidado!$B$7:$W$642,18,0)</f>
        <v>0</v>
      </c>
      <c r="S33" s="85">
        <f>+VLOOKUP($M$2&amp;$B33,Consolidado!$B$7:$W$642,19,0)</f>
        <v>4.4117024859999985</v>
      </c>
      <c r="T33" s="85">
        <f>+VLOOKUP($M$2&amp;$B33,Consolidado!$B$7:$W$642,20,0)</f>
        <v>38.768036410000185</v>
      </c>
      <c r="U33" s="85">
        <f>+VLOOKUP($M$2&amp;$B33,Consolidado!$B$7:$W$642,21,0)</f>
        <v>7.6240389200000012</v>
      </c>
      <c r="V33" s="85">
        <f>+VLOOKUP($M$2&amp;$B33,Consolidado!$B$7:$W$642,22,0)</f>
        <v>0.10129716000000001</v>
      </c>
      <c r="W33" s="69"/>
    </row>
    <row r="34" spans="1:23" s="44" customFormat="1" ht="18" customHeight="1" thickTop="1" x14ac:dyDescent="0.2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8"/>
    </row>
    <row r="35" spans="1:23" ht="11.25" customHeight="1" x14ac:dyDescent="0.2">
      <c r="A35" s="54"/>
      <c r="B35" s="90" t="s">
        <v>385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ht="12.75" x14ac:dyDescent="0.25">
      <c r="A36" s="54"/>
      <c r="B36" s="92" t="s">
        <v>527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53"/>
      <c r="O36" s="53"/>
      <c r="P36" s="53"/>
      <c r="Q36" s="53"/>
      <c r="R36" s="53"/>
      <c r="S36" s="53"/>
      <c r="T36" s="53"/>
      <c r="U36" s="53"/>
      <c r="V36" s="94"/>
      <c r="W36" s="54"/>
    </row>
    <row r="37" spans="1:23" ht="12.75" x14ac:dyDescent="0.25">
      <c r="A37" s="54"/>
      <c r="B37" s="92" t="s">
        <v>528</v>
      </c>
      <c r="C37" s="95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4"/>
    </row>
    <row r="38" spans="1:23" ht="12.75" x14ac:dyDescent="0.25">
      <c r="A38" s="54"/>
      <c r="B38" s="92" t="s">
        <v>529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54"/>
    </row>
    <row r="39" spans="1:23" ht="12.75" x14ac:dyDescent="0.25">
      <c r="A39" s="54"/>
      <c r="B39" s="92" t="s">
        <v>665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94"/>
      <c r="N39" s="53"/>
      <c r="O39" s="53"/>
      <c r="P39" s="53"/>
      <c r="Q39" s="53"/>
      <c r="R39" s="53"/>
      <c r="S39" s="53"/>
      <c r="T39" s="53"/>
      <c r="U39" s="53"/>
      <c r="V39" s="53"/>
    </row>
    <row r="40" spans="1:23" x14ac:dyDescent="0.2">
      <c r="M40" s="31"/>
    </row>
  </sheetData>
  <sheetProtection sheet="1" formatCells="0" formatRows="0" insertColumns="0" insertRows="0" insertHyperlinks="0" deleteColumns="0" deleteRows="0" sort="0" autoFilter="0" pivotTables="0"/>
  <printOptions horizontalCentered="1" verticalCentered="1"/>
  <pageMargins left="1.34" right="0.19685039370078741" top="0.86614173228346458" bottom="0.74803149606299213" header="0.31496062992125984" footer="0.31496062992125984"/>
  <pageSetup scale="4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print="0" autoLine="0" autoPict="0" altText="Seleccionar año">
                <anchor moveWithCells="1">
                  <from>
                    <xdr:col>12</xdr:col>
                    <xdr:colOff>38100</xdr:colOff>
                    <xdr:row>0</xdr:row>
                    <xdr:rowOff>161925</xdr:rowOff>
                  </from>
                  <to>
                    <xdr:col>12</xdr:col>
                    <xdr:colOff>771525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  <pageSetUpPr fitToPage="1"/>
  </sheetPr>
  <dimension ref="A1:AB643"/>
  <sheetViews>
    <sheetView showGridLines="0" zoomScale="80" zoomScaleNormal="80" workbookViewId="0">
      <pane ySplit="4" topLeftCell="A604" activePane="bottomLeft" state="frozen"/>
      <selection activeCell="D7" sqref="D7"/>
      <selection pane="bottomLeft" activeCell="G637" sqref="G637"/>
    </sheetView>
  </sheetViews>
  <sheetFormatPr baseColWidth="10" defaultColWidth="0" defaultRowHeight="9.9499999999999993" customHeight="1" x14ac:dyDescent="0.2"/>
  <cols>
    <col min="1" max="1" width="2.125" style="2" customWidth="1"/>
    <col min="2" max="2" width="4.125" style="18" customWidth="1"/>
    <col min="3" max="3" width="18.625" style="2" customWidth="1"/>
    <col min="4" max="4" width="10.625" style="2" customWidth="1"/>
    <col min="5" max="5" width="12.375" style="2" customWidth="1"/>
    <col min="6" max="23" width="10.625" style="2" customWidth="1"/>
    <col min="24" max="24" width="12.5" style="2" bestFit="1" customWidth="1"/>
    <col min="25" max="27" width="5.25" style="2" hidden="1" customWidth="1"/>
    <col min="28" max="28" width="7.875" style="2" hidden="1" customWidth="1"/>
    <col min="29" max="16384" width="11" style="2" hidden="1"/>
  </cols>
  <sheetData>
    <row r="1" spans="2:24" ht="14.25" x14ac:dyDescent="0.2">
      <c r="B1" s="3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24" ht="14.25" x14ac:dyDescent="0.2">
      <c r="B2" s="3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4" ht="26.25" x14ac:dyDescent="0.2">
      <c r="B3" s="32"/>
      <c r="D3" s="33" t="s">
        <v>46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4" ht="14.25" x14ac:dyDescent="0.2">
      <c r="D4" s="34" t="s">
        <v>1</v>
      </c>
    </row>
    <row r="5" spans="2:24" ht="15" thickBot="1" x14ac:dyDescent="0.25">
      <c r="C5" s="4"/>
    </row>
    <row r="6" spans="2:24" ht="27" customHeight="1" thickTop="1" x14ac:dyDescent="0.2">
      <c r="C6" s="35" t="s">
        <v>143</v>
      </c>
      <c r="D6" s="5" t="s">
        <v>3</v>
      </c>
      <c r="E6" s="6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</row>
    <row r="7" spans="2:24" ht="27.75" customHeight="1" x14ac:dyDescent="0.2">
      <c r="B7" s="18" t="s">
        <v>47</v>
      </c>
      <c r="C7" s="36" t="s">
        <v>3</v>
      </c>
      <c r="D7" s="37">
        <v>22337.623695489998</v>
      </c>
      <c r="E7" s="8">
        <v>9534.2226631199992</v>
      </c>
      <c r="F7" s="9">
        <v>7107.1406817199986</v>
      </c>
      <c r="G7" s="9">
        <v>2427.0819814000001</v>
      </c>
      <c r="H7" s="9">
        <v>12803.401032370002</v>
      </c>
      <c r="I7" s="9">
        <v>3286.7378084299999</v>
      </c>
      <c r="J7" s="9">
        <v>0</v>
      </c>
      <c r="K7" s="9">
        <v>0</v>
      </c>
      <c r="L7" s="9">
        <v>854.81314964000001</v>
      </c>
      <c r="M7" s="9">
        <v>1225.99201077</v>
      </c>
      <c r="N7" s="9">
        <v>9.0747044700000004</v>
      </c>
      <c r="O7" s="9">
        <v>4423.6303703100011</v>
      </c>
      <c r="P7" s="9">
        <v>229.48380118</v>
      </c>
      <c r="Q7" s="9">
        <v>264.21211223</v>
      </c>
      <c r="R7" s="9">
        <v>1768.69689653</v>
      </c>
      <c r="S7" s="9">
        <v>86.631780649999996</v>
      </c>
      <c r="T7" s="10">
        <v>288.36992714000002</v>
      </c>
      <c r="U7" s="9">
        <v>268.28416076000002</v>
      </c>
      <c r="V7" s="11">
        <v>0</v>
      </c>
      <c r="W7" s="9">
        <v>97.47431026000001</v>
      </c>
      <c r="X7" s="42"/>
    </row>
    <row r="8" spans="2:24" ht="21" customHeight="1" x14ac:dyDescent="0.2">
      <c r="B8" s="18" t="s">
        <v>48</v>
      </c>
      <c r="C8" s="12" t="s">
        <v>23</v>
      </c>
      <c r="D8" s="38">
        <v>21056.687936179998</v>
      </c>
      <c r="E8" s="14">
        <v>8955.6812140999991</v>
      </c>
      <c r="F8" s="15">
        <v>6694.5859142099989</v>
      </c>
      <c r="G8" s="15">
        <v>2261.0952998900002</v>
      </c>
      <c r="H8" s="16">
        <v>12101.006722079997</v>
      </c>
      <c r="I8" s="15">
        <v>3123.1993192699997</v>
      </c>
      <c r="J8" s="15">
        <v>0</v>
      </c>
      <c r="K8" s="15">
        <v>0</v>
      </c>
      <c r="L8" s="15">
        <v>805.39869542999998</v>
      </c>
      <c r="M8" s="15">
        <v>1149.5675751599999</v>
      </c>
      <c r="N8" s="15">
        <v>7.2949230000000007</v>
      </c>
      <c r="O8" s="15">
        <v>4134.5395387800008</v>
      </c>
      <c r="P8" s="15">
        <v>207.27771999999999</v>
      </c>
      <c r="Q8" s="17">
        <v>264.21211223</v>
      </c>
      <c r="R8" s="15">
        <v>1768.69419653</v>
      </c>
      <c r="S8" s="15">
        <v>86.631768960000002</v>
      </c>
      <c r="T8" s="15">
        <v>265.18591812</v>
      </c>
      <c r="U8" s="15">
        <v>192.95045458000001</v>
      </c>
      <c r="V8" s="15">
        <v>0</v>
      </c>
      <c r="W8" s="15">
        <v>96.054500020000006</v>
      </c>
      <c r="X8" s="42"/>
    </row>
    <row r="9" spans="2:24" ht="18" customHeight="1" x14ac:dyDescent="0.2">
      <c r="B9" s="18" t="s">
        <v>49</v>
      </c>
      <c r="C9" s="19" t="s">
        <v>24</v>
      </c>
      <c r="D9" s="39">
        <v>20878.189661959997</v>
      </c>
      <c r="E9" s="21">
        <v>8891.9086337999997</v>
      </c>
      <c r="F9" s="22">
        <v>6647.3912819899997</v>
      </c>
      <c r="G9" s="22">
        <v>2244.51735181</v>
      </c>
      <c r="H9" s="23">
        <v>11986.28102816</v>
      </c>
      <c r="I9" s="22">
        <v>3093.1812466000001</v>
      </c>
      <c r="J9" s="22">
        <v>0</v>
      </c>
      <c r="K9" s="22">
        <v>0</v>
      </c>
      <c r="L9" s="22">
        <v>795.50409640999999</v>
      </c>
      <c r="M9" s="22">
        <v>1139.23878326</v>
      </c>
      <c r="N9" s="22">
        <v>7.0521407600000003</v>
      </c>
      <c r="O9" s="22">
        <v>4084.15140393</v>
      </c>
      <c r="P9" s="22">
        <v>206.87383188000001</v>
      </c>
      <c r="Q9" s="24">
        <v>264.21211223</v>
      </c>
      <c r="R9" s="22">
        <v>1768.6483874</v>
      </c>
      <c r="S9" s="22">
        <v>86.631768960000002</v>
      </c>
      <c r="T9" s="22">
        <v>261.90518882999999</v>
      </c>
      <c r="U9" s="22">
        <v>182.91320897</v>
      </c>
      <c r="V9" s="22">
        <v>0</v>
      </c>
      <c r="W9" s="22">
        <v>95.968858929999996</v>
      </c>
      <c r="X9" s="42"/>
    </row>
    <row r="10" spans="2:24" ht="18" customHeight="1" x14ac:dyDescent="0.2">
      <c r="B10" s="18" t="s">
        <v>349</v>
      </c>
      <c r="C10" s="19" t="s">
        <v>346</v>
      </c>
      <c r="D10" s="39">
        <v>99.527050680000002</v>
      </c>
      <c r="E10" s="21">
        <v>29.327215800000001</v>
      </c>
      <c r="F10" s="22">
        <v>23.72649655</v>
      </c>
      <c r="G10" s="22">
        <v>5.60071925</v>
      </c>
      <c r="H10" s="23">
        <v>70.199834879999997</v>
      </c>
      <c r="I10" s="22">
        <v>21.464481620000001</v>
      </c>
      <c r="J10" s="22">
        <v>0</v>
      </c>
      <c r="K10" s="22">
        <v>0</v>
      </c>
      <c r="L10" s="22">
        <v>6.8758850300000001</v>
      </c>
      <c r="M10" s="22">
        <v>5.4787448599999999</v>
      </c>
      <c r="N10" s="22">
        <v>0.14228487000000001</v>
      </c>
      <c r="O10" s="22">
        <v>29.769154199999999</v>
      </c>
      <c r="P10" s="22">
        <v>0.38336381000000003</v>
      </c>
      <c r="Q10" s="24">
        <v>0</v>
      </c>
      <c r="R10" s="22">
        <v>4.5809130000000003E-2</v>
      </c>
      <c r="S10" s="22">
        <v>0</v>
      </c>
      <c r="T10" s="22">
        <v>1.84160089</v>
      </c>
      <c r="U10" s="22">
        <v>4.1742308499999998</v>
      </c>
      <c r="V10" s="22">
        <v>0</v>
      </c>
      <c r="W10" s="22">
        <v>2.4279619999999998E-2</v>
      </c>
      <c r="X10" s="42"/>
    </row>
    <row r="11" spans="2:24" ht="18" customHeight="1" x14ac:dyDescent="0.2">
      <c r="B11" s="18" t="s">
        <v>50</v>
      </c>
      <c r="C11" s="19" t="s">
        <v>25</v>
      </c>
      <c r="D11" s="39">
        <v>61.696583700000005</v>
      </c>
      <c r="E11" s="21">
        <v>28.795832610000001</v>
      </c>
      <c r="F11" s="22">
        <v>20.156718560000002</v>
      </c>
      <c r="G11" s="22">
        <v>8.6391140499999999</v>
      </c>
      <c r="H11" s="23">
        <v>32.900751090000007</v>
      </c>
      <c r="I11" s="22">
        <v>4.7225191799999999</v>
      </c>
      <c r="J11" s="22">
        <v>0</v>
      </c>
      <c r="K11" s="22">
        <v>0</v>
      </c>
      <c r="L11" s="22">
        <v>2.3134535899999999</v>
      </c>
      <c r="M11" s="22">
        <v>3.96364546</v>
      </c>
      <c r="N11" s="22">
        <v>7.3385610000000004E-2</v>
      </c>
      <c r="O11" s="22">
        <v>16.51933687</v>
      </c>
      <c r="P11" s="22">
        <v>1.569891E-2</v>
      </c>
      <c r="Q11" s="24">
        <v>0</v>
      </c>
      <c r="R11" s="22">
        <v>0</v>
      </c>
      <c r="S11" s="22">
        <v>0</v>
      </c>
      <c r="T11" s="22">
        <v>1.2024055199999999</v>
      </c>
      <c r="U11" s="22">
        <v>4.0454845700000002</v>
      </c>
      <c r="V11" s="22">
        <v>0</v>
      </c>
      <c r="W11" s="22">
        <v>4.4821380000000001E-2</v>
      </c>
      <c r="X11" s="42"/>
    </row>
    <row r="12" spans="2:24" ht="18" customHeight="1" x14ac:dyDescent="0.2">
      <c r="B12" s="18" t="s">
        <v>51</v>
      </c>
      <c r="C12" s="19" t="s">
        <v>26</v>
      </c>
      <c r="D12" s="39">
        <v>17.274639839999999</v>
      </c>
      <c r="E12" s="21">
        <v>5.6495318900000004</v>
      </c>
      <c r="F12" s="22">
        <v>3.3114171099999998</v>
      </c>
      <c r="G12" s="22">
        <v>2.3381147800000002</v>
      </c>
      <c r="H12" s="23">
        <v>11.62510795</v>
      </c>
      <c r="I12" s="22">
        <v>3.8310718700000002</v>
      </c>
      <c r="J12" s="22">
        <v>0</v>
      </c>
      <c r="K12" s="22">
        <v>0</v>
      </c>
      <c r="L12" s="22">
        <v>0.70526040000000001</v>
      </c>
      <c r="M12" s="22">
        <v>0.88640158000000002</v>
      </c>
      <c r="N12" s="22">
        <v>2.7111759999999999E-2</v>
      </c>
      <c r="O12" s="22">
        <v>4.0996437800000001</v>
      </c>
      <c r="P12" s="22">
        <v>4.8253999999999997E-3</v>
      </c>
      <c r="Q12" s="24">
        <v>0</v>
      </c>
      <c r="R12" s="22">
        <v>0</v>
      </c>
      <c r="S12" s="22">
        <v>0</v>
      </c>
      <c r="T12" s="22">
        <v>0.23672288</v>
      </c>
      <c r="U12" s="22">
        <v>1.81753019</v>
      </c>
      <c r="V12" s="22">
        <v>0</v>
      </c>
      <c r="W12" s="22">
        <v>1.654009E-2</v>
      </c>
      <c r="X12" s="42"/>
    </row>
    <row r="13" spans="2:24" ht="21" customHeight="1" x14ac:dyDescent="0.2">
      <c r="B13" s="18" t="s">
        <v>52</v>
      </c>
      <c r="C13" s="12" t="s">
        <v>27</v>
      </c>
      <c r="D13" s="38">
        <v>491.67762769000001</v>
      </c>
      <c r="E13" s="14">
        <v>247.59906030000002</v>
      </c>
      <c r="F13" s="15">
        <v>194.07363407</v>
      </c>
      <c r="G13" s="15">
        <v>53.525426230000008</v>
      </c>
      <c r="H13" s="16">
        <v>244.07856738999996</v>
      </c>
      <c r="I13" s="15">
        <v>58.818157749999997</v>
      </c>
      <c r="J13" s="15">
        <v>0</v>
      </c>
      <c r="K13" s="15">
        <v>0</v>
      </c>
      <c r="L13" s="15">
        <v>20.31958865</v>
      </c>
      <c r="M13" s="15">
        <v>30.33893861</v>
      </c>
      <c r="N13" s="15">
        <v>0.44645767000000003</v>
      </c>
      <c r="O13" s="15">
        <v>103.23677866999999</v>
      </c>
      <c r="P13" s="15">
        <v>1.4924020199999999</v>
      </c>
      <c r="Q13" s="17">
        <v>0</v>
      </c>
      <c r="R13" s="15">
        <v>2.7000000000000001E-3</v>
      </c>
      <c r="S13" s="15">
        <v>1.134E-5</v>
      </c>
      <c r="T13" s="15">
        <v>5.9184740599999994</v>
      </c>
      <c r="U13" s="15">
        <v>23.238124490000001</v>
      </c>
      <c r="V13" s="15">
        <v>0</v>
      </c>
      <c r="W13" s="15">
        <v>0.26693412999999999</v>
      </c>
      <c r="X13" s="42"/>
    </row>
    <row r="14" spans="2:24" ht="18" customHeight="1" x14ac:dyDescent="0.2">
      <c r="B14" s="18" t="s">
        <v>53</v>
      </c>
      <c r="C14" s="19" t="s">
        <v>28</v>
      </c>
      <c r="D14" s="39">
        <v>236.87250588000001</v>
      </c>
      <c r="E14" s="21">
        <v>124.66857404999999</v>
      </c>
      <c r="F14" s="22">
        <v>106.26114661</v>
      </c>
      <c r="G14" s="22">
        <v>18.407427439999999</v>
      </c>
      <c r="H14" s="23">
        <v>112.20393182999999</v>
      </c>
      <c r="I14" s="22">
        <v>18.467155590000001</v>
      </c>
      <c r="J14" s="22">
        <v>0</v>
      </c>
      <c r="K14" s="22">
        <v>0</v>
      </c>
      <c r="L14" s="22">
        <v>11.11366632</v>
      </c>
      <c r="M14" s="22">
        <v>17.063408559999999</v>
      </c>
      <c r="N14" s="22">
        <v>0.25097518000000002</v>
      </c>
      <c r="O14" s="22">
        <v>53.558319879999999</v>
      </c>
      <c r="P14" s="22">
        <v>1.0684680099999999</v>
      </c>
      <c r="Q14" s="24">
        <v>0</v>
      </c>
      <c r="R14" s="22">
        <v>0</v>
      </c>
      <c r="S14" s="22">
        <v>1.134E-5</v>
      </c>
      <c r="T14" s="22">
        <v>2.2484074600000001</v>
      </c>
      <c r="U14" s="22">
        <v>8.3405346199999997</v>
      </c>
      <c r="V14" s="22">
        <v>0</v>
      </c>
      <c r="W14" s="22">
        <v>9.2984869999999997E-2</v>
      </c>
      <c r="X14" s="42"/>
    </row>
    <row r="15" spans="2:24" ht="18" customHeight="1" x14ac:dyDescent="0.2">
      <c r="B15" s="18" t="s">
        <v>54</v>
      </c>
      <c r="C15" s="19" t="s">
        <v>29</v>
      </c>
      <c r="D15" s="39">
        <v>42.160773699999993</v>
      </c>
      <c r="E15" s="21">
        <v>13.453855649999999</v>
      </c>
      <c r="F15" s="22">
        <v>8.4457073499999993</v>
      </c>
      <c r="G15" s="22">
        <v>5.0081483000000002</v>
      </c>
      <c r="H15" s="23">
        <v>28.706918050000002</v>
      </c>
      <c r="I15" s="22">
        <v>5.97272946</v>
      </c>
      <c r="J15" s="22">
        <v>0</v>
      </c>
      <c r="K15" s="22">
        <v>0</v>
      </c>
      <c r="L15" s="22">
        <v>1.8317842200000001</v>
      </c>
      <c r="M15" s="22">
        <v>2.9497468100000002</v>
      </c>
      <c r="N15" s="22">
        <v>4.188393E-2</v>
      </c>
      <c r="O15" s="22">
        <v>13.817364059999999</v>
      </c>
      <c r="P15" s="22">
        <v>7.8556600000000004E-2</v>
      </c>
      <c r="Q15" s="24">
        <v>0</v>
      </c>
      <c r="R15" s="22">
        <v>0</v>
      </c>
      <c r="S15" s="22">
        <v>0</v>
      </c>
      <c r="T15" s="22">
        <v>0.81094147999999999</v>
      </c>
      <c r="U15" s="22">
        <v>3.1884475299999999</v>
      </c>
      <c r="V15" s="22">
        <v>0</v>
      </c>
      <c r="W15" s="22">
        <v>1.5463960000000001E-2</v>
      </c>
      <c r="X15" s="42"/>
    </row>
    <row r="16" spans="2:24" ht="18" customHeight="1" x14ac:dyDescent="0.2">
      <c r="B16" s="18" t="s">
        <v>361</v>
      </c>
      <c r="C16" s="19" t="s">
        <v>347</v>
      </c>
      <c r="D16" s="39">
        <v>72.427092979999983</v>
      </c>
      <c r="E16" s="21">
        <v>27.475925229999998</v>
      </c>
      <c r="F16" s="22">
        <v>18.293534569999998</v>
      </c>
      <c r="G16" s="22">
        <v>9.1823906599999994</v>
      </c>
      <c r="H16" s="23">
        <v>44.951167750000003</v>
      </c>
      <c r="I16" s="22">
        <v>9.6646929900000007</v>
      </c>
      <c r="J16" s="22">
        <v>0</v>
      </c>
      <c r="K16" s="22">
        <v>0</v>
      </c>
      <c r="L16" s="22">
        <v>3.6349313099999998</v>
      </c>
      <c r="M16" s="22">
        <v>4.8034512600000001</v>
      </c>
      <c r="N16" s="22">
        <v>9.4085189999999999E-2</v>
      </c>
      <c r="O16" s="22">
        <v>21.286983719999998</v>
      </c>
      <c r="P16" s="22">
        <v>6.7878610000000006E-2</v>
      </c>
      <c r="Q16" s="24">
        <v>0</v>
      </c>
      <c r="R16" s="22">
        <v>0</v>
      </c>
      <c r="S16" s="22">
        <v>0</v>
      </c>
      <c r="T16" s="22">
        <v>1.1636640899999999</v>
      </c>
      <c r="U16" s="22">
        <v>4.1376458600000001</v>
      </c>
      <c r="V16" s="22">
        <v>0</v>
      </c>
      <c r="W16" s="22">
        <v>9.783472E-2</v>
      </c>
      <c r="X16" s="42"/>
    </row>
    <row r="17" spans="2:24" ht="18" customHeight="1" x14ac:dyDescent="0.2">
      <c r="B17" s="18" t="s">
        <v>55</v>
      </c>
      <c r="C17" s="19" t="s">
        <v>30</v>
      </c>
      <c r="D17" s="39">
        <v>98.494532590000006</v>
      </c>
      <c r="E17" s="21">
        <v>56.240812590000004</v>
      </c>
      <c r="F17" s="22">
        <v>45.239073820000002</v>
      </c>
      <c r="G17" s="22">
        <v>11.001738769999999</v>
      </c>
      <c r="H17" s="23">
        <v>42.253720000000001</v>
      </c>
      <c r="I17" s="22">
        <v>21.90506525</v>
      </c>
      <c r="J17" s="22">
        <v>0</v>
      </c>
      <c r="K17" s="22">
        <v>0</v>
      </c>
      <c r="L17" s="22">
        <v>2.97800222</v>
      </c>
      <c r="M17" s="22">
        <v>4.1088582899999997</v>
      </c>
      <c r="N17" s="22">
        <v>1.2728110000000001E-2</v>
      </c>
      <c r="O17" s="22">
        <v>8.8344482200000005</v>
      </c>
      <c r="P17" s="22">
        <v>0.21377866000000001</v>
      </c>
      <c r="Q17" s="24">
        <v>0</v>
      </c>
      <c r="R17" s="22">
        <v>0</v>
      </c>
      <c r="S17" s="22">
        <v>0</v>
      </c>
      <c r="T17" s="22">
        <v>1.0089071199999999</v>
      </c>
      <c r="U17" s="22">
        <v>3.1768994500000001</v>
      </c>
      <c r="V17" s="22">
        <v>0</v>
      </c>
      <c r="W17" s="22">
        <v>1.503268E-2</v>
      </c>
      <c r="X17" s="42"/>
    </row>
    <row r="18" spans="2:24" ht="18" customHeight="1" x14ac:dyDescent="0.2">
      <c r="B18" s="18" t="s">
        <v>56</v>
      </c>
      <c r="C18" s="19" t="s">
        <v>31</v>
      </c>
      <c r="D18" s="39">
        <v>41.722722539999999</v>
      </c>
      <c r="E18" s="21">
        <v>25.759892780000001</v>
      </c>
      <c r="F18" s="22">
        <v>15.834171720000001</v>
      </c>
      <c r="G18" s="22">
        <v>9.9257210600000008</v>
      </c>
      <c r="H18" s="23">
        <v>15.96282976</v>
      </c>
      <c r="I18" s="22">
        <v>2.80851446</v>
      </c>
      <c r="J18" s="22">
        <v>0</v>
      </c>
      <c r="K18" s="22">
        <v>0</v>
      </c>
      <c r="L18" s="22">
        <v>0.76120458000000002</v>
      </c>
      <c r="M18" s="22">
        <v>1.41347369</v>
      </c>
      <c r="N18" s="22">
        <v>4.6785260000000002E-2</v>
      </c>
      <c r="O18" s="22">
        <v>5.7396627899999997</v>
      </c>
      <c r="P18" s="22">
        <v>6.3720139999999995E-2</v>
      </c>
      <c r="Q18" s="24">
        <v>0</v>
      </c>
      <c r="R18" s="22">
        <v>2.7000000000000001E-3</v>
      </c>
      <c r="S18" s="22">
        <v>0</v>
      </c>
      <c r="T18" s="22">
        <v>0.68655390999999999</v>
      </c>
      <c r="U18" s="22">
        <v>4.3945970299999999</v>
      </c>
      <c r="V18" s="22">
        <v>0</v>
      </c>
      <c r="W18" s="22">
        <v>4.5617900000000003E-2</v>
      </c>
      <c r="X18" s="42"/>
    </row>
    <row r="19" spans="2:24" ht="21" customHeight="1" x14ac:dyDescent="0.2">
      <c r="B19" s="18" t="s">
        <v>57</v>
      </c>
      <c r="C19" s="12" t="s">
        <v>32</v>
      </c>
      <c r="D19" s="38">
        <v>287.76961269000003</v>
      </c>
      <c r="E19" s="14">
        <v>111.57202685999999</v>
      </c>
      <c r="F19" s="15">
        <v>76.785472799999994</v>
      </c>
      <c r="G19" s="15">
        <v>34.78655406</v>
      </c>
      <c r="H19" s="16">
        <v>176.19758583000001</v>
      </c>
      <c r="I19" s="15">
        <v>37.606616590000002</v>
      </c>
      <c r="J19" s="15">
        <v>0</v>
      </c>
      <c r="K19" s="15">
        <v>0</v>
      </c>
      <c r="L19" s="15">
        <v>11.62741555</v>
      </c>
      <c r="M19" s="15">
        <v>16.831557630000002</v>
      </c>
      <c r="N19" s="15">
        <v>0.31615554000000001</v>
      </c>
      <c r="O19" s="15">
        <v>75.112378390000003</v>
      </c>
      <c r="P19" s="15">
        <v>8.4145298100000012</v>
      </c>
      <c r="Q19" s="17">
        <v>0</v>
      </c>
      <c r="R19" s="15">
        <v>0</v>
      </c>
      <c r="S19" s="15">
        <v>0</v>
      </c>
      <c r="T19" s="15">
        <v>5.1670742499999998</v>
      </c>
      <c r="U19" s="15">
        <v>20.502817960000002</v>
      </c>
      <c r="V19" s="15">
        <v>0</v>
      </c>
      <c r="W19" s="15">
        <v>0.61904011000000003</v>
      </c>
      <c r="X19" s="42"/>
    </row>
    <row r="20" spans="2:24" ht="18" customHeight="1" x14ac:dyDescent="0.2">
      <c r="B20" s="18" t="s">
        <v>58</v>
      </c>
      <c r="C20" s="19" t="s">
        <v>33</v>
      </c>
      <c r="D20" s="39">
        <v>65.209814089999995</v>
      </c>
      <c r="E20" s="21">
        <v>17.743450850000002</v>
      </c>
      <c r="F20" s="22">
        <v>10.84617094</v>
      </c>
      <c r="G20" s="22">
        <v>6.89727991</v>
      </c>
      <c r="H20" s="23">
        <v>47.466363240000007</v>
      </c>
      <c r="I20" s="22">
        <v>5.1010527200000002</v>
      </c>
      <c r="J20" s="22">
        <v>0</v>
      </c>
      <c r="K20" s="22">
        <v>0</v>
      </c>
      <c r="L20" s="22">
        <v>1.19995249</v>
      </c>
      <c r="M20" s="22">
        <v>3.92905105</v>
      </c>
      <c r="N20" s="22">
        <v>4.6833680000000003E-2</v>
      </c>
      <c r="O20" s="22">
        <v>31.55610369</v>
      </c>
      <c r="P20" s="22">
        <v>0.35657560999999999</v>
      </c>
      <c r="Q20" s="24">
        <v>0</v>
      </c>
      <c r="R20" s="22">
        <v>0</v>
      </c>
      <c r="S20" s="22">
        <v>0</v>
      </c>
      <c r="T20" s="22">
        <v>0.67438403999999996</v>
      </c>
      <c r="U20" s="22">
        <v>4.3367216600000003</v>
      </c>
      <c r="V20" s="22">
        <v>0</v>
      </c>
      <c r="W20" s="22">
        <v>0.26568829999999999</v>
      </c>
      <c r="X20" s="42"/>
    </row>
    <row r="21" spans="2:24" ht="18" customHeight="1" x14ac:dyDescent="0.2">
      <c r="B21" s="18" t="s">
        <v>59</v>
      </c>
      <c r="C21" s="19" t="s">
        <v>34</v>
      </c>
      <c r="D21" s="39">
        <v>52.52981389</v>
      </c>
      <c r="E21" s="21">
        <v>27.345294259999999</v>
      </c>
      <c r="F21" s="22">
        <v>20.3428191</v>
      </c>
      <c r="G21" s="22">
        <v>7.0024751600000004</v>
      </c>
      <c r="H21" s="23">
        <v>25.18451963</v>
      </c>
      <c r="I21" s="22">
        <v>8.0906579900000004</v>
      </c>
      <c r="J21" s="22">
        <v>0</v>
      </c>
      <c r="K21" s="22">
        <v>0</v>
      </c>
      <c r="L21" s="22">
        <v>1.4246636699999999</v>
      </c>
      <c r="M21" s="22">
        <v>2.5491715199999998</v>
      </c>
      <c r="N21" s="22">
        <v>3.977265E-2</v>
      </c>
      <c r="O21" s="22">
        <v>8.2346120799999998</v>
      </c>
      <c r="P21" s="22">
        <v>5.0134159999999997E-2</v>
      </c>
      <c r="Q21" s="24">
        <v>0</v>
      </c>
      <c r="R21" s="22">
        <v>0</v>
      </c>
      <c r="S21" s="22">
        <v>0</v>
      </c>
      <c r="T21" s="22">
        <v>1.00211329</v>
      </c>
      <c r="U21" s="22">
        <v>3.7101735300000001</v>
      </c>
      <c r="V21" s="22">
        <v>0</v>
      </c>
      <c r="W21" s="22">
        <v>8.3220740000000001E-2</v>
      </c>
      <c r="X21" s="42"/>
    </row>
    <row r="22" spans="2:24" ht="18" customHeight="1" x14ac:dyDescent="0.2">
      <c r="B22" s="18" t="s">
        <v>60</v>
      </c>
      <c r="C22" s="19" t="s">
        <v>35</v>
      </c>
      <c r="D22" s="39">
        <v>77.692753830000001</v>
      </c>
      <c r="E22" s="21">
        <v>46.244585559999997</v>
      </c>
      <c r="F22" s="22">
        <v>32.363898519999999</v>
      </c>
      <c r="G22" s="22">
        <v>13.88068704</v>
      </c>
      <c r="H22" s="23">
        <v>31.44816827</v>
      </c>
      <c r="I22" s="22">
        <v>8.9608809600000008</v>
      </c>
      <c r="J22" s="22">
        <v>0</v>
      </c>
      <c r="K22" s="22">
        <v>0</v>
      </c>
      <c r="L22" s="22">
        <v>4.8330040600000004</v>
      </c>
      <c r="M22" s="22">
        <v>4.4838256599999999</v>
      </c>
      <c r="N22" s="22">
        <v>1.4538870000000001E-2</v>
      </c>
      <c r="O22" s="22">
        <v>0.59463270000000001</v>
      </c>
      <c r="P22" s="22">
        <v>7.5662165400000001</v>
      </c>
      <c r="Q22" s="24">
        <v>0</v>
      </c>
      <c r="R22" s="22">
        <v>0</v>
      </c>
      <c r="S22" s="22">
        <v>0</v>
      </c>
      <c r="T22" s="22">
        <v>0.81803108999999996</v>
      </c>
      <c r="U22" s="22">
        <v>4.1119246199999999</v>
      </c>
      <c r="V22" s="22">
        <v>0</v>
      </c>
      <c r="W22" s="22">
        <v>6.5113770000000001E-2</v>
      </c>
      <c r="X22" s="42"/>
    </row>
    <row r="23" spans="2:24" ht="18" customHeight="1" x14ac:dyDescent="0.2">
      <c r="B23" s="18" t="s">
        <v>61</v>
      </c>
      <c r="C23" s="19" t="s">
        <v>36</v>
      </c>
      <c r="D23" s="39">
        <v>44.099747390000005</v>
      </c>
      <c r="E23" s="21">
        <v>4.7238145400000002</v>
      </c>
      <c r="F23" s="22">
        <v>3.2415517</v>
      </c>
      <c r="G23" s="22">
        <v>1.48226284</v>
      </c>
      <c r="H23" s="23">
        <v>39.375932850000005</v>
      </c>
      <c r="I23" s="22">
        <v>8.6993264299999993</v>
      </c>
      <c r="J23" s="22">
        <v>0</v>
      </c>
      <c r="K23" s="22">
        <v>0</v>
      </c>
      <c r="L23" s="22">
        <v>2.4107380599999999</v>
      </c>
      <c r="M23" s="22">
        <v>2.8424776199999999</v>
      </c>
      <c r="N23" s="22">
        <v>0.15471714</v>
      </c>
      <c r="O23" s="22">
        <v>20.909347610000001</v>
      </c>
      <c r="P23" s="22">
        <v>9.6760570000000004E-2</v>
      </c>
      <c r="Q23" s="24">
        <v>0</v>
      </c>
      <c r="R23" s="22">
        <v>0</v>
      </c>
      <c r="S23" s="22">
        <v>0</v>
      </c>
      <c r="T23" s="22">
        <v>1.2278826300000001</v>
      </c>
      <c r="U23" s="22">
        <v>2.9774797300000002</v>
      </c>
      <c r="V23" s="22">
        <v>0</v>
      </c>
      <c r="W23" s="22">
        <v>5.720306E-2</v>
      </c>
      <c r="X23" s="42"/>
    </row>
    <row r="24" spans="2:24" ht="18" customHeight="1" x14ac:dyDescent="0.2">
      <c r="B24" s="18" t="s">
        <v>62</v>
      </c>
      <c r="C24" s="19" t="s">
        <v>37</v>
      </c>
      <c r="D24" s="39">
        <v>8.7736770599999989</v>
      </c>
      <c r="E24" s="21">
        <v>2.57750016</v>
      </c>
      <c r="F24" s="22">
        <v>1.42046169</v>
      </c>
      <c r="G24" s="22">
        <v>1.15703847</v>
      </c>
      <c r="H24" s="23">
        <v>6.1961768999999993</v>
      </c>
      <c r="I24" s="22">
        <v>1.2862941999999999</v>
      </c>
      <c r="J24" s="22">
        <v>0</v>
      </c>
      <c r="K24" s="22">
        <v>0</v>
      </c>
      <c r="L24" s="22">
        <v>0.31133661000000001</v>
      </c>
      <c r="M24" s="22">
        <v>0.28019696999999999</v>
      </c>
      <c r="N24" s="22">
        <v>2.236107E-2</v>
      </c>
      <c r="O24" s="22">
        <v>2.8645834400000001</v>
      </c>
      <c r="P24" s="22">
        <v>7.7435820000000002E-2</v>
      </c>
      <c r="Q24" s="24">
        <v>0</v>
      </c>
      <c r="R24" s="22">
        <v>0</v>
      </c>
      <c r="S24" s="22">
        <v>0</v>
      </c>
      <c r="T24" s="22">
        <v>0.26613551000000002</v>
      </c>
      <c r="U24" s="22">
        <v>1.0758086499999999</v>
      </c>
      <c r="V24" s="22">
        <v>0</v>
      </c>
      <c r="W24" s="22">
        <v>1.202463E-2</v>
      </c>
      <c r="X24" s="42"/>
    </row>
    <row r="25" spans="2:24" ht="18" customHeight="1" x14ac:dyDescent="0.2">
      <c r="B25" s="18" t="s">
        <v>63</v>
      </c>
      <c r="C25" s="19" t="s">
        <v>38</v>
      </c>
      <c r="D25" s="39">
        <v>23.104616630000002</v>
      </c>
      <c r="E25" s="21">
        <v>5.6176894199999996</v>
      </c>
      <c r="F25" s="22">
        <v>4.1360265099999998</v>
      </c>
      <c r="G25" s="22">
        <v>1.4816629100000001</v>
      </c>
      <c r="H25" s="23">
        <v>17.486927210000001</v>
      </c>
      <c r="I25" s="22">
        <v>3.6507362200000002</v>
      </c>
      <c r="J25" s="22">
        <v>0</v>
      </c>
      <c r="K25" s="22">
        <v>0</v>
      </c>
      <c r="L25" s="22">
        <v>0.98109433000000001</v>
      </c>
      <c r="M25" s="22">
        <v>1.8943553200000001</v>
      </c>
      <c r="N25" s="22">
        <v>2.263693E-2</v>
      </c>
      <c r="O25" s="22">
        <v>7.6981501300000001</v>
      </c>
      <c r="P25" s="22">
        <v>0.26332046999999997</v>
      </c>
      <c r="Q25" s="24">
        <v>0</v>
      </c>
      <c r="R25" s="22">
        <v>0</v>
      </c>
      <c r="S25" s="22">
        <v>0</v>
      </c>
      <c r="T25" s="22">
        <v>0.76960824000000005</v>
      </c>
      <c r="U25" s="22">
        <v>2.1387681299999999</v>
      </c>
      <c r="V25" s="22">
        <v>0</v>
      </c>
      <c r="W25" s="22">
        <v>6.8257440000000003E-2</v>
      </c>
      <c r="X25" s="42"/>
    </row>
    <row r="26" spans="2:24" ht="18" customHeight="1" x14ac:dyDescent="0.2">
      <c r="B26" s="18" t="s">
        <v>64</v>
      </c>
      <c r="C26" s="19" t="s">
        <v>39</v>
      </c>
      <c r="D26" s="39">
        <v>16.359189799999999</v>
      </c>
      <c r="E26" s="21">
        <v>7.3196920700000003</v>
      </c>
      <c r="F26" s="22">
        <v>4.4345443400000004</v>
      </c>
      <c r="G26" s="22">
        <v>2.8851477299999999</v>
      </c>
      <c r="H26" s="23">
        <v>9.0394977300000008</v>
      </c>
      <c r="I26" s="22">
        <v>1.8176680700000001</v>
      </c>
      <c r="J26" s="22">
        <v>0</v>
      </c>
      <c r="K26" s="22">
        <v>0</v>
      </c>
      <c r="L26" s="22">
        <v>0.46662632999999998</v>
      </c>
      <c r="M26" s="22">
        <v>0.85247949000000001</v>
      </c>
      <c r="N26" s="22">
        <v>1.52952E-2</v>
      </c>
      <c r="O26" s="22">
        <v>3.2549487400000001</v>
      </c>
      <c r="P26" s="22">
        <v>4.0866399999999999E-3</v>
      </c>
      <c r="Q26" s="24">
        <v>0</v>
      </c>
      <c r="R26" s="22">
        <v>0</v>
      </c>
      <c r="S26" s="22">
        <v>0</v>
      </c>
      <c r="T26" s="22">
        <v>0.40891945000000002</v>
      </c>
      <c r="U26" s="22">
        <v>2.15194164</v>
      </c>
      <c r="V26" s="22">
        <v>0</v>
      </c>
      <c r="W26" s="22">
        <v>6.7532170000000002E-2</v>
      </c>
      <c r="X26" s="42"/>
    </row>
    <row r="27" spans="2:24" ht="21" customHeight="1" x14ac:dyDescent="0.2">
      <c r="B27" s="18" t="s">
        <v>65</v>
      </c>
      <c r="C27" s="12" t="s">
        <v>40</v>
      </c>
      <c r="D27" s="38">
        <v>501.48851893000005</v>
      </c>
      <c r="E27" s="14">
        <v>219.37036186</v>
      </c>
      <c r="F27" s="15">
        <v>141.69566064</v>
      </c>
      <c r="G27" s="15">
        <v>77.674701220000003</v>
      </c>
      <c r="H27" s="16">
        <v>282.11815707</v>
      </c>
      <c r="I27" s="15">
        <v>67.113714819999998</v>
      </c>
      <c r="J27" s="15">
        <v>0</v>
      </c>
      <c r="K27" s="15">
        <v>0</v>
      </c>
      <c r="L27" s="15">
        <v>17.467450009999997</v>
      </c>
      <c r="M27" s="15">
        <v>29.253939370000001</v>
      </c>
      <c r="N27" s="15">
        <v>1.01716826</v>
      </c>
      <c r="O27" s="15">
        <v>110.74167447000001</v>
      </c>
      <c r="P27" s="15">
        <v>12.299149350000002</v>
      </c>
      <c r="Q27" s="17">
        <v>0</v>
      </c>
      <c r="R27" s="15">
        <v>0</v>
      </c>
      <c r="S27" s="15">
        <v>3.4999999999999998E-7</v>
      </c>
      <c r="T27" s="15">
        <v>12.098460709999999</v>
      </c>
      <c r="U27" s="15">
        <v>31.592763730000001</v>
      </c>
      <c r="V27" s="15">
        <v>0</v>
      </c>
      <c r="W27" s="15">
        <v>0.53383599999999998</v>
      </c>
      <c r="X27" s="42"/>
    </row>
    <row r="28" spans="2:24" ht="18" customHeight="1" x14ac:dyDescent="0.2">
      <c r="B28" s="18" t="s">
        <v>66</v>
      </c>
      <c r="C28" s="19" t="s">
        <v>41</v>
      </c>
      <c r="D28" s="39">
        <v>68.303626309999999</v>
      </c>
      <c r="E28" s="21">
        <v>37.027811189999994</v>
      </c>
      <c r="F28" s="22">
        <v>20.696500289999999</v>
      </c>
      <c r="G28" s="22">
        <v>16.331310899999998</v>
      </c>
      <c r="H28" s="23">
        <v>31.275815120000001</v>
      </c>
      <c r="I28" s="22">
        <v>7.5053753600000004</v>
      </c>
      <c r="J28" s="22">
        <v>0</v>
      </c>
      <c r="K28" s="22">
        <v>0</v>
      </c>
      <c r="L28" s="22">
        <v>1.8079875000000001</v>
      </c>
      <c r="M28" s="22">
        <v>2.8620067100000002</v>
      </c>
      <c r="N28" s="22">
        <v>4.1961209999999999E-2</v>
      </c>
      <c r="O28" s="22">
        <v>11.206896049999999</v>
      </c>
      <c r="P28" s="22">
        <v>0.24318819</v>
      </c>
      <c r="Q28" s="24">
        <v>0</v>
      </c>
      <c r="R28" s="22">
        <v>0</v>
      </c>
      <c r="S28" s="22">
        <v>0</v>
      </c>
      <c r="T28" s="22">
        <v>1.0996666399999999</v>
      </c>
      <c r="U28" s="22">
        <v>6.3434299200000002</v>
      </c>
      <c r="V28" s="22">
        <v>0</v>
      </c>
      <c r="W28" s="22">
        <v>0.16530354</v>
      </c>
      <c r="X28" s="42"/>
    </row>
    <row r="29" spans="2:24" ht="18" customHeight="1" x14ac:dyDescent="0.2">
      <c r="B29" s="18" t="s">
        <v>67</v>
      </c>
      <c r="C29" s="19" t="s">
        <v>42</v>
      </c>
      <c r="D29" s="39">
        <v>64.480869589999998</v>
      </c>
      <c r="E29" s="21">
        <v>20.03474933</v>
      </c>
      <c r="F29" s="22">
        <v>11.83048331</v>
      </c>
      <c r="G29" s="22">
        <v>8.2042660200000004</v>
      </c>
      <c r="H29" s="23">
        <v>44.446120260000008</v>
      </c>
      <c r="I29" s="22">
        <v>12.09412002</v>
      </c>
      <c r="J29" s="22">
        <v>0</v>
      </c>
      <c r="K29" s="22">
        <v>0</v>
      </c>
      <c r="L29" s="22">
        <v>2.1476809100000001</v>
      </c>
      <c r="M29" s="22">
        <v>4.1943518400000004</v>
      </c>
      <c r="N29" s="22">
        <v>8.3683950000000007E-2</v>
      </c>
      <c r="O29" s="22">
        <v>18.37449165</v>
      </c>
      <c r="P29" s="22">
        <v>0.51123015000000005</v>
      </c>
      <c r="Q29" s="24">
        <v>0</v>
      </c>
      <c r="R29" s="22">
        <v>0</v>
      </c>
      <c r="S29" s="22">
        <v>0</v>
      </c>
      <c r="T29" s="22">
        <v>1.91138345</v>
      </c>
      <c r="U29" s="22">
        <v>5.04367623</v>
      </c>
      <c r="V29" s="22">
        <v>0</v>
      </c>
      <c r="W29" s="22">
        <v>8.5502060000000005E-2</v>
      </c>
      <c r="X29" s="42"/>
    </row>
    <row r="30" spans="2:24" ht="18" customHeight="1" x14ac:dyDescent="0.2">
      <c r="B30" s="18" t="s">
        <v>68</v>
      </c>
      <c r="C30" s="19" t="s">
        <v>43</v>
      </c>
      <c r="D30" s="39">
        <v>303.94358056999999</v>
      </c>
      <c r="E30" s="21">
        <v>136.71404831000001</v>
      </c>
      <c r="F30" s="22">
        <v>94.085384020000006</v>
      </c>
      <c r="G30" s="22">
        <v>42.628664290000003</v>
      </c>
      <c r="H30" s="23">
        <v>167.22953226000001</v>
      </c>
      <c r="I30" s="22">
        <v>38.155821959999997</v>
      </c>
      <c r="J30" s="22">
        <v>0</v>
      </c>
      <c r="K30" s="22">
        <v>0</v>
      </c>
      <c r="L30" s="22">
        <v>11.78734319</v>
      </c>
      <c r="M30" s="22">
        <v>18.987279789999999</v>
      </c>
      <c r="N30" s="22">
        <v>0.76759957999999995</v>
      </c>
      <c r="O30" s="22">
        <v>64.913387439999994</v>
      </c>
      <c r="P30" s="22">
        <v>10.99361545</v>
      </c>
      <c r="Q30" s="24">
        <v>0</v>
      </c>
      <c r="R30" s="22">
        <v>0</v>
      </c>
      <c r="S30" s="22">
        <v>0</v>
      </c>
      <c r="T30" s="22">
        <v>7.2260644699999999</v>
      </c>
      <c r="U30" s="22">
        <v>14.206520230000001</v>
      </c>
      <c r="V30" s="22">
        <v>0</v>
      </c>
      <c r="W30" s="22">
        <v>0.19190014999999999</v>
      </c>
      <c r="X30" s="42"/>
    </row>
    <row r="31" spans="2:24" ht="18" customHeight="1" x14ac:dyDescent="0.2">
      <c r="B31" s="18" t="s">
        <v>373</v>
      </c>
      <c r="C31" s="19" t="s">
        <v>348</v>
      </c>
      <c r="D31" s="39">
        <v>24.820189000000003</v>
      </c>
      <c r="E31" s="21">
        <v>14.50017626</v>
      </c>
      <c r="F31" s="22">
        <v>8.7178760700000009</v>
      </c>
      <c r="G31" s="22">
        <v>5.78230019</v>
      </c>
      <c r="H31" s="23">
        <v>10.320012739999999</v>
      </c>
      <c r="I31" s="22">
        <v>2.6419765900000001</v>
      </c>
      <c r="J31" s="22">
        <v>0</v>
      </c>
      <c r="K31" s="22">
        <v>0</v>
      </c>
      <c r="L31" s="22">
        <v>0.42260815000000002</v>
      </c>
      <c r="M31" s="22">
        <v>0.49054500000000001</v>
      </c>
      <c r="N31" s="22">
        <v>2.3912039999999999E-2</v>
      </c>
      <c r="O31" s="22">
        <v>3.5389804499999999</v>
      </c>
      <c r="P31" s="22">
        <v>6.3313590000000003E-2</v>
      </c>
      <c r="Q31" s="24">
        <v>0</v>
      </c>
      <c r="R31" s="22">
        <v>0</v>
      </c>
      <c r="S31" s="22">
        <v>0</v>
      </c>
      <c r="T31" s="22">
        <v>0.64210959999999995</v>
      </c>
      <c r="U31" s="22">
        <v>2.4644093300000001</v>
      </c>
      <c r="V31" s="22">
        <v>0</v>
      </c>
      <c r="W31" s="22">
        <v>3.2157989999999997E-2</v>
      </c>
      <c r="X31" s="42"/>
    </row>
    <row r="32" spans="2:24" ht="18" customHeight="1" x14ac:dyDescent="0.2">
      <c r="B32" s="18" t="s">
        <v>69</v>
      </c>
      <c r="C32" s="19" t="s">
        <v>44</v>
      </c>
      <c r="D32" s="39">
        <v>15.520433460000001</v>
      </c>
      <c r="E32" s="21">
        <v>2.2293246399999997</v>
      </c>
      <c r="F32" s="22">
        <v>1.21472845</v>
      </c>
      <c r="G32" s="22">
        <v>1.01459619</v>
      </c>
      <c r="H32" s="23">
        <v>13.291108820000002</v>
      </c>
      <c r="I32" s="22">
        <v>3.2278618400000001</v>
      </c>
      <c r="J32" s="22">
        <v>0</v>
      </c>
      <c r="K32" s="22">
        <v>0</v>
      </c>
      <c r="L32" s="22">
        <v>0.5761406</v>
      </c>
      <c r="M32" s="22">
        <v>1.35927229</v>
      </c>
      <c r="N32" s="22">
        <v>5.3782910000000003E-2</v>
      </c>
      <c r="O32" s="22">
        <v>6.4753548700000003</v>
      </c>
      <c r="P32" s="22">
        <v>7.5609800000000005E-2</v>
      </c>
      <c r="Q32" s="24">
        <v>0</v>
      </c>
      <c r="R32" s="22">
        <v>0</v>
      </c>
      <c r="S32" s="22">
        <v>0</v>
      </c>
      <c r="T32" s="22">
        <v>0.35271511999999999</v>
      </c>
      <c r="U32" s="22">
        <v>1.14280285</v>
      </c>
      <c r="V32" s="22">
        <v>0</v>
      </c>
      <c r="W32" s="22">
        <v>2.7568539999999999E-2</v>
      </c>
      <c r="X32" s="42"/>
    </row>
    <row r="33" spans="2:24" ht="18" customHeight="1" thickBot="1" x14ac:dyDescent="0.25">
      <c r="B33" s="18" t="s">
        <v>70</v>
      </c>
      <c r="C33" s="25" t="s">
        <v>45</v>
      </c>
      <c r="D33" s="40">
        <v>24.419820000000001</v>
      </c>
      <c r="E33" s="27">
        <v>8.8642521300000006</v>
      </c>
      <c r="F33" s="28">
        <v>5.1506885000000002</v>
      </c>
      <c r="G33" s="28">
        <v>3.7135636299999999</v>
      </c>
      <c r="H33" s="29">
        <v>15.555567870000003</v>
      </c>
      <c r="I33" s="28">
        <v>3.4885590500000001</v>
      </c>
      <c r="J33" s="28">
        <v>0</v>
      </c>
      <c r="K33" s="28">
        <v>0</v>
      </c>
      <c r="L33" s="28">
        <v>0.72568966000000001</v>
      </c>
      <c r="M33" s="28">
        <v>1.3604837400000001</v>
      </c>
      <c r="N33" s="28">
        <v>4.6228569999999997E-2</v>
      </c>
      <c r="O33" s="28">
        <v>6.2325640099999999</v>
      </c>
      <c r="P33" s="28">
        <v>0.41219217000000002</v>
      </c>
      <c r="Q33" s="30">
        <v>0</v>
      </c>
      <c r="R33" s="28">
        <v>0</v>
      </c>
      <c r="S33" s="28">
        <v>3.4999999999999998E-7</v>
      </c>
      <c r="T33" s="28">
        <v>0.86652143000000004</v>
      </c>
      <c r="U33" s="28">
        <v>2.3919251699999999</v>
      </c>
      <c r="V33" s="28">
        <v>0</v>
      </c>
      <c r="W33" s="28">
        <v>3.1403720000000003E-2</v>
      </c>
      <c r="X33" s="42"/>
    </row>
    <row r="34" spans="2:24" customFormat="1" ht="18" customHeight="1" thickTop="1" thickBot="1" x14ac:dyDescent="0.25">
      <c r="B34" s="18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2"/>
    </row>
    <row r="35" spans="2:24" ht="27" customHeight="1" thickTop="1" x14ac:dyDescent="0.2">
      <c r="C35" s="35" t="s">
        <v>168</v>
      </c>
      <c r="D35" s="5" t="s">
        <v>3</v>
      </c>
      <c r="E35" s="6" t="s">
        <v>4</v>
      </c>
      <c r="F35" s="5" t="s">
        <v>5</v>
      </c>
      <c r="G35" s="5" t="s">
        <v>6</v>
      </c>
      <c r="H35" s="5" t="s">
        <v>7</v>
      </c>
      <c r="I35" s="5" t="s">
        <v>8</v>
      </c>
      <c r="J35" s="5" t="s">
        <v>9</v>
      </c>
      <c r="K35" s="5" t="s">
        <v>10</v>
      </c>
      <c r="L35" s="5" t="s">
        <v>11</v>
      </c>
      <c r="M35" s="5" t="s">
        <v>12</v>
      </c>
      <c r="N35" s="5" t="s">
        <v>13</v>
      </c>
      <c r="O35" s="5" t="s">
        <v>14</v>
      </c>
      <c r="P35" s="5" t="s">
        <v>15</v>
      </c>
      <c r="Q35" s="5" t="s">
        <v>16</v>
      </c>
      <c r="R35" s="5" t="s">
        <v>17</v>
      </c>
      <c r="S35" s="5" t="s">
        <v>18</v>
      </c>
      <c r="T35" s="5" t="s">
        <v>19</v>
      </c>
      <c r="U35" s="5" t="s">
        <v>20</v>
      </c>
      <c r="V35" s="5" t="s">
        <v>21</v>
      </c>
      <c r="W35" s="5" t="s">
        <v>22</v>
      </c>
      <c r="X35" s="42"/>
    </row>
    <row r="36" spans="2:24" ht="27.75" customHeight="1" x14ac:dyDescent="0.2">
      <c r="B36" s="18" t="s">
        <v>71</v>
      </c>
      <c r="C36" s="36" t="s">
        <v>3</v>
      </c>
      <c r="D36" s="37">
        <v>23971.213933039999</v>
      </c>
      <c r="E36" s="8">
        <v>11667.230187339999</v>
      </c>
      <c r="F36" s="9">
        <v>7952.7238788599989</v>
      </c>
      <c r="G36" s="9">
        <v>3714.5063084800004</v>
      </c>
      <c r="H36" s="9">
        <v>12303.983745700001</v>
      </c>
      <c r="I36" s="9">
        <v>4375.1432764199999</v>
      </c>
      <c r="J36" s="9">
        <v>0</v>
      </c>
      <c r="K36" s="9">
        <v>0</v>
      </c>
      <c r="L36" s="9">
        <v>26.28341571</v>
      </c>
      <c r="M36" s="9">
        <v>1647.30110117</v>
      </c>
      <c r="N36" s="9">
        <v>9.1291513299999991</v>
      </c>
      <c r="O36" s="9">
        <v>4249.6133823299997</v>
      </c>
      <c r="P36" s="9">
        <v>372.07648014</v>
      </c>
      <c r="Q36" s="9">
        <v>312.01039074000005</v>
      </c>
      <c r="R36" s="9">
        <v>485.31044538999998</v>
      </c>
      <c r="S36" s="9">
        <v>92.757005239999998</v>
      </c>
      <c r="T36" s="10">
        <v>313.25683497000006</v>
      </c>
      <c r="U36" s="9">
        <v>319.12114622000001</v>
      </c>
      <c r="V36" s="11">
        <v>0</v>
      </c>
      <c r="W36" s="9">
        <v>101.98111604</v>
      </c>
      <c r="X36" s="42"/>
    </row>
    <row r="37" spans="2:24" ht="21" customHeight="1" x14ac:dyDescent="0.2">
      <c r="B37" s="18" t="s">
        <v>72</v>
      </c>
      <c r="C37" s="12" t="s">
        <v>23</v>
      </c>
      <c r="D37" s="38">
        <v>22496.65610208</v>
      </c>
      <c r="E37" s="14">
        <v>11102.738248049998</v>
      </c>
      <c r="F37" s="15">
        <v>7532.357689479999</v>
      </c>
      <c r="G37" s="15">
        <v>3570.3805585700002</v>
      </c>
      <c r="H37" s="16">
        <v>11393.91785403</v>
      </c>
      <c r="I37" s="15">
        <v>4117.1164208</v>
      </c>
      <c r="J37" s="15">
        <v>0</v>
      </c>
      <c r="K37" s="15">
        <v>0</v>
      </c>
      <c r="L37" s="15">
        <v>22.792516200000001</v>
      </c>
      <c r="M37" s="15">
        <v>1541.53128216</v>
      </c>
      <c r="N37" s="15">
        <v>7.7702814899999995</v>
      </c>
      <c r="O37" s="15">
        <v>3868.7345054699999</v>
      </c>
      <c r="P37" s="15">
        <v>330.08589111999999</v>
      </c>
      <c r="Q37" s="17">
        <v>311.95697324000002</v>
      </c>
      <c r="R37" s="15">
        <v>485.18547421</v>
      </c>
      <c r="S37" s="15">
        <v>92.749329439999997</v>
      </c>
      <c r="T37" s="15">
        <v>288.38559268000006</v>
      </c>
      <c r="U37" s="15">
        <v>227.20738786000001</v>
      </c>
      <c r="V37" s="15">
        <v>0</v>
      </c>
      <c r="W37" s="15">
        <v>100.40219936</v>
      </c>
      <c r="X37" s="42"/>
    </row>
    <row r="38" spans="2:24" ht="18" customHeight="1" x14ac:dyDescent="0.2">
      <c r="B38" s="18" t="s">
        <v>73</v>
      </c>
      <c r="C38" s="19" t="s">
        <v>24</v>
      </c>
      <c r="D38" s="39">
        <v>22297.740211889999</v>
      </c>
      <c r="E38" s="21">
        <v>11038.23050879</v>
      </c>
      <c r="F38" s="22">
        <v>7484.6020599499998</v>
      </c>
      <c r="G38" s="22">
        <v>3553.6284488400001</v>
      </c>
      <c r="H38" s="23">
        <v>11259.5097031</v>
      </c>
      <c r="I38" s="22">
        <v>4070.8289481699999</v>
      </c>
      <c r="J38" s="22">
        <v>0</v>
      </c>
      <c r="K38" s="22">
        <v>0</v>
      </c>
      <c r="L38" s="22">
        <v>22.310734249999999</v>
      </c>
      <c r="M38" s="22">
        <v>1528.60393105</v>
      </c>
      <c r="N38" s="22">
        <v>7.4625456699999999</v>
      </c>
      <c r="O38" s="22">
        <v>3812.08755578</v>
      </c>
      <c r="P38" s="22">
        <v>329.97146472999998</v>
      </c>
      <c r="Q38" s="24">
        <v>311.95697324000002</v>
      </c>
      <c r="R38" s="22">
        <v>485.18520420999999</v>
      </c>
      <c r="S38" s="22">
        <v>92.749329439999997</v>
      </c>
      <c r="T38" s="22">
        <v>283.14597641</v>
      </c>
      <c r="U38" s="22">
        <v>214.86731053</v>
      </c>
      <c r="V38" s="22">
        <v>0</v>
      </c>
      <c r="W38" s="22">
        <v>100.33972962</v>
      </c>
      <c r="X38" s="42"/>
    </row>
    <row r="39" spans="2:24" ht="18" customHeight="1" x14ac:dyDescent="0.2">
      <c r="B39" s="18" t="s">
        <v>350</v>
      </c>
      <c r="C39" s="19" t="s">
        <v>346</v>
      </c>
      <c r="D39" s="39">
        <v>108.34266165999999</v>
      </c>
      <c r="E39" s="21">
        <v>31.75818791</v>
      </c>
      <c r="F39" s="22">
        <v>25.54501844</v>
      </c>
      <c r="G39" s="22">
        <v>6.2131694700000004</v>
      </c>
      <c r="H39" s="23">
        <v>76.584473750000001</v>
      </c>
      <c r="I39" s="22">
        <v>29.58567232</v>
      </c>
      <c r="J39" s="22">
        <v>0</v>
      </c>
      <c r="K39" s="22">
        <v>0</v>
      </c>
      <c r="L39" s="22">
        <v>0.33405175999999998</v>
      </c>
      <c r="M39" s="22">
        <v>7.3220737299999996</v>
      </c>
      <c r="N39" s="22">
        <v>0.18107438000000001</v>
      </c>
      <c r="O39" s="22">
        <v>30.764665969999999</v>
      </c>
      <c r="P39" s="22">
        <v>8.9203879999999999E-2</v>
      </c>
      <c r="Q39" s="24">
        <v>0</v>
      </c>
      <c r="R39" s="22">
        <v>2.7E-4</v>
      </c>
      <c r="S39" s="22">
        <v>0</v>
      </c>
      <c r="T39" s="22">
        <v>2.9420945999999999</v>
      </c>
      <c r="U39" s="22">
        <v>5.34694644</v>
      </c>
      <c r="V39" s="22">
        <v>0</v>
      </c>
      <c r="W39" s="22">
        <v>1.842067E-2</v>
      </c>
      <c r="X39" s="42"/>
    </row>
    <row r="40" spans="2:24" ht="18" customHeight="1" x14ac:dyDescent="0.2">
      <c r="B40" s="18" t="s">
        <v>74</v>
      </c>
      <c r="C40" s="19" t="s">
        <v>25</v>
      </c>
      <c r="D40" s="39">
        <v>70.989502999999999</v>
      </c>
      <c r="E40" s="21">
        <v>27.17822812</v>
      </c>
      <c r="F40" s="22">
        <v>19.169098900000002</v>
      </c>
      <c r="G40" s="22">
        <v>8.0091292200000002</v>
      </c>
      <c r="H40" s="23">
        <v>43.811274879999999</v>
      </c>
      <c r="I40" s="22">
        <v>10.69670865</v>
      </c>
      <c r="J40" s="22">
        <v>0</v>
      </c>
      <c r="K40" s="22">
        <v>0</v>
      </c>
      <c r="L40" s="22">
        <v>0.10198685</v>
      </c>
      <c r="M40" s="22">
        <v>4.7099526799999998</v>
      </c>
      <c r="N40" s="22">
        <v>0.12314873</v>
      </c>
      <c r="O40" s="22">
        <v>21.187941649999999</v>
      </c>
      <c r="P40" s="22">
        <v>2.4487100000000001E-2</v>
      </c>
      <c r="Q40" s="24">
        <v>0</v>
      </c>
      <c r="R40" s="22">
        <v>0</v>
      </c>
      <c r="S40" s="22">
        <v>0</v>
      </c>
      <c r="T40" s="22">
        <v>1.9986206500000001</v>
      </c>
      <c r="U40" s="22">
        <v>4.9383158399999996</v>
      </c>
      <c r="V40" s="22">
        <v>0</v>
      </c>
      <c r="W40" s="22">
        <v>3.0112730000000001E-2</v>
      </c>
      <c r="X40" s="42"/>
    </row>
    <row r="41" spans="2:24" ht="18" customHeight="1" x14ac:dyDescent="0.2">
      <c r="B41" s="18" t="s">
        <v>75</v>
      </c>
      <c r="C41" s="19" t="s">
        <v>26</v>
      </c>
      <c r="D41" s="39">
        <v>19.583725530000002</v>
      </c>
      <c r="E41" s="21">
        <v>5.57132323</v>
      </c>
      <c r="F41" s="22">
        <v>3.0415121900000002</v>
      </c>
      <c r="G41" s="22">
        <v>2.5298110399999998</v>
      </c>
      <c r="H41" s="23">
        <v>14.012402300000002</v>
      </c>
      <c r="I41" s="22">
        <v>6.0050916599999997</v>
      </c>
      <c r="J41" s="22">
        <v>0</v>
      </c>
      <c r="K41" s="22">
        <v>0</v>
      </c>
      <c r="L41" s="22">
        <v>4.574334E-2</v>
      </c>
      <c r="M41" s="22">
        <v>0.89532469999999997</v>
      </c>
      <c r="N41" s="22">
        <v>3.5127100000000001E-3</v>
      </c>
      <c r="O41" s="22">
        <v>4.6943420700000003</v>
      </c>
      <c r="P41" s="22">
        <v>7.3541000000000004E-4</v>
      </c>
      <c r="Q41" s="24">
        <v>0</v>
      </c>
      <c r="R41" s="22">
        <v>0</v>
      </c>
      <c r="S41" s="22">
        <v>0</v>
      </c>
      <c r="T41" s="22">
        <v>0.29890102000000002</v>
      </c>
      <c r="U41" s="22">
        <v>2.0548150500000002</v>
      </c>
      <c r="V41" s="22">
        <v>0</v>
      </c>
      <c r="W41" s="22">
        <v>1.393634E-2</v>
      </c>
      <c r="X41" s="42"/>
    </row>
    <row r="42" spans="2:24" ht="21" customHeight="1" x14ac:dyDescent="0.2">
      <c r="B42" s="18" t="s">
        <v>76</v>
      </c>
      <c r="C42" s="12" t="s">
        <v>27</v>
      </c>
      <c r="D42" s="38">
        <v>568.66632150000009</v>
      </c>
      <c r="E42" s="14">
        <v>275.50031182999999</v>
      </c>
      <c r="F42" s="15">
        <v>226.63063203999997</v>
      </c>
      <c r="G42" s="15">
        <v>48.869679789999992</v>
      </c>
      <c r="H42" s="16">
        <v>293.16600966999994</v>
      </c>
      <c r="I42" s="15">
        <v>85.968943590000009</v>
      </c>
      <c r="J42" s="15">
        <v>0</v>
      </c>
      <c r="K42" s="15">
        <v>0</v>
      </c>
      <c r="L42" s="15">
        <v>1.1524042000000001</v>
      </c>
      <c r="M42" s="15">
        <v>42.723165989999998</v>
      </c>
      <c r="N42" s="15">
        <v>0.42794378999999999</v>
      </c>
      <c r="O42" s="15">
        <v>128.26482537999999</v>
      </c>
      <c r="P42" s="15">
        <v>0.14120315999999999</v>
      </c>
      <c r="Q42" s="17">
        <v>0</v>
      </c>
      <c r="R42" s="15">
        <v>3.2025000000000001E-3</v>
      </c>
      <c r="S42" s="15">
        <v>0</v>
      </c>
      <c r="T42" s="15">
        <v>6.3065494700000002</v>
      </c>
      <c r="U42" s="15">
        <v>27.908670059999999</v>
      </c>
      <c r="V42" s="15">
        <v>0</v>
      </c>
      <c r="W42" s="15">
        <v>0.26910153000000003</v>
      </c>
      <c r="X42" s="42"/>
    </row>
    <row r="43" spans="2:24" ht="18" customHeight="1" x14ac:dyDescent="0.2">
      <c r="B43" s="18" t="s">
        <v>77</v>
      </c>
      <c r="C43" s="19" t="s">
        <v>28</v>
      </c>
      <c r="D43" s="39">
        <v>286.09496586000006</v>
      </c>
      <c r="E43" s="21">
        <v>151.03557388999999</v>
      </c>
      <c r="F43" s="22">
        <v>136.89521776999999</v>
      </c>
      <c r="G43" s="22">
        <v>14.14035612</v>
      </c>
      <c r="H43" s="23">
        <v>135.05939197000001</v>
      </c>
      <c r="I43" s="22">
        <v>32.526878230000001</v>
      </c>
      <c r="J43" s="22">
        <v>0</v>
      </c>
      <c r="K43" s="22">
        <v>0</v>
      </c>
      <c r="L43" s="22">
        <v>0.61715396</v>
      </c>
      <c r="M43" s="22">
        <v>24.24695195</v>
      </c>
      <c r="N43" s="22">
        <v>0.12517152000000001</v>
      </c>
      <c r="O43" s="22">
        <v>65.112593919999995</v>
      </c>
      <c r="P43" s="22">
        <v>1.586021E-2</v>
      </c>
      <c r="Q43" s="24">
        <v>0</v>
      </c>
      <c r="R43" s="22">
        <v>4.4999999999999999E-4</v>
      </c>
      <c r="S43" s="22">
        <v>0</v>
      </c>
      <c r="T43" s="22">
        <v>2.0506343</v>
      </c>
      <c r="U43" s="22">
        <v>10.26262519</v>
      </c>
      <c r="V43" s="22">
        <v>0</v>
      </c>
      <c r="W43" s="22">
        <v>0.10107269000000001</v>
      </c>
      <c r="X43" s="42"/>
    </row>
    <row r="44" spans="2:24" ht="18" customHeight="1" x14ac:dyDescent="0.2">
      <c r="B44" s="18" t="s">
        <v>78</v>
      </c>
      <c r="C44" s="19" t="s">
        <v>29</v>
      </c>
      <c r="D44" s="39">
        <v>48.730264809999994</v>
      </c>
      <c r="E44" s="21">
        <v>13.94417516</v>
      </c>
      <c r="F44" s="22">
        <v>9.1760911499999995</v>
      </c>
      <c r="G44" s="22">
        <v>4.7680840099999999</v>
      </c>
      <c r="H44" s="23">
        <v>34.786089649999994</v>
      </c>
      <c r="I44" s="22">
        <v>10.64583957</v>
      </c>
      <c r="J44" s="22">
        <v>0</v>
      </c>
      <c r="K44" s="22">
        <v>0</v>
      </c>
      <c r="L44" s="22">
        <v>0.12920984999999999</v>
      </c>
      <c r="M44" s="22">
        <v>3.3378899500000001</v>
      </c>
      <c r="N44" s="22">
        <v>0.13467929000000001</v>
      </c>
      <c r="O44" s="22">
        <v>15.654812980000001</v>
      </c>
      <c r="P44" s="22">
        <v>4.9618099999999998E-2</v>
      </c>
      <c r="Q44" s="24">
        <v>0</v>
      </c>
      <c r="R44" s="22">
        <v>1.2E-4</v>
      </c>
      <c r="S44" s="22">
        <v>0</v>
      </c>
      <c r="T44" s="22">
        <v>1.1477626299999999</v>
      </c>
      <c r="U44" s="22">
        <v>3.6741905300000002</v>
      </c>
      <c r="V44" s="22">
        <v>0</v>
      </c>
      <c r="W44" s="22">
        <v>1.196675E-2</v>
      </c>
      <c r="X44" s="42"/>
    </row>
    <row r="45" spans="2:24" ht="18" customHeight="1" x14ac:dyDescent="0.2">
      <c r="B45" s="18" t="s">
        <v>362</v>
      </c>
      <c r="C45" s="19" t="s">
        <v>347</v>
      </c>
      <c r="D45" s="39">
        <v>80.021889209999998</v>
      </c>
      <c r="E45" s="21">
        <v>27.198772120000001</v>
      </c>
      <c r="F45" s="22">
        <v>18.308021620000002</v>
      </c>
      <c r="G45" s="22">
        <v>8.8907504999999993</v>
      </c>
      <c r="H45" s="23">
        <v>52.823117089999997</v>
      </c>
      <c r="I45" s="22">
        <v>15.772913839999999</v>
      </c>
      <c r="J45" s="22">
        <v>0</v>
      </c>
      <c r="K45" s="22">
        <v>0</v>
      </c>
      <c r="L45" s="22">
        <v>0.21847427</v>
      </c>
      <c r="M45" s="22">
        <v>6.9162709500000004</v>
      </c>
      <c r="N45" s="22">
        <v>9.9788619999999995E-2</v>
      </c>
      <c r="O45" s="22">
        <v>23.250943769999999</v>
      </c>
      <c r="P45" s="22">
        <v>6.5916440000000007E-2</v>
      </c>
      <c r="Q45" s="24">
        <v>0</v>
      </c>
      <c r="R45" s="22">
        <v>0</v>
      </c>
      <c r="S45" s="22">
        <v>0</v>
      </c>
      <c r="T45" s="22">
        <v>1.36905598</v>
      </c>
      <c r="U45" s="22">
        <v>5.0361997199999999</v>
      </c>
      <c r="V45" s="22">
        <v>0</v>
      </c>
      <c r="W45" s="22">
        <v>9.3553499999999998E-2</v>
      </c>
      <c r="X45" s="42"/>
    </row>
    <row r="46" spans="2:24" ht="18" customHeight="1" x14ac:dyDescent="0.2">
      <c r="B46" s="18" t="s">
        <v>79</v>
      </c>
      <c r="C46" s="19" t="s">
        <v>30</v>
      </c>
      <c r="D46" s="39">
        <v>108.31699814999999</v>
      </c>
      <c r="E46" s="21">
        <v>57.849156170000001</v>
      </c>
      <c r="F46" s="22">
        <v>46.395479610000002</v>
      </c>
      <c r="G46" s="22">
        <v>11.45367656</v>
      </c>
      <c r="H46" s="23">
        <v>50.467841979999989</v>
      </c>
      <c r="I46" s="22">
        <v>22.329760350000001</v>
      </c>
      <c r="J46" s="22">
        <v>0</v>
      </c>
      <c r="K46" s="22">
        <v>0</v>
      </c>
      <c r="L46" s="22">
        <v>0.12512580000000001</v>
      </c>
      <c r="M46" s="22">
        <v>6.6004380400000002</v>
      </c>
      <c r="N46" s="22">
        <v>4.7849889999999999E-2</v>
      </c>
      <c r="O46" s="22">
        <v>16.548003889999993</v>
      </c>
      <c r="P46" s="22">
        <v>8.2556000000000003E-4</v>
      </c>
      <c r="Q46" s="24">
        <v>0</v>
      </c>
      <c r="R46" s="22">
        <v>8.25E-5</v>
      </c>
      <c r="S46" s="22">
        <v>0</v>
      </c>
      <c r="T46" s="22">
        <v>1.03384231</v>
      </c>
      <c r="U46" s="22">
        <v>3.7645392900000001</v>
      </c>
      <c r="V46" s="22">
        <v>0</v>
      </c>
      <c r="W46" s="22">
        <v>1.737435E-2</v>
      </c>
      <c r="X46" s="42"/>
    </row>
    <row r="47" spans="2:24" ht="18" customHeight="1" x14ac:dyDescent="0.2">
      <c r="B47" s="18" t="s">
        <v>80</v>
      </c>
      <c r="C47" s="19" t="s">
        <v>31</v>
      </c>
      <c r="D47" s="39">
        <v>45.502203470000005</v>
      </c>
      <c r="E47" s="21">
        <v>25.472634489999997</v>
      </c>
      <c r="F47" s="22">
        <v>15.85582189</v>
      </c>
      <c r="G47" s="22">
        <v>9.6168125999999994</v>
      </c>
      <c r="H47" s="23">
        <v>20.029568980000001</v>
      </c>
      <c r="I47" s="22">
        <v>4.6935516000000002</v>
      </c>
      <c r="J47" s="22">
        <v>0</v>
      </c>
      <c r="K47" s="22">
        <v>0</v>
      </c>
      <c r="L47" s="22">
        <v>6.2440320000000001E-2</v>
      </c>
      <c r="M47" s="22">
        <v>1.6216151000000001</v>
      </c>
      <c r="N47" s="22">
        <v>2.0454469999999999E-2</v>
      </c>
      <c r="O47" s="22">
        <v>7.6984708199999998</v>
      </c>
      <c r="P47" s="22">
        <v>8.9828500000000006E-3</v>
      </c>
      <c r="Q47" s="24">
        <v>0</v>
      </c>
      <c r="R47" s="22">
        <v>2.5500000000000002E-3</v>
      </c>
      <c r="S47" s="22">
        <v>0</v>
      </c>
      <c r="T47" s="22">
        <v>0.70525424999999997</v>
      </c>
      <c r="U47" s="22">
        <v>5.1711153300000001</v>
      </c>
      <c r="V47" s="22">
        <v>0</v>
      </c>
      <c r="W47" s="22">
        <v>4.5134239999999999E-2</v>
      </c>
      <c r="X47" s="42"/>
    </row>
    <row r="48" spans="2:24" ht="21" customHeight="1" x14ac:dyDescent="0.2">
      <c r="B48" s="18" t="s">
        <v>81</v>
      </c>
      <c r="C48" s="12" t="s">
        <v>32</v>
      </c>
      <c r="D48" s="38">
        <v>343.74610854000002</v>
      </c>
      <c r="E48" s="14">
        <v>96.197384320000012</v>
      </c>
      <c r="F48" s="15">
        <v>66.904143810000008</v>
      </c>
      <c r="G48" s="15">
        <v>29.29324051</v>
      </c>
      <c r="H48" s="16">
        <v>247.54872421999997</v>
      </c>
      <c r="I48" s="15">
        <v>75.119554199999996</v>
      </c>
      <c r="J48" s="15">
        <v>0</v>
      </c>
      <c r="K48" s="15">
        <v>0</v>
      </c>
      <c r="L48" s="15">
        <v>1.10582384</v>
      </c>
      <c r="M48" s="15">
        <v>26.47334966</v>
      </c>
      <c r="N48" s="15">
        <v>0.30503242999999997</v>
      </c>
      <c r="O48" s="15">
        <v>93.453358949999995</v>
      </c>
      <c r="P48" s="15">
        <v>19.486789730000002</v>
      </c>
      <c r="Q48" s="17">
        <v>5.34175E-2</v>
      </c>
      <c r="R48" s="15">
        <v>9.7900000000000005E-4</v>
      </c>
      <c r="S48" s="15">
        <v>4.0000000000000001E-8</v>
      </c>
      <c r="T48" s="15">
        <v>5.2617695400000004</v>
      </c>
      <c r="U48" s="15">
        <v>25.419314670000002</v>
      </c>
      <c r="V48" s="15">
        <v>0</v>
      </c>
      <c r="W48" s="15">
        <v>0.86933465999999981</v>
      </c>
      <c r="X48" s="42"/>
    </row>
    <row r="49" spans="2:24" ht="18" customHeight="1" x14ac:dyDescent="0.2">
      <c r="B49" s="18" t="s">
        <v>82</v>
      </c>
      <c r="C49" s="19" t="s">
        <v>33</v>
      </c>
      <c r="D49" s="39">
        <v>68.85174717999999</v>
      </c>
      <c r="E49" s="21">
        <v>13.18721128</v>
      </c>
      <c r="F49" s="22">
        <v>8.1260023100000005</v>
      </c>
      <c r="G49" s="22">
        <v>5.06120897</v>
      </c>
      <c r="H49" s="23">
        <v>55.664535899999997</v>
      </c>
      <c r="I49" s="22">
        <v>9.3365158800000003</v>
      </c>
      <c r="J49" s="22">
        <v>0</v>
      </c>
      <c r="K49" s="22">
        <v>0</v>
      </c>
      <c r="L49" s="22">
        <v>0.14097823000000001</v>
      </c>
      <c r="M49" s="22">
        <v>7.3195479199999998</v>
      </c>
      <c r="N49" s="22">
        <v>3.0148540000000001E-2</v>
      </c>
      <c r="O49" s="22">
        <v>32.339745989999997</v>
      </c>
      <c r="P49" s="22">
        <v>4.7404990000000001E-2</v>
      </c>
      <c r="Q49" s="24">
        <v>0</v>
      </c>
      <c r="R49" s="22">
        <v>0</v>
      </c>
      <c r="S49" s="22">
        <v>4.0000000000000001E-8</v>
      </c>
      <c r="T49" s="22">
        <v>0.79753984</v>
      </c>
      <c r="U49" s="22">
        <v>5.1483045799999996</v>
      </c>
      <c r="V49" s="22">
        <v>0</v>
      </c>
      <c r="W49" s="22">
        <v>0.50434988999999997</v>
      </c>
      <c r="X49" s="42"/>
    </row>
    <row r="50" spans="2:24" ht="18" customHeight="1" x14ac:dyDescent="0.2">
      <c r="B50" s="18" t="s">
        <v>83</v>
      </c>
      <c r="C50" s="19" t="s">
        <v>34</v>
      </c>
      <c r="D50" s="39">
        <v>62.456884830000007</v>
      </c>
      <c r="E50" s="21">
        <v>28.90399292</v>
      </c>
      <c r="F50" s="22">
        <v>21.84386598</v>
      </c>
      <c r="G50" s="22">
        <v>7.06012694</v>
      </c>
      <c r="H50" s="23">
        <v>33.552891909999992</v>
      </c>
      <c r="I50" s="22">
        <v>13.735257020000001</v>
      </c>
      <c r="J50" s="22">
        <v>0</v>
      </c>
      <c r="K50" s="22">
        <v>0</v>
      </c>
      <c r="L50" s="22">
        <v>0.17468220000000001</v>
      </c>
      <c r="M50" s="22">
        <v>2.9865584699999999</v>
      </c>
      <c r="N50" s="22">
        <v>4.335903E-2</v>
      </c>
      <c r="O50" s="22">
        <v>11.084789649999999</v>
      </c>
      <c r="P50" s="22">
        <v>3.8753299999999997E-2</v>
      </c>
      <c r="Q50" s="24">
        <v>5.34175E-2</v>
      </c>
      <c r="R50" s="22">
        <v>0</v>
      </c>
      <c r="S50" s="22">
        <v>0</v>
      </c>
      <c r="T50" s="22">
        <v>0.76080291</v>
      </c>
      <c r="U50" s="22">
        <v>4.58454082</v>
      </c>
      <c r="V50" s="22">
        <v>0</v>
      </c>
      <c r="W50" s="22">
        <v>9.0731010000000001E-2</v>
      </c>
      <c r="X50" s="42"/>
    </row>
    <row r="51" spans="2:24" ht="18" customHeight="1" x14ac:dyDescent="0.2">
      <c r="B51" s="18" t="s">
        <v>84</v>
      </c>
      <c r="C51" s="19" t="s">
        <v>35</v>
      </c>
      <c r="D51" s="39">
        <v>110.92241026999999</v>
      </c>
      <c r="E51" s="21">
        <v>36.678802109999999</v>
      </c>
      <c r="F51" s="22">
        <v>26.144885800000001</v>
      </c>
      <c r="G51" s="22">
        <v>10.53391631</v>
      </c>
      <c r="H51" s="23">
        <v>74.243608159999994</v>
      </c>
      <c r="I51" s="22">
        <v>26.57011876</v>
      </c>
      <c r="J51" s="22">
        <v>0</v>
      </c>
      <c r="K51" s="22">
        <v>0</v>
      </c>
      <c r="L51" s="22">
        <v>0.25072501000000003</v>
      </c>
      <c r="M51" s="22">
        <v>7.9597099900000003</v>
      </c>
      <c r="N51" s="22">
        <v>1.6459359999999999E-2</v>
      </c>
      <c r="O51" s="22">
        <v>14.243741589999992</v>
      </c>
      <c r="P51" s="22">
        <v>19.256052870000001</v>
      </c>
      <c r="Q51" s="24">
        <v>0</v>
      </c>
      <c r="R51" s="22">
        <v>0</v>
      </c>
      <c r="S51" s="22">
        <v>0</v>
      </c>
      <c r="T51" s="22">
        <v>0.76854155000000002</v>
      </c>
      <c r="U51" s="22">
        <v>5.0898125800000003</v>
      </c>
      <c r="V51" s="22">
        <v>0</v>
      </c>
      <c r="W51" s="22">
        <v>8.8446449999999996E-2</v>
      </c>
      <c r="X51" s="42"/>
    </row>
    <row r="52" spans="2:24" ht="18" customHeight="1" x14ac:dyDescent="0.2">
      <c r="B52" s="18" t="s">
        <v>85</v>
      </c>
      <c r="C52" s="19" t="s">
        <v>36</v>
      </c>
      <c r="D52" s="39">
        <v>45.403485180000004</v>
      </c>
      <c r="E52" s="21">
        <v>3.3840754899999999</v>
      </c>
      <c r="F52" s="22">
        <v>2.2293777499999998</v>
      </c>
      <c r="G52" s="22">
        <v>1.15469774</v>
      </c>
      <c r="H52" s="23">
        <v>42.019409690000003</v>
      </c>
      <c r="I52" s="22">
        <v>13.4330795</v>
      </c>
      <c r="J52" s="22">
        <v>0</v>
      </c>
      <c r="K52" s="22">
        <v>0</v>
      </c>
      <c r="L52" s="22">
        <v>0.29638704999999999</v>
      </c>
      <c r="M52" s="22">
        <v>3.9261459599999999</v>
      </c>
      <c r="N52" s="22">
        <v>0.16163758</v>
      </c>
      <c r="O52" s="22">
        <v>19.115454549999992</v>
      </c>
      <c r="P52" s="22">
        <v>4.7811939999999997E-2</v>
      </c>
      <c r="Q52" s="24">
        <v>0</v>
      </c>
      <c r="R52" s="22">
        <v>9.7900000000000005E-4</v>
      </c>
      <c r="S52" s="22">
        <v>0</v>
      </c>
      <c r="T52" s="22">
        <v>1.3282139100000001</v>
      </c>
      <c r="U52" s="22">
        <v>3.6634945800000001</v>
      </c>
      <c r="V52" s="22">
        <v>0</v>
      </c>
      <c r="W52" s="22">
        <v>4.6205620000000003E-2</v>
      </c>
      <c r="X52" s="42"/>
    </row>
    <row r="53" spans="2:24" ht="18" customHeight="1" x14ac:dyDescent="0.2">
      <c r="B53" s="18" t="s">
        <v>86</v>
      </c>
      <c r="C53" s="19" t="s">
        <v>37</v>
      </c>
      <c r="D53" s="39">
        <v>10.11313908</v>
      </c>
      <c r="E53" s="21">
        <v>2.1545814999999999</v>
      </c>
      <c r="F53" s="22">
        <v>1.1693976800000001</v>
      </c>
      <c r="G53" s="22">
        <v>0.98518382000000004</v>
      </c>
      <c r="H53" s="23">
        <v>7.9585575799999999</v>
      </c>
      <c r="I53" s="22">
        <v>1.68096158</v>
      </c>
      <c r="J53" s="22">
        <v>0</v>
      </c>
      <c r="K53" s="22">
        <v>0</v>
      </c>
      <c r="L53" s="22">
        <v>2.2212909999999999E-2</v>
      </c>
      <c r="M53" s="22">
        <v>0.50463420000000003</v>
      </c>
      <c r="N53" s="22">
        <v>9.9972199999999994E-3</v>
      </c>
      <c r="O53" s="22">
        <v>3.9624197200000002</v>
      </c>
      <c r="P53" s="22">
        <v>9.0402339999999998E-2</v>
      </c>
      <c r="Q53" s="24">
        <v>0</v>
      </c>
      <c r="R53" s="22">
        <v>0</v>
      </c>
      <c r="S53" s="22">
        <v>0</v>
      </c>
      <c r="T53" s="22">
        <v>0.34396565000000001</v>
      </c>
      <c r="U53" s="22">
        <v>1.33337441</v>
      </c>
      <c r="V53" s="22">
        <v>0</v>
      </c>
      <c r="W53" s="22">
        <v>1.058955E-2</v>
      </c>
      <c r="X53" s="42"/>
    </row>
    <row r="54" spans="2:24" ht="18" customHeight="1" x14ac:dyDescent="0.2">
      <c r="B54" s="18" t="s">
        <v>87</v>
      </c>
      <c r="C54" s="19" t="s">
        <v>38</v>
      </c>
      <c r="D54" s="39">
        <v>27.91273915</v>
      </c>
      <c r="E54" s="21">
        <v>5.87413703</v>
      </c>
      <c r="F54" s="22">
        <v>4.0784650999999998</v>
      </c>
      <c r="G54" s="22">
        <v>1.7956719299999999</v>
      </c>
      <c r="H54" s="23">
        <v>22.038602120000004</v>
      </c>
      <c r="I54" s="22">
        <v>7.0816895400000002</v>
      </c>
      <c r="J54" s="22">
        <v>0</v>
      </c>
      <c r="K54" s="22">
        <v>0</v>
      </c>
      <c r="L54" s="22">
        <v>0.16099640000000001</v>
      </c>
      <c r="M54" s="22">
        <v>2.7396340600000002</v>
      </c>
      <c r="N54" s="22">
        <v>3.4923389999999999E-2</v>
      </c>
      <c r="O54" s="22">
        <v>8.1305955300000008</v>
      </c>
      <c r="P54" s="22">
        <v>7.1918999999999998E-4</v>
      </c>
      <c r="Q54" s="24">
        <v>0</v>
      </c>
      <c r="R54" s="22">
        <v>0</v>
      </c>
      <c r="S54" s="22">
        <v>0</v>
      </c>
      <c r="T54" s="22">
        <v>0.84778403000000002</v>
      </c>
      <c r="U54" s="22">
        <v>2.9701509399999999</v>
      </c>
      <c r="V54" s="22">
        <v>0</v>
      </c>
      <c r="W54" s="22">
        <v>7.2109039999999999E-2</v>
      </c>
      <c r="X54" s="42"/>
    </row>
    <row r="55" spans="2:24" ht="18" customHeight="1" x14ac:dyDescent="0.2">
      <c r="B55" s="18" t="s">
        <v>88</v>
      </c>
      <c r="C55" s="19" t="s">
        <v>39</v>
      </c>
      <c r="D55" s="39">
        <v>18.085702850000001</v>
      </c>
      <c r="E55" s="21">
        <v>6.0145839900000002</v>
      </c>
      <c r="F55" s="22">
        <v>3.31214919</v>
      </c>
      <c r="G55" s="22">
        <v>2.7024347999999998</v>
      </c>
      <c r="H55" s="23">
        <v>12.07111886</v>
      </c>
      <c r="I55" s="22">
        <v>3.2819319199999999</v>
      </c>
      <c r="J55" s="22">
        <v>0</v>
      </c>
      <c r="K55" s="22">
        <v>0</v>
      </c>
      <c r="L55" s="22">
        <v>5.9842039999999999E-2</v>
      </c>
      <c r="M55" s="22">
        <v>1.03711906</v>
      </c>
      <c r="N55" s="22">
        <v>8.5073100000000006E-3</v>
      </c>
      <c r="O55" s="22">
        <v>4.5766119200000004</v>
      </c>
      <c r="P55" s="22">
        <v>5.6451000000000001E-3</v>
      </c>
      <c r="Q55" s="24">
        <v>0</v>
      </c>
      <c r="R55" s="22">
        <v>0</v>
      </c>
      <c r="S55" s="22">
        <v>0</v>
      </c>
      <c r="T55" s="22">
        <v>0.41492164999999998</v>
      </c>
      <c r="U55" s="22">
        <v>2.6296367599999999</v>
      </c>
      <c r="V55" s="22">
        <v>0</v>
      </c>
      <c r="W55" s="22">
        <v>5.6903099999999998E-2</v>
      </c>
      <c r="X55" s="42"/>
    </row>
    <row r="56" spans="2:24" ht="21" customHeight="1" x14ac:dyDescent="0.2">
      <c r="B56" s="18" t="s">
        <v>89</v>
      </c>
      <c r="C56" s="12" t="s">
        <v>40</v>
      </c>
      <c r="D56" s="38">
        <v>562.14540091999993</v>
      </c>
      <c r="E56" s="14">
        <v>192.79424313999999</v>
      </c>
      <c r="F56" s="15">
        <v>126.83141352999999</v>
      </c>
      <c r="G56" s="15">
        <v>65.96282961</v>
      </c>
      <c r="H56" s="16">
        <v>369.35115777999994</v>
      </c>
      <c r="I56" s="15">
        <v>96.938357830000001</v>
      </c>
      <c r="J56" s="15">
        <v>0</v>
      </c>
      <c r="K56" s="15">
        <v>0</v>
      </c>
      <c r="L56" s="15">
        <v>1.2326714700000001</v>
      </c>
      <c r="M56" s="15">
        <v>36.573303359999997</v>
      </c>
      <c r="N56" s="15">
        <v>0.62589361999999993</v>
      </c>
      <c r="O56" s="15">
        <v>159.16069252999995</v>
      </c>
      <c r="P56" s="15">
        <v>22.36259613</v>
      </c>
      <c r="Q56" s="17">
        <v>0</v>
      </c>
      <c r="R56" s="15">
        <v>0.12078968000000001</v>
      </c>
      <c r="S56" s="15">
        <v>7.6757600000000002E-3</v>
      </c>
      <c r="T56" s="15">
        <v>13.30292328</v>
      </c>
      <c r="U56" s="15">
        <v>38.585773630000006</v>
      </c>
      <c r="V56" s="15">
        <v>0</v>
      </c>
      <c r="W56" s="15">
        <v>0.44048049</v>
      </c>
      <c r="X56" s="42"/>
    </row>
    <row r="57" spans="2:24" ht="18" customHeight="1" x14ac:dyDescent="0.2">
      <c r="B57" s="18" t="s">
        <v>90</v>
      </c>
      <c r="C57" s="19" t="s">
        <v>41</v>
      </c>
      <c r="D57" s="39">
        <v>71.77158664000001</v>
      </c>
      <c r="E57" s="21">
        <v>33.120238020000002</v>
      </c>
      <c r="F57" s="22">
        <v>18.532811509999998</v>
      </c>
      <c r="G57" s="22">
        <v>14.58742651</v>
      </c>
      <c r="H57" s="23">
        <v>38.65134862</v>
      </c>
      <c r="I57" s="22">
        <v>10.672582820000001</v>
      </c>
      <c r="J57" s="22">
        <v>0</v>
      </c>
      <c r="K57" s="22">
        <v>0</v>
      </c>
      <c r="L57" s="22">
        <v>0.12979735000000001</v>
      </c>
      <c r="M57" s="22">
        <v>4.0188092199999996</v>
      </c>
      <c r="N57" s="22">
        <v>8.1199199999999999E-2</v>
      </c>
      <c r="O57" s="22">
        <v>14.59620189</v>
      </c>
      <c r="P57" s="22">
        <v>5.8542740000000003E-2</v>
      </c>
      <c r="Q57" s="24">
        <v>0</v>
      </c>
      <c r="R57" s="22">
        <v>0.12009218000000001</v>
      </c>
      <c r="S57" s="22">
        <v>0</v>
      </c>
      <c r="T57" s="22">
        <v>1.1718875200000001</v>
      </c>
      <c r="U57" s="22">
        <v>7.7088695899999999</v>
      </c>
      <c r="V57" s="22">
        <v>0</v>
      </c>
      <c r="W57" s="22">
        <v>9.3366110000000002E-2</v>
      </c>
      <c r="X57" s="42"/>
    </row>
    <row r="58" spans="2:24" ht="18" customHeight="1" x14ac:dyDescent="0.2">
      <c r="B58" s="18" t="s">
        <v>91</v>
      </c>
      <c r="C58" s="19" t="s">
        <v>42</v>
      </c>
      <c r="D58" s="39">
        <v>75.762710589999998</v>
      </c>
      <c r="E58" s="21">
        <v>18.53521868</v>
      </c>
      <c r="F58" s="22">
        <v>10.78406725</v>
      </c>
      <c r="G58" s="22">
        <v>7.7511514300000002</v>
      </c>
      <c r="H58" s="23">
        <v>57.227491910000012</v>
      </c>
      <c r="I58" s="22">
        <v>18.386067310000001</v>
      </c>
      <c r="J58" s="22">
        <v>0</v>
      </c>
      <c r="K58" s="22">
        <v>0</v>
      </c>
      <c r="L58" s="22">
        <v>0.11647227</v>
      </c>
      <c r="M58" s="22">
        <v>7.2099717099999996</v>
      </c>
      <c r="N58" s="22">
        <v>0.1006886</v>
      </c>
      <c r="O58" s="22">
        <v>22.507919770000001</v>
      </c>
      <c r="P58" s="22">
        <v>0.36983199</v>
      </c>
      <c r="Q58" s="24">
        <v>0</v>
      </c>
      <c r="R58" s="22">
        <v>5.2500000000000002E-5</v>
      </c>
      <c r="S58" s="22">
        <v>0</v>
      </c>
      <c r="T58" s="22">
        <v>1.8995761099999999</v>
      </c>
      <c r="U58" s="22">
        <v>6.5571031900000003</v>
      </c>
      <c r="V58" s="22">
        <v>0</v>
      </c>
      <c r="W58" s="22">
        <v>7.9808459999999998E-2</v>
      </c>
      <c r="X58" s="42"/>
    </row>
    <row r="59" spans="2:24" ht="18" customHeight="1" x14ac:dyDescent="0.2">
      <c r="B59" s="18" t="s">
        <v>92</v>
      </c>
      <c r="C59" s="19" t="s">
        <v>43</v>
      </c>
      <c r="D59" s="39">
        <v>342.38545801999993</v>
      </c>
      <c r="E59" s="21">
        <v>117.89260297999999</v>
      </c>
      <c r="F59" s="22">
        <v>84.127615109999994</v>
      </c>
      <c r="G59" s="22">
        <v>33.764987869999999</v>
      </c>
      <c r="H59" s="23">
        <v>224.49285503999991</v>
      </c>
      <c r="I59" s="22">
        <v>53.424539930000002</v>
      </c>
      <c r="J59" s="22">
        <v>0</v>
      </c>
      <c r="K59" s="22">
        <v>0</v>
      </c>
      <c r="L59" s="22">
        <v>0.90976970999999995</v>
      </c>
      <c r="M59" s="22">
        <v>21.72359784</v>
      </c>
      <c r="N59" s="22">
        <v>0.33903751999999998</v>
      </c>
      <c r="O59" s="22">
        <v>101.03851056999993</v>
      </c>
      <c r="P59" s="22">
        <v>21.551537039999999</v>
      </c>
      <c r="Q59" s="24">
        <v>0</v>
      </c>
      <c r="R59" s="22">
        <v>6.4499999999999996E-4</v>
      </c>
      <c r="S59" s="22">
        <v>7.6757600000000002E-3</v>
      </c>
      <c r="T59" s="22">
        <v>8.10924741</v>
      </c>
      <c r="U59" s="22">
        <v>17.21614121</v>
      </c>
      <c r="V59" s="22">
        <v>0</v>
      </c>
      <c r="W59" s="22">
        <v>0.17215305</v>
      </c>
      <c r="X59" s="42"/>
    </row>
    <row r="60" spans="2:24" ht="18" customHeight="1" x14ac:dyDescent="0.2">
      <c r="B60" s="18" t="s">
        <v>374</v>
      </c>
      <c r="C60" s="19" t="s">
        <v>348</v>
      </c>
      <c r="D60" s="39">
        <v>26.224588669999999</v>
      </c>
      <c r="E60" s="21">
        <v>13.234140699999999</v>
      </c>
      <c r="F60" s="22">
        <v>7.7901467999999996</v>
      </c>
      <c r="G60" s="22">
        <v>5.4439938999999997</v>
      </c>
      <c r="H60" s="23">
        <v>12.990447969999998</v>
      </c>
      <c r="I60" s="22">
        <v>3.8733245300000001</v>
      </c>
      <c r="J60" s="22">
        <v>0</v>
      </c>
      <c r="K60" s="22">
        <v>0</v>
      </c>
      <c r="L60" s="22">
        <v>1.6403239999999999E-2</v>
      </c>
      <c r="M60" s="22">
        <v>0.70330561000000003</v>
      </c>
      <c r="N60" s="22">
        <v>2.605027E-2</v>
      </c>
      <c r="O60" s="22">
        <v>4.7821846399999997</v>
      </c>
      <c r="P60" s="22">
        <v>3.8790600000000001E-3</v>
      </c>
      <c r="Q60" s="24">
        <v>0</v>
      </c>
      <c r="R60" s="22">
        <v>0</v>
      </c>
      <c r="S60" s="22">
        <v>0</v>
      </c>
      <c r="T60" s="22">
        <v>0.74564790000000003</v>
      </c>
      <c r="U60" s="22">
        <v>2.80426712</v>
      </c>
      <c r="V60" s="22">
        <v>0</v>
      </c>
      <c r="W60" s="22">
        <v>3.5385600000000003E-2</v>
      </c>
      <c r="X60" s="42"/>
    </row>
    <row r="61" spans="2:24" ht="18" customHeight="1" x14ac:dyDescent="0.2">
      <c r="B61" s="18" t="s">
        <v>93</v>
      </c>
      <c r="C61" s="19" t="s">
        <v>44</v>
      </c>
      <c r="D61" s="39">
        <v>18.881645440000003</v>
      </c>
      <c r="E61" s="21">
        <v>2.5346777500000002</v>
      </c>
      <c r="F61" s="22">
        <v>1.3743352</v>
      </c>
      <c r="G61" s="22">
        <v>1.16034255</v>
      </c>
      <c r="H61" s="23">
        <v>16.34696769</v>
      </c>
      <c r="I61" s="22">
        <v>4.9934347199999998</v>
      </c>
      <c r="J61" s="22">
        <v>0</v>
      </c>
      <c r="K61" s="22">
        <v>0</v>
      </c>
      <c r="L61" s="22">
        <v>2.1882059999999998E-2</v>
      </c>
      <c r="M61" s="22">
        <v>1.21011074</v>
      </c>
      <c r="N61" s="22">
        <v>3.106395E-2</v>
      </c>
      <c r="O61" s="22">
        <v>8.2609745799999992</v>
      </c>
      <c r="P61" s="22">
        <v>1.4067349999999999E-2</v>
      </c>
      <c r="Q61" s="24">
        <v>0</v>
      </c>
      <c r="R61" s="22">
        <v>0</v>
      </c>
      <c r="S61" s="22">
        <v>0</v>
      </c>
      <c r="T61" s="22">
        <v>0.35710828999999999</v>
      </c>
      <c r="U61" s="22">
        <v>1.4299257400000001</v>
      </c>
      <c r="V61" s="22">
        <v>0</v>
      </c>
      <c r="W61" s="22">
        <v>2.840026E-2</v>
      </c>
      <c r="X61" s="42"/>
    </row>
    <row r="62" spans="2:24" ht="18" customHeight="1" thickBot="1" x14ac:dyDescent="0.25">
      <c r="B62" s="18" t="s">
        <v>94</v>
      </c>
      <c r="C62" s="25" t="s">
        <v>45</v>
      </c>
      <c r="D62" s="40">
        <v>27.119411559999996</v>
      </c>
      <c r="E62" s="27">
        <v>7.4773650099999998</v>
      </c>
      <c r="F62" s="28">
        <v>4.2224376599999998</v>
      </c>
      <c r="G62" s="28">
        <v>3.25492735</v>
      </c>
      <c r="H62" s="29">
        <v>19.64204655</v>
      </c>
      <c r="I62" s="28">
        <v>5.5884085199999998</v>
      </c>
      <c r="J62" s="28">
        <v>0</v>
      </c>
      <c r="K62" s="28">
        <v>0</v>
      </c>
      <c r="L62" s="28">
        <v>3.834684E-2</v>
      </c>
      <c r="M62" s="28">
        <v>1.7075082399999999</v>
      </c>
      <c r="N62" s="28">
        <v>4.785408E-2</v>
      </c>
      <c r="O62" s="28">
        <v>7.9749010799999995</v>
      </c>
      <c r="P62" s="28">
        <v>0.36473794999999998</v>
      </c>
      <c r="Q62" s="30">
        <v>0</v>
      </c>
      <c r="R62" s="28">
        <v>0</v>
      </c>
      <c r="S62" s="28">
        <v>0</v>
      </c>
      <c r="T62" s="28">
        <v>1.0194560500000001</v>
      </c>
      <c r="U62" s="28">
        <v>2.8694667800000002</v>
      </c>
      <c r="V62" s="28">
        <v>0</v>
      </c>
      <c r="W62" s="28">
        <v>3.1367010000000001E-2</v>
      </c>
      <c r="X62" s="42"/>
    </row>
    <row r="63" spans="2:24" customFormat="1" ht="18" customHeight="1" thickTop="1" thickBot="1" x14ac:dyDescent="0.25">
      <c r="B63" s="18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2"/>
    </row>
    <row r="64" spans="2:24" ht="27" customHeight="1" thickTop="1" x14ac:dyDescent="0.2">
      <c r="C64" s="35" t="s">
        <v>193</v>
      </c>
      <c r="D64" s="5" t="s">
        <v>3</v>
      </c>
      <c r="E64" s="6" t="s">
        <v>4</v>
      </c>
      <c r="F64" s="5" t="s">
        <v>5</v>
      </c>
      <c r="G64" s="5" t="s">
        <v>6</v>
      </c>
      <c r="H64" s="5" t="s">
        <v>7</v>
      </c>
      <c r="I64" s="5" t="s">
        <v>8</v>
      </c>
      <c r="J64" s="5" t="s">
        <v>9</v>
      </c>
      <c r="K64" s="5" t="s">
        <v>10</v>
      </c>
      <c r="L64" s="5" t="s">
        <v>11</v>
      </c>
      <c r="M64" s="5" t="s">
        <v>12</v>
      </c>
      <c r="N64" s="5" t="s">
        <v>13</v>
      </c>
      <c r="O64" s="5" t="s">
        <v>14</v>
      </c>
      <c r="P64" s="5" t="s">
        <v>15</v>
      </c>
      <c r="Q64" s="5" t="s">
        <v>16</v>
      </c>
      <c r="R64" s="5" t="s">
        <v>17</v>
      </c>
      <c r="S64" s="5" t="s">
        <v>18</v>
      </c>
      <c r="T64" s="5" t="s">
        <v>19</v>
      </c>
      <c r="U64" s="5" t="s">
        <v>20</v>
      </c>
      <c r="V64" s="5" t="s">
        <v>21</v>
      </c>
      <c r="W64" s="5" t="s">
        <v>22</v>
      </c>
      <c r="X64" s="42"/>
    </row>
    <row r="65" spans="2:24" ht="27.75" customHeight="1" x14ac:dyDescent="0.2">
      <c r="B65" s="18" t="s">
        <v>95</v>
      </c>
      <c r="C65" s="36" t="s">
        <v>3</v>
      </c>
      <c r="D65" s="37">
        <v>27779.363476949995</v>
      </c>
      <c r="E65" s="8">
        <v>11527.71213545</v>
      </c>
      <c r="F65" s="9">
        <v>8924.2227986399994</v>
      </c>
      <c r="G65" s="9">
        <v>2603.4893368100002</v>
      </c>
      <c r="H65" s="9">
        <v>16251.651341500001</v>
      </c>
      <c r="I65" s="9">
        <v>5433.6865732100005</v>
      </c>
      <c r="J65" s="9">
        <v>0</v>
      </c>
      <c r="K65" s="9">
        <v>0</v>
      </c>
      <c r="L65" s="9">
        <v>14.457149579999999</v>
      </c>
      <c r="M65" s="9">
        <v>2198.6359937699999</v>
      </c>
      <c r="N65" s="9">
        <v>9.1124035699999997</v>
      </c>
      <c r="O65" s="9">
        <v>4988.3160581400007</v>
      </c>
      <c r="P65" s="9">
        <v>401.90260334999999</v>
      </c>
      <c r="Q65" s="9">
        <v>321.30543992999998</v>
      </c>
      <c r="R65" s="9">
        <v>1942.6702601100001</v>
      </c>
      <c r="S65" s="9">
        <v>109.62852499</v>
      </c>
      <c r="T65" s="10">
        <v>391.70808962000001</v>
      </c>
      <c r="U65" s="9">
        <v>327.31413223000004</v>
      </c>
      <c r="V65" s="11">
        <v>0</v>
      </c>
      <c r="W65" s="9">
        <v>112.91411299999999</v>
      </c>
      <c r="X65" s="42"/>
    </row>
    <row r="66" spans="2:24" ht="21" customHeight="1" x14ac:dyDescent="0.2">
      <c r="B66" s="18" t="s">
        <v>96</v>
      </c>
      <c r="C66" s="12" t="s">
        <v>23</v>
      </c>
      <c r="D66" s="38">
        <v>26071.962461239997</v>
      </c>
      <c r="E66" s="14">
        <v>10905.705669679999</v>
      </c>
      <c r="F66" s="15">
        <v>8466.88027969</v>
      </c>
      <c r="G66" s="15">
        <v>2438.8253899900001</v>
      </c>
      <c r="H66" s="16">
        <v>15166.256791560001</v>
      </c>
      <c r="I66" s="15">
        <v>5108.4478444300003</v>
      </c>
      <c r="J66" s="15">
        <v>0</v>
      </c>
      <c r="K66" s="15">
        <v>0</v>
      </c>
      <c r="L66" s="15">
        <v>11.26632807</v>
      </c>
      <c r="M66" s="15">
        <v>2035.0050794799999</v>
      </c>
      <c r="N66" s="15">
        <v>7.38361103</v>
      </c>
      <c r="O66" s="15">
        <v>4566.7639261800005</v>
      </c>
      <c r="P66" s="15">
        <v>361.25887279</v>
      </c>
      <c r="Q66" s="17">
        <v>321.30543992999998</v>
      </c>
      <c r="R66" s="15">
        <v>1942.5017370400001</v>
      </c>
      <c r="S66" s="15">
        <v>109.62743731</v>
      </c>
      <c r="T66" s="15">
        <v>359.92972109000004</v>
      </c>
      <c r="U66" s="15">
        <v>230.88919882000002</v>
      </c>
      <c r="V66" s="15">
        <v>0</v>
      </c>
      <c r="W66" s="15">
        <v>111.87759538999998</v>
      </c>
      <c r="X66" s="42"/>
    </row>
    <row r="67" spans="2:24" ht="18" customHeight="1" x14ac:dyDescent="0.2">
      <c r="B67" s="18" t="s">
        <v>97</v>
      </c>
      <c r="C67" s="19" t="s">
        <v>24</v>
      </c>
      <c r="D67" s="39">
        <v>25834.026431999995</v>
      </c>
      <c r="E67" s="21">
        <v>10829.29615369</v>
      </c>
      <c r="F67" s="22">
        <v>8408.8189328099998</v>
      </c>
      <c r="G67" s="22">
        <v>2420.47722088</v>
      </c>
      <c r="H67" s="23">
        <v>15004.73027831</v>
      </c>
      <c r="I67" s="22">
        <v>5055.3639724499999</v>
      </c>
      <c r="J67" s="22">
        <v>0</v>
      </c>
      <c r="K67" s="22">
        <v>0</v>
      </c>
      <c r="L67" s="22">
        <v>11.06637901</v>
      </c>
      <c r="M67" s="22">
        <v>2012.4499667</v>
      </c>
      <c r="N67" s="22">
        <v>6.9570221600000002</v>
      </c>
      <c r="O67" s="22">
        <v>4501.8824854900004</v>
      </c>
      <c r="P67" s="22">
        <v>361.13594678999999</v>
      </c>
      <c r="Q67" s="24">
        <v>321.30543992999998</v>
      </c>
      <c r="R67" s="22">
        <v>1942.5017370400001</v>
      </c>
      <c r="S67" s="22">
        <v>109.62743731</v>
      </c>
      <c r="T67" s="22">
        <v>353.41284032999999</v>
      </c>
      <c r="U67" s="22">
        <v>217.21539745000001</v>
      </c>
      <c r="V67" s="22">
        <v>0</v>
      </c>
      <c r="W67" s="22">
        <v>111.81165364999998</v>
      </c>
      <c r="X67" s="42"/>
    </row>
    <row r="68" spans="2:24" ht="18" customHeight="1" x14ac:dyDescent="0.2">
      <c r="B68" s="18" t="s">
        <v>351</v>
      </c>
      <c r="C68" s="19" t="s">
        <v>346</v>
      </c>
      <c r="D68" s="39">
        <v>132.21168291000001</v>
      </c>
      <c r="E68" s="21">
        <v>36.158575130000003</v>
      </c>
      <c r="F68" s="22">
        <v>29.16157243</v>
      </c>
      <c r="G68" s="22">
        <v>6.9970027000000004</v>
      </c>
      <c r="H68" s="23">
        <v>96.053107780000019</v>
      </c>
      <c r="I68" s="22">
        <v>36.419561559999998</v>
      </c>
      <c r="J68" s="22">
        <v>0</v>
      </c>
      <c r="K68" s="22">
        <v>0</v>
      </c>
      <c r="L68" s="22">
        <v>0.13142045999999999</v>
      </c>
      <c r="M68" s="22">
        <v>12.534901059999999</v>
      </c>
      <c r="N68" s="22">
        <v>0.32611116000000001</v>
      </c>
      <c r="O68" s="22">
        <v>37.389319980000003</v>
      </c>
      <c r="P68" s="22">
        <v>0.10056378000000001</v>
      </c>
      <c r="Q68" s="24">
        <v>0</v>
      </c>
      <c r="R68" s="22">
        <v>0</v>
      </c>
      <c r="S68" s="22">
        <v>0</v>
      </c>
      <c r="T68" s="22">
        <v>3.2710390600000001</v>
      </c>
      <c r="U68" s="22">
        <v>5.8602455200000003</v>
      </c>
      <c r="V68" s="22">
        <v>0</v>
      </c>
      <c r="W68" s="22">
        <v>1.99452E-2</v>
      </c>
      <c r="X68" s="42"/>
    </row>
    <row r="69" spans="2:24" ht="18" customHeight="1" x14ac:dyDescent="0.2">
      <c r="B69" s="18" t="s">
        <v>98</v>
      </c>
      <c r="C69" s="19" t="s">
        <v>25</v>
      </c>
      <c r="D69" s="39">
        <v>81.954277390000001</v>
      </c>
      <c r="E69" s="21">
        <v>33.184192889999998</v>
      </c>
      <c r="F69" s="22">
        <v>25.084457350000001</v>
      </c>
      <c r="G69" s="22">
        <v>8.0997355399999993</v>
      </c>
      <c r="H69" s="23">
        <v>48.770084499999996</v>
      </c>
      <c r="I69" s="22">
        <v>9.6884811699999993</v>
      </c>
      <c r="J69" s="22">
        <v>0</v>
      </c>
      <c r="K69" s="22">
        <v>0</v>
      </c>
      <c r="L69" s="22">
        <v>4.2476890000000003E-2</v>
      </c>
      <c r="M69" s="22">
        <v>8.28464782</v>
      </c>
      <c r="N69" s="22">
        <v>8.6526770000000003E-2</v>
      </c>
      <c r="O69" s="22">
        <v>22.226692100000001</v>
      </c>
      <c r="P69" s="22">
        <v>2.1077390000000001E-2</v>
      </c>
      <c r="Q69" s="24">
        <v>0</v>
      </c>
      <c r="R69" s="22">
        <v>0</v>
      </c>
      <c r="S69" s="22">
        <v>0</v>
      </c>
      <c r="T69" s="22">
        <v>2.7908757099999999</v>
      </c>
      <c r="U69" s="22">
        <v>5.5938311199999999</v>
      </c>
      <c r="V69" s="22">
        <v>0</v>
      </c>
      <c r="W69" s="22">
        <v>3.5475529999999998E-2</v>
      </c>
      <c r="X69" s="42"/>
    </row>
    <row r="70" spans="2:24" ht="18" customHeight="1" x14ac:dyDescent="0.2">
      <c r="B70" s="18" t="s">
        <v>99</v>
      </c>
      <c r="C70" s="19" t="s">
        <v>26</v>
      </c>
      <c r="D70" s="39">
        <v>23.770068940000002</v>
      </c>
      <c r="E70" s="21">
        <v>7.0667479699999998</v>
      </c>
      <c r="F70" s="22">
        <v>3.8153171000000001</v>
      </c>
      <c r="G70" s="22">
        <v>3.2514308700000001</v>
      </c>
      <c r="H70" s="23">
        <v>16.703320970000004</v>
      </c>
      <c r="I70" s="22">
        <v>6.9758292500000003</v>
      </c>
      <c r="J70" s="22">
        <v>0</v>
      </c>
      <c r="K70" s="22">
        <v>0</v>
      </c>
      <c r="L70" s="22">
        <v>2.6051709999999999E-2</v>
      </c>
      <c r="M70" s="22">
        <v>1.7355639</v>
      </c>
      <c r="N70" s="22">
        <v>1.395094E-2</v>
      </c>
      <c r="O70" s="22">
        <v>5.2654286099999998</v>
      </c>
      <c r="P70" s="22">
        <v>1.28483E-3</v>
      </c>
      <c r="Q70" s="24">
        <v>0</v>
      </c>
      <c r="R70" s="22">
        <v>0</v>
      </c>
      <c r="S70" s="22">
        <v>0</v>
      </c>
      <c r="T70" s="22">
        <v>0.45496598999999999</v>
      </c>
      <c r="U70" s="22">
        <v>2.2197247299999998</v>
      </c>
      <c r="V70" s="22">
        <v>0</v>
      </c>
      <c r="W70" s="22">
        <v>1.0521010000000001E-2</v>
      </c>
      <c r="X70" s="42"/>
    </row>
    <row r="71" spans="2:24" ht="21" customHeight="1" x14ac:dyDescent="0.2">
      <c r="B71" s="18" t="s">
        <v>100</v>
      </c>
      <c r="C71" s="12" t="s">
        <v>27</v>
      </c>
      <c r="D71" s="38">
        <v>666.07051598999988</v>
      </c>
      <c r="E71" s="14">
        <v>293.32850979</v>
      </c>
      <c r="F71" s="15">
        <v>236.24185273999998</v>
      </c>
      <c r="G71" s="15">
        <v>57.086657049999999</v>
      </c>
      <c r="H71" s="16">
        <v>372.74200619999999</v>
      </c>
      <c r="I71" s="15">
        <v>111.70730129000002</v>
      </c>
      <c r="J71" s="15">
        <v>0</v>
      </c>
      <c r="K71" s="15">
        <v>0</v>
      </c>
      <c r="L71" s="15">
        <v>1.4052185899999998</v>
      </c>
      <c r="M71" s="15">
        <v>64.797726390000008</v>
      </c>
      <c r="N71" s="15">
        <v>0.33034021999999996</v>
      </c>
      <c r="O71" s="15">
        <v>156.20528641999996</v>
      </c>
      <c r="P71" s="15">
        <v>0.14119735999999999</v>
      </c>
      <c r="Q71" s="17">
        <v>0</v>
      </c>
      <c r="R71" s="15">
        <v>3.7199999999999999E-4</v>
      </c>
      <c r="S71" s="15">
        <v>0</v>
      </c>
      <c r="T71" s="15">
        <v>8.7125430099999992</v>
      </c>
      <c r="U71" s="15">
        <v>29.21335569</v>
      </c>
      <c r="V71" s="15">
        <v>0</v>
      </c>
      <c r="W71" s="15">
        <v>0.22866522999999997</v>
      </c>
      <c r="X71" s="42"/>
    </row>
    <row r="72" spans="2:24" ht="18" customHeight="1" x14ac:dyDescent="0.2">
      <c r="B72" s="18" t="s">
        <v>101</v>
      </c>
      <c r="C72" s="19" t="s">
        <v>28</v>
      </c>
      <c r="D72" s="39">
        <v>333.71086687000002</v>
      </c>
      <c r="E72" s="21">
        <v>148.1438766</v>
      </c>
      <c r="F72" s="22">
        <v>131.55626230999999</v>
      </c>
      <c r="G72" s="22">
        <v>16.587614290000001</v>
      </c>
      <c r="H72" s="23">
        <v>185.56699026999996</v>
      </c>
      <c r="I72" s="22">
        <v>40.796892990000003</v>
      </c>
      <c r="J72" s="22">
        <v>0</v>
      </c>
      <c r="K72" s="22">
        <v>0</v>
      </c>
      <c r="L72" s="22">
        <v>0.99364757999999997</v>
      </c>
      <c r="M72" s="22">
        <v>37.083337120000003</v>
      </c>
      <c r="N72" s="22">
        <v>0.14095279999999999</v>
      </c>
      <c r="O72" s="22">
        <v>92.173553929999997</v>
      </c>
      <c r="P72" s="22">
        <v>1.6174810000000001E-2</v>
      </c>
      <c r="Q72" s="24">
        <v>0</v>
      </c>
      <c r="R72" s="22">
        <v>3.345E-4</v>
      </c>
      <c r="S72" s="22">
        <v>0</v>
      </c>
      <c r="T72" s="22">
        <v>3.7196892899999998</v>
      </c>
      <c r="U72" s="22">
        <v>10.55297283</v>
      </c>
      <c r="V72" s="22">
        <v>0</v>
      </c>
      <c r="W72" s="22">
        <v>8.9434420000000001E-2</v>
      </c>
      <c r="X72" s="42"/>
    </row>
    <row r="73" spans="2:24" ht="18" customHeight="1" x14ac:dyDescent="0.2">
      <c r="B73" s="18" t="s">
        <v>102</v>
      </c>
      <c r="C73" s="19" t="s">
        <v>29</v>
      </c>
      <c r="D73" s="39">
        <v>52.853916609999999</v>
      </c>
      <c r="E73" s="21">
        <v>15.130730620000001</v>
      </c>
      <c r="F73" s="22">
        <v>9.2029727000000001</v>
      </c>
      <c r="G73" s="22">
        <v>5.9277579200000003</v>
      </c>
      <c r="H73" s="23">
        <v>37.723185989999998</v>
      </c>
      <c r="I73" s="22">
        <v>12.69235495</v>
      </c>
      <c r="J73" s="22">
        <v>0</v>
      </c>
      <c r="K73" s="22">
        <v>0</v>
      </c>
      <c r="L73" s="22">
        <v>3.7393969999999999E-2</v>
      </c>
      <c r="M73" s="22">
        <v>5.5347872100000002</v>
      </c>
      <c r="N73" s="22">
        <v>4.7405089999999997E-2</v>
      </c>
      <c r="O73" s="22">
        <v>14.70731221</v>
      </c>
      <c r="P73" s="22">
        <v>2.240758E-2</v>
      </c>
      <c r="Q73" s="24">
        <v>0</v>
      </c>
      <c r="R73" s="22">
        <v>0</v>
      </c>
      <c r="S73" s="22">
        <v>0</v>
      </c>
      <c r="T73" s="22">
        <v>0.97732870000000005</v>
      </c>
      <c r="U73" s="22">
        <v>3.6969911199999999</v>
      </c>
      <c r="V73" s="22">
        <v>0</v>
      </c>
      <c r="W73" s="22">
        <v>7.2051600000000004E-3</v>
      </c>
      <c r="X73" s="42"/>
    </row>
    <row r="74" spans="2:24" ht="18" customHeight="1" x14ac:dyDescent="0.2">
      <c r="B74" s="18" t="s">
        <v>363</v>
      </c>
      <c r="C74" s="19" t="s">
        <v>347</v>
      </c>
      <c r="D74" s="39">
        <v>88.464962889999995</v>
      </c>
      <c r="E74" s="21">
        <v>26.48081139</v>
      </c>
      <c r="F74" s="22">
        <v>18.540786019999999</v>
      </c>
      <c r="G74" s="22">
        <v>7.9400253699999999</v>
      </c>
      <c r="H74" s="23">
        <v>61.984151500000003</v>
      </c>
      <c r="I74" s="22">
        <v>17.367633260000002</v>
      </c>
      <c r="J74" s="22">
        <v>0</v>
      </c>
      <c r="K74" s="22">
        <v>0</v>
      </c>
      <c r="L74" s="22">
        <v>0.23519395000000001</v>
      </c>
      <c r="M74" s="22">
        <v>10.716925590000001</v>
      </c>
      <c r="N74" s="22">
        <v>9.3774590000000005E-2</v>
      </c>
      <c r="O74" s="22">
        <v>25.71371963</v>
      </c>
      <c r="P74" s="22">
        <v>9.0809619999999994E-2</v>
      </c>
      <c r="Q74" s="24">
        <v>0</v>
      </c>
      <c r="R74" s="22">
        <v>0</v>
      </c>
      <c r="S74" s="22">
        <v>0</v>
      </c>
      <c r="T74" s="22">
        <v>2.6104466500000001</v>
      </c>
      <c r="U74" s="22">
        <v>5.0933605799999997</v>
      </c>
      <c r="V74" s="22">
        <v>0</v>
      </c>
      <c r="W74" s="22">
        <v>6.2287629999999997E-2</v>
      </c>
      <c r="X74" s="42"/>
    </row>
    <row r="75" spans="2:24" ht="18" customHeight="1" x14ac:dyDescent="0.2">
      <c r="B75" s="18" t="s">
        <v>103</v>
      </c>
      <c r="C75" s="19" t="s">
        <v>30</v>
      </c>
      <c r="D75" s="39">
        <v>131.13538573</v>
      </c>
      <c r="E75" s="21">
        <v>66.551979119999999</v>
      </c>
      <c r="F75" s="22">
        <v>53.071852849999999</v>
      </c>
      <c r="G75" s="22">
        <v>13.48012627</v>
      </c>
      <c r="H75" s="23">
        <v>64.583406609999997</v>
      </c>
      <c r="I75" s="22">
        <v>35.197394510000002</v>
      </c>
      <c r="J75" s="22">
        <v>0</v>
      </c>
      <c r="K75" s="22">
        <v>0</v>
      </c>
      <c r="L75" s="22">
        <v>0.111536</v>
      </c>
      <c r="M75" s="22">
        <v>9.2320834699999992</v>
      </c>
      <c r="N75" s="22">
        <v>9.2641100000000007E-3</v>
      </c>
      <c r="O75" s="22">
        <v>15.312275169999999</v>
      </c>
      <c r="P75" s="22">
        <v>1.0763599999999999E-3</v>
      </c>
      <c r="Q75" s="24">
        <v>0</v>
      </c>
      <c r="R75" s="22">
        <v>3.7499999999999997E-5</v>
      </c>
      <c r="S75" s="22">
        <v>0</v>
      </c>
      <c r="T75" s="22">
        <v>0.57266408999999996</v>
      </c>
      <c r="U75" s="22">
        <v>4.1261174199999999</v>
      </c>
      <c r="V75" s="22">
        <v>0</v>
      </c>
      <c r="W75" s="22">
        <v>2.0957980000000001E-2</v>
      </c>
      <c r="X75" s="42"/>
    </row>
    <row r="76" spans="2:24" ht="18" customHeight="1" x14ac:dyDescent="0.2">
      <c r="B76" s="18" t="s">
        <v>104</v>
      </c>
      <c r="C76" s="19" t="s">
        <v>31</v>
      </c>
      <c r="D76" s="39">
        <v>59.905383889999996</v>
      </c>
      <c r="E76" s="21">
        <v>37.02111206</v>
      </c>
      <c r="F76" s="22">
        <v>23.86997886</v>
      </c>
      <c r="G76" s="22">
        <v>13.1511332</v>
      </c>
      <c r="H76" s="23">
        <v>22.884271829999999</v>
      </c>
      <c r="I76" s="22">
        <v>5.6530255800000004</v>
      </c>
      <c r="J76" s="22">
        <v>0</v>
      </c>
      <c r="K76" s="22">
        <v>0</v>
      </c>
      <c r="L76" s="22">
        <v>2.744709E-2</v>
      </c>
      <c r="M76" s="22">
        <v>2.2305929999999998</v>
      </c>
      <c r="N76" s="22">
        <v>3.894363E-2</v>
      </c>
      <c r="O76" s="22">
        <v>8.2984254800000006</v>
      </c>
      <c r="P76" s="22">
        <v>1.0728990000000001E-2</v>
      </c>
      <c r="Q76" s="24">
        <v>0</v>
      </c>
      <c r="R76" s="22">
        <v>0</v>
      </c>
      <c r="S76" s="22">
        <v>0</v>
      </c>
      <c r="T76" s="22">
        <v>0.83241427999999995</v>
      </c>
      <c r="U76" s="22">
        <v>5.74391374</v>
      </c>
      <c r="V76" s="22">
        <v>0</v>
      </c>
      <c r="W76" s="22">
        <v>4.8780039999999997E-2</v>
      </c>
      <c r="X76" s="42"/>
    </row>
    <row r="77" spans="2:24" ht="21" customHeight="1" x14ac:dyDescent="0.2">
      <c r="B77" s="18" t="s">
        <v>105</v>
      </c>
      <c r="C77" s="12" t="s">
        <v>32</v>
      </c>
      <c r="D77" s="38">
        <v>393.92609172000004</v>
      </c>
      <c r="E77" s="14">
        <v>115.29111169000001</v>
      </c>
      <c r="F77" s="15">
        <v>80.964294449999997</v>
      </c>
      <c r="G77" s="15">
        <v>34.326817240000004</v>
      </c>
      <c r="H77" s="16">
        <v>278.63498003000001</v>
      </c>
      <c r="I77" s="15">
        <v>76.555931659999999</v>
      </c>
      <c r="J77" s="15">
        <v>0</v>
      </c>
      <c r="K77" s="15">
        <v>0</v>
      </c>
      <c r="L77" s="15">
        <v>0.94473631000000002</v>
      </c>
      <c r="M77" s="15">
        <v>43.666409420000008</v>
      </c>
      <c r="N77" s="15">
        <v>0.59547282999999995</v>
      </c>
      <c r="O77" s="15">
        <v>106.72476746</v>
      </c>
      <c r="P77" s="15">
        <v>15.25566502</v>
      </c>
      <c r="Q77" s="17">
        <v>0</v>
      </c>
      <c r="R77" s="15">
        <v>1.7125E-3</v>
      </c>
      <c r="S77" s="15">
        <v>1.0876799999999999E-3</v>
      </c>
      <c r="T77" s="15">
        <v>8.3990553099999996</v>
      </c>
      <c r="U77" s="15">
        <v>26.092329109999998</v>
      </c>
      <c r="V77" s="15">
        <v>0</v>
      </c>
      <c r="W77" s="15">
        <v>0.39781273</v>
      </c>
      <c r="X77" s="42"/>
    </row>
    <row r="78" spans="2:24" ht="18" customHeight="1" x14ac:dyDescent="0.2">
      <c r="B78" s="18" t="s">
        <v>106</v>
      </c>
      <c r="C78" s="19" t="s">
        <v>33</v>
      </c>
      <c r="D78" s="39">
        <v>90.247802459999988</v>
      </c>
      <c r="E78" s="21">
        <v>22.96265335</v>
      </c>
      <c r="F78" s="22">
        <v>16.606276990000001</v>
      </c>
      <c r="G78" s="22">
        <v>6.3563763599999996</v>
      </c>
      <c r="H78" s="23">
        <v>67.285149109999992</v>
      </c>
      <c r="I78" s="22">
        <v>11.114246700000001</v>
      </c>
      <c r="J78" s="22">
        <v>0</v>
      </c>
      <c r="K78" s="22">
        <v>0</v>
      </c>
      <c r="L78" s="22">
        <v>8.8973350000000007E-2</v>
      </c>
      <c r="M78" s="22">
        <v>11.75095108</v>
      </c>
      <c r="N78" s="22">
        <v>5.7930200000000001E-2</v>
      </c>
      <c r="O78" s="22">
        <v>38.14182521</v>
      </c>
      <c r="P78" s="22">
        <v>7.8777599999999993E-3</v>
      </c>
      <c r="Q78" s="24">
        <v>0</v>
      </c>
      <c r="R78" s="22">
        <v>0</v>
      </c>
      <c r="S78" s="22">
        <v>0</v>
      </c>
      <c r="T78" s="22">
        <v>0.98518349000000005</v>
      </c>
      <c r="U78" s="22">
        <v>5.0598144100000004</v>
      </c>
      <c r="V78" s="22">
        <v>0</v>
      </c>
      <c r="W78" s="22">
        <v>7.8346910000000006E-2</v>
      </c>
      <c r="X78" s="42"/>
    </row>
    <row r="79" spans="2:24" ht="18" customHeight="1" x14ac:dyDescent="0.2">
      <c r="B79" s="18" t="s">
        <v>107</v>
      </c>
      <c r="C79" s="19" t="s">
        <v>34</v>
      </c>
      <c r="D79" s="39">
        <v>71.299150820000008</v>
      </c>
      <c r="E79" s="21">
        <v>32.500311009999997</v>
      </c>
      <c r="F79" s="22">
        <v>24.413592179999998</v>
      </c>
      <c r="G79" s="22">
        <v>8.0867188300000006</v>
      </c>
      <c r="H79" s="23">
        <v>38.798839810000004</v>
      </c>
      <c r="I79" s="22">
        <v>14.52686739</v>
      </c>
      <c r="J79" s="22">
        <v>0</v>
      </c>
      <c r="K79" s="22">
        <v>0</v>
      </c>
      <c r="L79" s="22">
        <v>0.13910283000000001</v>
      </c>
      <c r="M79" s="22">
        <v>5.0106797600000004</v>
      </c>
      <c r="N79" s="22">
        <v>6.2029279999999999E-2</v>
      </c>
      <c r="O79" s="22">
        <v>13.46951217</v>
      </c>
      <c r="P79" s="22">
        <v>4.255478E-2</v>
      </c>
      <c r="Q79" s="24">
        <v>0</v>
      </c>
      <c r="R79" s="22">
        <v>0</v>
      </c>
      <c r="S79" s="22">
        <v>0</v>
      </c>
      <c r="T79" s="22">
        <v>0.84006265999999996</v>
      </c>
      <c r="U79" s="22">
        <v>4.62867724</v>
      </c>
      <c r="V79" s="22">
        <v>0</v>
      </c>
      <c r="W79" s="22">
        <v>7.9353699999999999E-2</v>
      </c>
      <c r="X79" s="42"/>
    </row>
    <row r="80" spans="2:24" ht="18" customHeight="1" x14ac:dyDescent="0.2">
      <c r="B80" s="18" t="s">
        <v>108</v>
      </c>
      <c r="C80" s="19" t="s">
        <v>35</v>
      </c>
      <c r="D80" s="39">
        <v>109.93137983999999</v>
      </c>
      <c r="E80" s="21">
        <v>37.52283448</v>
      </c>
      <c r="F80" s="22">
        <v>26.410894599999999</v>
      </c>
      <c r="G80" s="22">
        <v>11.11193988</v>
      </c>
      <c r="H80" s="23">
        <v>72.408545360000005</v>
      </c>
      <c r="I80" s="22">
        <v>19.666864390000001</v>
      </c>
      <c r="J80" s="22">
        <v>0</v>
      </c>
      <c r="K80" s="22">
        <v>0</v>
      </c>
      <c r="L80" s="22">
        <v>0.17567240000000001</v>
      </c>
      <c r="M80" s="22">
        <v>14.35237731</v>
      </c>
      <c r="N80" s="22">
        <v>6.2096940000000003E-2</v>
      </c>
      <c r="O80" s="22">
        <v>14.29888727</v>
      </c>
      <c r="P80" s="22">
        <v>15.14467288</v>
      </c>
      <c r="Q80" s="24">
        <v>0</v>
      </c>
      <c r="R80" s="22">
        <v>0</v>
      </c>
      <c r="S80" s="22">
        <v>0</v>
      </c>
      <c r="T80" s="22">
        <v>3.4190490499999999</v>
      </c>
      <c r="U80" s="22">
        <v>5.2247312600000004</v>
      </c>
      <c r="V80" s="22">
        <v>0</v>
      </c>
      <c r="W80" s="22">
        <v>6.4193860000000005E-2</v>
      </c>
      <c r="X80" s="42"/>
    </row>
    <row r="81" spans="2:24" ht="18" customHeight="1" x14ac:dyDescent="0.2">
      <c r="B81" s="18" t="s">
        <v>109</v>
      </c>
      <c r="C81" s="19" t="s">
        <v>36</v>
      </c>
      <c r="D81" s="39">
        <v>52.29049108000001</v>
      </c>
      <c r="E81" s="21">
        <v>4.29571492</v>
      </c>
      <c r="F81" s="22">
        <v>2.9656041499999999</v>
      </c>
      <c r="G81" s="22">
        <v>1.3301107700000001</v>
      </c>
      <c r="H81" s="23">
        <v>47.994776160000001</v>
      </c>
      <c r="I81" s="22">
        <v>14.95427168</v>
      </c>
      <c r="J81" s="22">
        <v>0</v>
      </c>
      <c r="K81" s="22">
        <v>0</v>
      </c>
      <c r="L81" s="22">
        <v>0.28147633</v>
      </c>
      <c r="M81" s="22">
        <v>6.1376739599999999</v>
      </c>
      <c r="N81" s="22">
        <v>0.26217826</v>
      </c>
      <c r="O81" s="22">
        <v>21.327120059999999</v>
      </c>
      <c r="P81" s="22">
        <v>2.8396680000000001E-2</v>
      </c>
      <c r="Q81" s="24">
        <v>0</v>
      </c>
      <c r="R81" s="22">
        <v>1.6735000000000001E-3</v>
      </c>
      <c r="S81" s="22">
        <v>0</v>
      </c>
      <c r="T81" s="22">
        <v>1.3131153200000001</v>
      </c>
      <c r="U81" s="22">
        <v>3.6554000100000001</v>
      </c>
      <c r="V81" s="22">
        <v>0</v>
      </c>
      <c r="W81" s="22">
        <v>3.3470359999999998E-2</v>
      </c>
      <c r="X81" s="42"/>
    </row>
    <row r="82" spans="2:24" ht="18" customHeight="1" x14ac:dyDescent="0.2">
      <c r="B82" s="18" t="s">
        <v>110</v>
      </c>
      <c r="C82" s="19" t="s">
        <v>37</v>
      </c>
      <c r="D82" s="39">
        <v>12.779442169999999</v>
      </c>
      <c r="E82" s="21">
        <v>3.0239279799999998</v>
      </c>
      <c r="F82" s="22">
        <v>1.63072788</v>
      </c>
      <c r="G82" s="22">
        <v>1.3932001000000001</v>
      </c>
      <c r="H82" s="23">
        <v>9.7555141899999995</v>
      </c>
      <c r="I82" s="22">
        <v>2.2719514099999998</v>
      </c>
      <c r="J82" s="22">
        <v>0</v>
      </c>
      <c r="K82" s="22">
        <v>0</v>
      </c>
      <c r="L82" s="22">
        <v>2.1213159999999998E-2</v>
      </c>
      <c r="M82" s="22">
        <v>0.91235449999999996</v>
      </c>
      <c r="N82" s="22">
        <v>7.9225400000000005E-3</v>
      </c>
      <c r="O82" s="22">
        <v>4.66958129</v>
      </c>
      <c r="P82" s="22">
        <v>3.11963E-2</v>
      </c>
      <c r="Q82" s="24">
        <v>0</v>
      </c>
      <c r="R82" s="22">
        <v>3.8999999999999999E-5</v>
      </c>
      <c r="S82" s="22">
        <v>0</v>
      </c>
      <c r="T82" s="22">
        <v>0.31398249</v>
      </c>
      <c r="U82" s="22">
        <v>1.5162374700000001</v>
      </c>
      <c r="V82" s="22">
        <v>0</v>
      </c>
      <c r="W82" s="22">
        <v>1.103603E-2</v>
      </c>
      <c r="X82" s="42"/>
    </row>
    <row r="83" spans="2:24" ht="18" customHeight="1" x14ac:dyDescent="0.2">
      <c r="B83" s="18" t="s">
        <v>111</v>
      </c>
      <c r="C83" s="19" t="s">
        <v>38</v>
      </c>
      <c r="D83" s="39">
        <v>34.14639734</v>
      </c>
      <c r="E83" s="21">
        <v>7.0666872199999995</v>
      </c>
      <c r="F83" s="22">
        <v>4.5564931599999996</v>
      </c>
      <c r="G83" s="22">
        <v>2.5101940599999999</v>
      </c>
      <c r="H83" s="23">
        <v>27.079710120000001</v>
      </c>
      <c r="I83" s="22">
        <v>9.1927281599999997</v>
      </c>
      <c r="J83" s="22">
        <v>0</v>
      </c>
      <c r="K83" s="22">
        <v>0</v>
      </c>
      <c r="L83" s="22">
        <v>0.21730558</v>
      </c>
      <c r="M83" s="22">
        <v>3.5388031</v>
      </c>
      <c r="N83" s="22">
        <v>0.13677110000000001</v>
      </c>
      <c r="O83" s="22">
        <v>9.6347043400000008</v>
      </c>
      <c r="P83" s="22">
        <v>9.8939999999999998E-5</v>
      </c>
      <c r="Q83" s="24">
        <v>0</v>
      </c>
      <c r="R83" s="22">
        <v>0</v>
      </c>
      <c r="S83" s="22">
        <v>1.0876799999999999E-3</v>
      </c>
      <c r="T83" s="22">
        <v>1.10059872</v>
      </c>
      <c r="U83" s="22">
        <v>3.1742059600000001</v>
      </c>
      <c r="V83" s="22">
        <v>0</v>
      </c>
      <c r="W83" s="22">
        <v>8.3406540000000001E-2</v>
      </c>
      <c r="X83" s="42"/>
    </row>
    <row r="84" spans="2:24" ht="18" customHeight="1" x14ac:dyDescent="0.2">
      <c r="B84" s="18" t="s">
        <v>112</v>
      </c>
      <c r="C84" s="19" t="s">
        <v>39</v>
      </c>
      <c r="D84" s="39">
        <v>23.231428009999998</v>
      </c>
      <c r="E84" s="21">
        <v>7.9189827300000006</v>
      </c>
      <c r="F84" s="22">
        <v>4.3807054900000004</v>
      </c>
      <c r="G84" s="22">
        <v>3.5382772400000002</v>
      </c>
      <c r="H84" s="23">
        <v>15.312445280000002</v>
      </c>
      <c r="I84" s="22">
        <v>4.8290019300000004</v>
      </c>
      <c r="J84" s="22">
        <v>0</v>
      </c>
      <c r="K84" s="22">
        <v>0</v>
      </c>
      <c r="L84" s="22">
        <v>2.099266E-2</v>
      </c>
      <c r="M84" s="22">
        <v>1.96356971</v>
      </c>
      <c r="N84" s="22">
        <v>6.5445099999999999E-3</v>
      </c>
      <c r="O84" s="22">
        <v>5.1831371199999996</v>
      </c>
      <c r="P84" s="22">
        <v>8.6768000000000001E-4</v>
      </c>
      <c r="Q84" s="24">
        <v>0</v>
      </c>
      <c r="R84" s="22">
        <v>0</v>
      </c>
      <c r="S84" s="22">
        <v>0</v>
      </c>
      <c r="T84" s="22">
        <v>0.42706358</v>
      </c>
      <c r="U84" s="22">
        <v>2.8332627600000002</v>
      </c>
      <c r="V84" s="22">
        <v>0</v>
      </c>
      <c r="W84" s="22">
        <v>4.8005329999999999E-2</v>
      </c>
      <c r="X84" s="42"/>
    </row>
    <row r="85" spans="2:24" ht="21" customHeight="1" x14ac:dyDescent="0.2">
      <c r="B85" s="18" t="s">
        <v>113</v>
      </c>
      <c r="C85" s="12" t="s">
        <v>40</v>
      </c>
      <c r="D85" s="38">
        <v>647.40440799999988</v>
      </c>
      <c r="E85" s="14">
        <v>213.38684429</v>
      </c>
      <c r="F85" s="15">
        <v>140.13637176</v>
      </c>
      <c r="G85" s="15">
        <v>73.25047253000001</v>
      </c>
      <c r="H85" s="16">
        <v>434.01756370999999</v>
      </c>
      <c r="I85" s="15">
        <v>136.97549583</v>
      </c>
      <c r="J85" s="15">
        <v>0</v>
      </c>
      <c r="K85" s="15">
        <v>0</v>
      </c>
      <c r="L85" s="15">
        <v>0.84086660999999985</v>
      </c>
      <c r="M85" s="15">
        <v>55.166778479999998</v>
      </c>
      <c r="N85" s="15">
        <v>0.80297949000000002</v>
      </c>
      <c r="O85" s="15">
        <v>158.62207807999999</v>
      </c>
      <c r="P85" s="15">
        <v>25.24686818</v>
      </c>
      <c r="Q85" s="17">
        <v>0</v>
      </c>
      <c r="R85" s="15">
        <v>0.16643857000000001</v>
      </c>
      <c r="S85" s="15">
        <v>0</v>
      </c>
      <c r="T85" s="15">
        <v>14.666770209999999</v>
      </c>
      <c r="U85" s="15">
        <v>41.11924861</v>
      </c>
      <c r="V85" s="15">
        <v>0</v>
      </c>
      <c r="W85" s="15">
        <v>0.41003965000000003</v>
      </c>
      <c r="X85" s="42"/>
    </row>
    <row r="86" spans="2:24" ht="18" customHeight="1" x14ac:dyDescent="0.2">
      <c r="B86" s="18" t="s">
        <v>114</v>
      </c>
      <c r="C86" s="19" t="s">
        <v>41</v>
      </c>
      <c r="D86" s="39">
        <v>82.072340789999984</v>
      </c>
      <c r="E86" s="21">
        <v>37.264907829999999</v>
      </c>
      <c r="F86" s="22">
        <v>20.62421539</v>
      </c>
      <c r="G86" s="22">
        <v>16.640692439999999</v>
      </c>
      <c r="H86" s="23">
        <v>44.807432960000007</v>
      </c>
      <c r="I86" s="22">
        <v>12.626737329999999</v>
      </c>
      <c r="J86" s="22">
        <v>0</v>
      </c>
      <c r="K86" s="22">
        <v>0</v>
      </c>
      <c r="L86" s="22">
        <v>0.10873381</v>
      </c>
      <c r="M86" s="22">
        <v>6.2499916000000004</v>
      </c>
      <c r="N86" s="22">
        <v>2.997145E-2</v>
      </c>
      <c r="O86" s="22">
        <v>15.97202714</v>
      </c>
      <c r="P86" s="22">
        <v>8.9684050000000001E-2</v>
      </c>
      <c r="Q86" s="24">
        <v>0</v>
      </c>
      <c r="R86" s="22">
        <v>0.16547707</v>
      </c>
      <c r="S86" s="22">
        <v>0</v>
      </c>
      <c r="T86" s="22">
        <v>1.30844278</v>
      </c>
      <c r="U86" s="22">
        <v>8.1515390399999994</v>
      </c>
      <c r="V86" s="22">
        <v>0</v>
      </c>
      <c r="W86" s="22">
        <v>0.10482869</v>
      </c>
      <c r="X86" s="42"/>
    </row>
    <row r="87" spans="2:24" ht="18" customHeight="1" x14ac:dyDescent="0.2">
      <c r="B87" s="18" t="s">
        <v>115</v>
      </c>
      <c r="C87" s="19" t="s">
        <v>42</v>
      </c>
      <c r="D87" s="39">
        <v>92.761763089999988</v>
      </c>
      <c r="E87" s="21">
        <v>22.532605199999999</v>
      </c>
      <c r="F87" s="22">
        <v>13.023129600000001</v>
      </c>
      <c r="G87" s="22">
        <v>9.5094756</v>
      </c>
      <c r="H87" s="23">
        <v>70.229157889999996</v>
      </c>
      <c r="I87" s="22">
        <v>25.14598475</v>
      </c>
      <c r="J87" s="22">
        <v>0</v>
      </c>
      <c r="K87" s="22">
        <v>0</v>
      </c>
      <c r="L87" s="22">
        <v>0.15363737</v>
      </c>
      <c r="M87" s="22">
        <v>9.6215413600000002</v>
      </c>
      <c r="N87" s="22">
        <v>7.3206599999999997E-2</v>
      </c>
      <c r="O87" s="22">
        <v>24.546047420000001</v>
      </c>
      <c r="P87" s="22">
        <v>0.42184306999999999</v>
      </c>
      <c r="Q87" s="24">
        <v>0</v>
      </c>
      <c r="R87" s="22">
        <v>0</v>
      </c>
      <c r="S87" s="22">
        <v>0</v>
      </c>
      <c r="T87" s="22">
        <v>2.64850611</v>
      </c>
      <c r="U87" s="22">
        <v>7.5442956800000003</v>
      </c>
      <c r="V87" s="22">
        <v>0</v>
      </c>
      <c r="W87" s="22">
        <v>7.4095530000000007E-2</v>
      </c>
      <c r="X87" s="42"/>
    </row>
    <row r="88" spans="2:24" ht="18" customHeight="1" x14ac:dyDescent="0.2">
      <c r="B88" s="18" t="s">
        <v>116</v>
      </c>
      <c r="C88" s="19" t="s">
        <v>43</v>
      </c>
      <c r="D88" s="39">
        <v>385.67158610000001</v>
      </c>
      <c r="E88" s="21">
        <v>128.10856185</v>
      </c>
      <c r="F88" s="22">
        <v>92.115840360000007</v>
      </c>
      <c r="G88" s="22">
        <v>35.992721490000001</v>
      </c>
      <c r="H88" s="23">
        <v>257.56302424999996</v>
      </c>
      <c r="I88" s="22">
        <v>80.581516620000002</v>
      </c>
      <c r="J88" s="22">
        <v>0</v>
      </c>
      <c r="K88" s="22">
        <v>0</v>
      </c>
      <c r="L88" s="22">
        <v>0.48112360999999998</v>
      </c>
      <c r="M88" s="22">
        <v>33.12945612</v>
      </c>
      <c r="N88" s="22">
        <v>0.51146857999999995</v>
      </c>
      <c r="O88" s="22">
        <v>92.902630160000001</v>
      </c>
      <c r="P88" s="22">
        <v>24.311922939999999</v>
      </c>
      <c r="Q88" s="24">
        <v>0</v>
      </c>
      <c r="R88" s="22">
        <v>9.6150000000000001E-4</v>
      </c>
      <c r="S88" s="22">
        <v>0</v>
      </c>
      <c r="T88" s="22">
        <v>8.2513524199999999</v>
      </c>
      <c r="U88" s="22">
        <v>17.24750663</v>
      </c>
      <c r="V88" s="22">
        <v>0</v>
      </c>
      <c r="W88" s="22">
        <v>0.14508567</v>
      </c>
      <c r="X88" s="42"/>
    </row>
    <row r="89" spans="2:24" ht="18" customHeight="1" x14ac:dyDescent="0.2">
      <c r="B89" s="18" t="s">
        <v>375</v>
      </c>
      <c r="C89" s="19" t="s">
        <v>348</v>
      </c>
      <c r="D89" s="39">
        <v>29.078285559999998</v>
      </c>
      <c r="E89" s="21">
        <v>12.868768299999999</v>
      </c>
      <c r="F89" s="22">
        <v>7.3341401399999997</v>
      </c>
      <c r="G89" s="22">
        <v>5.5346281599999996</v>
      </c>
      <c r="H89" s="23">
        <v>16.209517259999998</v>
      </c>
      <c r="I89" s="22">
        <v>5.1322628100000003</v>
      </c>
      <c r="J89" s="22">
        <v>0</v>
      </c>
      <c r="K89" s="22">
        <v>0</v>
      </c>
      <c r="L89" s="22">
        <v>3.7223920000000001E-2</v>
      </c>
      <c r="M89" s="22">
        <v>1.1334270099999999</v>
      </c>
      <c r="N89" s="22">
        <v>2.077207E-2</v>
      </c>
      <c r="O89" s="22">
        <v>5.8869479299999998</v>
      </c>
      <c r="P89" s="22">
        <v>1.5748789999999999E-2</v>
      </c>
      <c r="Q89" s="24">
        <v>0</v>
      </c>
      <c r="R89" s="22">
        <v>0</v>
      </c>
      <c r="S89" s="22">
        <v>0</v>
      </c>
      <c r="T89" s="22">
        <v>0.93694666000000004</v>
      </c>
      <c r="U89" s="22">
        <v>3.02297408</v>
      </c>
      <c r="V89" s="22">
        <v>0</v>
      </c>
      <c r="W89" s="22">
        <v>2.321399E-2</v>
      </c>
      <c r="X89" s="42"/>
    </row>
    <row r="90" spans="2:24" ht="18" customHeight="1" x14ac:dyDescent="0.2">
      <c r="B90" s="18" t="s">
        <v>117</v>
      </c>
      <c r="C90" s="19" t="s">
        <v>44</v>
      </c>
      <c r="D90" s="39">
        <v>23.130351489999999</v>
      </c>
      <c r="E90" s="21">
        <v>2.9847111599999998</v>
      </c>
      <c r="F90" s="22">
        <v>1.61912167</v>
      </c>
      <c r="G90" s="22">
        <v>1.3655894900000001</v>
      </c>
      <c r="H90" s="23">
        <v>20.145640329999999</v>
      </c>
      <c r="I90" s="22">
        <v>5.6854561500000003</v>
      </c>
      <c r="J90" s="22">
        <v>0</v>
      </c>
      <c r="K90" s="22">
        <v>0</v>
      </c>
      <c r="L90" s="22">
        <v>2.3912599999999999E-2</v>
      </c>
      <c r="M90" s="22">
        <v>2.0220443399999999</v>
      </c>
      <c r="N90" s="22">
        <v>4.7671190000000002E-2</v>
      </c>
      <c r="O90" s="22">
        <v>10.04343349</v>
      </c>
      <c r="P90" s="22">
        <v>5.6224999999999999E-3</v>
      </c>
      <c r="Q90" s="24">
        <v>0</v>
      </c>
      <c r="R90" s="22">
        <v>0</v>
      </c>
      <c r="S90" s="22">
        <v>0</v>
      </c>
      <c r="T90" s="22">
        <v>0.53541083</v>
      </c>
      <c r="U90" s="22">
        <v>1.74905427</v>
      </c>
      <c r="V90" s="22">
        <v>0</v>
      </c>
      <c r="W90" s="22">
        <v>3.3034960000000002E-2</v>
      </c>
      <c r="X90" s="42"/>
    </row>
    <row r="91" spans="2:24" ht="18" customHeight="1" thickBot="1" x14ac:dyDescent="0.25">
      <c r="B91" s="18" t="s">
        <v>118</v>
      </c>
      <c r="C91" s="25" t="s">
        <v>45</v>
      </c>
      <c r="D91" s="40">
        <v>34.690080969999997</v>
      </c>
      <c r="E91" s="27">
        <v>9.6272899499999998</v>
      </c>
      <c r="F91" s="28">
        <v>5.4199245999999999</v>
      </c>
      <c r="G91" s="28">
        <v>4.2073653499999999</v>
      </c>
      <c r="H91" s="29">
        <v>25.062791019999999</v>
      </c>
      <c r="I91" s="28">
        <v>7.8035381700000004</v>
      </c>
      <c r="J91" s="28">
        <v>0</v>
      </c>
      <c r="K91" s="28">
        <v>0</v>
      </c>
      <c r="L91" s="28">
        <v>3.6235299999999998E-2</v>
      </c>
      <c r="M91" s="28">
        <v>3.01031805</v>
      </c>
      <c r="N91" s="28">
        <v>0.1198896</v>
      </c>
      <c r="O91" s="28">
        <v>9.27099194</v>
      </c>
      <c r="P91" s="28">
        <v>0.40204683000000002</v>
      </c>
      <c r="Q91" s="30">
        <v>0</v>
      </c>
      <c r="R91" s="28">
        <v>0</v>
      </c>
      <c r="S91" s="28">
        <v>0</v>
      </c>
      <c r="T91" s="28">
        <v>0.98611141000000002</v>
      </c>
      <c r="U91" s="28">
        <v>3.40387891</v>
      </c>
      <c r="V91" s="28">
        <v>0</v>
      </c>
      <c r="W91" s="28">
        <v>2.9780810000000001E-2</v>
      </c>
      <c r="X91" s="42"/>
    </row>
    <row r="92" spans="2:24" customFormat="1" ht="18" customHeight="1" thickTop="1" thickBot="1" x14ac:dyDescent="0.25">
      <c r="B92" s="18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2"/>
    </row>
    <row r="93" spans="2:24" ht="27" customHeight="1" thickTop="1" x14ac:dyDescent="0.2">
      <c r="C93" s="35" t="s">
        <v>218</v>
      </c>
      <c r="D93" s="5" t="s">
        <v>3</v>
      </c>
      <c r="E93" s="6" t="s">
        <v>4</v>
      </c>
      <c r="F93" s="5" t="s">
        <v>5</v>
      </c>
      <c r="G93" s="5" t="s">
        <v>6</v>
      </c>
      <c r="H93" s="5" t="s">
        <v>7</v>
      </c>
      <c r="I93" s="5" t="s">
        <v>8</v>
      </c>
      <c r="J93" s="5" t="s">
        <v>9</v>
      </c>
      <c r="K93" s="5" t="s">
        <v>10</v>
      </c>
      <c r="L93" s="5" t="s">
        <v>11</v>
      </c>
      <c r="M93" s="5" t="s">
        <v>12</v>
      </c>
      <c r="N93" s="5" t="s">
        <v>13</v>
      </c>
      <c r="O93" s="5" t="s">
        <v>14</v>
      </c>
      <c r="P93" s="5" t="s">
        <v>15</v>
      </c>
      <c r="Q93" s="5" t="s">
        <v>16</v>
      </c>
      <c r="R93" s="5" t="s">
        <v>17</v>
      </c>
      <c r="S93" s="5" t="s">
        <v>18</v>
      </c>
      <c r="T93" s="5" t="s">
        <v>19</v>
      </c>
      <c r="U93" s="5" t="s">
        <v>20</v>
      </c>
      <c r="V93" s="5" t="s">
        <v>21</v>
      </c>
      <c r="W93" s="5" t="s">
        <v>22</v>
      </c>
      <c r="X93" s="42"/>
    </row>
    <row r="94" spans="2:24" ht="27.75" customHeight="1" x14ac:dyDescent="0.2">
      <c r="B94" s="18" t="s">
        <v>119</v>
      </c>
      <c r="C94" s="36" t="s">
        <v>3</v>
      </c>
      <c r="D94" s="37">
        <v>32315.486707119999</v>
      </c>
      <c r="E94" s="8">
        <v>13186.181906140002</v>
      </c>
      <c r="F94" s="9">
        <v>10532.253374910002</v>
      </c>
      <c r="G94" s="9">
        <v>2653.9285312299999</v>
      </c>
      <c r="H94" s="9">
        <v>19129.30480098</v>
      </c>
      <c r="I94" s="9">
        <v>6597.2980385099991</v>
      </c>
      <c r="J94" s="9">
        <v>0</v>
      </c>
      <c r="K94" s="9">
        <v>0.78295583000000002</v>
      </c>
      <c r="L94" s="9">
        <v>8.9320969100000003</v>
      </c>
      <c r="M94" s="9">
        <v>2046.9070451299999</v>
      </c>
      <c r="N94" s="9">
        <v>14.530818439999999</v>
      </c>
      <c r="O94" s="9">
        <v>6647.0296303499999</v>
      </c>
      <c r="P94" s="9">
        <v>426.64288593000003</v>
      </c>
      <c r="Q94" s="9">
        <v>355.22714174999999</v>
      </c>
      <c r="R94" s="9">
        <v>2047.32239605</v>
      </c>
      <c r="S94" s="9">
        <v>116.62364414000001</v>
      </c>
      <c r="T94" s="10">
        <v>391.91541646999997</v>
      </c>
      <c r="U94" s="9">
        <v>353.13535662000004</v>
      </c>
      <c r="V94" s="11">
        <v>0</v>
      </c>
      <c r="W94" s="9">
        <v>122.95737485000001</v>
      </c>
      <c r="X94" s="42"/>
    </row>
    <row r="95" spans="2:24" ht="21" customHeight="1" x14ac:dyDescent="0.2">
      <c r="B95" s="18" t="s">
        <v>120</v>
      </c>
      <c r="C95" s="12" t="s">
        <v>23</v>
      </c>
      <c r="D95" s="38">
        <v>30476.978603069998</v>
      </c>
      <c r="E95" s="14">
        <v>12508.44633848</v>
      </c>
      <c r="F95" s="15">
        <v>10019.112771400001</v>
      </c>
      <c r="G95" s="15">
        <v>2489.3335670799997</v>
      </c>
      <c r="H95" s="16">
        <v>17968.532264589998</v>
      </c>
      <c r="I95" s="15">
        <v>6249.4318752599993</v>
      </c>
      <c r="J95" s="15">
        <v>0</v>
      </c>
      <c r="K95" s="15">
        <v>0.73189082999999999</v>
      </c>
      <c r="L95" s="15">
        <v>7.9536915299999995</v>
      </c>
      <c r="M95" s="15">
        <v>1883.19428556</v>
      </c>
      <c r="N95" s="15">
        <v>13.077083049999999</v>
      </c>
      <c r="O95" s="15">
        <v>6183.3285521400003</v>
      </c>
      <c r="P95" s="15">
        <v>382.89642531000004</v>
      </c>
      <c r="Q95" s="17">
        <v>355.22713175000001</v>
      </c>
      <c r="R95" s="15">
        <v>2047.30852355</v>
      </c>
      <c r="S95" s="15">
        <v>116.6225536</v>
      </c>
      <c r="T95" s="15">
        <v>361.77376516999999</v>
      </c>
      <c r="U95" s="15">
        <v>245.25439112000004</v>
      </c>
      <c r="V95" s="15">
        <v>0</v>
      </c>
      <c r="W95" s="15">
        <v>121.73209572</v>
      </c>
      <c r="X95" s="42"/>
    </row>
    <row r="96" spans="2:24" ht="18" customHeight="1" x14ac:dyDescent="0.2">
      <c r="B96" s="18" t="s">
        <v>121</v>
      </c>
      <c r="C96" s="19" t="s">
        <v>24</v>
      </c>
      <c r="D96" s="39">
        <v>30210.628783960001</v>
      </c>
      <c r="E96" s="21">
        <v>12418.205583770001</v>
      </c>
      <c r="F96" s="22">
        <v>9948.1037427200008</v>
      </c>
      <c r="G96" s="22">
        <v>2470.1018410500001</v>
      </c>
      <c r="H96" s="23">
        <v>17792.423200190002</v>
      </c>
      <c r="I96" s="22">
        <v>6189.5605485300002</v>
      </c>
      <c r="J96" s="22">
        <v>0</v>
      </c>
      <c r="K96" s="22">
        <v>0.73189082999999999</v>
      </c>
      <c r="L96" s="22">
        <v>7.82306423</v>
      </c>
      <c r="M96" s="22">
        <v>1862.0313011600001</v>
      </c>
      <c r="N96" s="22">
        <v>12.755813849999999</v>
      </c>
      <c r="O96" s="22">
        <v>6109.67096451</v>
      </c>
      <c r="P96" s="22">
        <v>382.80312676</v>
      </c>
      <c r="Q96" s="24">
        <v>355.22713175000001</v>
      </c>
      <c r="R96" s="22">
        <v>2047.3085085499999</v>
      </c>
      <c r="S96" s="22">
        <v>116.6225536</v>
      </c>
      <c r="T96" s="22">
        <v>356.16424147999999</v>
      </c>
      <c r="U96" s="22">
        <v>230.06374542</v>
      </c>
      <c r="V96" s="22">
        <v>0</v>
      </c>
      <c r="W96" s="22">
        <v>121.66030952</v>
      </c>
      <c r="X96" s="42"/>
    </row>
    <row r="97" spans="2:24" ht="18" customHeight="1" x14ac:dyDescent="0.2">
      <c r="B97" s="18" t="s">
        <v>352</v>
      </c>
      <c r="C97" s="19" t="s">
        <v>346</v>
      </c>
      <c r="D97" s="39">
        <v>148.83324094</v>
      </c>
      <c r="E97" s="21">
        <v>43.630824179999998</v>
      </c>
      <c r="F97" s="22">
        <v>36.70409686</v>
      </c>
      <c r="G97" s="22">
        <v>6.9267273200000004</v>
      </c>
      <c r="H97" s="23">
        <v>105.20241676000001</v>
      </c>
      <c r="I97" s="22">
        <v>40.160867090000004</v>
      </c>
      <c r="J97" s="22">
        <v>0</v>
      </c>
      <c r="K97" s="22">
        <v>0</v>
      </c>
      <c r="L97" s="22">
        <v>0.10252198</v>
      </c>
      <c r="M97" s="22">
        <v>11.59310535</v>
      </c>
      <c r="N97" s="22">
        <v>0.16676584</v>
      </c>
      <c r="O97" s="22">
        <v>43.493988969999997</v>
      </c>
      <c r="P97" s="22">
        <v>8.0578529999999995E-2</v>
      </c>
      <c r="Q97" s="24">
        <v>0</v>
      </c>
      <c r="R97" s="22">
        <v>1.5E-5</v>
      </c>
      <c r="S97" s="22">
        <v>0</v>
      </c>
      <c r="T97" s="22">
        <v>3.3047861300000001</v>
      </c>
      <c r="U97" s="22">
        <v>6.25668691</v>
      </c>
      <c r="V97" s="22">
        <v>0</v>
      </c>
      <c r="W97" s="22">
        <v>4.3100960000000001E-2</v>
      </c>
      <c r="X97" s="42"/>
    </row>
    <row r="98" spans="2:24" ht="18" customHeight="1" x14ac:dyDescent="0.2">
      <c r="B98" s="18" t="s">
        <v>122</v>
      </c>
      <c r="C98" s="19" t="s">
        <v>25</v>
      </c>
      <c r="D98" s="39">
        <v>88.858058690000007</v>
      </c>
      <c r="E98" s="21">
        <v>37.777352129999997</v>
      </c>
      <c r="F98" s="22">
        <v>29.351043090000001</v>
      </c>
      <c r="G98" s="22">
        <v>8.4263090399999996</v>
      </c>
      <c r="H98" s="23">
        <v>51.080706559999996</v>
      </c>
      <c r="I98" s="22">
        <v>11.677998799999999</v>
      </c>
      <c r="J98" s="22">
        <v>0</v>
      </c>
      <c r="K98" s="22">
        <v>0</v>
      </c>
      <c r="L98" s="22">
        <v>2.419404E-2</v>
      </c>
      <c r="M98" s="22">
        <v>7.2633754399999999</v>
      </c>
      <c r="N98" s="22">
        <v>0.15440335999999999</v>
      </c>
      <c r="O98" s="22">
        <v>23.49427232</v>
      </c>
      <c r="P98" s="22">
        <v>1.2705019999999999E-2</v>
      </c>
      <c r="Q98" s="24">
        <v>0</v>
      </c>
      <c r="R98" s="22">
        <v>0</v>
      </c>
      <c r="S98" s="22">
        <v>0</v>
      </c>
      <c r="T98" s="22">
        <v>2.00899275</v>
      </c>
      <c r="U98" s="22">
        <v>6.4238475900000003</v>
      </c>
      <c r="V98" s="22">
        <v>0</v>
      </c>
      <c r="W98" s="22">
        <v>2.091724E-2</v>
      </c>
      <c r="X98" s="42"/>
    </row>
    <row r="99" spans="2:24" ht="18" customHeight="1" x14ac:dyDescent="0.2">
      <c r="B99" s="18" t="s">
        <v>123</v>
      </c>
      <c r="C99" s="19" t="s">
        <v>26</v>
      </c>
      <c r="D99" s="39">
        <v>28.658519479999999</v>
      </c>
      <c r="E99" s="21">
        <v>8.8325783999999992</v>
      </c>
      <c r="F99" s="22">
        <v>4.9538887300000001</v>
      </c>
      <c r="G99" s="22">
        <v>3.87868967</v>
      </c>
      <c r="H99" s="23">
        <v>19.82594108</v>
      </c>
      <c r="I99" s="22">
        <v>8.0324608400000006</v>
      </c>
      <c r="J99" s="22">
        <v>0</v>
      </c>
      <c r="K99" s="22">
        <v>0</v>
      </c>
      <c r="L99" s="22">
        <v>3.9112799999999996E-3</v>
      </c>
      <c r="M99" s="22">
        <v>2.30650361</v>
      </c>
      <c r="N99" s="22">
        <v>1E-4</v>
      </c>
      <c r="O99" s="22">
        <v>6.6693263399999996</v>
      </c>
      <c r="P99" s="22">
        <v>1.5E-5</v>
      </c>
      <c r="Q99" s="24">
        <v>0</v>
      </c>
      <c r="R99" s="22">
        <v>0</v>
      </c>
      <c r="S99" s="22">
        <v>0</v>
      </c>
      <c r="T99" s="22">
        <v>0.29574481000000002</v>
      </c>
      <c r="U99" s="22">
        <v>2.5101111999999999</v>
      </c>
      <c r="V99" s="22">
        <v>0</v>
      </c>
      <c r="W99" s="22">
        <v>7.7679999999999997E-3</v>
      </c>
      <c r="X99" s="42"/>
    </row>
    <row r="100" spans="2:24" ht="21" customHeight="1" x14ac:dyDescent="0.2">
      <c r="B100" s="18" t="s">
        <v>124</v>
      </c>
      <c r="C100" s="12" t="s">
        <v>27</v>
      </c>
      <c r="D100" s="38">
        <v>738.32588283000007</v>
      </c>
      <c r="E100" s="14">
        <v>335.79889508000002</v>
      </c>
      <c r="F100" s="15">
        <v>277.07684302000001</v>
      </c>
      <c r="G100" s="15">
        <v>58.722052060000003</v>
      </c>
      <c r="H100" s="16">
        <v>402.52698775000005</v>
      </c>
      <c r="I100" s="15">
        <v>122.87682914999999</v>
      </c>
      <c r="J100" s="15">
        <v>0</v>
      </c>
      <c r="K100" s="15">
        <v>0</v>
      </c>
      <c r="L100" s="15">
        <v>0.41355183000000001</v>
      </c>
      <c r="M100" s="15">
        <v>64.087239179999997</v>
      </c>
      <c r="N100" s="15">
        <v>0.46094942999999999</v>
      </c>
      <c r="O100" s="15">
        <v>175.32564886</v>
      </c>
      <c r="P100" s="15">
        <v>0.11953439000000002</v>
      </c>
      <c r="Q100" s="17">
        <v>1.0000000000000001E-5</v>
      </c>
      <c r="R100" s="15">
        <v>2.5000000000000001E-4</v>
      </c>
      <c r="S100" s="15">
        <v>3.4999999999999998E-7</v>
      </c>
      <c r="T100" s="15">
        <v>6.3009410700000004</v>
      </c>
      <c r="U100" s="15">
        <v>32.649181519999999</v>
      </c>
      <c r="V100" s="15">
        <v>0</v>
      </c>
      <c r="W100" s="15">
        <v>0.29285196999999996</v>
      </c>
      <c r="X100" s="42"/>
    </row>
    <row r="101" spans="2:24" ht="18" customHeight="1" x14ac:dyDescent="0.2">
      <c r="B101" s="18" t="s">
        <v>125</v>
      </c>
      <c r="C101" s="19" t="s">
        <v>28</v>
      </c>
      <c r="D101" s="39">
        <v>382.06699830000002</v>
      </c>
      <c r="E101" s="21">
        <v>180.82829279000001</v>
      </c>
      <c r="F101" s="22">
        <v>164.64510279000001</v>
      </c>
      <c r="G101" s="22">
        <v>16.18319</v>
      </c>
      <c r="H101" s="23">
        <v>201.23870550999999</v>
      </c>
      <c r="I101" s="22">
        <v>47.765061539999998</v>
      </c>
      <c r="J101" s="22">
        <v>0</v>
      </c>
      <c r="K101" s="22">
        <v>0</v>
      </c>
      <c r="L101" s="22">
        <v>0.23207795000000001</v>
      </c>
      <c r="M101" s="22">
        <v>36.125685330000003</v>
      </c>
      <c r="N101" s="22">
        <v>0.15955907999999999</v>
      </c>
      <c r="O101" s="22">
        <v>102.73893051</v>
      </c>
      <c r="P101" s="22">
        <v>6.3441629999999999E-2</v>
      </c>
      <c r="Q101" s="24">
        <v>0</v>
      </c>
      <c r="R101" s="22">
        <v>3.7499999999999997E-5</v>
      </c>
      <c r="S101" s="22">
        <v>3.4999999999999998E-7</v>
      </c>
      <c r="T101" s="22">
        <v>2.3938340999999999</v>
      </c>
      <c r="U101" s="22">
        <v>11.632504170000001</v>
      </c>
      <c r="V101" s="22">
        <v>0</v>
      </c>
      <c r="W101" s="22">
        <v>0.12757335</v>
      </c>
      <c r="X101" s="42"/>
    </row>
    <row r="102" spans="2:24" ht="18" customHeight="1" x14ac:dyDescent="0.2">
      <c r="B102" s="18" t="s">
        <v>126</v>
      </c>
      <c r="C102" s="19" t="s">
        <v>29</v>
      </c>
      <c r="D102" s="39">
        <v>58.271073719999997</v>
      </c>
      <c r="E102" s="21">
        <v>14.574176059999999</v>
      </c>
      <c r="F102" s="22">
        <v>9.2144014500000004</v>
      </c>
      <c r="G102" s="22">
        <v>5.3597746099999997</v>
      </c>
      <c r="H102" s="23">
        <v>43.696897659999998</v>
      </c>
      <c r="I102" s="22">
        <v>15.023465529999999</v>
      </c>
      <c r="J102" s="22">
        <v>0</v>
      </c>
      <c r="K102" s="22">
        <v>0</v>
      </c>
      <c r="L102" s="22">
        <v>1.929896E-2</v>
      </c>
      <c r="M102" s="22">
        <v>5.8601903699999998</v>
      </c>
      <c r="N102" s="22">
        <v>2.2299780000000002E-2</v>
      </c>
      <c r="O102" s="22">
        <v>17.745937210000001</v>
      </c>
      <c r="P102" s="22">
        <v>1.9739570000000001E-2</v>
      </c>
      <c r="Q102" s="24">
        <v>0</v>
      </c>
      <c r="R102" s="22">
        <v>5.2500000000000002E-5</v>
      </c>
      <c r="S102" s="22">
        <v>0</v>
      </c>
      <c r="T102" s="22">
        <v>0.86102888</v>
      </c>
      <c r="U102" s="22">
        <v>4.1386733600000003</v>
      </c>
      <c r="V102" s="22">
        <v>0</v>
      </c>
      <c r="W102" s="22">
        <v>6.2115E-3</v>
      </c>
      <c r="X102" s="42"/>
    </row>
    <row r="103" spans="2:24" ht="18" customHeight="1" x14ac:dyDescent="0.2">
      <c r="B103" s="18" t="s">
        <v>364</v>
      </c>
      <c r="C103" s="19" t="s">
        <v>347</v>
      </c>
      <c r="D103" s="39">
        <v>89.522943929999997</v>
      </c>
      <c r="E103" s="21">
        <v>29.689305579999999</v>
      </c>
      <c r="F103" s="22">
        <v>22.424849519999999</v>
      </c>
      <c r="G103" s="22">
        <v>7.2644560599999997</v>
      </c>
      <c r="H103" s="23">
        <v>59.833638350000008</v>
      </c>
      <c r="I103" s="22">
        <v>17.381792780000001</v>
      </c>
      <c r="J103" s="22">
        <v>0</v>
      </c>
      <c r="K103" s="22">
        <v>0</v>
      </c>
      <c r="L103" s="22">
        <v>0.1112942</v>
      </c>
      <c r="M103" s="22">
        <v>9.9345007699999996</v>
      </c>
      <c r="N103" s="22">
        <v>0.20877361</v>
      </c>
      <c r="O103" s="22">
        <v>24.763604170000001</v>
      </c>
      <c r="P103" s="22">
        <v>2.5194790000000002E-2</v>
      </c>
      <c r="Q103" s="24">
        <v>0</v>
      </c>
      <c r="R103" s="22">
        <v>2.5000000000000001E-5</v>
      </c>
      <c r="S103" s="22">
        <v>0</v>
      </c>
      <c r="T103" s="22">
        <v>1.7877407999999999</v>
      </c>
      <c r="U103" s="22">
        <v>5.5444147700000004</v>
      </c>
      <c r="V103" s="22">
        <v>0</v>
      </c>
      <c r="W103" s="22">
        <v>7.6297459999999998E-2</v>
      </c>
      <c r="X103" s="42"/>
    </row>
    <row r="104" spans="2:24" ht="18" customHeight="1" x14ac:dyDescent="0.2">
      <c r="B104" s="18" t="s">
        <v>127</v>
      </c>
      <c r="C104" s="19" t="s">
        <v>30</v>
      </c>
      <c r="D104" s="39">
        <v>143.81349003000003</v>
      </c>
      <c r="E104" s="21">
        <v>73.186342160000009</v>
      </c>
      <c r="F104" s="22">
        <v>55.163113410000001</v>
      </c>
      <c r="G104" s="22">
        <v>18.023228750000001</v>
      </c>
      <c r="H104" s="23">
        <v>70.627147869999988</v>
      </c>
      <c r="I104" s="22">
        <v>36.22120778</v>
      </c>
      <c r="J104" s="22">
        <v>0</v>
      </c>
      <c r="K104" s="22">
        <v>0</v>
      </c>
      <c r="L104" s="22">
        <v>6.1896800000000004E-3</v>
      </c>
      <c r="M104" s="22">
        <v>9.0823607099999997</v>
      </c>
      <c r="N104" s="22">
        <v>1.7617069999999999E-2</v>
      </c>
      <c r="O104" s="22">
        <v>20.05880814</v>
      </c>
      <c r="P104" s="22">
        <v>6.7954000000000001E-3</v>
      </c>
      <c r="Q104" s="24">
        <v>0</v>
      </c>
      <c r="R104" s="22">
        <v>9.7499999999999998E-5</v>
      </c>
      <c r="S104" s="22">
        <v>0</v>
      </c>
      <c r="T104" s="22">
        <v>0.63478458000000004</v>
      </c>
      <c r="U104" s="22">
        <v>4.5774551600000004</v>
      </c>
      <c r="V104" s="22">
        <v>0</v>
      </c>
      <c r="W104" s="22">
        <v>2.183185E-2</v>
      </c>
      <c r="X104" s="42"/>
    </row>
    <row r="105" spans="2:24" ht="18" customHeight="1" x14ac:dyDescent="0.2">
      <c r="B105" s="18" t="s">
        <v>128</v>
      </c>
      <c r="C105" s="19" t="s">
        <v>31</v>
      </c>
      <c r="D105" s="39">
        <v>64.651376849999991</v>
      </c>
      <c r="E105" s="21">
        <v>37.520778489999998</v>
      </c>
      <c r="F105" s="22">
        <v>25.629375849999999</v>
      </c>
      <c r="G105" s="22">
        <v>11.891402640000001</v>
      </c>
      <c r="H105" s="23">
        <v>27.13059836</v>
      </c>
      <c r="I105" s="22">
        <v>6.4853015200000002</v>
      </c>
      <c r="J105" s="22">
        <v>0</v>
      </c>
      <c r="K105" s="22">
        <v>0</v>
      </c>
      <c r="L105" s="22">
        <v>4.4691040000000001E-2</v>
      </c>
      <c r="M105" s="22">
        <v>3.0845020000000001</v>
      </c>
      <c r="N105" s="22">
        <v>5.2699889999999999E-2</v>
      </c>
      <c r="O105" s="22">
        <v>10.01836883</v>
      </c>
      <c r="P105" s="22">
        <v>4.3629999999999997E-3</v>
      </c>
      <c r="Q105" s="24">
        <v>1.0000000000000001E-5</v>
      </c>
      <c r="R105" s="22">
        <v>3.7499999999999997E-5</v>
      </c>
      <c r="S105" s="22">
        <v>0</v>
      </c>
      <c r="T105" s="22">
        <v>0.62355271000000001</v>
      </c>
      <c r="U105" s="22">
        <v>6.7561340599999999</v>
      </c>
      <c r="V105" s="22">
        <v>0</v>
      </c>
      <c r="W105" s="22">
        <v>6.0937810000000002E-2</v>
      </c>
      <c r="X105" s="42"/>
    </row>
    <row r="106" spans="2:24" ht="21" customHeight="1" x14ac:dyDescent="0.2">
      <c r="B106" s="18" t="s">
        <v>129</v>
      </c>
      <c r="C106" s="12" t="s">
        <v>32</v>
      </c>
      <c r="D106" s="38">
        <v>432.50419864000003</v>
      </c>
      <c r="E106" s="14">
        <v>123.72955487</v>
      </c>
      <c r="F106" s="15">
        <v>88.643041940000003</v>
      </c>
      <c r="G106" s="15">
        <v>35.086512929999998</v>
      </c>
      <c r="H106" s="16">
        <v>308.77464377000001</v>
      </c>
      <c r="I106" s="15">
        <v>82.245048050000008</v>
      </c>
      <c r="J106" s="15">
        <v>0</v>
      </c>
      <c r="K106" s="15">
        <v>0</v>
      </c>
      <c r="L106" s="15">
        <v>0.30898819</v>
      </c>
      <c r="M106" s="15">
        <v>46.538477739999998</v>
      </c>
      <c r="N106" s="15">
        <v>0.47860760999999991</v>
      </c>
      <c r="O106" s="15">
        <v>124.37300626000001</v>
      </c>
      <c r="P106" s="15">
        <v>16.216094339999998</v>
      </c>
      <c r="Q106" s="17">
        <v>0</v>
      </c>
      <c r="R106" s="15">
        <v>3.0200000000000001E-3</v>
      </c>
      <c r="S106" s="15">
        <v>1.08789E-3</v>
      </c>
      <c r="T106" s="15">
        <v>9.19224657</v>
      </c>
      <c r="U106" s="15">
        <v>29.006335959999998</v>
      </c>
      <c r="V106" s="15">
        <v>0</v>
      </c>
      <c r="W106" s="15">
        <v>0.41173115999999998</v>
      </c>
      <c r="X106" s="42"/>
    </row>
    <row r="107" spans="2:24" ht="18" customHeight="1" x14ac:dyDescent="0.2">
      <c r="B107" s="18" t="s">
        <v>130</v>
      </c>
      <c r="C107" s="19" t="s">
        <v>33</v>
      </c>
      <c r="D107" s="39">
        <v>104.58095079000002</v>
      </c>
      <c r="E107" s="21">
        <v>29.168753930000001</v>
      </c>
      <c r="F107" s="22">
        <v>21.28456954</v>
      </c>
      <c r="G107" s="22">
        <v>7.8841843899999997</v>
      </c>
      <c r="H107" s="23">
        <v>75.412196860000009</v>
      </c>
      <c r="I107" s="22">
        <v>11.781852689999999</v>
      </c>
      <c r="J107" s="22">
        <v>0</v>
      </c>
      <c r="K107" s="22">
        <v>0</v>
      </c>
      <c r="L107" s="22">
        <v>7.7837829999999997E-2</v>
      </c>
      <c r="M107" s="22">
        <v>14.183384090000001</v>
      </c>
      <c r="N107" s="22">
        <v>3.2094350000000001E-2</v>
      </c>
      <c r="O107" s="22">
        <v>42.651439940000003</v>
      </c>
      <c r="P107" s="22">
        <v>1.524E-3</v>
      </c>
      <c r="Q107" s="24">
        <v>0</v>
      </c>
      <c r="R107" s="22">
        <v>0</v>
      </c>
      <c r="S107" s="22">
        <v>0</v>
      </c>
      <c r="T107" s="22">
        <v>1.04655875</v>
      </c>
      <c r="U107" s="22">
        <v>5.5634409900000001</v>
      </c>
      <c r="V107" s="22">
        <v>0</v>
      </c>
      <c r="W107" s="22">
        <v>7.406422E-2</v>
      </c>
      <c r="X107" s="42"/>
    </row>
    <row r="108" spans="2:24" ht="18" customHeight="1" x14ac:dyDescent="0.2">
      <c r="B108" s="18" t="s">
        <v>131</v>
      </c>
      <c r="C108" s="19" t="s">
        <v>34</v>
      </c>
      <c r="D108" s="39">
        <v>73.978474470000009</v>
      </c>
      <c r="E108" s="21">
        <v>30.493000949999999</v>
      </c>
      <c r="F108" s="22">
        <v>23.36595161</v>
      </c>
      <c r="G108" s="22">
        <v>7.1270493400000001</v>
      </c>
      <c r="H108" s="23">
        <v>43.485473519999999</v>
      </c>
      <c r="I108" s="22">
        <v>16.296427749999999</v>
      </c>
      <c r="J108" s="22">
        <v>0</v>
      </c>
      <c r="K108" s="22">
        <v>0</v>
      </c>
      <c r="L108" s="22">
        <v>5.7994150000000001E-2</v>
      </c>
      <c r="M108" s="22">
        <v>5.2098950000000004</v>
      </c>
      <c r="N108" s="22">
        <v>6.2260419999999997E-2</v>
      </c>
      <c r="O108" s="22">
        <v>15.773824449999999</v>
      </c>
      <c r="P108" s="22">
        <v>4.3886519999999998E-2</v>
      </c>
      <c r="Q108" s="24">
        <v>0</v>
      </c>
      <c r="R108" s="22">
        <v>0</v>
      </c>
      <c r="S108" s="22">
        <v>0</v>
      </c>
      <c r="T108" s="22">
        <v>0.94245632999999995</v>
      </c>
      <c r="U108" s="22">
        <v>4.9808469400000002</v>
      </c>
      <c r="V108" s="22">
        <v>0</v>
      </c>
      <c r="W108" s="22">
        <v>0.11788195999999999</v>
      </c>
      <c r="X108" s="42"/>
    </row>
    <row r="109" spans="2:24" ht="18" customHeight="1" x14ac:dyDescent="0.2">
      <c r="B109" s="18" t="s">
        <v>132</v>
      </c>
      <c r="C109" s="19" t="s">
        <v>35</v>
      </c>
      <c r="D109" s="39">
        <v>117.30147142</v>
      </c>
      <c r="E109" s="21">
        <v>40.870177689999998</v>
      </c>
      <c r="F109" s="22">
        <v>30.343115040000001</v>
      </c>
      <c r="G109" s="22">
        <v>10.52706265</v>
      </c>
      <c r="H109" s="23">
        <v>76.431293730000007</v>
      </c>
      <c r="I109" s="22">
        <v>20.09211917</v>
      </c>
      <c r="J109" s="22">
        <v>0</v>
      </c>
      <c r="K109" s="22">
        <v>0</v>
      </c>
      <c r="L109" s="22">
        <v>2.068994E-2</v>
      </c>
      <c r="M109" s="22">
        <v>13.856826330000001</v>
      </c>
      <c r="N109" s="22">
        <v>5.4399450000000002E-2</v>
      </c>
      <c r="O109" s="22">
        <v>19.15257695</v>
      </c>
      <c r="P109" s="22">
        <v>16.13138064</v>
      </c>
      <c r="Q109" s="24">
        <v>0</v>
      </c>
      <c r="R109" s="22">
        <v>0</v>
      </c>
      <c r="S109" s="22">
        <v>2.1E-7</v>
      </c>
      <c r="T109" s="22">
        <v>1.31948029</v>
      </c>
      <c r="U109" s="22">
        <v>5.7603730200000003</v>
      </c>
      <c r="V109" s="22">
        <v>0</v>
      </c>
      <c r="W109" s="22">
        <v>4.3447729999999997E-2</v>
      </c>
      <c r="X109" s="42"/>
    </row>
    <row r="110" spans="2:24" ht="18" customHeight="1" x14ac:dyDescent="0.2">
      <c r="B110" s="18" t="s">
        <v>133</v>
      </c>
      <c r="C110" s="19" t="s">
        <v>36</v>
      </c>
      <c r="D110" s="39">
        <v>59.654724369999997</v>
      </c>
      <c r="E110" s="21">
        <v>4.27942029</v>
      </c>
      <c r="F110" s="22">
        <v>2.8943938299999998</v>
      </c>
      <c r="G110" s="22">
        <v>1.38502646</v>
      </c>
      <c r="H110" s="23">
        <v>55.375304079999999</v>
      </c>
      <c r="I110" s="22">
        <v>16.956690070000001</v>
      </c>
      <c r="J110" s="22">
        <v>0</v>
      </c>
      <c r="K110" s="22">
        <v>0</v>
      </c>
      <c r="L110" s="22">
        <v>0.10010018</v>
      </c>
      <c r="M110" s="22">
        <v>6.4172550299999997</v>
      </c>
      <c r="N110" s="22">
        <v>0.17198513000000001</v>
      </c>
      <c r="O110" s="22">
        <v>24.27615879</v>
      </c>
      <c r="P110" s="22">
        <v>2.1876409999999999E-2</v>
      </c>
      <c r="Q110" s="24">
        <v>0</v>
      </c>
      <c r="R110" s="22">
        <v>2.6150000000000001E-3</v>
      </c>
      <c r="S110" s="22">
        <v>0</v>
      </c>
      <c r="T110" s="22">
        <v>3.4678273399999999</v>
      </c>
      <c r="U110" s="22">
        <v>3.9117498899999998</v>
      </c>
      <c r="V110" s="22">
        <v>0</v>
      </c>
      <c r="W110" s="22">
        <v>4.9046239999999998E-2</v>
      </c>
      <c r="X110" s="42"/>
    </row>
    <row r="111" spans="2:24" ht="18" customHeight="1" x14ac:dyDescent="0.2">
      <c r="B111" s="18" t="s">
        <v>134</v>
      </c>
      <c r="C111" s="19" t="s">
        <v>37</v>
      </c>
      <c r="D111" s="39">
        <v>15.628993250000001</v>
      </c>
      <c r="E111" s="21">
        <v>3.8050313099999995</v>
      </c>
      <c r="F111" s="22">
        <v>2.0593315099999998</v>
      </c>
      <c r="G111" s="22">
        <v>1.7456997999999999</v>
      </c>
      <c r="H111" s="23">
        <v>11.82396194</v>
      </c>
      <c r="I111" s="22">
        <v>3.0747049400000002</v>
      </c>
      <c r="J111" s="22">
        <v>0</v>
      </c>
      <c r="K111" s="22">
        <v>0</v>
      </c>
      <c r="L111" s="22">
        <v>3.5121000000000002E-3</v>
      </c>
      <c r="M111" s="22">
        <v>1.01407571</v>
      </c>
      <c r="N111" s="22">
        <v>2.2104199999999998E-3</v>
      </c>
      <c r="O111" s="22">
        <v>5.4851983500000001</v>
      </c>
      <c r="P111" s="22">
        <v>1.018E-2</v>
      </c>
      <c r="Q111" s="24">
        <v>0</v>
      </c>
      <c r="R111" s="22">
        <v>4.0499999999999998E-4</v>
      </c>
      <c r="S111" s="22">
        <v>0</v>
      </c>
      <c r="T111" s="22">
        <v>0.45042479000000002</v>
      </c>
      <c r="U111" s="22">
        <v>1.7740702399999999</v>
      </c>
      <c r="V111" s="22">
        <v>0</v>
      </c>
      <c r="W111" s="22">
        <v>9.1803900000000001E-3</v>
      </c>
      <c r="X111" s="42"/>
    </row>
    <row r="112" spans="2:24" ht="18" customHeight="1" x14ac:dyDescent="0.2">
      <c r="B112" s="18" t="s">
        <v>135</v>
      </c>
      <c r="C112" s="19" t="s">
        <v>38</v>
      </c>
      <c r="D112" s="39">
        <v>38.131120729999999</v>
      </c>
      <c r="E112" s="21">
        <v>7.5941445700000001</v>
      </c>
      <c r="F112" s="22">
        <v>4.3795382800000002</v>
      </c>
      <c r="G112" s="22">
        <v>3.2146062899999999</v>
      </c>
      <c r="H112" s="23">
        <v>30.536976159999998</v>
      </c>
      <c r="I112" s="22">
        <v>9.3309829900000008</v>
      </c>
      <c r="J112" s="22">
        <v>0</v>
      </c>
      <c r="K112" s="22">
        <v>0</v>
      </c>
      <c r="L112" s="22">
        <v>4.0437229999999998E-2</v>
      </c>
      <c r="M112" s="22">
        <v>3.7979103799999998</v>
      </c>
      <c r="N112" s="22">
        <v>0.14662033999999999</v>
      </c>
      <c r="O112" s="22">
        <v>11.94110643</v>
      </c>
      <c r="P112" s="22">
        <v>7.2467699999999996E-3</v>
      </c>
      <c r="Q112" s="24">
        <v>0</v>
      </c>
      <c r="R112" s="22">
        <v>0</v>
      </c>
      <c r="S112" s="22">
        <v>1.0876799999999999E-3</v>
      </c>
      <c r="T112" s="22">
        <v>1.42108901</v>
      </c>
      <c r="U112" s="22">
        <v>3.7766027200000001</v>
      </c>
      <c r="V112" s="22">
        <v>0</v>
      </c>
      <c r="W112" s="22">
        <v>7.3892609999999997E-2</v>
      </c>
      <c r="X112" s="42"/>
    </row>
    <row r="113" spans="2:24" ht="18" customHeight="1" x14ac:dyDescent="0.2">
      <c r="B113" s="18" t="s">
        <v>136</v>
      </c>
      <c r="C113" s="19" t="s">
        <v>39</v>
      </c>
      <c r="D113" s="39">
        <v>23.228463610000002</v>
      </c>
      <c r="E113" s="21">
        <v>7.5190261300000003</v>
      </c>
      <c r="F113" s="22">
        <v>4.3161421300000002</v>
      </c>
      <c r="G113" s="22">
        <v>3.2028840000000001</v>
      </c>
      <c r="H113" s="23">
        <v>15.70943748</v>
      </c>
      <c r="I113" s="22">
        <v>4.7122704400000002</v>
      </c>
      <c r="J113" s="22">
        <v>0</v>
      </c>
      <c r="K113" s="22">
        <v>0</v>
      </c>
      <c r="L113" s="22">
        <v>8.4167600000000006E-3</v>
      </c>
      <c r="M113" s="22">
        <v>2.0591311999999999</v>
      </c>
      <c r="N113" s="22">
        <v>9.0375000000000004E-3</v>
      </c>
      <c r="O113" s="22">
        <v>5.0927013499999996</v>
      </c>
      <c r="P113" s="22">
        <v>0</v>
      </c>
      <c r="Q113" s="24">
        <v>0</v>
      </c>
      <c r="R113" s="22">
        <v>0</v>
      </c>
      <c r="S113" s="22">
        <v>0</v>
      </c>
      <c r="T113" s="22">
        <v>0.54441006000000003</v>
      </c>
      <c r="U113" s="22">
        <v>3.2392521599999999</v>
      </c>
      <c r="V113" s="22">
        <v>0</v>
      </c>
      <c r="W113" s="22">
        <v>4.4218010000000002E-2</v>
      </c>
      <c r="X113" s="42"/>
    </row>
    <row r="114" spans="2:24" ht="21" customHeight="1" x14ac:dyDescent="0.2">
      <c r="B114" s="18" t="s">
        <v>137</v>
      </c>
      <c r="C114" s="12" t="s">
        <v>40</v>
      </c>
      <c r="D114" s="38">
        <v>667.67802258000006</v>
      </c>
      <c r="E114" s="14">
        <v>218.20711771000003</v>
      </c>
      <c r="F114" s="15">
        <v>147.42071855</v>
      </c>
      <c r="G114" s="15">
        <v>70.786399160000016</v>
      </c>
      <c r="H114" s="16">
        <v>449.47090486999997</v>
      </c>
      <c r="I114" s="15">
        <v>142.74428605</v>
      </c>
      <c r="J114" s="15">
        <v>0</v>
      </c>
      <c r="K114" s="15">
        <v>5.1064999999999999E-2</v>
      </c>
      <c r="L114" s="15">
        <v>0.25586535999999999</v>
      </c>
      <c r="M114" s="15">
        <v>53.087042650000001</v>
      </c>
      <c r="N114" s="15">
        <v>0.51417835000000001</v>
      </c>
      <c r="O114" s="15">
        <v>164.00242308999998</v>
      </c>
      <c r="P114" s="15">
        <v>27.410831890000001</v>
      </c>
      <c r="Q114" s="17">
        <v>0</v>
      </c>
      <c r="R114" s="15">
        <v>1.0602500000000001E-2</v>
      </c>
      <c r="S114" s="15">
        <v>2.3E-6</v>
      </c>
      <c r="T114" s="15">
        <v>14.648463660000001</v>
      </c>
      <c r="U114" s="15">
        <v>46.225448020000002</v>
      </c>
      <c r="V114" s="15">
        <v>0</v>
      </c>
      <c r="W114" s="15">
        <v>0.52069600000000005</v>
      </c>
      <c r="X114" s="42"/>
    </row>
    <row r="115" spans="2:24" ht="18" customHeight="1" x14ac:dyDescent="0.2">
      <c r="B115" s="18" t="s">
        <v>138</v>
      </c>
      <c r="C115" s="19" t="s">
        <v>41</v>
      </c>
      <c r="D115" s="39">
        <v>85.805829920000008</v>
      </c>
      <c r="E115" s="21">
        <v>37.078182990000002</v>
      </c>
      <c r="F115" s="22">
        <v>20.30653573</v>
      </c>
      <c r="G115" s="22">
        <v>16.771647260000002</v>
      </c>
      <c r="H115" s="23">
        <v>48.727646929999992</v>
      </c>
      <c r="I115" s="22">
        <v>14.62729695</v>
      </c>
      <c r="J115" s="22">
        <v>0</v>
      </c>
      <c r="K115" s="22">
        <v>2.5000000000000001E-4</v>
      </c>
      <c r="L115" s="22">
        <v>3.1123020000000001E-2</v>
      </c>
      <c r="M115" s="22">
        <v>6.9053612400000004</v>
      </c>
      <c r="N115" s="22">
        <v>3.6083749999999998E-2</v>
      </c>
      <c r="O115" s="22">
        <v>16.209328809999999</v>
      </c>
      <c r="P115" s="22">
        <v>0.11842796999999999</v>
      </c>
      <c r="Q115" s="24">
        <v>0</v>
      </c>
      <c r="R115" s="22">
        <v>4.6000000000000001E-4</v>
      </c>
      <c r="S115" s="22">
        <v>0</v>
      </c>
      <c r="T115" s="22">
        <v>1.2950079299999999</v>
      </c>
      <c r="U115" s="22">
        <v>9.4611485700000006</v>
      </c>
      <c r="V115" s="22">
        <v>0</v>
      </c>
      <c r="W115" s="22">
        <v>4.315869E-2</v>
      </c>
      <c r="X115" s="42"/>
    </row>
    <row r="116" spans="2:24" ht="18" customHeight="1" x14ac:dyDescent="0.2">
      <c r="B116" s="18" t="s">
        <v>139</v>
      </c>
      <c r="C116" s="19" t="s">
        <v>42</v>
      </c>
      <c r="D116" s="39">
        <v>95.388867719999993</v>
      </c>
      <c r="E116" s="21">
        <v>21.247428460000002</v>
      </c>
      <c r="F116" s="22">
        <v>12.21274992</v>
      </c>
      <c r="G116" s="22">
        <v>9.0346785399999998</v>
      </c>
      <c r="H116" s="23">
        <v>74.141439259999999</v>
      </c>
      <c r="I116" s="22">
        <v>27.53758745</v>
      </c>
      <c r="J116" s="22">
        <v>0</v>
      </c>
      <c r="K116" s="22">
        <v>0</v>
      </c>
      <c r="L116" s="22">
        <v>2.7936349999999999E-2</v>
      </c>
      <c r="M116" s="22">
        <v>8.8795930999999992</v>
      </c>
      <c r="N116" s="22">
        <v>0.12193888999999999</v>
      </c>
      <c r="O116" s="22">
        <v>25.768289410000001</v>
      </c>
      <c r="P116" s="22">
        <v>0.47766269</v>
      </c>
      <c r="Q116" s="24">
        <v>0</v>
      </c>
      <c r="R116" s="22">
        <v>4.0575000000000003E-3</v>
      </c>
      <c r="S116" s="22">
        <v>0</v>
      </c>
      <c r="T116" s="22">
        <v>2.5550493900000002</v>
      </c>
      <c r="U116" s="22">
        <v>8.6937271500000008</v>
      </c>
      <c r="V116" s="22">
        <v>0</v>
      </c>
      <c r="W116" s="22">
        <v>7.5597330000000004E-2</v>
      </c>
      <c r="X116" s="42"/>
    </row>
    <row r="117" spans="2:24" ht="18" customHeight="1" x14ac:dyDescent="0.2">
      <c r="B117" s="18" t="s">
        <v>140</v>
      </c>
      <c r="C117" s="19" t="s">
        <v>43</v>
      </c>
      <c r="D117" s="39">
        <v>393.35389672000002</v>
      </c>
      <c r="E117" s="21">
        <v>136.50778897999999</v>
      </c>
      <c r="F117" s="22">
        <v>101.77199942</v>
      </c>
      <c r="G117" s="22">
        <v>34.735789560000001</v>
      </c>
      <c r="H117" s="23">
        <v>256.84610773999998</v>
      </c>
      <c r="I117" s="22">
        <v>79.487524829999998</v>
      </c>
      <c r="J117" s="22">
        <v>0</v>
      </c>
      <c r="K117" s="22">
        <v>5.0814999999999999E-2</v>
      </c>
      <c r="L117" s="22">
        <v>0.16236788999999999</v>
      </c>
      <c r="M117" s="22">
        <v>29.976275059999999</v>
      </c>
      <c r="N117" s="22">
        <v>0.24450895</v>
      </c>
      <c r="O117" s="22">
        <v>93.462922070000005</v>
      </c>
      <c r="P117" s="22">
        <v>26.403082739999999</v>
      </c>
      <c r="Q117" s="24">
        <v>0</v>
      </c>
      <c r="R117" s="22">
        <v>1.8825000000000001E-3</v>
      </c>
      <c r="S117" s="22">
        <v>2.3E-6</v>
      </c>
      <c r="T117" s="22">
        <v>8.0542563000000005</v>
      </c>
      <c r="U117" s="22">
        <v>18.717733930000001</v>
      </c>
      <c r="V117" s="22">
        <v>0</v>
      </c>
      <c r="W117" s="22">
        <v>0.28473617000000001</v>
      </c>
      <c r="X117" s="42"/>
    </row>
    <row r="118" spans="2:24" ht="18" customHeight="1" x14ac:dyDescent="0.2">
      <c r="B118" s="18" t="s">
        <v>376</v>
      </c>
      <c r="C118" s="19" t="s">
        <v>348</v>
      </c>
      <c r="D118" s="39">
        <v>29.938236109999998</v>
      </c>
      <c r="E118" s="21">
        <v>11.394354979999999</v>
      </c>
      <c r="F118" s="22">
        <v>6.3112776799999999</v>
      </c>
      <c r="G118" s="22">
        <v>5.0830773000000002</v>
      </c>
      <c r="H118" s="23">
        <v>18.543881129999999</v>
      </c>
      <c r="I118" s="22">
        <v>5.9948463900000002</v>
      </c>
      <c r="J118" s="22">
        <v>0</v>
      </c>
      <c r="K118" s="22">
        <v>0</v>
      </c>
      <c r="L118" s="22">
        <v>1.4662690000000001E-2</v>
      </c>
      <c r="M118" s="22">
        <v>1.33693752</v>
      </c>
      <c r="N118" s="22">
        <v>3.9938809999999998E-2</v>
      </c>
      <c r="O118" s="22">
        <v>6.8762708799999999</v>
      </c>
      <c r="P118" s="22">
        <v>2.2460000000000002E-3</v>
      </c>
      <c r="Q118" s="24">
        <v>0</v>
      </c>
      <c r="R118" s="22">
        <v>0</v>
      </c>
      <c r="S118" s="22">
        <v>0</v>
      </c>
      <c r="T118" s="22">
        <v>0.83510477000000005</v>
      </c>
      <c r="U118" s="22">
        <v>3.39973569</v>
      </c>
      <c r="V118" s="22">
        <v>0</v>
      </c>
      <c r="W118" s="22">
        <v>4.4138379999999998E-2</v>
      </c>
      <c r="X118" s="42"/>
    </row>
    <row r="119" spans="2:24" ht="18" customHeight="1" x14ac:dyDescent="0.2">
      <c r="B119" s="18" t="s">
        <v>141</v>
      </c>
      <c r="C119" s="19" t="s">
        <v>44</v>
      </c>
      <c r="D119" s="39">
        <v>26.373143679999995</v>
      </c>
      <c r="E119" s="21">
        <v>2.3991642</v>
      </c>
      <c r="F119" s="22">
        <v>1.26494982</v>
      </c>
      <c r="G119" s="22">
        <v>1.13421438</v>
      </c>
      <c r="H119" s="23">
        <v>23.973979479999997</v>
      </c>
      <c r="I119" s="22">
        <v>6.9328729500000001</v>
      </c>
      <c r="J119" s="22">
        <v>0</v>
      </c>
      <c r="K119" s="22">
        <v>0</v>
      </c>
      <c r="L119" s="22">
        <v>1.5170919999999999E-2</v>
      </c>
      <c r="M119" s="22">
        <v>2.53777987</v>
      </c>
      <c r="N119" s="22">
        <v>2.2797089999999999E-2</v>
      </c>
      <c r="O119" s="22">
        <v>11.871613959999999</v>
      </c>
      <c r="P119" s="22">
        <v>1.98182E-3</v>
      </c>
      <c r="Q119" s="24">
        <v>0</v>
      </c>
      <c r="R119" s="22">
        <v>1E-4</v>
      </c>
      <c r="S119" s="22">
        <v>0</v>
      </c>
      <c r="T119" s="22">
        <v>0.60794939999999997</v>
      </c>
      <c r="U119" s="22">
        <v>1.9554701400000001</v>
      </c>
      <c r="V119" s="22">
        <v>0</v>
      </c>
      <c r="W119" s="22">
        <v>2.8243330000000001E-2</v>
      </c>
      <c r="X119" s="42"/>
    </row>
    <row r="120" spans="2:24" ht="18" customHeight="1" thickBot="1" x14ac:dyDescent="0.25">
      <c r="B120" s="18" t="s">
        <v>142</v>
      </c>
      <c r="C120" s="25" t="s">
        <v>45</v>
      </c>
      <c r="D120" s="40">
        <v>36.81804842999999</v>
      </c>
      <c r="E120" s="27">
        <v>9.5801981000000005</v>
      </c>
      <c r="F120" s="28">
        <v>5.5532059800000004</v>
      </c>
      <c r="G120" s="28">
        <v>4.0269921200000001</v>
      </c>
      <c r="H120" s="29">
        <v>27.237850330000004</v>
      </c>
      <c r="I120" s="28">
        <v>8.1641574800000001</v>
      </c>
      <c r="J120" s="28">
        <v>0</v>
      </c>
      <c r="K120" s="28">
        <v>0</v>
      </c>
      <c r="L120" s="28">
        <v>4.6044900000000001E-3</v>
      </c>
      <c r="M120" s="28">
        <v>3.4510958600000001</v>
      </c>
      <c r="N120" s="28">
        <v>4.891086E-2</v>
      </c>
      <c r="O120" s="28">
        <v>9.81399796</v>
      </c>
      <c r="P120" s="28">
        <v>0.40743066999999999</v>
      </c>
      <c r="Q120" s="30">
        <v>0</v>
      </c>
      <c r="R120" s="28">
        <v>4.1025000000000002E-3</v>
      </c>
      <c r="S120" s="28">
        <v>0</v>
      </c>
      <c r="T120" s="28">
        <v>1.3010958699999999</v>
      </c>
      <c r="U120" s="28">
        <v>3.9976325400000001</v>
      </c>
      <c r="V120" s="28">
        <v>0</v>
      </c>
      <c r="W120" s="28">
        <v>4.4822099999999997E-2</v>
      </c>
      <c r="X120" s="42"/>
    </row>
    <row r="121" spans="2:24" customFormat="1" ht="18" customHeight="1" thickTop="1" thickBot="1" x14ac:dyDescent="0.25">
      <c r="B121" s="18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2"/>
    </row>
    <row r="122" spans="2:24" ht="27" customHeight="1" thickTop="1" x14ac:dyDescent="0.2">
      <c r="C122" s="35" t="s">
        <v>243</v>
      </c>
      <c r="D122" s="5" t="s">
        <v>3</v>
      </c>
      <c r="E122" s="6" t="s">
        <v>4</v>
      </c>
      <c r="F122" s="5" t="s">
        <v>5</v>
      </c>
      <c r="G122" s="5" t="s">
        <v>6</v>
      </c>
      <c r="H122" s="5" t="s">
        <v>7</v>
      </c>
      <c r="I122" s="5" t="s">
        <v>8</v>
      </c>
      <c r="J122" s="5" t="s">
        <v>9</v>
      </c>
      <c r="K122" s="5" t="s">
        <v>10</v>
      </c>
      <c r="L122" s="5" t="s">
        <v>11</v>
      </c>
      <c r="M122" s="5" t="s">
        <v>12</v>
      </c>
      <c r="N122" s="5" t="s">
        <v>13</v>
      </c>
      <c r="O122" s="5" t="s">
        <v>14</v>
      </c>
      <c r="P122" s="5" t="s">
        <v>15</v>
      </c>
      <c r="Q122" s="5" t="s">
        <v>16</v>
      </c>
      <c r="R122" s="5" t="s">
        <v>17</v>
      </c>
      <c r="S122" s="5" t="s">
        <v>18</v>
      </c>
      <c r="T122" s="5" t="s">
        <v>19</v>
      </c>
      <c r="U122" s="5" t="s">
        <v>20</v>
      </c>
      <c r="V122" s="5" t="s">
        <v>21</v>
      </c>
      <c r="W122" s="5" t="s">
        <v>22</v>
      </c>
      <c r="X122" s="42"/>
    </row>
    <row r="123" spans="2:24" ht="27.75" customHeight="1" x14ac:dyDescent="0.2">
      <c r="B123" s="18" t="s">
        <v>144</v>
      </c>
      <c r="C123" s="36" t="s">
        <v>3</v>
      </c>
      <c r="D123" s="37">
        <v>33824.297479700006</v>
      </c>
      <c r="E123" s="8">
        <v>13554.428701690002</v>
      </c>
      <c r="F123" s="9">
        <v>11127.189873200001</v>
      </c>
      <c r="G123" s="9">
        <v>2427.2388284899998</v>
      </c>
      <c r="H123" s="9">
        <v>20269.868778010001</v>
      </c>
      <c r="I123" s="9">
        <v>7351.8934031899998</v>
      </c>
      <c r="J123" s="9">
        <v>0</v>
      </c>
      <c r="K123" s="9">
        <v>7.5771789999999992E-2</v>
      </c>
      <c r="L123" s="9">
        <v>10.641867730000001</v>
      </c>
      <c r="M123" s="9">
        <v>2335.8032173000001</v>
      </c>
      <c r="N123" s="9">
        <v>15.880609640000001</v>
      </c>
      <c r="O123" s="9">
        <v>6950.3609233400002</v>
      </c>
      <c r="P123" s="9">
        <v>436.91060401000004</v>
      </c>
      <c r="Q123" s="9">
        <v>342.37231143000002</v>
      </c>
      <c r="R123" s="9">
        <v>1938.3580808700001</v>
      </c>
      <c r="S123" s="9">
        <v>104.81124395000001</v>
      </c>
      <c r="T123" s="10">
        <v>376.46667331000003</v>
      </c>
      <c r="U123" s="9">
        <v>401.61105309000004</v>
      </c>
      <c r="V123" s="11">
        <v>0</v>
      </c>
      <c r="W123" s="9">
        <v>4.6830183600000002</v>
      </c>
      <c r="X123" s="42"/>
    </row>
    <row r="124" spans="2:24" ht="21" customHeight="1" x14ac:dyDescent="0.2">
      <c r="B124" s="18" t="s">
        <v>145</v>
      </c>
      <c r="C124" s="12" t="s">
        <v>23</v>
      </c>
      <c r="D124" s="38">
        <v>31881.722214870002</v>
      </c>
      <c r="E124" s="14">
        <v>12895.826396940001</v>
      </c>
      <c r="F124" s="15">
        <v>10612.596443550001</v>
      </c>
      <c r="G124" s="15">
        <v>2283.22995339</v>
      </c>
      <c r="H124" s="16">
        <v>18985.895817930006</v>
      </c>
      <c r="I124" s="15">
        <v>6972.6454839600001</v>
      </c>
      <c r="J124" s="15">
        <v>0</v>
      </c>
      <c r="K124" s="15">
        <v>7.3131139999999997E-2</v>
      </c>
      <c r="L124" s="15">
        <v>10.270910430000001</v>
      </c>
      <c r="M124" s="15">
        <v>2171.6537576800001</v>
      </c>
      <c r="N124" s="15">
        <v>13.658534360000001</v>
      </c>
      <c r="O124" s="15">
        <v>6416.61327162</v>
      </c>
      <c r="P124" s="15">
        <v>395.72199783000002</v>
      </c>
      <c r="Q124" s="17">
        <v>342.33725081</v>
      </c>
      <c r="R124" s="15">
        <v>1937.8855998000001</v>
      </c>
      <c r="S124" s="15">
        <v>104.81119277000001</v>
      </c>
      <c r="T124" s="15">
        <v>341.81339012000001</v>
      </c>
      <c r="U124" s="15">
        <v>275.05765618999999</v>
      </c>
      <c r="V124" s="15">
        <v>0</v>
      </c>
      <c r="W124" s="15">
        <v>3.3536412200000005</v>
      </c>
      <c r="X124" s="42"/>
    </row>
    <row r="125" spans="2:24" ht="18" customHeight="1" x14ac:dyDescent="0.2">
      <c r="B125" s="18" t="s">
        <v>146</v>
      </c>
      <c r="C125" s="19" t="s">
        <v>24</v>
      </c>
      <c r="D125" s="39">
        <v>31598.938195530001</v>
      </c>
      <c r="E125" s="21">
        <v>12809.688053920001</v>
      </c>
      <c r="F125" s="22">
        <v>10544.57563291</v>
      </c>
      <c r="G125" s="22">
        <v>2265.1124210100002</v>
      </c>
      <c r="H125" s="23">
        <v>18789.250141610006</v>
      </c>
      <c r="I125" s="22">
        <v>6899.8543942599999</v>
      </c>
      <c r="J125" s="22">
        <v>0</v>
      </c>
      <c r="K125" s="22">
        <v>7.0589219999999994E-2</v>
      </c>
      <c r="L125" s="22">
        <v>10.21537563</v>
      </c>
      <c r="M125" s="22">
        <v>2148.1550623500002</v>
      </c>
      <c r="N125" s="22">
        <v>13.390492999999999</v>
      </c>
      <c r="O125" s="22">
        <v>6340.4930937999998</v>
      </c>
      <c r="P125" s="22">
        <v>395.62676424</v>
      </c>
      <c r="Q125" s="24">
        <v>342.33725081</v>
      </c>
      <c r="R125" s="22">
        <v>1937.8854773</v>
      </c>
      <c r="S125" s="22">
        <v>104.81119277000001</v>
      </c>
      <c r="T125" s="22">
        <v>335.64357104999999</v>
      </c>
      <c r="U125" s="22">
        <v>257.52304268</v>
      </c>
      <c r="V125" s="22">
        <v>0</v>
      </c>
      <c r="W125" s="22">
        <v>3.2438345000000002</v>
      </c>
      <c r="X125" s="42"/>
    </row>
    <row r="126" spans="2:24" ht="18" customHeight="1" x14ac:dyDescent="0.2">
      <c r="B126" s="18" t="s">
        <v>353</v>
      </c>
      <c r="C126" s="19" t="s">
        <v>346</v>
      </c>
      <c r="D126" s="39">
        <v>154.58575084999998</v>
      </c>
      <c r="E126" s="21">
        <v>39.433023169999998</v>
      </c>
      <c r="F126" s="22">
        <v>32.313512039999999</v>
      </c>
      <c r="G126" s="22">
        <v>7.1195111300000002</v>
      </c>
      <c r="H126" s="23">
        <v>115.15272768</v>
      </c>
      <c r="I126" s="22">
        <v>49.275506999999998</v>
      </c>
      <c r="J126" s="22">
        <v>0</v>
      </c>
      <c r="K126" s="22">
        <v>2.54192E-3</v>
      </c>
      <c r="L126" s="22">
        <v>3.8436860000000003E-2</v>
      </c>
      <c r="M126" s="22">
        <v>11.584948320000001</v>
      </c>
      <c r="N126" s="22">
        <v>0.14728569</v>
      </c>
      <c r="O126" s="22">
        <v>42.712201110000002</v>
      </c>
      <c r="P126" s="22">
        <v>5.8513030000000001E-2</v>
      </c>
      <c r="Q126" s="24">
        <v>0</v>
      </c>
      <c r="R126" s="22">
        <v>2.2500000000000001E-5</v>
      </c>
      <c r="S126" s="22">
        <v>0</v>
      </c>
      <c r="T126" s="22">
        <v>4.3043488200000004</v>
      </c>
      <c r="U126" s="22">
        <v>6.9859573700000004</v>
      </c>
      <c r="V126" s="22">
        <v>0</v>
      </c>
      <c r="W126" s="22">
        <v>4.2965059999999999E-2</v>
      </c>
      <c r="X126" s="42"/>
    </row>
    <row r="127" spans="2:24" ht="18" customHeight="1" x14ac:dyDescent="0.2">
      <c r="B127" s="18" t="s">
        <v>147</v>
      </c>
      <c r="C127" s="19" t="s">
        <v>25</v>
      </c>
      <c r="D127" s="39">
        <v>95.991946550000009</v>
      </c>
      <c r="E127" s="21">
        <v>37.970341520000005</v>
      </c>
      <c r="F127" s="22">
        <v>30.716403450000001</v>
      </c>
      <c r="G127" s="22">
        <v>7.2539380700000002</v>
      </c>
      <c r="H127" s="23">
        <v>58.021605030000003</v>
      </c>
      <c r="I127" s="22">
        <v>14.132388280000001</v>
      </c>
      <c r="J127" s="22">
        <v>0</v>
      </c>
      <c r="K127" s="22">
        <v>0</v>
      </c>
      <c r="L127" s="22">
        <v>1.383097E-2</v>
      </c>
      <c r="M127" s="22">
        <v>8.2718107100000005</v>
      </c>
      <c r="N127" s="22">
        <v>0.11434919</v>
      </c>
      <c r="O127" s="22">
        <v>26.39041933</v>
      </c>
      <c r="P127" s="22">
        <v>3.565128E-2</v>
      </c>
      <c r="Q127" s="24">
        <v>0</v>
      </c>
      <c r="R127" s="22">
        <v>1E-4</v>
      </c>
      <c r="S127" s="22">
        <v>0</v>
      </c>
      <c r="T127" s="22">
        <v>1.5071119399999999</v>
      </c>
      <c r="U127" s="22">
        <v>7.5164436700000001</v>
      </c>
      <c r="V127" s="22">
        <v>0</v>
      </c>
      <c r="W127" s="22">
        <v>3.9499659999999999E-2</v>
      </c>
      <c r="X127" s="42"/>
    </row>
    <row r="128" spans="2:24" ht="18" customHeight="1" x14ac:dyDescent="0.2">
      <c r="B128" s="18" t="s">
        <v>148</v>
      </c>
      <c r="C128" s="19" t="s">
        <v>26</v>
      </c>
      <c r="D128" s="39">
        <v>32.206321939999995</v>
      </c>
      <c r="E128" s="21">
        <v>8.7349783300000006</v>
      </c>
      <c r="F128" s="22">
        <v>4.9908951500000001</v>
      </c>
      <c r="G128" s="22">
        <v>3.7440831800000001</v>
      </c>
      <c r="H128" s="23">
        <v>23.471343610000002</v>
      </c>
      <c r="I128" s="22">
        <v>9.3831944200000006</v>
      </c>
      <c r="J128" s="22">
        <v>0</v>
      </c>
      <c r="K128" s="22">
        <v>0</v>
      </c>
      <c r="L128" s="22">
        <v>3.2669700000000001E-3</v>
      </c>
      <c r="M128" s="22">
        <v>3.6419362999999998</v>
      </c>
      <c r="N128" s="22">
        <v>6.40648E-3</v>
      </c>
      <c r="O128" s="22">
        <v>7.0175573800000004</v>
      </c>
      <c r="P128" s="22">
        <v>1.0692799999999999E-3</v>
      </c>
      <c r="Q128" s="24">
        <v>0</v>
      </c>
      <c r="R128" s="22">
        <v>0</v>
      </c>
      <c r="S128" s="22">
        <v>0</v>
      </c>
      <c r="T128" s="22">
        <v>0.35835831000000001</v>
      </c>
      <c r="U128" s="22">
        <v>3.0322124700000002</v>
      </c>
      <c r="V128" s="22">
        <v>0</v>
      </c>
      <c r="W128" s="22">
        <v>2.7342000000000002E-2</v>
      </c>
      <c r="X128" s="42"/>
    </row>
    <row r="129" spans="2:24" ht="21" customHeight="1" x14ac:dyDescent="0.2">
      <c r="B129" s="18" t="s">
        <v>149</v>
      </c>
      <c r="C129" s="12" t="s">
        <v>27</v>
      </c>
      <c r="D129" s="38">
        <v>740.58491364999998</v>
      </c>
      <c r="E129" s="14">
        <v>303.41289500000005</v>
      </c>
      <c r="F129" s="15">
        <v>258.75521660000004</v>
      </c>
      <c r="G129" s="15">
        <v>44.657678400000002</v>
      </c>
      <c r="H129" s="16">
        <v>437.17201864999998</v>
      </c>
      <c r="I129" s="15">
        <v>109.34375243</v>
      </c>
      <c r="J129" s="15">
        <v>0</v>
      </c>
      <c r="K129" s="15">
        <v>1.79065E-3</v>
      </c>
      <c r="L129" s="15">
        <v>0.12059570999999999</v>
      </c>
      <c r="M129" s="15">
        <v>53.646143090000002</v>
      </c>
      <c r="N129" s="15">
        <v>0.56859619000000006</v>
      </c>
      <c r="O129" s="15">
        <v>225.96558282000001</v>
      </c>
      <c r="P129" s="15">
        <v>0.83036177999999994</v>
      </c>
      <c r="Q129" s="17">
        <v>0</v>
      </c>
      <c r="R129" s="15">
        <v>4.4037500000000007E-2</v>
      </c>
      <c r="S129" s="15">
        <v>0</v>
      </c>
      <c r="T129" s="15">
        <v>7.950997469999999</v>
      </c>
      <c r="U129" s="15">
        <v>38.381633270000002</v>
      </c>
      <c r="V129" s="15">
        <v>0</v>
      </c>
      <c r="W129" s="15">
        <v>0.31852774</v>
      </c>
      <c r="X129" s="42"/>
    </row>
    <row r="130" spans="2:24" ht="18" customHeight="1" x14ac:dyDescent="0.2">
      <c r="B130" s="18" t="s">
        <v>150</v>
      </c>
      <c r="C130" s="19" t="s">
        <v>28</v>
      </c>
      <c r="D130" s="39">
        <v>407.40451748000004</v>
      </c>
      <c r="E130" s="21">
        <v>206.21137935000002</v>
      </c>
      <c r="F130" s="22">
        <v>191.58640069</v>
      </c>
      <c r="G130" s="22">
        <v>14.62497866</v>
      </c>
      <c r="H130" s="23">
        <v>201.19313812999999</v>
      </c>
      <c r="I130" s="22">
        <v>51.994292780000002</v>
      </c>
      <c r="J130" s="22">
        <v>0</v>
      </c>
      <c r="K130" s="22">
        <v>1.79065E-3</v>
      </c>
      <c r="L130" s="22">
        <v>1.8719759999999998E-2</v>
      </c>
      <c r="M130" s="22">
        <v>26.93340924</v>
      </c>
      <c r="N130" s="22">
        <v>7.52327E-2</v>
      </c>
      <c r="O130" s="22">
        <v>105.32757466</v>
      </c>
      <c r="P130" s="22">
        <v>0.71838221999999996</v>
      </c>
      <c r="Q130" s="24">
        <v>0</v>
      </c>
      <c r="R130" s="22">
        <v>7.2975000000000002E-3</v>
      </c>
      <c r="S130" s="22">
        <v>0</v>
      </c>
      <c r="T130" s="22">
        <v>2.6754104999999999</v>
      </c>
      <c r="U130" s="22">
        <v>13.31491026</v>
      </c>
      <c r="V130" s="22">
        <v>0</v>
      </c>
      <c r="W130" s="22">
        <v>0.12611786</v>
      </c>
      <c r="X130" s="42"/>
    </row>
    <row r="131" spans="2:24" ht="18" customHeight="1" x14ac:dyDescent="0.2">
      <c r="B131" s="18" t="s">
        <v>151</v>
      </c>
      <c r="C131" s="19" t="s">
        <v>29</v>
      </c>
      <c r="D131" s="39">
        <v>69.746386939999994</v>
      </c>
      <c r="E131" s="21">
        <v>13.807763269999999</v>
      </c>
      <c r="F131" s="22">
        <v>8.2722365799999995</v>
      </c>
      <c r="G131" s="22">
        <v>5.5355266900000002</v>
      </c>
      <c r="H131" s="23">
        <v>55.938623669999998</v>
      </c>
      <c r="I131" s="22">
        <v>20.505616880000002</v>
      </c>
      <c r="J131" s="22">
        <v>0</v>
      </c>
      <c r="K131" s="22">
        <v>0</v>
      </c>
      <c r="L131" s="22">
        <v>1.2001049999999999E-2</v>
      </c>
      <c r="M131" s="22">
        <v>7.8361645199999996</v>
      </c>
      <c r="N131" s="22">
        <v>5.1838759999999998E-2</v>
      </c>
      <c r="O131" s="22">
        <v>21.475263810000001</v>
      </c>
      <c r="P131" s="22">
        <v>3.0293130000000001E-2</v>
      </c>
      <c r="Q131" s="24">
        <v>0</v>
      </c>
      <c r="R131" s="22">
        <v>1E-4</v>
      </c>
      <c r="S131" s="22">
        <v>0</v>
      </c>
      <c r="T131" s="22">
        <v>1.11132977</v>
      </c>
      <c r="U131" s="22">
        <v>4.9070232499999999</v>
      </c>
      <c r="V131" s="22">
        <v>0</v>
      </c>
      <c r="W131" s="22">
        <v>8.9925000000000005E-3</v>
      </c>
      <c r="X131" s="42"/>
    </row>
    <row r="132" spans="2:24" ht="18" customHeight="1" x14ac:dyDescent="0.2">
      <c r="B132" s="18" t="s">
        <v>365</v>
      </c>
      <c r="C132" s="19" t="s">
        <v>347</v>
      </c>
      <c r="D132" s="39">
        <v>99.196673029999999</v>
      </c>
      <c r="E132" s="21">
        <v>29.75643294</v>
      </c>
      <c r="F132" s="22">
        <v>23.594161230000001</v>
      </c>
      <c r="G132" s="22">
        <v>6.1622717099999997</v>
      </c>
      <c r="H132" s="23">
        <v>69.440240090000003</v>
      </c>
      <c r="I132" s="22">
        <v>20.137576469999999</v>
      </c>
      <c r="J132" s="22">
        <v>0</v>
      </c>
      <c r="K132" s="22">
        <v>0</v>
      </c>
      <c r="L132" s="22">
        <v>7.8796279999999996E-2</v>
      </c>
      <c r="M132" s="22">
        <v>11.30470581</v>
      </c>
      <c r="N132" s="22">
        <v>0.23976800000000001</v>
      </c>
      <c r="O132" s="22">
        <v>29.173784049999998</v>
      </c>
      <c r="P132" s="22">
        <v>6.6831100000000004E-2</v>
      </c>
      <c r="Q132" s="24">
        <v>0</v>
      </c>
      <c r="R132" s="22">
        <v>3.6400000000000002E-2</v>
      </c>
      <c r="S132" s="22">
        <v>0</v>
      </c>
      <c r="T132" s="22">
        <v>1.8982266800000001</v>
      </c>
      <c r="U132" s="22">
        <v>6.4299176100000004</v>
      </c>
      <c r="V132" s="22">
        <v>0</v>
      </c>
      <c r="W132" s="22">
        <v>7.4234090000000003E-2</v>
      </c>
      <c r="X132" s="42"/>
    </row>
    <row r="133" spans="2:24" ht="18" customHeight="1" x14ac:dyDescent="0.2">
      <c r="B133" s="18" t="s">
        <v>152</v>
      </c>
      <c r="C133" s="19" t="s">
        <v>30</v>
      </c>
      <c r="D133" s="39">
        <v>93.643519889999993</v>
      </c>
      <c r="E133" s="21">
        <v>15.667188099999999</v>
      </c>
      <c r="F133" s="22">
        <v>8.8207782399999992</v>
      </c>
      <c r="G133" s="22">
        <v>6.8464098599999996</v>
      </c>
      <c r="H133" s="23">
        <v>77.976331789999989</v>
      </c>
      <c r="I133" s="22">
        <v>8.2134128400000002</v>
      </c>
      <c r="J133" s="22">
        <v>0</v>
      </c>
      <c r="K133" s="22">
        <v>0</v>
      </c>
      <c r="L133" s="22">
        <v>5.4484399999999997E-3</v>
      </c>
      <c r="M133" s="22">
        <v>3.6949744500000001</v>
      </c>
      <c r="N133" s="22">
        <v>2.687341E-2</v>
      </c>
      <c r="O133" s="22">
        <v>59.421890259999998</v>
      </c>
      <c r="P133" s="22">
        <v>7.5437999999999998E-3</v>
      </c>
      <c r="Q133" s="24">
        <v>0</v>
      </c>
      <c r="R133" s="22">
        <v>1.05E-4</v>
      </c>
      <c r="S133" s="22">
        <v>0</v>
      </c>
      <c r="T133" s="22">
        <v>0.96057378000000004</v>
      </c>
      <c r="U133" s="22">
        <v>5.6039614100000001</v>
      </c>
      <c r="V133" s="22">
        <v>0</v>
      </c>
      <c r="W133" s="22">
        <v>4.1548399999999999E-2</v>
      </c>
      <c r="X133" s="42"/>
    </row>
    <row r="134" spans="2:24" ht="18" customHeight="1" x14ac:dyDescent="0.2">
      <c r="B134" s="18" t="s">
        <v>153</v>
      </c>
      <c r="C134" s="19" t="s">
        <v>31</v>
      </c>
      <c r="D134" s="39">
        <v>70.593816309999994</v>
      </c>
      <c r="E134" s="21">
        <v>37.970131340000002</v>
      </c>
      <c r="F134" s="22">
        <v>26.481639860000001</v>
      </c>
      <c r="G134" s="22">
        <v>11.48849148</v>
      </c>
      <c r="H134" s="23">
        <v>32.623684969999999</v>
      </c>
      <c r="I134" s="22">
        <v>8.4928534599999992</v>
      </c>
      <c r="J134" s="22">
        <v>0</v>
      </c>
      <c r="K134" s="22">
        <v>0</v>
      </c>
      <c r="L134" s="22">
        <v>5.6301800000000003E-3</v>
      </c>
      <c r="M134" s="22">
        <v>3.8768890699999998</v>
      </c>
      <c r="N134" s="22">
        <v>0.17488332000000001</v>
      </c>
      <c r="O134" s="22">
        <v>10.567070040000001</v>
      </c>
      <c r="P134" s="22">
        <v>7.3115300000000001E-3</v>
      </c>
      <c r="Q134" s="24">
        <v>0</v>
      </c>
      <c r="R134" s="22">
        <v>1.35E-4</v>
      </c>
      <c r="S134" s="22">
        <v>0</v>
      </c>
      <c r="T134" s="22">
        <v>1.3054567399999999</v>
      </c>
      <c r="U134" s="22">
        <v>8.12582074</v>
      </c>
      <c r="V134" s="22">
        <v>0</v>
      </c>
      <c r="W134" s="22">
        <v>6.7634890000000003E-2</v>
      </c>
      <c r="X134" s="42"/>
    </row>
    <row r="135" spans="2:24" ht="21" customHeight="1" x14ac:dyDescent="0.2">
      <c r="B135" s="18" t="s">
        <v>154</v>
      </c>
      <c r="C135" s="12" t="s">
        <v>32</v>
      </c>
      <c r="D135" s="38">
        <v>473.2416300700001</v>
      </c>
      <c r="E135" s="14">
        <v>127.38829737999998</v>
      </c>
      <c r="F135" s="15">
        <v>94.124934249999995</v>
      </c>
      <c r="G135" s="15">
        <v>33.263363129999995</v>
      </c>
      <c r="H135" s="16">
        <v>345.85333269000006</v>
      </c>
      <c r="I135" s="15">
        <v>102.98648636</v>
      </c>
      <c r="J135" s="15">
        <v>0</v>
      </c>
      <c r="K135" s="15">
        <v>1E-4</v>
      </c>
      <c r="L135" s="15">
        <v>8.8328889999999993E-2</v>
      </c>
      <c r="M135" s="15">
        <v>51.158189719999996</v>
      </c>
      <c r="N135" s="15">
        <v>0.62048898000000008</v>
      </c>
      <c r="O135" s="15">
        <v>131.48421194999997</v>
      </c>
      <c r="P135" s="15">
        <v>15.010589889999999</v>
      </c>
      <c r="Q135" s="17">
        <v>3.5060620000000001E-2</v>
      </c>
      <c r="R135" s="15">
        <v>2.0591499999999999E-2</v>
      </c>
      <c r="S135" s="15">
        <v>5.1180000000000001E-5</v>
      </c>
      <c r="T135" s="15">
        <v>9.8288719600000007</v>
      </c>
      <c r="U135" s="15">
        <v>34.219064420000002</v>
      </c>
      <c r="V135" s="15">
        <v>0</v>
      </c>
      <c r="W135" s="15">
        <v>0.40129722000000001</v>
      </c>
      <c r="X135" s="42"/>
    </row>
    <row r="136" spans="2:24" ht="18" customHeight="1" x14ac:dyDescent="0.2">
      <c r="B136" s="18" t="s">
        <v>155</v>
      </c>
      <c r="C136" s="19" t="s">
        <v>33</v>
      </c>
      <c r="D136" s="39">
        <v>116.73191489000003</v>
      </c>
      <c r="E136" s="21">
        <v>33.779271489999999</v>
      </c>
      <c r="F136" s="22">
        <v>25.294727649999999</v>
      </c>
      <c r="G136" s="22">
        <v>8.4845438400000006</v>
      </c>
      <c r="H136" s="23">
        <v>82.952643400000014</v>
      </c>
      <c r="I136" s="22">
        <v>18.40140624</v>
      </c>
      <c r="J136" s="22">
        <v>0</v>
      </c>
      <c r="K136" s="22">
        <v>0</v>
      </c>
      <c r="L136" s="22">
        <v>7.1422899999999999E-3</v>
      </c>
      <c r="M136" s="22">
        <v>15.473508000000001</v>
      </c>
      <c r="N136" s="22">
        <v>5.3072229999999998E-2</v>
      </c>
      <c r="O136" s="22">
        <v>41.576299689999999</v>
      </c>
      <c r="P136" s="22">
        <v>4.15717E-3</v>
      </c>
      <c r="Q136" s="24">
        <v>0</v>
      </c>
      <c r="R136" s="22">
        <v>1.5900000000000001E-2</v>
      </c>
      <c r="S136" s="22">
        <v>0</v>
      </c>
      <c r="T136" s="22">
        <v>1.06980918</v>
      </c>
      <c r="U136" s="22">
        <v>6.2747070699999998</v>
      </c>
      <c r="V136" s="22">
        <v>0</v>
      </c>
      <c r="W136" s="22">
        <v>7.6641529999999999E-2</v>
      </c>
      <c r="X136" s="42"/>
    </row>
    <row r="137" spans="2:24" ht="18" customHeight="1" x14ac:dyDescent="0.2">
      <c r="B137" s="18" t="s">
        <v>156</v>
      </c>
      <c r="C137" s="19" t="s">
        <v>34</v>
      </c>
      <c r="D137" s="39">
        <v>77.10221519000001</v>
      </c>
      <c r="E137" s="21">
        <v>26.164068399999998</v>
      </c>
      <c r="F137" s="22">
        <v>19.176576279999999</v>
      </c>
      <c r="G137" s="22">
        <v>6.9874921199999998</v>
      </c>
      <c r="H137" s="23">
        <v>50.938146790000005</v>
      </c>
      <c r="I137" s="22">
        <v>18.938811820000002</v>
      </c>
      <c r="J137" s="22">
        <v>0</v>
      </c>
      <c r="K137" s="22">
        <v>1E-4</v>
      </c>
      <c r="L137" s="22">
        <v>9.6105600000000006E-3</v>
      </c>
      <c r="M137" s="22">
        <v>7.5684663800000003</v>
      </c>
      <c r="N137" s="22">
        <v>4.5616009999999999E-2</v>
      </c>
      <c r="O137" s="22">
        <v>17.31421495</v>
      </c>
      <c r="P137" s="22">
        <v>1.5357819999999999E-2</v>
      </c>
      <c r="Q137" s="24">
        <v>2.3580879999999999E-2</v>
      </c>
      <c r="R137" s="22">
        <v>0</v>
      </c>
      <c r="S137" s="22">
        <v>0</v>
      </c>
      <c r="T137" s="22">
        <v>1.00878052</v>
      </c>
      <c r="U137" s="22">
        <v>5.94110461</v>
      </c>
      <c r="V137" s="22">
        <v>0</v>
      </c>
      <c r="W137" s="22">
        <v>7.2503239999999997E-2</v>
      </c>
      <c r="X137" s="42"/>
    </row>
    <row r="138" spans="2:24" ht="18" customHeight="1" x14ac:dyDescent="0.2">
      <c r="B138" s="18" t="s">
        <v>157</v>
      </c>
      <c r="C138" s="19" t="s">
        <v>35</v>
      </c>
      <c r="D138" s="39">
        <v>117.53867113999999</v>
      </c>
      <c r="E138" s="21">
        <v>41.368334000000004</v>
      </c>
      <c r="F138" s="22">
        <v>33.058400560000003</v>
      </c>
      <c r="G138" s="22">
        <v>8.30993344</v>
      </c>
      <c r="H138" s="23">
        <v>76.170337140000001</v>
      </c>
      <c r="I138" s="22">
        <v>21.433433489999999</v>
      </c>
      <c r="J138" s="22">
        <v>0</v>
      </c>
      <c r="K138" s="22">
        <v>0</v>
      </c>
      <c r="L138" s="22">
        <v>5.9358900000000001E-3</v>
      </c>
      <c r="M138" s="22">
        <v>11.914934219999999</v>
      </c>
      <c r="N138" s="22">
        <v>0.24074914</v>
      </c>
      <c r="O138" s="22">
        <v>19.36875989</v>
      </c>
      <c r="P138" s="22">
        <v>14.97539007</v>
      </c>
      <c r="Q138" s="24">
        <v>1.147974E-2</v>
      </c>
      <c r="R138" s="22">
        <v>2.0300000000000001E-3</v>
      </c>
      <c r="S138" s="22">
        <v>0</v>
      </c>
      <c r="T138" s="22">
        <v>1.4102357700000001</v>
      </c>
      <c r="U138" s="22">
        <v>6.7732134799999999</v>
      </c>
      <c r="V138" s="22">
        <v>0</v>
      </c>
      <c r="W138" s="22">
        <v>3.4175450000000003E-2</v>
      </c>
      <c r="X138" s="42"/>
    </row>
    <row r="139" spans="2:24" ht="18" customHeight="1" x14ac:dyDescent="0.2">
      <c r="B139" s="18" t="s">
        <v>158</v>
      </c>
      <c r="C139" s="19" t="s">
        <v>36</v>
      </c>
      <c r="D139" s="39">
        <v>70.713468969999994</v>
      </c>
      <c r="E139" s="21">
        <v>5.87075177</v>
      </c>
      <c r="F139" s="22">
        <v>4.2676578599999999</v>
      </c>
      <c r="G139" s="22">
        <v>1.6030939099999999</v>
      </c>
      <c r="H139" s="23">
        <v>64.842717199999996</v>
      </c>
      <c r="I139" s="22">
        <v>22.012183480000001</v>
      </c>
      <c r="J139" s="22">
        <v>0</v>
      </c>
      <c r="K139" s="22">
        <v>0</v>
      </c>
      <c r="L139" s="22">
        <v>1.7630699999999999E-2</v>
      </c>
      <c r="M139" s="22">
        <v>7.5926868699999996</v>
      </c>
      <c r="N139" s="22">
        <v>0.22610712999999999</v>
      </c>
      <c r="O139" s="22">
        <v>27.708711310000002</v>
      </c>
      <c r="P139" s="22">
        <v>8.2192700000000007E-3</v>
      </c>
      <c r="Q139" s="24">
        <v>0</v>
      </c>
      <c r="R139" s="22">
        <v>2.4789999999999999E-3</v>
      </c>
      <c r="S139" s="22">
        <v>0</v>
      </c>
      <c r="T139" s="22">
        <v>2.6075844699999999</v>
      </c>
      <c r="U139" s="22">
        <v>4.5775054700000002</v>
      </c>
      <c r="V139" s="22">
        <v>0</v>
      </c>
      <c r="W139" s="22">
        <v>8.9609499999999995E-2</v>
      </c>
      <c r="X139" s="42"/>
    </row>
    <row r="140" spans="2:24" ht="18" customHeight="1" x14ac:dyDescent="0.2">
      <c r="B140" s="18" t="s">
        <v>159</v>
      </c>
      <c r="C140" s="19" t="s">
        <v>37</v>
      </c>
      <c r="D140" s="39">
        <v>18.672773729999999</v>
      </c>
      <c r="E140" s="21">
        <v>3.6288220400000002</v>
      </c>
      <c r="F140" s="22">
        <v>1.9901283700000001</v>
      </c>
      <c r="G140" s="22">
        <v>1.6386936700000001</v>
      </c>
      <c r="H140" s="23">
        <v>15.04395169</v>
      </c>
      <c r="I140" s="22">
        <v>4.11213944</v>
      </c>
      <c r="J140" s="22">
        <v>0</v>
      </c>
      <c r="K140" s="22">
        <v>0</v>
      </c>
      <c r="L140" s="22">
        <v>8.3537899999999998E-3</v>
      </c>
      <c r="M140" s="22">
        <v>1.32726313</v>
      </c>
      <c r="N140" s="22">
        <v>3.4740999999999999E-3</v>
      </c>
      <c r="O140" s="22">
        <v>6.5817872199999998</v>
      </c>
      <c r="P140" s="22">
        <v>7.3419999999999996E-3</v>
      </c>
      <c r="Q140" s="24">
        <v>0</v>
      </c>
      <c r="R140" s="22">
        <v>8.25E-5</v>
      </c>
      <c r="S140" s="22">
        <v>0</v>
      </c>
      <c r="T140" s="22">
        <v>0.77321057999999998</v>
      </c>
      <c r="U140" s="22">
        <v>2.21182693</v>
      </c>
      <c r="V140" s="22">
        <v>0</v>
      </c>
      <c r="W140" s="22">
        <v>1.8471999999999999E-2</v>
      </c>
      <c r="X140" s="42"/>
    </row>
    <row r="141" spans="2:24" ht="18" customHeight="1" x14ac:dyDescent="0.2">
      <c r="B141" s="18" t="s">
        <v>160</v>
      </c>
      <c r="C141" s="19" t="s">
        <v>38</v>
      </c>
      <c r="D141" s="39">
        <v>46.296439420000013</v>
      </c>
      <c r="E141" s="21">
        <v>8.8369148299999996</v>
      </c>
      <c r="F141" s="22">
        <v>5.7289578199999998</v>
      </c>
      <c r="G141" s="22">
        <v>3.1079570099999998</v>
      </c>
      <c r="H141" s="23">
        <v>37.459524590000001</v>
      </c>
      <c r="I141" s="22">
        <v>12.01227196</v>
      </c>
      <c r="J141" s="22">
        <v>0</v>
      </c>
      <c r="K141" s="22">
        <v>0</v>
      </c>
      <c r="L141" s="22">
        <v>3.6316660000000001E-2</v>
      </c>
      <c r="M141" s="22">
        <v>4.9944916099999999</v>
      </c>
      <c r="N141" s="22">
        <v>4.552817E-2</v>
      </c>
      <c r="O141" s="22">
        <v>13.55109343</v>
      </c>
      <c r="P141" s="22">
        <v>0</v>
      </c>
      <c r="Q141" s="24">
        <v>0</v>
      </c>
      <c r="R141" s="22">
        <v>1E-4</v>
      </c>
      <c r="S141" s="22">
        <v>5.1180000000000001E-5</v>
      </c>
      <c r="T141" s="22">
        <v>2.1255036</v>
      </c>
      <c r="U141" s="22">
        <v>4.6344767899999999</v>
      </c>
      <c r="V141" s="22">
        <v>0</v>
      </c>
      <c r="W141" s="22">
        <v>5.9691189999999998E-2</v>
      </c>
      <c r="X141" s="42"/>
    </row>
    <row r="142" spans="2:24" ht="18" customHeight="1" x14ac:dyDescent="0.2">
      <c r="B142" s="18" t="s">
        <v>161</v>
      </c>
      <c r="C142" s="19" t="s">
        <v>39</v>
      </c>
      <c r="D142" s="39">
        <v>26.186146730000001</v>
      </c>
      <c r="E142" s="21">
        <v>7.7401348500000005</v>
      </c>
      <c r="F142" s="22">
        <v>4.6084857100000001</v>
      </c>
      <c r="G142" s="22">
        <v>3.1316491399999999</v>
      </c>
      <c r="H142" s="23">
        <v>18.446011880000004</v>
      </c>
      <c r="I142" s="22">
        <v>6.0762399299999998</v>
      </c>
      <c r="J142" s="22">
        <v>0</v>
      </c>
      <c r="K142" s="22">
        <v>0</v>
      </c>
      <c r="L142" s="22">
        <v>3.339E-3</v>
      </c>
      <c r="M142" s="22">
        <v>2.2868395100000001</v>
      </c>
      <c r="N142" s="22">
        <v>5.9421999999999999E-3</v>
      </c>
      <c r="O142" s="22">
        <v>5.3833454600000001</v>
      </c>
      <c r="P142" s="22">
        <v>1.2355999999999999E-4</v>
      </c>
      <c r="Q142" s="24">
        <v>0</v>
      </c>
      <c r="R142" s="22">
        <v>0</v>
      </c>
      <c r="S142" s="22">
        <v>0</v>
      </c>
      <c r="T142" s="22">
        <v>0.83374784000000002</v>
      </c>
      <c r="U142" s="22">
        <v>3.8062300699999998</v>
      </c>
      <c r="V142" s="22">
        <v>0</v>
      </c>
      <c r="W142" s="22">
        <v>5.0204310000000002E-2</v>
      </c>
      <c r="X142" s="42"/>
    </row>
    <row r="143" spans="2:24" ht="21" customHeight="1" x14ac:dyDescent="0.2">
      <c r="B143" s="18" t="s">
        <v>162</v>
      </c>
      <c r="C143" s="12" t="s">
        <v>40</v>
      </c>
      <c r="D143" s="38">
        <v>728.74872111000013</v>
      </c>
      <c r="E143" s="14">
        <v>227.80111237000003</v>
      </c>
      <c r="F143" s="15">
        <v>161.71327880000001</v>
      </c>
      <c r="G143" s="15">
        <v>66.087833570000015</v>
      </c>
      <c r="H143" s="16">
        <v>500.94760873999996</v>
      </c>
      <c r="I143" s="15">
        <v>166.91768043999997</v>
      </c>
      <c r="J143" s="15">
        <v>0</v>
      </c>
      <c r="K143" s="15">
        <v>7.5000000000000002E-4</v>
      </c>
      <c r="L143" s="15">
        <v>0.16203269999999997</v>
      </c>
      <c r="M143" s="15">
        <v>59.345126810000004</v>
      </c>
      <c r="N143" s="15">
        <v>1.0329901099999999</v>
      </c>
      <c r="O143" s="15">
        <v>176.29785695000001</v>
      </c>
      <c r="P143" s="15">
        <v>25.347654510000002</v>
      </c>
      <c r="Q143" s="17">
        <v>0</v>
      </c>
      <c r="R143" s="15">
        <v>0.40785206999999996</v>
      </c>
      <c r="S143" s="15">
        <v>0</v>
      </c>
      <c r="T143" s="15">
        <v>16.873413760000002</v>
      </c>
      <c r="U143" s="15">
        <v>53.952699210000006</v>
      </c>
      <c r="V143" s="15">
        <v>0</v>
      </c>
      <c r="W143" s="15">
        <v>0.60955218</v>
      </c>
      <c r="X143" s="42"/>
    </row>
    <row r="144" spans="2:24" ht="18" customHeight="1" x14ac:dyDescent="0.2">
      <c r="B144" s="18" t="s">
        <v>163</v>
      </c>
      <c r="C144" s="19" t="s">
        <v>41</v>
      </c>
      <c r="D144" s="39">
        <v>99.363645320000018</v>
      </c>
      <c r="E144" s="21">
        <v>41.928607229999997</v>
      </c>
      <c r="F144" s="22">
        <v>25.14930936</v>
      </c>
      <c r="G144" s="22">
        <v>16.779297870000001</v>
      </c>
      <c r="H144" s="23">
        <v>57.435038089999999</v>
      </c>
      <c r="I144" s="22">
        <v>20.6108458</v>
      </c>
      <c r="J144" s="22">
        <v>0</v>
      </c>
      <c r="K144" s="22">
        <v>2.5000000000000001E-4</v>
      </c>
      <c r="L144" s="22">
        <v>2.131015E-2</v>
      </c>
      <c r="M144" s="22">
        <v>7.6008743599999997</v>
      </c>
      <c r="N144" s="22">
        <v>0.26252165999999999</v>
      </c>
      <c r="O144" s="22">
        <v>15.597395349999999</v>
      </c>
      <c r="P144" s="22">
        <v>9.9639599999999995E-2</v>
      </c>
      <c r="Q144" s="24">
        <v>0</v>
      </c>
      <c r="R144" s="22">
        <v>0.39739956999999998</v>
      </c>
      <c r="S144" s="22">
        <v>0</v>
      </c>
      <c r="T144" s="22">
        <v>1.5302216799999999</v>
      </c>
      <c r="U144" s="22">
        <v>11.21910428</v>
      </c>
      <c r="V144" s="22">
        <v>0</v>
      </c>
      <c r="W144" s="22">
        <v>9.5475640000000001E-2</v>
      </c>
      <c r="X144" s="42"/>
    </row>
    <row r="145" spans="2:24" ht="18" customHeight="1" x14ac:dyDescent="0.2">
      <c r="B145" s="18" t="s">
        <v>164</v>
      </c>
      <c r="C145" s="19" t="s">
        <v>42</v>
      </c>
      <c r="D145" s="39">
        <v>98.860303529999996</v>
      </c>
      <c r="E145" s="21">
        <v>19.793856689999998</v>
      </c>
      <c r="F145" s="22">
        <v>11.340040719999999</v>
      </c>
      <c r="G145" s="22">
        <v>8.4538159700000008</v>
      </c>
      <c r="H145" s="23">
        <v>79.066446839999998</v>
      </c>
      <c r="I145" s="22">
        <v>28.138439779999999</v>
      </c>
      <c r="J145" s="22">
        <v>0</v>
      </c>
      <c r="K145" s="22">
        <v>0</v>
      </c>
      <c r="L145" s="22">
        <v>3.8890870000000001E-2</v>
      </c>
      <c r="M145" s="22">
        <v>10.628625619999999</v>
      </c>
      <c r="N145" s="22">
        <v>0.17776801</v>
      </c>
      <c r="O145" s="22">
        <v>26.67462591</v>
      </c>
      <c r="P145" s="22">
        <v>0.53426454999999995</v>
      </c>
      <c r="Q145" s="24">
        <v>0</v>
      </c>
      <c r="R145" s="22">
        <v>6.0249999999999995E-4</v>
      </c>
      <c r="S145" s="22">
        <v>0</v>
      </c>
      <c r="T145" s="22">
        <v>2.4916341900000001</v>
      </c>
      <c r="U145" s="22">
        <v>10.199613940000001</v>
      </c>
      <c r="V145" s="22">
        <v>0</v>
      </c>
      <c r="W145" s="22">
        <v>0.18198147000000001</v>
      </c>
      <c r="X145" s="42"/>
    </row>
    <row r="146" spans="2:24" ht="18" customHeight="1" x14ac:dyDescent="0.2">
      <c r="B146" s="18" t="s">
        <v>165</v>
      </c>
      <c r="C146" s="19" t="s">
        <v>43</v>
      </c>
      <c r="D146" s="39">
        <v>420.56038161000004</v>
      </c>
      <c r="E146" s="21">
        <v>139.56316323999999</v>
      </c>
      <c r="F146" s="22">
        <v>108.80381814</v>
      </c>
      <c r="G146" s="22">
        <v>30.759345100000001</v>
      </c>
      <c r="H146" s="23">
        <v>280.99721837000004</v>
      </c>
      <c r="I146" s="22">
        <v>92.710140139999993</v>
      </c>
      <c r="J146" s="22">
        <v>0</v>
      </c>
      <c r="K146" s="22">
        <v>5.0000000000000001E-4</v>
      </c>
      <c r="L146" s="22">
        <v>5.0823180000000003E-2</v>
      </c>
      <c r="M146" s="22">
        <v>31.409843080000002</v>
      </c>
      <c r="N146" s="22">
        <v>0.47331504000000002</v>
      </c>
      <c r="O146" s="22">
        <v>100.63696851</v>
      </c>
      <c r="P146" s="22">
        <v>24.328971190000001</v>
      </c>
      <c r="Q146" s="24">
        <v>0</v>
      </c>
      <c r="R146" s="22">
        <v>4.15E-3</v>
      </c>
      <c r="S146" s="22">
        <v>0</v>
      </c>
      <c r="T146" s="22">
        <v>9.6773384100000008</v>
      </c>
      <c r="U146" s="22">
        <v>21.539341189999998</v>
      </c>
      <c r="V146" s="22">
        <v>0</v>
      </c>
      <c r="W146" s="22">
        <v>0.16582763</v>
      </c>
      <c r="X146" s="42"/>
    </row>
    <row r="147" spans="2:24" ht="18" customHeight="1" x14ac:dyDescent="0.2">
      <c r="B147" s="18" t="s">
        <v>377</v>
      </c>
      <c r="C147" s="19" t="s">
        <v>348</v>
      </c>
      <c r="D147" s="39">
        <v>33.968161669999994</v>
      </c>
      <c r="E147" s="21">
        <v>11.837020240000001</v>
      </c>
      <c r="F147" s="22">
        <v>6.4900629099999998</v>
      </c>
      <c r="G147" s="22">
        <v>5.3469573300000004</v>
      </c>
      <c r="H147" s="23">
        <v>22.131141429999996</v>
      </c>
      <c r="I147" s="22">
        <v>7.3135531299999998</v>
      </c>
      <c r="J147" s="22">
        <v>0</v>
      </c>
      <c r="K147" s="22">
        <v>0</v>
      </c>
      <c r="L147" s="22">
        <v>8.1776000000000001E-3</v>
      </c>
      <c r="M147" s="22">
        <v>1.5998279099999999</v>
      </c>
      <c r="N147" s="22">
        <v>3.0528699999999999E-2</v>
      </c>
      <c r="O147" s="22">
        <v>8.1074425199999993</v>
      </c>
      <c r="P147" s="22">
        <v>4.8997900000000002E-3</v>
      </c>
      <c r="Q147" s="24">
        <v>0</v>
      </c>
      <c r="R147" s="22">
        <v>5.8E-4</v>
      </c>
      <c r="S147" s="22">
        <v>0</v>
      </c>
      <c r="T147" s="22">
        <v>1.09875747</v>
      </c>
      <c r="U147" s="22">
        <v>3.9049006199999998</v>
      </c>
      <c r="V147" s="22">
        <v>0</v>
      </c>
      <c r="W147" s="22">
        <v>6.2473689999999998E-2</v>
      </c>
      <c r="X147" s="42"/>
    </row>
    <row r="148" spans="2:24" ht="18" customHeight="1" x14ac:dyDescent="0.2">
      <c r="B148" s="18" t="s">
        <v>166</v>
      </c>
      <c r="C148" s="19" t="s">
        <v>44</v>
      </c>
      <c r="D148" s="39">
        <v>32.885624300000011</v>
      </c>
      <c r="E148" s="21">
        <v>5.8532571099999995</v>
      </c>
      <c r="F148" s="22">
        <v>4.8294116899999997</v>
      </c>
      <c r="G148" s="22">
        <v>1.02384542</v>
      </c>
      <c r="H148" s="23">
        <v>27.032367190000002</v>
      </c>
      <c r="I148" s="22">
        <v>8.5046497100000007</v>
      </c>
      <c r="J148" s="22">
        <v>0</v>
      </c>
      <c r="K148" s="22">
        <v>0</v>
      </c>
      <c r="L148" s="22">
        <v>3.3841309999999999E-2</v>
      </c>
      <c r="M148" s="22">
        <v>2.3834445400000002</v>
      </c>
      <c r="N148" s="22">
        <v>5.0833919999999998E-2</v>
      </c>
      <c r="O148" s="22">
        <v>12.93224917</v>
      </c>
      <c r="P148" s="22">
        <v>5.1874E-3</v>
      </c>
      <c r="Q148" s="24">
        <v>0</v>
      </c>
      <c r="R148" s="22">
        <v>1.8600000000000001E-3</v>
      </c>
      <c r="S148" s="22">
        <v>0</v>
      </c>
      <c r="T148" s="22">
        <v>0.77823511000000001</v>
      </c>
      <c r="U148" s="22">
        <v>2.29413884</v>
      </c>
      <c r="V148" s="22">
        <v>0</v>
      </c>
      <c r="W148" s="22">
        <v>4.7927190000000001E-2</v>
      </c>
      <c r="X148" s="42"/>
    </row>
    <row r="149" spans="2:24" ht="18" customHeight="1" thickBot="1" x14ac:dyDescent="0.25">
      <c r="B149" s="18" t="s">
        <v>167</v>
      </c>
      <c r="C149" s="25" t="s">
        <v>45</v>
      </c>
      <c r="D149" s="40">
        <v>43.110604679999994</v>
      </c>
      <c r="E149" s="27">
        <v>8.825207859999999</v>
      </c>
      <c r="F149" s="28">
        <v>5.1006359799999998</v>
      </c>
      <c r="G149" s="28">
        <v>3.7245718800000001</v>
      </c>
      <c r="H149" s="29">
        <v>34.285396820000003</v>
      </c>
      <c r="I149" s="28">
        <v>9.6400518799999997</v>
      </c>
      <c r="J149" s="28">
        <v>0</v>
      </c>
      <c r="K149" s="28">
        <v>0</v>
      </c>
      <c r="L149" s="28">
        <v>8.9895900000000004E-3</v>
      </c>
      <c r="M149" s="28">
        <v>5.7225112999999999</v>
      </c>
      <c r="N149" s="28">
        <v>3.8022779999999999E-2</v>
      </c>
      <c r="O149" s="28">
        <v>12.34917549</v>
      </c>
      <c r="P149" s="28">
        <v>0.37469197999999998</v>
      </c>
      <c r="Q149" s="30">
        <v>0</v>
      </c>
      <c r="R149" s="28">
        <v>3.2599999999999999E-3</v>
      </c>
      <c r="S149" s="28">
        <v>0</v>
      </c>
      <c r="T149" s="28">
        <v>1.2972269000000001</v>
      </c>
      <c r="U149" s="28">
        <v>4.79560034</v>
      </c>
      <c r="V149" s="28">
        <v>0</v>
      </c>
      <c r="W149" s="28">
        <v>5.5866560000000003E-2</v>
      </c>
      <c r="X149" s="42"/>
    </row>
    <row r="150" spans="2:24" customFormat="1" ht="18" customHeight="1" thickTop="1" thickBot="1" x14ac:dyDescent="0.25">
      <c r="B150" s="18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2"/>
    </row>
    <row r="151" spans="2:24" ht="27" customHeight="1" thickTop="1" x14ac:dyDescent="0.2">
      <c r="C151" s="35" t="s">
        <v>268</v>
      </c>
      <c r="D151" s="5" t="s">
        <v>3</v>
      </c>
      <c r="E151" s="6" t="s">
        <v>4</v>
      </c>
      <c r="F151" s="5" t="s">
        <v>5</v>
      </c>
      <c r="G151" s="5" t="s">
        <v>6</v>
      </c>
      <c r="H151" s="5" t="s">
        <v>7</v>
      </c>
      <c r="I151" s="5" t="s">
        <v>8</v>
      </c>
      <c r="J151" s="5" t="s">
        <v>9</v>
      </c>
      <c r="K151" s="5" t="s">
        <v>10</v>
      </c>
      <c r="L151" s="5" t="s">
        <v>11</v>
      </c>
      <c r="M151" s="5" t="s">
        <v>12</v>
      </c>
      <c r="N151" s="5" t="s">
        <v>13</v>
      </c>
      <c r="O151" s="5" t="s">
        <v>14</v>
      </c>
      <c r="P151" s="5" t="s">
        <v>15</v>
      </c>
      <c r="Q151" s="5" t="s">
        <v>16</v>
      </c>
      <c r="R151" s="5" t="s">
        <v>17</v>
      </c>
      <c r="S151" s="5" t="s">
        <v>18</v>
      </c>
      <c r="T151" s="5" t="s">
        <v>19</v>
      </c>
      <c r="U151" s="5" t="s">
        <v>20</v>
      </c>
      <c r="V151" s="5" t="s">
        <v>21</v>
      </c>
      <c r="W151" s="5" t="s">
        <v>22</v>
      </c>
      <c r="X151" s="42"/>
    </row>
    <row r="152" spans="2:24" ht="27.75" customHeight="1" x14ac:dyDescent="0.2">
      <c r="B152" s="18" t="s">
        <v>169</v>
      </c>
      <c r="C152" s="36" t="s">
        <v>3</v>
      </c>
      <c r="D152" s="37">
        <v>32931.509437790002</v>
      </c>
      <c r="E152" s="8">
        <v>11847.41674603</v>
      </c>
      <c r="F152" s="9">
        <v>9708.5744874699994</v>
      </c>
      <c r="G152" s="9">
        <v>2138.8422585600001</v>
      </c>
      <c r="H152" s="9">
        <v>21084.092691760005</v>
      </c>
      <c r="I152" s="9">
        <v>7198.8161079800002</v>
      </c>
      <c r="J152" s="9">
        <v>1828.6464522400001</v>
      </c>
      <c r="K152" s="9">
        <v>9.0084599999999994E-3</v>
      </c>
      <c r="L152" s="9">
        <v>1.8191169600000001</v>
      </c>
      <c r="M152" s="9">
        <v>676.51038392000009</v>
      </c>
      <c r="N152" s="9">
        <v>9.4713886499999997</v>
      </c>
      <c r="O152" s="9">
        <v>7245.0804558</v>
      </c>
      <c r="P152" s="9">
        <v>435.08656245000009</v>
      </c>
      <c r="Q152" s="9">
        <v>339.89889306000003</v>
      </c>
      <c r="R152" s="9">
        <v>2184.2139403199999</v>
      </c>
      <c r="S152" s="9">
        <v>98.683252819999993</v>
      </c>
      <c r="T152" s="10">
        <v>594.78851330000009</v>
      </c>
      <c r="U152" s="9">
        <v>467.51842997</v>
      </c>
      <c r="V152" s="11">
        <v>0</v>
      </c>
      <c r="W152" s="9">
        <v>3.5501858300000002</v>
      </c>
      <c r="X152" s="42"/>
    </row>
    <row r="153" spans="2:24" ht="21" customHeight="1" x14ac:dyDescent="0.2">
      <c r="B153" s="18" t="s">
        <v>170</v>
      </c>
      <c r="C153" s="12" t="s">
        <v>23</v>
      </c>
      <c r="D153" s="38">
        <v>30966.980614160002</v>
      </c>
      <c r="E153" s="14">
        <v>11240.188491340001</v>
      </c>
      <c r="F153" s="15">
        <v>9240.4972070000003</v>
      </c>
      <c r="G153" s="15">
        <v>1999.69128434</v>
      </c>
      <c r="H153" s="16">
        <v>19726.792122820003</v>
      </c>
      <c r="I153" s="15">
        <v>6772.0306881200004</v>
      </c>
      <c r="J153" s="15">
        <v>1702.7534226</v>
      </c>
      <c r="K153" s="15">
        <v>4.3202199999999996E-3</v>
      </c>
      <c r="L153" s="15">
        <v>1.3213775000000001</v>
      </c>
      <c r="M153" s="15">
        <v>622.86905267000009</v>
      </c>
      <c r="N153" s="15">
        <v>7.2384087599999996</v>
      </c>
      <c r="O153" s="15">
        <v>6730.7709351100002</v>
      </c>
      <c r="P153" s="15">
        <v>396.01929887000006</v>
      </c>
      <c r="Q153" s="17">
        <v>339.89016541000001</v>
      </c>
      <c r="R153" s="15">
        <v>2179.1584781799997</v>
      </c>
      <c r="S153" s="15">
        <v>98.680333739999995</v>
      </c>
      <c r="T153" s="15">
        <v>560.68204732000004</v>
      </c>
      <c r="U153" s="15">
        <v>313.02099283000001</v>
      </c>
      <c r="V153" s="15">
        <v>0</v>
      </c>
      <c r="W153" s="15">
        <v>2.3526014900000001</v>
      </c>
      <c r="X153" s="42"/>
    </row>
    <row r="154" spans="2:24" ht="18" customHeight="1" x14ac:dyDescent="0.2">
      <c r="B154" s="18" t="s">
        <v>171</v>
      </c>
      <c r="C154" s="19" t="s">
        <v>24</v>
      </c>
      <c r="D154" s="39">
        <v>30668.532913620002</v>
      </c>
      <c r="E154" s="21">
        <v>11157.480614889999</v>
      </c>
      <c r="F154" s="22">
        <v>9174.7543555899992</v>
      </c>
      <c r="G154" s="22">
        <v>1982.7262593</v>
      </c>
      <c r="H154" s="23">
        <v>19511.052298729999</v>
      </c>
      <c r="I154" s="22">
        <v>6692.3377148999998</v>
      </c>
      <c r="J154" s="22">
        <v>1682.7635201099999</v>
      </c>
      <c r="K154" s="22">
        <v>4.3202199999999996E-3</v>
      </c>
      <c r="L154" s="22">
        <v>1.2919028299999999</v>
      </c>
      <c r="M154" s="22">
        <v>615.29085623000003</v>
      </c>
      <c r="N154" s="22">
        <v>6.8612008500000004</v>
      </c>
      <c r="O154" s="22">
        <v>6650.6588786000002</v>
      </c>
      <c r="P154" s="22">
        <v>395.84915036000001</v>
      </c>
      <c r="Q154" s="24">
        <v>339.88956102999998</v>
      </c>
      <c r="R154" s="22">
        <v>2178.3225390699999</v>
      </c>
      <c r="S154" s="22">
        <v>98.680333739999995</v>
      </c>
      <c r="T154" s="22">
        <v>554.42709623999997</v>
      </c>
      <c r="U154" s="22">
        <v>292.39481402000001</v>
      </c>
      <c r="V154" s="22">
        <v>0</v>
      </c>
      <c r="W154" s="22">
        <v>2.2804105300000002</v>
      </c>
      <c r="X154" s="42"/>
    </row>
    <row r="155" spans="2:24" ht="18" customHeight="1" x14ac:dyDescent="0.2">
      <c r="B155" s="18" t="s">
        <v>354</v>
      </c>
      <c r="C155" s="19" t="s">
        <v>346</v>
      </c>
      <c r="D155" s="39">
        <v>170.49870014000001</v>
      </c>
      <c r="E155" s="21">
        <v>41.734164999999997</v>
      </c>
      <c r="F155" s="22">
        <v>35.41962238</v>
      </c>
      <c r="G155" s="22">
        <v>6.3145426200000001</v>
      </c>
      <c r="H155" s="23">
        <v>128.76453514000002</v>
      </c>
      <c r="I155" s="22">
        <v>54.395312830000002</v>
      </c>
      <c r="J155" s="22">
        <v>10.415689499999999</v>
      </c>
      <c r="K155" s="22">
        <v>0</v>
      </c>
      <c r="L155" s="22">
        <v>2.7685169999999999E-2</v>
      </c>
      <c r="M155" s="22">
        <v>3.4884641599999999</v>
      </c>
      <c r="N155" s="22">
        <v>0.15591014</v>
      </c>
      <c r="O155" s="22">
        <v>46.784196219999998</v>
      </c>
      <c r="P155" s="22">
        <v>0.10461572</v>
      </c>
      <c r="Q155" s="24">
        <v>6.0437999999999996E-4</v>
      </c>
      <c r="R155" s="22">
        <v>0.83266788999999997</v>
      </c>
      <c r="S155" s="22">
        <v>0</v>
      </c>
      <c r="T155" s="22">
        <v>4.1465234500000001</v>
      </c>
      <c r="U155" s="22">
        <v>8.3843378200000007</v>
      </c>
      <c r="V155" s="22">
        <v>0</v>
      </c>
      <c r="W155" s="22">
        <v>2.8527859999999999E-2</v>
      </c>
      <c r="X155" s="42"/>
    </row>
    <row r="156" spans="2:24" ht="18" customHeight="1" x14ac:dyDescent="0.2">
      <c r="B156" s="18" t="s">
        <v>172</v>
      </c>
      <c r="C156" s="19" t="s">
        <v>25</v>
      </c>
      <c r="D156" s="39">
        <v>92.600100369999993</v>
      </c>
      <c r="E156" s="21">
        <v>31.8819494</v>
      </c>
      <c r="F156" s="22">
        <v>25.081609390000001</v>
      </c>
      <c r="G156" s="22">
        <v>6.8003400100000002</v>
      </c>
      <c r="H156" s="23">
        <v>60.718150970000003</v>
      </c>
      <c r="I156" s="22">
        <v>15.19016006</v>
      </c>
      <c r="J156" s="22">
        <v>7.0368288200000002</v>
      </c>
      <c r="K156" s="22">
        <v>0</v>
      </c>
      <c r="L156" s="22">
        <v>1.51114E-3</v>
      </c>
      <c r="M156" s="22">
        <v>2.73049301</v>
      </c>
      <c r="N156" s="22">
        <v>0.19855285</v>
      </c>
      <c r="O156" s="22">
        <v>25.277321789999998</v>
      </c>
      <c r="P156" s="22">
        <v>5.8308569999999997E-2</v>
      </c>
      <c r="Q156" s="24">
        <v>0</v>
      </c>
      <c r="R156" s="22">
        <v>9.3280000000000001E-5</v>
      </c>
      <c r="S156" s="22">
        <v>0</v>
      </c>
      <c r="T156" s="22">
        <v>1.7193294400000001</v>
      </c>
      <c r="U156" s="22">
        <v>8.4811116799999997</v>
      </c>
      <c r="V156" s="22">
        <v>0</v>
      </c>
      <c r="W156" s="22">
        <v>2.444033E-2</v>
      </c>
      <c r="X156" s="42"/>
    </row>
    <row r="157" spans="2:24" ht="18" customHeight="1" x14ac:dyDescent="0.2">
      <c r="B157" s="18" t="s">
        <v>173</v>
      </c>
      <c r="C157" s="19" t="s">
        <v>26</v>
      </c>
      <c r="D157" s="39">
        <v>35.348900029999996</v>
      </c>
      <c r="E157" s="21">
        <v>9.0917620499999998</v>
      </c>
      <c r="F157" s="22">
        <v>5.2416196399999997</v>
      </c>
      <c r="G157" s="22">
        <v>3.8501424100000001</v>
      </c>
      <c r="H157" s="23">
        <v>26.257137979999996</v>
      </c>
      <c r="I157" s="22">
        <v>10.107500330000001</v>
      </c>
      <c r="J157" s="22">
        <v>2.5373841700000002</v>
      </c>
      <c r="K157" s="22">
        <v>0</v>
      </c>
      <c r="L157" s="22">
        <v>2.7836000000000001E-4</v>
      </c>
      <c r="M157" s="22">
        <v>1.35923927</v>
      </c>
      <c r="N157" s="22">
        <v>2.2744919999999998E-2</v>
      </c>
      <c r="O157" s="22">
        <v>8.0505385</v>
      </c>
      <c r="P157" s="22">
        <v>7.2242199999999999E-3</v>
      </c>
      <c r="Q157" s="24">
        <v>0</v>
      </c>
      <c r="R157" s="22">
        <v>3.1779400000000002E-3</v>
      </c>
      <c r="S157" s="22">
        <v>0</v>
      </c>
      <c r="T157" s="22">
        <v>0.38909819000000001</v>
      </c>
      <c r="U157" s="22">
        <v>3.7607293099999999</v>
      </c>
      <c r="V157" s="22">
        <v>0</v>
      </c>
      <c r="W157" s="22">
        <v>1.922277E-2</v>
      </c>
      <c r="X157" s="42"/>
    </row>
    <row r="158" spans="2:24" ht="21" customHeight="1" x14ac:dyDescent="0.2">
      <c r="B158" s="18" t="s">
        <v>174</v>
      </c>
      <c r="C158" s="12" t="s">
        <v>27</v>
      </c>
      <c r="D158" s="38">
        <v>668.87083543000017</v>
      </c>
      <c r="E158" s="14">
        <v>229.28538045000002</v>
      </c>
      <c r="F158" s="15">
        <v>187.78663621000001</v>
      </c>
      <c r="G158" s="15">
        <v>41.498744240000001</v>
      </c>
      <c r="H158" s="16">
        <v>439.58545498000001</v>
      </c>
      <c r="I158" s="15">
        <v>136.63496407</v>
      </c>
      <c r="J158" s="15">
        <v>41.63210093</v>
      </c>
      <c r="K158" s="15">
        <v>4.1017699999999994E-3</v>
      </c>
      <c r="L158" s="15">
        <v>4.6377680000000004E-2</v>
      </c>
      <c r="M158" s="15">
        <v>15.351686089999999</v>
      </c>
      <c r="N158" s="15">
        <v>0.81074080999999987</v>
      </c>
      <c r="O158" s="15">
        <v>187.24465906999998</v>
      </c>
      <c r="P158" s="15">
        <v>0.98941798000000003</v>
      </c>
      <c r="Q158" s="17">
        <v>0</v>
      </c>
      <c r="R158" s="15">
        <v>4.4433400000000005E-3</v>
      </c>
      <c r="S158" s="15">
        <v>0</v>
      </c>
      <c r="T158" s="15">
        <v>10.153907090000002</v>
      </c>
      <c r="U158" s="15">
        <v>46.380607499999996</v>
      </c>
      <c r="V158" s="15">
        <v>0</v>
      </c>
      <c r="W158" s="15">
        <v>0.33244865000000001</v>
      </c>
      <c r="X158" s="42"/>
    </row>
    <row r="159" spans="2:24" ht="18" customHeight="1" x14ac:dyDescent="0.2">
      <c r="B159" s="18" t="s">
        <v>175</v>
      </c>
      <c r="C159" s="19" t="s">
        <v>28</v>
      </c>
      <c r="D159" s="39">
        <v>361.39017871000004</v>
      </c>
      <c r="E159" s="21">
        <v>128.94628341000001</v>
      </c>
      <c r="F159" s="22">
        <v>115.03121922</v>
      </c>
      <c r="G159" s="22">
        <v>13.915064190000001</v>
      </c>
      <c r="H159" s="23">
        <v>232.44389529999998</v>
      </c>
      <c r="I159" s="22">
        <v>64.099823639999997</v>
      </c>
      <c r="J159" s="22">
        <v>22.756017369999999</v>
      </c>
      <c r="K159" s="22">
        <v>3.9054799999999998E-3</v>
      </c>
      <c r="L159" s="22">
        <v>3.5804580000000003E-2</v>
      </c>
      <c r="M159" s="22">
        <v>6.73915592</v>
      </c>
      <c r="N159" s="22">
        <v>0.2326713</v>
      </c>
      <c r="O159" s="22">
        <v>115.81926989999999</v>
      </c>
      <c r="P159" s="22">
        <v>0.88350748000000001</v>
      </c>
      <c r="Q159" s="24">
        <v>0</v>
      </c>
      <c r="R159" s="22">
        <v>1.1860099999999999E-3</v>
      </c>
      <c r="S159" s="22">
        <v>0</v>
      </c>
      <c r="T159" s="22">
        <v>4.7398466900000003</v>
      </c>
      <c r="U159" s="22">
        <v>17.05826982</v>
      </c>
      <c r="V159" s="22">
        <v>0</v>
      </c>
      <c r="W159" s="22">
        <v>7.4437110000000001E-2</v>
      </c>
      <c r="X159" s="42"/>
    </row>
    <row r="160" spans="2:24" ht="18" customHeight="1" x14ac:dyDescent="0.2">
      <c r="B160" s="18" t="s">
        <v>176</v>
      </c>
      <c r="C160" s="19" t="s">
        <v>29</v>
      </c>
      <c r="D160" s="39">
        <v>81.04046313000002</v>
      </c>
      <c r="E160" s="21">
        <v>13.57908031</v>
      </c>
      <c r="F160" s="22">
        <v>8.8093549400000004</v>
      </c>
      <c r="G160" s="22">
        <v>4.7697253699999997</v>
      </c>
      <c r="H160" s="23">
        <v>67.461382820000011</v>
      </c>
      <c r="I160" s="22">
        <v>30.877282000000001</v>
      </c>
      <c r="J160" s="22">
        <v>6.7326675900000001</v>
      </c>
      <c r="K160" s="22">
        <v>0</v>
      </c>
      <c r="L160" s="22">
        <v>5.5863900000000001E-3</v>
      </c>
      <c r="M160" s="22">
        <v>2.5599933099999999</v>
      </c>
      <c r="N160" s="22">
        <v>7.0639419999999994E-2</v>
      </c>
      <c r="O160" s="22">
        <v>19.673148250000001</v>
      </c>
      <c r="P160" s="22">
        <v>3.2860260000000002E-2</v>
      </c>
      <c r="Q160" s="24">
        <v>0</v>
      </c>
      <c r="R160" s="22">
        <v>9.2261000000000003E-4</v>
      </c>
      <c r="S160" s="22">
        <v>0</v>
      </c>
      <c r="T160" s="22">
        <v>1.41355903</v>
      </c>
      <c r="U160" s="22">
        <v>6.0704093700000001</v>
      </c>
      <c r="V160" s="22">
        <v>0</v>
      </c>
      <c r="W160" s="22">
        <v>2.4314590000000001E-2</v>
      </c>
      <c r="X160" s="42"/>
    </row>
    <row r="161" spans="2:24" ht="18" customHeight="1" x14ac:dyDescent="0.2">
      <c r="B161" s="18" t="s">
        <v>366</v>
      </c>
      <c r="C161" s="19" t="s">
        <v>347</v>
      </c>
      <c r="D161" s="39">
        <v>108.24763693</v>
      </c>
      <c r="E161" s="21">
        <v>38.263879060000001</v>
      </c>
      <c r="F161" s="22">
        <v>32.88678419</v>
      </c>
      <c r="G161" s="22">
        <v>5.3770948699999996</v>
      </c>
      <c r="H161" s="23">
        <v>69.983757870000005</v>
      </c>
      <c r="I161" s="22">
        <v>20.702104169999998</v>
      </c>
      <c r="J161" s="22">
        <v>6.45810627</v>
      </c>
      <c r="K161" s="22">
        <v>1.9629000000000001E-4</v>
      </c>
      <c r="L161" s="22">
        <v>2.1991699999999999E-3</v>
      </c>
      <c r="M161" s="22">
        <v>3.3349837199999999</v>
      </c>
      <c r="N161" s="22">
        <v>0.45681965000000002</v>
      </c>
      <c r="O161" s="22">
        <v>29.57460524</v>
      </c>
      <c r="P161" s="22">
        <v>7.0094439999999994E-2</v>
      </c>
      <c r="Q161" s="24">
        <v>0</v>
      </c>
      <c r="R161" s="22">
        <v>3.2410000000000003E-5</v>
      </c>
      <c r="S161" s="22">
        <v>0</v>
      </c>
      <c r="T161" s="22">
        <v>2.1279718600000002</v>
      </c>
      <c r="U161" s="22">
        <v>7.1212835500000002</v>
      </c>
      <c r="V161" s="22">
        <v>0</v>
      </c>
      <c r="W161" s="22">
        <v>0.13536110000000001</v>
      </c>
      <c r="X161" s="42"/>
    </row>
    <row r="162" spans="2:24" ht="18" customHeight="1" x14ac:dyDescent="0.2">
      <c r="B162" s="18" t="s">
        <v>177</v>
      </c>
      <c r="C162" s="19" t="s">
        <v>30</v>
      </c>
      <c r="D162" s="39">
        <v>43.972812209999994</v>
      </c>
      <c r="E162" s="21">
        <v>13.546218490000001</v>
      </c>
      <c r="F162" s="22">
        <v>7.80973761</v>
      </c>
      <c r="G162" s="22">
        <v>5.7364808800000002</v>
      </c>
      <c r="H162" s="23">
        <v>30.42659372</v>
      </c>
      <c r="I162" s="22">
        <v>8.6180669099999996</v>
      </c>
      <c r="J162" s="22">
        <v>2.5449180400000002</v>
      </c>
      <c r="K162" s="22">
        <v>0</v>
      </c>
      <c r="L162" s="22">
        <v>2.4243300000000001E-3</v>
      </c>
      <c r="M162" s="22">
        <v>1.26484481</v>
      </c>
      <c r="N162" s="22">
        <v>1.548396E-2</v>
      </c>
      <c r="O162" s="22">
        <v>9.9748993899999991</v>
      </c>
      <c r="P162" s="22">
        <v>2.21616E-3</v>
      </c>
      <c r="Q162" s="24">
        <v>0</v>
      </c>
      <c r="R162" s="22">
        <v>2.1130699999999999E-3</v>
      </c>
      <c r="S162" s="22">
        <v>0</v>
      </c>
      <c r="T162" s="22">
        <v>1.19147655</v>
      </c>
      <c r="U162" s="22">
        <v>6.7760482900000003</v>
      </c>
      <c r="V162" s="22">
        <v>0</v>
      </c>
      <c r="W162" s="22">
        <v>3.4102210000000001E-2</v>
      </c>
      <c r="X162" s="42"/>
    </row>
    <row r="163" spans="2:24" ht="18" customHeight="1" x14ac:dyDescent="0.2">
      <c r="B163" s="18" t="s">
        <v>178</v>
      </c>
      <c r="C163" s="19" t="s">
        <v>31</v>
      </c>
      <c r="D163" s="39">
        <v>74.219744450000007</v>
      </c>
      <c r="E163" s="21">
        <v>34.949919179999995</v>
      </c>
      <c r="F163" s="22">
        <v>23.249540249999999</v>
      </c>
      <c r="G163" s="22">
        <v>11.700378929999999</v>
      </c>
      <c r="H163" s="23">
        <v>39.269825269999998</v>
      </c>
      <c r="I163" s="22">
        <v>12.337687349999999</v>
      </c>
      <c r="J163" s="22">
        <v>3.1403916600000001</v>
      </c>
      <c r="K163" s="22">
        <v>0</v>
      </c>
      <c r="L163" s="22">
        <v>3.6320999999999999E-4</v>
      </c>
      <c r="M163" s="22">
        <v>1.4527083300000001</v>
      </c>
      <c r="N163" s="22">
        <v>3.5126480000000002E-2</v>
      </c>
      <c r="O163" s="22">
        <v>12.202736290000001</v>
      </c>
      <c r="P163" s="22">
        <v>7.3963999999999996E-4</v>
      </c>
      <c r="Q163" s="24">
        <v>0</v>
      </c>
      <c r="R163" s="22">
        <v>1.8924E-4</v>
      </c>
      <c r="S163" s="22">
        <v>0</v>
      </c>
      <c r="T163" s="22">
        <v>0.68105296000000004</v>
      </c>
      <c r="U163" s="22">
        <v>9.3545964700000006</v>
      </c>
      <c r="V163" s="22">
        <v>0</v>
      </c>
      <c r="W163" s="22">
        <v>6.4233639999999995E-2</v>
      </c>
      <c r="X163" s="42"/>
    </row>
    <row r="164" spans="2:24" ht="21" customHeight="1" x14ac:dyDescent="0.2">
      <c r="B164" s="18" t="s">
        <v>179</v>
      </c>
      <c r="C164" s="12" t="s">
        <v>32</v>
      </c>
      <c r="D164" s="38">
        <v>505.46733579999994</v>
      </c>
      <c r="E164" s="14">
        <v>119.46557240000001</v>
      </c>
      <c r="F164" s="15">
        <v>84.803941140000006</v>
      </c>
      <c r="G164" s="15">
        <v>34.66163126</v>
      </c>
      <c r="H164" s="16">
        <v>386.00176340000007</v>
      </c>
      <c r="I164" s="15">
        <v>121.39920868999999</v>
      </c>
      <c r="J164" s="15">
        <v>38.915698739999996</v>
      </c>
      <c r="K164" s="15">
        <v>3.8349999999999997E-5</v>
      </c>
      <c r="L164" s="15">
        <v>0.35134799</v>
      </c>
      <c r="M164" s="15">
        <v>19.710532440000001</v>
      </c>
      <c r="N164" s="15">
        <v>0.58504878999999987</v>
      </c>
      <c r="O164" s="15">
        <v>140.71457569</v>
      </c>
      <c r="P164" s="15">
        <v>14.061685560000001</v>
      </c>
      <c r="Q164" s="17">
        <v>8.72765E-3</v>
      </c>
      <c r="R164" s="15">
        <v>0.82510713000000002</v>
      </c>
      <c r="S164" s="15">
        <v>2.9190800000000001E-3</v>
      </c>
      <c r="T164" s="15">
        <v>7.8878719600000009</v>
      </c>
      <c r="U164" s="15">
        <v>41.142660909999996</v>
      </c>
      <c r="V164" s="15">
        <v>0</v>
      </c>
      <c r="W164" s="15">
        <v>0.39634041999999997</v>
      </c>
      <c r="X164" s="42"/>
    </row>
    <row r="165" spans="2:24" ht="18" customHeight="1" x14ac:dyDescent="0.2">
      <c r="B165" s="18" t="s">
        <v>180</v>
      </c>
      <c r="C165" s="19" t="s">
        <v>33</v>
      </c>
      <c r="D165" s="39">
        <v>118.02477131999999</v>
      </c>
      <c r="E165" s="21">
        <v>24.748094609999999</v>
      </c>
      <c r="F165" s="22">
        <v>16.049064439999999</v>
      </c>
      <c r="G165" s="22">
        <v>8.6990301700000003</v>
      </c>
      <c r="H165" s="23">
        <v>93.276676710000004</v>
      </c>
      <c r="I165" s="22">
        <v>21.166023689999999</v>
      </c>
      <c r="J165" s="22">
        <v>11.419799469999999</v>
      </c>
      <c r="K165" s="22">
        <v>0</v>
      </c>
      <c r="L165" s="22">
        <v>6.5917210000000004E-2</v>
      </c>
      <c r="M165" s="22">
        <v>5.9001784700000002</v>
      </c>
      <c r="N165" s="22">
        <v>0.11420864999999999</v>
      </c>
      <c r="O165" s="22">
        <v>45.557984560000001</v>
      </c>
      <c r="P165" s="22">
        <v>7.5772690000000004E-2</v>
      </c>
      <c r="Q165" s="24">
        <v>0</v>
      </c>
      <c r="R165" s="22">
        <v>0.22062746999999999</v>
      </c>
      <c r="S165" s="22">
        <v>0</v>
      </c>
      <c r="T165" s="22">
        <v>0.95553306999999998</v>
      </c>
      <c r="U165" s="22">
        <v>7.7362421100000001</v>
      </c>
      <c r="V165" s="22">
        <v>0</v>
      </c>
      <c r="W165" s="22">
        <v>6.438932E-2</v>
      </c>
      <c r="X165" s="42"/>
    </row>
    <row r="166" spans="2:24" ht="18" customHeight="1" x14ac:dyDescent="0.2">
      <c r="B166" s="18" t="s">
        <v>181</v>
      </c>
      <c r="C166" s="19" t="s">
        <v>34</v>
      </c>
      <c r="D166" s="39">
        <v>84.853431299999997</v>
      </c>
      <c r="E166" s="21">
        <v>25.18329761</v>
      </c>
      <c r="F166" s="22">
        <v>18.593302300000001</v>
      </c>
      <c r="G166" s="22">
        <v>6.5899953099999999</v>
      </c>
      <c r="H166" s="23">
        <v>59.67013369</v>
      </c>
      <c r="I166" s="22">
        <v>24.7849486</v>
      </c>
      <c r="J166" s="22">
        <v>5.2864660399999996</v>
      </c>
      <c r="K166" s="22">
        <v>0</v>
      </c>
      <c r="L166" s="22">
        <v>4.1494699999999997E-3</v>
      </c>
      <c r="M166" s="22">
        <v>3.0123171900000001</v>
      </c>
      <c r="N166" s="22">
        <v>0.13386429999999999</v>
      </c>
      <c r="O166" s="22">
        <v>18.247426969999999</v>
      </c>
      <c r="P166" s="22">
        <v>2.4885930000000001E-2</v>
      </c>
      <c r="Q166" s="24">
        <v>0</v>
      </c>
      <c r="R166" s="22">
        <v>9.0171799999999996E-3</v>
      </c>
      <c r="S166" s="22">
        <v>1.2347199999999999E-3</v>
      </c>
      <c r="T166" s="22">
        <v>0.92336954999999998</v>
      </c>
      <c r="U166" s="22">
        <v>7.1643156100000001</v>
      </c>
      <c r="V166" s="22">
        <v>0</v>
      </c>
      <c r="W166" s="22">
        <v>7.813813E-2</v>
      </c>
      <c r="X166" s="42"/>
    </row>
    <row r="167" spans="2:24" ht="18" customHeight="1" x14ac:dyDescent="0.2">
      <c r="B167" s="18" t="s">
        <v>182</v>
      </c>
      <c r="C167" s="19" t="s">
        <v>35</v>
      </c>
      <c r="D167" s="39">
        <v>115.05772992999999</v>
      </c>
      <c r="E167" s="21">
        <v>43.14079675</v>
      </c>
      <c r="F167" s="22">
        <v>34.14587633</v>
      </c>
      <c r="G167" s="22">
        <v>8.9949204199999997</v>
      </c>
      <c r="H167" s="23">
        <v>71.916933180000015</v>
      </c>
      <c r="I167" s="22">
        <v>19.10405016</v>
      </c>
      <c r="J167" s="22">
        <v>8.2023035400000008</v>
      </c>
      <c r="K167" s="22">
        <v>0</v>
      </c>
      <c r="L167" s="22">
        <v>0.22383217</v>
      </c>
      <c r="M167" s="22">
        <v>3.67263706</v>
      </c>
      <c r="N167" s="22">
        <v>6.9919049999999996E-2</v>
      </c>
      <c r="O167" s="22">
        <v>16.35809673</v>
      </c>
      <c r="P167" s="22">
        <v>13.927858710000001</v>
      </c>
      <c r="Q167" s="24">
        <v>8.72765E-3</v>
      </c>
      <c r="R167" s="22">
        <v>0.59360599000000003</v>
      </c>
      <c r="S167" s="22">
        <v>0</v>
      </c>
      <c r="T167" s="22">
        <v>1.5591096900000001</v>
      </c>
      <c r="U167" s="22">
        <v>8.1690622499999996</v>
      </c>
      <c r="V167" s="22">
        <v>0</v>
      </c>
      <c r="W167" s="22">
        <v>2.773018E-2</v>
      </c>
      <c r="X167" s="42"/>
    </row>
    <row r="168" spans="2:24" ht="18" customHeight="1" x14ac:dyDescent="0.2">
      <c r="B168" s="18" t="s">
        <v>183</v>
      </c>
      <c r="C168" s="19" t="s">
        <v>36</v>
      </c>
      <c r="D168" s="39">
        <v>86.864788279999999</v>
      </c>
      <c r="E168" s="21">
        <v>6.9029055100000001</v>
      </c>
      <c r="F168" s="22">
        <v>4.2453864399999999</v>
      </c>
      <c r="G168" s="22">
        <v>2.6575190700000002</v>
      </c>
      <c r="H168" s="23">
        <v>79.961882770000003</v>
      </c>
      <c r="I168" s="22">
        <v>30.037866650000002</v>
      </c>
      <c r="J168" s="22">
        <v>6.7327753299999999</v>
      </c>
      <c r="K168" s="22">
        <v>3.8349999999999997E-5</v>
      </c>
      <c r="L168" s="22">
        <v>2.5763729999999999E-2</v>
      </c>
      <c r="M168" s="22">
        <v>3.8355169199999999</v>
      </c>
      <c r="N168" s="22">
        <v>0.17612454999999999</v>
      </c>
      <c r="O168" s="22">
        <v>31.348840809999999</v>
      </c>
      <c r="P168" s="22">
        <v>1.035723E-2</v>
      </c>
      <c r="Q168" s="24">
        <v>0</v>
      </c>
      <c r="R168" s="22">
        <v>1.02253E-3</v>
      </c>
      <c r="S168" s="22">
        <v>0</v>
      </c>
      <c r="T168" s="22">
        <v>2.2163782599999999</v>
      </c>
      <c r="U168" s="22">
        <v>5.4698020200000004</v>
      </c>
      <c r="V168" s="22">
        <v>0</v>
      </c>
      <c r="W168" s="22">
        <v>0.10739638999999999</v>
      </c>
      <c r="X168" s="42"/>
    </row>
    <row r="169" spans="2:24" ht="18" customHeight="1" x14ac:dyDescent="0.2">
      <c r="B169" s="18" t="s">
        <v>184</v>
      </c>
      <c r="C169" s="19" t="s">
        <v>37</v>
      </c>
      <c r="D169" s="39">
        <v>22.331746749999997</v>
      </c>
      <c r="E169" s="21">
        <v>3.9271105999999998</v>
      </c>
      <c r="F169" s="22">
        <v>2.18544011</v>
      </c>
      <c r="G169" s="22">
        <v>1.74167049</v>
      </c>
      <c r="H169" s="23">
        <v>18.404636149999998</v>
      </c>
      <c r="I169" s="22">
        <v>5.3819464699999999</v>
      </c>
      <c r="J169" s="22">
        <v>1.4225269</v>
      </c>
      <c r="K169" s="22">
        <v>0</v>
      </c>
      <c r="L169" s="22">
        <v>1.9771250000000001E-2</v>
      </c>
      <c r="M169" s="22">
        <v>0.45268953000000001</v>
      </c>
      <c r="N169" s="22">
        <v>1.7218549999999999E-2</v>
      </c>
      <c r="O169" s="22">
        <v>8.0494754400000001</v>
      </c>
      <c r="P169" s="22">
        <v>1.8018699999999999E-3</v>
      </c>
      <c r="Q169" s="24">
        <v>0</v>
      </c>
      <c r="R169" s="22">
        <v>0</v>
      </c>
      <c r="S169" s="22">
        <v>0</v>
      </c>
      <c r="T169" s="22">
        <v>0.37982649000000002</v>
      </c>
      <c r="U169" s="22">
        <v>2.6677741899999998</v>
      </c>
      <c r="V169" s="22">
        <v>0</v>
      </c>
      <c r="W169" s="22">
        <v>1.160546E-2</v>
      </c>
      <c r="X169" s="42"/>
    </row>
    <row r="170" spans="2:24" ht="18" customHeight="1" x14ac:dyDescent="0.2">
      <c r="B170" s="18" t="s">
        <v>185</v>
      </c>
      <c r="C170" s="19" t="s">
        <v>38</v>
      </c>
      <c r="D170" s="39">
        <v>47.816027770000005</v>
      </c>
      <c r="E170" s="21">
        <v>8.0872756700000004</v>
      </c>
      <c r="F170" s="22">
        <v>4.94291502</v>
      </c>
      <c r="G170" s="22">
        <v>3.1443606499999999</v>
      </c>
      <c r="H170" s="23">
        <v>39.728752100000001</v>
      </c>
      <c r="I170" s="22">
        <v>12.97315341</v>
      </c>
      <c r="J170" s="22">
        <v>4.3219550599999996</v>
      </c>
      <c r="K170" s="22">
        <v>0</v>
      </c>
      <c r="L170" s="22">
        <v>8.4021700000000005E-3</v>
      </c>
      <c r="M170" s="22">
        <v>2.1404057600000002</v>
      </c>
      <c r="N170" s="22">
        <v>3.9253070000000001E-2</v>
      </c>
      <c r="O170" s="22">
        <v>13.26170387</v>
      </c>
      <c r="P170" s="22">
        <v>1.8128519999999999E-2</v>
      </c>
      <c r="Q170" s="24">
        <v>0</v>
      </c>
      <c r="R170" s="22">
        <v>8.2667999999999999E-4</v>
      </c>
      <c r="S170" s="22">
        <v>1.68436E-3</v>
      </c>
      <c r="T170" s="22">
        <v>1.33063814</v>
      </c>
      <c r="U170" s="22">
        <v>5.5696803099999999</v>
      </c>
      <c r="V170" s="22">
        <v>0</v>
      </c>
      <c r="W170" s="22">
        <v>6.2920749999999998E-2</v>
      </c>
      <c r="X170" s="42"/>
    </row>
    <row r="171" spans="2:24" ht="18" customHeight="1" x14ac:dyDescent="0.2">
      <c r="B171" s="18" t="s">
        <v>186</v>
      </c>
      <c r="C171" s="19" t="s">
        <v>39</v>
      </c>
      <c r="D171" s="39">
        <v>30.518840450000003</v>
      </c>
      <c r="E171" s="21">
        <v>7.4760916499999999</v>
      </c>
      <c r="F171" s="22">
        <v>4.6419565</v>
      </c>
      <c r="G171" s="22">
        <v>2.8341351499999998</v>
      </c>
      <c r="H171" s="23">
        <v>23.042748799999998</v>
      </c>
      <c r="I171" s="22">
        <v>7.9512197100000002</v>
      </c>
      <c r="J171" s="22">
        <v>1.5298723999999999</v>
      </c>
      <c r="K171" s="22">
        <v>0</v>
      </c>
      <c r="L171" s="22">
        <v>3.51199E-3</v>
      </c>
      <c r="M171" s="22">
        <v>0.69678751000000005</v>
      </c>
      <c r="N171" s="22">
        <v>3.4460619999999997E-2</v>
      </c>
      <c r="O171" s="22">
        <v>7.8910473100000003</v>
      </c>
      <c r="P171" s="22">
        <v>2.88061E-3</v>
      </c>
      <c r="Q171" s="24">
        <v>0</v>
      </c>
      <c r="R171" s="22">
        <v>7.2799999999999998E-6</v>
      </c>
      <c r="S171" s="22">
        <v>0</v>
      </c>
      <c r="T171" s="22">
        <v>0.52301675999999997</v>
      </c>
      <c r="U171" s="22">
        <v>4.3657844199999998</v>
      </c>
      <c r="V171" s="22">
        <v>0</v>
      </c>
      <c r="W171" s="22">
        <v>4.4160190000000002E-2</v>
      </c>
      <c r="X171" s="42"/>
    </row>
    <row r="172" spans="2:24" ht="21" customHeight="1" x14ac:dyDescent="0.2">
      <c r="B172" s="18" t="s">
        <v>187</v>
      </c>
      <c r="C172" s="12" t="s">
        <v>40</v>
      </c>
      <c r="D172" s="38">
        <v>790.19065239999998</v>
      </c>
      <c r="E172" s="14">
        <v>258.47730184</v>
      </c>
      <c r="F172" s="15">
        <v>195.48670312000002</v>
      </c>
      <c r="G172" s="15">
        <v>62.990598720000008</v>
      </c>
      <c r="H172" s="16">
        <v>531.71335055999998</v>
      </c>
      <c r="I172" s="15">
        <v>168.7512471</v>
      </c>
      <c r="J172" s="15">
        <v>45.345229969999998</v>
      </c>
      <c r="K172" s="15">
        <v>5.4812000000000003E-4</v>
      </c>
      <c r="L172" s="15">
        <v>0.10001379000000001</v>
      </c>
      <c r="M172" s="15">
        <v>18.579112720000001</v>
      </c>
      <c r="N172" s="15">
        <v>0.83719028999999989</v>
      </c>
      <c r="O172" s="15">
        <v>186.35028593000004</v>
      </c>
      <c r="P172" s="15">
        <v>24.016160039999999</v>
      </c>
      <c r="Q172" s="17">
        <v>0</v>
      </c>
      <c r="R172" s="15">
        <v>4.2259116699999995</v>
      </c>
      <c r="S172" s="15">
        <v>0</v>
      </c>
      <c r="T172" s="15">
        <v>16.064686930000001</v>
      </c>
      <c r="U172" s="15">
        <v>66.974168730000002</v>
      </c>
      <c r="V172" s="15">
        <v>0</v>
      </c>
      <c r="W172" s="15">
        <v>0.46879526999999993</v>
      </c>
      <c r="X172" s="42"/>
    </row>
    <row r="173" spans="2:24" ht="18" customHeight="1" x14ac:dyDescent="0.2">
      <c r="B173" s="18" t="s">
        <v>188</v>
      </c>
      <c r="C173" s="19" t="s">
        <v>41</v>
      </c>
      <c r="D173" s="39">
        <v>167.17383646000002</v>
      </c>
      <c r="E173" s="21">
        <v>92.353236050000007</v>
      </c>
      <c r="F173" s="22">
        <v>74.958013750000006</v>
      </c>
      <c r="G173" s="22">
        <v>17.3952223</v>
      </c>
      <c r="H173" s="23">
        <v>74.820600409999997</v>
      </c>
      <c r="I173" s="22">
        <v>24.11456081</v>
      </c>
      <c r="J173" s="22">
        <v>5.9728161399999999</v>
      </c>
      <c r="K173" s="22">
        <v>5.2820000000000005E-4</v>
      </c>
      <c r="L173" s="22">
        <v>7.2741009999999995E-2</v>
      </c>
      <c r="M173" s="22">
        <v>2.5863619500000001</v>
      </c>
      <c r="N173" s="22">
        <v>0.15065368000000001</v>
      </c>
      <c r="O173" s="22">
        <v>20.466785479999999</v>
      </c>
      <c r="P173" s="22">
        <v>0.13384186000000001</v>
      </c>
      <c r="Q173" s="24">
        <v>0</v>
      </c>
      <c r="R173" s="22">
        <v>4.1571118399999998</v>
      </c>
      <c r="S173" s="22">
        <v>0</v>
      </c>
      <c r="T173" s="22">
        <v>1.8581565</v>
      </c>
      <c r="U173" s="22">
        <v>15.21379329</v>
      </c>
      <c r="V173" s="22">
        <v>0</v>
      </c>
      <c r="W173" s="22">
        <v>9.3249650000000003E-2</v>
      </c>
      <c r="X173" s="42"/>
    </row>
    <row r="174" spans="2:24" ht="18" customHeight="1" x14ac:dyDescent="0.2">
      <c r="B174" s="18" t="s">
        <v>189</v>
      </c>
      <c r="C174" s="19" t="s">
        <v>42</v>
      </c>
      <c r="D174" s="39">
        <v>100.26760041999999</v>
      </c>
      <c r="E174" s="21">
        <v>19.170449130000002</v>
      </c>
      <c r="F174" s="22">
        <v>11.1337203</v>
      </c>
      <c r="G174" s="22">
        <v>8.0367288299999995</v>
      </c>
      <c r="H174" s="23">
        <v>81.097151289999985</v>
      </c>
      <c r="I174" s="22">
        <v>25.32999775</v>
      </c>
      <c r="J174" s="22">
        <v>8.1411531900000007</v>
      </c>
      <c r="K174" s="22">
        <v>0</v>
      </c>
      <c r="L174" s="22">
        <v>5.8770000000000003E-4</v>
      </c>
      <c r="M174" s="22">
        <v>3.7076503199999999</v>
      </c>
      <c r="N174" s="22">
        <v>0.27732910999999999</v>
      </c>
      <c r="O174" s="22">
        <v>27.639145190000001</v>
      </c>
      <c r="P174" s="22">
        <v>0.47836861000000003</v>
      </c>
      <c r="Q174" s="24">
        <v>0</v>
      </c>
      <c r="R174" s="22">
        <v>8.8315700000000004E-3</v>
      </c>
      <c r="S174" s="22">
        <v>0</v>
      </c>
      <c r="T174" s="22">
        <v>2.77553231</v>
      </c>
      <c r="U174" s="22">
        <v>12.64939534</v>
      </c>
      <c r="V174" s="22">
        <v>0</v>
      </c>
      <c r="W174" s="22">
        <v>8.9160199999999995E-2</v>
      </c>
      <c r="X174" s="42"/>
    </row>
    <row r="175" spans="2:24" ht="18" customHeight="1" x14ac:dyDescent="0.2">
      <c r="B175" s="18" t="s">
        <v>190</v>
      </c>
      <c r="C175" s="19" t="s">
        <v>43</v>
      </c>
      <c r="D175" s="39">
        <v>399.92641047000001</v>
      </c>
      <c r="E175" s="21">
        <v>123.05814795000001</v>
      </c>
      <c r="F175" s="22">
        <v>95.445992390000001</v>
      </c>
      <c r="G175" s="22">
        <v>27.612155560000001</v>
      </c>
      <c r="H175" s="23">
        <v>276.86826251999997</v>
      </c>
      <c r="I175" s="22">
        <v>87.159070450000002</v>
      </c>
      <c r="J175" s="22">
        <v>21.47686745</v>
      </c>
      <c r="K175" s="22">
        <v>0</v>
      </c>
      <c r="L175" s="22">
        <v>1.733844E-2</v>
      </c>
      <c r="M175" s="22">
        <v>9.3820293499999998</v>
      </c>
      <c r="N175" s="22">
        <v>0.32288494000000001</v>
      </c>
      <c r="O175" s="22">
        <v>101.22030564000001</v>
      </c>
      <c r="P175" s="22">
        <v>22.97630127</v>
      </c>
      <c r="Q175" s="24">
        <v>0</v>
      </c>
      <c r="R175" s="22">
        <v>2.0247330000000001E-2</v>
      </c>
      <c r="S175" s="22">
        <v>0</v>
      </c>
      <c r="T175" s="22">
        <v>8.5991496200000004</v>
      </c>
      <c r="U175" s="22">
        <v>25.522136799999998</v>
      </c>
      <c r="V175" s="22">
        <v>0</v>
      </c>
      <c r="W175" s="22">
        <v>0.17193122999999999</v>
      </c>
      <c r="X175" s="42"/>
    </row>
    <row r="176" spans="2:24" ht="18" customHeight="1" x14ac:dyDescent="0.2">
      <c r="B176" s="18" t="s">
        <v>378</v>
      </c>
      <c r="C176" s="19" t="s">
        <v>348</v>
      </c>
      <c r="D176" s="39">
        <v>38.821389699999997</v>
      </c>
      <c r="E176" s="21">
        <v>13.140024149999999</v>
      </c>
      <c r="F176" s="22">
        <v>7.8058070199999996</v>
      </c>
      <c r="G176" s="22">
        <v>5.3342171299999999</v>
      </c>
      <c r="H176" s="23">
        <v>25.681365549999995</v>
      </c>
      <c r="I176" s="22">
        <v>9.4218940100000008</v>
      </c>
      <c r="J176" s="22">
        <v>1.2663247099999999</v>
      </c>
      <c r="K176" s="22">
        <v>1.9919999999999999E-5</v>
      </c>
      <c r="L176" s="22">
        <v>4.2761800000000001E-3</v>
      </c>
      <c r="M176" s="22">
        <v>0.65908924000000002</v>
      </c>
      <c r="N176" s="22">
        <v>1.9401999999999999E-2</v>
      </c>
      <c r="O176" s="22">
        <v>8.5438484500000005</v>
      </c>
      <c r="P176" s="22">
        <v>5.1217499999999999E-2</v>
      </c>
      <c r="Q176" s="24">
        <v>0</v>
      </c>
      <c r="R176" s="22">
        <v>2.0200920000000001E-2</v>
      </c>
      <c r="S176" s="22">
        <v>0</v>
      </c>
      <c r="T176" s="22">
        <v>0.99217168</v>
      </c>
      <c r="U176" s="22">
        <v>4.6598834900000004</v>
      </c>
      <c r="V176" s="22">
        <v>0</v>
      </c>
      <c r="W176" s="22">
        <v>4.3037449999999998E-2</v>
      </c>
      <c r="X176" s="42"/>
    </row>
    <row r="177" spans="2:24" ht="18" customHeight="1" x14ac:dyDescent="0.2">
      <c r="B177" s="18" t="s">
        <v>191</v>
      </c>
      <c r="C177" s="19" t="s">
        <v>44</v>
      </c>
      <c r="D177" s="39">
        <v>33.867627900000002</v>
      </c>
      <c r="E177" s="21">
        <v>2.8030825899999998</v>
      </c>
      <c r="F177" s="22">
        <v>1.5313408799999999</v>
      </c>
      <c r="G177" s="22">
        <v>1.2717417099999999</v>
      </c>
      <c r="H177" s="23">
        <v>31.06454531</v>
      </c>
      <c r="I177" s="22">
        <v>8.9001644800000008</v>
      </c>
      <c r="J177" s="22">
        <v>3.8048632599999999</v>
      </c>
      <c r="K177" s="22">
        <v>0</v>
      </c>
      <c r="L177" s="22">
        <v>2.1528599999999999E-3</v>
      </c>
      <c r="M177" s="22">
        <v>1.21416301</v>
      </c>
      <c r="N177" s="22">
        <v>3.743287E-2</v>
      </c>
      <c r="O177" s="22">
        <v>13.461679119999999</v>
      </c>
      <c r="P177" s="22">
        <v>4.5604E-4</v>
      </c>
      <c r="Q177" s="24">
        <v>0</v>
      </c>
      <c r="R177" s="22">
        <v>1.327918E-2</v>
      </c>
      <c r="S177" s="22">
        <v>0</v>
      </c>
      <c r="T177" s="22">
        <v>0.66900979000000005</v>
      </c>
      <c r="U177" s="22">
        <v>2.9392481300000002</v>
      </c>
      <c r="V177" s="22">
        <v>0</v>
      </c>
      <c r="W177" s="22">
        <v>2.2096569999999999E-2</v>
      </c>
      <c r="X177" s="42"/>
    </row>
    <row r="178" spans="2:24" ht="18" customHeight="1" thickBot="1" x14ac:dyDescent="0.25">
      <c r="B178" s="18" t="s">
        <v>192</v>
      </c>
      <c r="C178" s="25" t="s">
        <v>45</v>
      </c>
      <c r="D178" s="40">
        <v>50.13378745</v>
      </c>
      <c r="E178" s="27">
        <v>7.9523619700000001</v>
      </c>
      <c r="F178" s="28">
        <v>4.6118287799999997</v>
      </c>
      <c r="G178" s="28">
        <v>3.3405331899999999</v>
      </c>
      <c r="H178" s="29">
        <v>42.181425480000001</v>
      </c>
      <c r="I178" s="28">
        <v>13.8255596</v>
      </c>
      <c r="J178" s="28">
        <v>4.6832052199999996</v>
      </c>
      <c r="K178" s="28">
        <v>0</v>
      </c>
      <c r="L178" s="28">
        <v>2.9175999999999998E-3</v>
      </c>
      <c r="M178" s="28">
        <v>1.0298188500000001</v>
      </c>
      <c r="N178" s="28">
        <v>2.948769E-2</v>
      </c>
      <c r="O178" s="28">
        <v>15.01852205</v>
      </c>
      <c r="P178" s="28">
        <v>0.37597476000000002</v>
      </c>
      <c r="Q178" s="30">
        <v>0</v>
      </c>
      <c r="R178" s="28">
        <v>6.2408300000000002E-3</v>
      </c>
      <c r="S178" s="28">
        <v>0</v>
      </c>
      <c r="T178" s="28">
        <v>1.1706670299999999</v>
      </c>
      <c r="U178" s="28">
        <v>5.9897116800000001</v>
      </c>
      <c r="V178" s="28">
        <v>0</v>
      </c>
      <c r="W178" s="28">
        <v>4.9320170000000003E-2</v>
      </c>
      <c r="X178" s="42"/>
    </row>
    <row r="179" spans="2:24" customFormat="1" ht="18" customHeight="1" thickTop="1" thickBot="1" x14ac:dyDescent="0.25">
      <c r="B179" s="18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2"/>
    </row>
    <row r="180" spans="2:24" ht="27" customHeight="1" thickTop="1" x14ac:dyDescent="0.2">
      <c r="C180" s="35" t="s">
        <v>293</v>
      </c>
      <c r="D180" s="5" t="s">
        <v>3</v>
      </c>
      <c r="E180" s="6" t="s">
        <v>4</v>
      </c>
      <c r="F180" s="5" t="s">
        <v>5</v>
      </c>
      <c r="G180" s="5" t="s">
        <v>6</v>
      </c>
      <c r="H180" s="5" t="s">
        <v>7</v>
      </c>
      <c r="I180" s="5" t="s">
        <v>8</v>
      </c>
      <c r="J180" s="5" t="s">
        <v>9</v>
      </c>
      <c r="K180" s="5" t="s">
        <v>10</v>
      </c>
      <c r="L180" s="5" t="s">
        <v>11</v>
      </c>
      <c r="M180" s="5" t="s">
        <v>12</v>
      </c>
      <c r="N180" s="5" t="s">
        <v>13</v>
      </c>
      <c r="O180" s="5" t="s">
        <v>14</v>
      </c>
      <c r="P180" s="5" t="s">
        <v>15</v>
      </c>
      <c r="Q180" s="5" t="s">
        <v>16</v>
      </c>
      <c r="R180" s="5" t="s">
        <v>17</v>
      </c>
      <c r="S180" s="5" t="s">
        <v>18</v>
      </c>
      <c r="T180" s="5" t="s">
        <v>19</v>
      </c>
      <c r="U180" s="5" t="s">
        <v>20</v>
      </c>
      <c r="V180" s="5" t="s">
        <v>21</v>
      </c>
      <c r="W180" s="5" t="s">
        <v>22</v>
      </c>
      <c r="X180" s="42"/>
    </row>
    <row r="181" spans="2:24" ht="27.75" customHeight="1" x14ac:dyDescent="0.2">
      <c r="B181" s="18" t="s">
        <v>194</v>
      </c>
      <c r="C181" s="36" t="s">
        <v>3</v>
      </c>
      <c r="D181" s="37">
        <v>36001.690420999999</v>
      </c>
      <c r="E181" s="8">
        <v>13495.035312669999</v>
      </c>
      <c r="F181" s="9">
        <v>11127.330987399999</v>
      </c>
      <c r="G181" s="9">
        <v>2367.7043252699996</v>
      </c>
      <c r="H181" s="9">
        <v>22506.655108330004</v>
      </c>
      <c r="I181" s="9">
        <v>7743.3987522999996</v>
      </c>
      <c r="J181" s="9">
        <v>2529.9822011200004</v>
      </c>
      <c r="K181" s="9">
        <v>0.10215935</v>
      </c>
      <c r="L181" s="9">
        <v>1.99062797</v>
      </c>
      <c r="M181" s="9">
        <v>43.758966059999999</v>
      </c>
      <c r="N181" s="9">
        <v>10.607098819999999</v>
      </c>
      <c r="O181" s="9">
        <v>7995.1302587600003</v>
      </c>
      <c r="P181" s="9">
        <v>477.16374021000001</v>
      </c>
      <c r="Q181" s="9">
        <v>346.71697660999996</v>
      </c>
      <c r="R181" s="9">
        <v>2178.7397809700005</v>
      </c>
      <c r="S181" s="9">
        <v>98.670096119999997</v>
      </c>
      <c r="T181" s="10">
        <v>571.63297014999989</v>
      </c>
      <c r="U181" s="9">
        <v>505.12468390999999</v>
      </c>
      <c r="V181" s="11">
        <v>0</v>
      </c>
      <c r="W181" s="9">
        <v>3.63679598</v>
      </c>
      <c r="X181" s="42"/>
    </row>
    <row r="182" spans="2:24" ht="21" customHeight="1" x14ac:dyDescent="0.2">
      <c r="B182" s="18" t="s">
        <v>195</v>
      </c>
      <c r="C182" s="12" t="s">
        <v>23</v>
      </c>
      <c r="D182" s="38">
        <v>33934.419649570002</v>
      </c>
      <c r="E182" s="14">
        <v>12865.263627949998</v>
      </c>
      <c r="F182" s="15">
        <v>10641.604001399999</v>
      </c>
      <c r="G182" s="15">
        <v>2223.6596265499998</v>
      </c>
      <c r="H182" s="16">
        <v>21069.156021619994</v>
      </c>
      <c r="I182" s="15">
        <v>7271.0616311899994</v>
      </c>
      <c r="J182" s="15">
        <v>2357.2624419500003</v>
      </c>
      <c r="K182" s="15">
        <v>0.1015127</v>
      </c>
      <c r="L182" s="15">
        <v>1.86246947</v>
      </c>
      <c r="M182" s="15">
        <v>33.907030239999997</v>
      </c>
      <c r="N182" s="15">
        <v>8.0219025599999991</v>
      </c>
      <c r="O182" s="15">
        <v>7458.4611090600001</v>
      </c>
      <c r="P182" s="15">
        <v>442.06929388999998</v>
      </c>
      <c r="Q182" s="17">
        <v>346.71284165999998</v>
      </c>
      <c r="R182" s="15">
        <v>2178.3946649900004</v>
      </c>
      <c r="S182" s="15">
        <v>98.615442270000003</v>
      </c>
      <c r="T182" s="15">
        <v>536.51126261999991</v>
      </c>
      <c r="U182" s="15">
        <v>333.78980523000001</v>
      </c>
      <c r="V182" s="15">
        <v>0</v>
      </c>
      <c r="W182" s="15">
        <v>2.38461379</v>
      </c>
      <c r="X182" s="42"/>
    </row>
    <row r="183" spans="2:24" ht="18" customHeight="1" x14ac:dyDescent="0.2">
      <c r="B183" s="18" t="s">
        <v>196</v>
      </c>
      <c r="C183" s="19" t="s">
        <v>24</v>
      </c>
      <c r="D183" s="39">
        <v>33626.114627199997</v>
      </c>
      <c r="E183" s="21">
        <v>12783.770869489999</v>
      </c>
      <c r="F183" s="22">
        <v>10577.528618439999</v>
      </c>
      <c r="G183" s="22">
        <v>2206.24225105</v>
      </c>
      <c r="H183" s="23">
        <v>20842.343757709998</v>
      </c>
      <c r="I183" s="22">
        <v>7181.7661687</v>
      </c>
      <c r="J183" s="22">
        <v>2331.3518415600001</v>
      </c>
      <c r="K183" s="22">
        <v>0.1015127</v>
      </c>
      <c r="L183" s="22">
        <v>1.86246947</v>
      </c>
      <c r="M183" s="22">
        <v>32.66801074</v>
      </c>
      <c r="N183" s="22">
        <v>7.5583605</v>
      </c>
      <c r="O183" s="22">
        <v>7378.46021501</v>
      </c>
      <c r="P183" s="22">
        <v>441.97313084000001</v>
      </c>
      <c r="Q183" s="24">
        <v>346.71279931999999</v>
      </c>
      <c r="R183" s="22">
        <v>2178.38798228</v>
      </c>
      <c r="S183" s="22">
        <v>98.615442270000003</v>
      </c>
      <c r="T183" s="22">
        <v>530.48367041999995</v>
      </c>
      <c r="U183" s="22">
        <v>310.09938632000001</v>
      </c>
      <c r="V183" s="22">
        <v>0</v>
      </c>
      <c r="W183" s="22">
        <v>2.3027675799999998</v>
      </c>
      <c r="X183" s="42"/>
    </row>
    <row r="184" spans="2:24" ht="18" customHeight="1" x14ac:dyDescent="0.2">
      <c r="B184" s="18" t="s">
        <v>355</v>
      </c>
      <c r="C184" s="19" t="s">
        <v>346</v>
      </c>
      <c r="D184" s="39">
        <v>180.47509152999999</v>
      </c>
      <c r="E184" s="21">
        <v>44.788356579999999</v>
      </c>
      <c r="F184" s="22">
        <v>39.388967289999997</v>
      </c>
      <c r="G184" s="22">
        <v>5.3993892900000002</v>
      </c>
      <c r="H184" s="23">
        <v>135.68673495000002</v>
      </c>
      <c r="I184" s="22">
        <v>60.848570010000003</v>
      </c>
      <c r="J184" s="22">
        <v>13.545648440000001</v>
      </c>
      <c r="K184" s="22">
        <v>0</v>
      </c>
      <c r="L184" s="22">
        <v>0</v>
      </c>
      <c r="M184" s="22">
        <v>0.53631713999999997</v>
      </c>
      <c r="N184" s="22">
        <v>0.28162883</v>
      </c>
      <c r="O184" s="22">
        <v>47.616244569999999</v>
      </c>
      <c r="P184" s="22">
        <v>3.3486589999999997E-2</v>
      </c>
      <c r="Q184" s="24">
        <v>4.2339999999999998E-5</v>
      </c>
      <c r="R184" s="22">
        <v>1.0349599999999999E-3</v>
      </c>
      <c r="S184" s="22">
        <v>0</v>
      </c>
      <c r="T184" s="22">
        <v>3.8787093000000001</v>
      </c>
      <c r="U184" s="22">
        <v>8.9195011999999991</v>
      </c>
      <c r="V184" s="22">
        <v>0</v>
      </c>
      <c r="W184" s="22">
        <v>2.5551569999999999E-2</v>
      </c>
      <c r="X184" s="42"/>
    </row>
    <row r="185" spans="2:24" ht="18" customHeight="1" x14ac:dyDescent="0.2">
      <c r="B185" s="18" t="s">
        <v>197</v>
      </c>
      <c r="C185" s="19" t="s">
        <v>25</v>
      </c>
      <c r="D185" s="39">
        <v>87.41977919</v>
      </c>
      <c r="E185" s="21">
        <v>26.668140950000002</v>
      </c>
      <c r="F185" s="22">
        <v>18.64608587</v>
      </c>
      <c r="G185" s="22">
        <v>8.0220550799999994</v>
      </c>
      <c r="H185" s="23">
        <v>60.751638239999998</v>
      </c>
      <c r="I185" s="22">
        <v>16.665300169999998</v>
      </c>
      <c r="J185" s="22">
        <v>8.5501398700000006</v>
      </c>
      <c r="K185" s="22">
        <v>0</v>
      </c>
      <c r="L185" s="22">
        <v>0</v>
      </c>
      <c r="M185" s="22">
        <v>0.35340073</v>
      </c>
      <c r="N185" s="22">
        <v>0.16423479999999999</v>
      </c>
      <c r="O185" s="22">
        <v>23.22051501</v>
      </c>
      <c r="P185" s="22">
        <v>4.3001480000000002E-2</v>
      </c>
      <c r="Q185" s="24">
        <v>0</v>
      </c>
      <c r="R185" s="22">
        <v>2.0085E-4</v>
      </c>
      <c r="S185" s="22">
        <v>0</v>
      </c>
      <c r="T185" s="22">
        <v>1.4455311500000001</v>
      </c>
      <c r="U185" s="22">
        <v>10.27018389</v>
      </c>
      <c r="V185" s="22">
        <v>0</v>
      </c>
      <c r="W185" s="22">
        <v>3.9130289999999998E-2</v>
      </c>
      <c r="X185" s="42"/>
    </row>
    <row r="186" spans="2:24" ht="18" customHeight="1" x14ac:dyDescent="0.2">
      <c r="B186" s="18" t="s">
        <v>198</v>
      </c>
      <c r="C186" s="19" t="s">
        <v>26</v>
      </c>
      <c r="D186" s="39">
        <v>40.410151650000003</v>
      </c>
      <c r="E186" s="21">
        <v>10.036260930000001</v>
      </c>
      <c r="F186" s="22">
        <v>6.0403298000000003</v>
      </c>
      <c r="G186" s="22">
        <v>3.9959311300000002</v>
      </c>
      <c r="H186" s="23">
        <v>30.373890720000002</v>
      </c>
      <c r="I186" s="22">
        <v>11.781592310000001</v>
      </c>
      <c r="J186" s="22">
        <v>3.8148120799999998</v>
      </c>
      <c r="K186" s="22">
        <v>0</v>
      </c>
      <c r="L186" s="22">
        <v>0</v>
      </c>
      <c r="M186" s="22">
        <v>0.34930162999999997</v>
      </c>
      <c r="N186" s="22">
        <v>1.7678429999999998E-2</v>
      </c>
      <c r="O186" s="22">
        <v>9.1641344700000005</v>
      </c>
      <c r="P186" s="22">
        <v>1.9674980000000002E-2</v>
      </c>
      <c r="Q186" s="24">
        <v>0</v>
      </c>
      <c r="R186" s="22">
        <v>5.4469000000000002E-3</v>
      </c>
      <c r="S186" s="22">
        <v>0</v>
      </c>
      <c r="T186" s="22">
        <v>0.70335175000000005</v>
      </c>
      <c r="U186" s="22">
        <v>4.5007338199999998</v>
      </c>
      <c r="V186" s="22">
        <v>0</v>
      </c>
      <c r="W186" s="22">
        <v>1.7164349999999998E-2</v>
      </c>
      <c r="X186" s="42"/>
    </row>
    <row r="187" spans="2:24" ht="21" customHeight="1" x14ac:dyDescent="0.2">
      <c r="B187" s="18" t="s">
        <v>199</v>
      </c>
      <c r="C187" s="12" t="s">
        <v>27</v>
      </c>
      <c r="D187" s="38">
        <v>701.4384146000001</v>
      </c>
      <c r="E187" s="14">
        <v>269.08995420000002</v>
      </c>
      <c r="F187" s="15">
        <v>225.0738211</v>
      </c>
      <c r="G187" s="15">
        <v>44.016133099999998</v>
      </c>
      <c r="H187" s="16">
        <v>432.34846039999996</v>
      </c>
      <c r="I187" s="15">
        <v>140.54989755999998</v>
      </c>
      <c r="J187" s="15">
        <v>54.907979330000003</v>
      </c>
      <c r="K187" s="15">
        <v>6.4665000000000002E-4</v>
      </c>
      <c r="L187" s="15">
        <v>3.2531549999999999E-2</v>
      </c>
      <c r="M187" s="15">
        <v>1.8269794100000001</v>
      </c>
      <c r="N187" s="15">
        <v>0.92131987999999998</v>
      </c>
      <c r="O187" s="15">
        <v>171.25721977000001</v>
      </c>
      <c r="P187" s="15">
        <v>1.8887756800000002</v>
      </c>
      <c r="Q187" s="17">
        <v>0</v>
      </c>
      <c r="R187" s="15">
        <v>1.480648E-2</v>
      </c>
      <c r="S187" s="15">
        <v>0</v>
      </c>
      <c r="T187" s="15">
        <v>8.7134288899999994</v>
      </c>
      <c r="U187" s="15">
        <v>51.969907910000003</v>
      </c>
      <c r="V187" s="15">
        <v>0</v>
      </c>
      <c r="W187" s="15">
        <v>0.26496728999999997</v>
      </c>
      <c r="X187" s="42"/>
    </row>
    <row r="188" spans="2:24" ht="18" customHeight="1" x14ac:dyDescent="0.2">
      <c r="B188" s="18" t="s">
        <v>200</v>
      </c>
      <c r="C188" s="19" t="s">
        <v>28</v>
      </c>
      <c r="D188" s="39">
        <v>407.14214475</v>
      </c>
      <c r="E188" s="21">
        <v>183.64591178000001</v>
      </c>
      <c r="F188" s="22">
        <v>167.58743482</v>
      </c>
      <c r="G188" s="22">
        <v>16.05847696</v>
      </c>
      <c r="H188" s="23">
        <v>223.49623296999999</v>
      </c>
      <c r="I188" s="22">
        <v>69.286285609999993</v>
      </c>
      <c r="J188" s="22">
        <v>30.166377990000001</v>
      </c>
      <c r="K188" s="22">
        <v>0</v>
      </c>
      <c r="L188" s="22">
        <v>0</v>
      </c>
      <c r="M188" s="22">
        <v>0.69021684999999999</v>
      </c>
      <c r="N188" s="22">
        <v>0.34489787</v>
      </c>
      <c r="O188" s="22">
        <v>99.656259489999997</v>
      </c>
      <c r="P188" s="22">
        <v>1.77478548</v>
      </c>
      <c r="Q188" s="24">
        <v>0</v>
      </c>
      <c r="R188" s="22">
        <v>3.6045000000000001E-3</v>
      </c>
      <c r="S188" s="22">
        <v>0</v>
      </c>
      <c r="T188" s="22">
        <v>3.1510222099999998</v>
      </c>
      <c r="U188" s="22">
        <v>18.382214260000001</v>
      </c>
      <c r="V188" s="22">
        <v>0</v>
      </c>
      <c r="W188" s="22">
        <v>4.0568710000000001E-2</v>
      </c>
      <c r="X188" s="42"/>
    </row>
    <row r="189" spans="2:24" ht="18" customHeight="1" x14ac:dyDescent="0.2">
      <c r="B189" s="18" t="s">
        <v>201</v>
      </c>
      <c r="C189" s="19" t="s">
        <v>29</v>
      </c>
      <c r="D189" s="39">
        <v>74.621575820000018</v>
      </c>
      <c r="E189" s="21">
        <v>12.5634991</v>
      </c>
      <c r="F189" s="22">
        <v>7.9658990699999999</v>
      </c>
      <c r="G189" s="22">
        <v>4.5976000299999997</v>
      </c>
      <c r="H189" s="23">
        <v>62.058076719999995</v>
      </c>
      <c r="I189" s="22">
        <v>23.684023029999999</v>
      </c>
      <c r="J189" s="22">
        <v>8.0898069800000005</v>
      </c>
      <c r="K189" s="22">
        <v>6.4665000000000002E-4</v>
      </c>
      <c r="L189" s="22">
        <v>8.0409999999999998E-5</v>
      </c>
      <c r="M189" s="22">
        <v>9.0648859999999998E-2</v>
      </c>
      <c r="N189" s="22">
        <v>0.14559647000000001</v>
      </c>
      <c r="O189" s="22">
        <v>22.457664860000001</v>
      </c>
      <c r="P189" s="22">
        <v>2.6645470000000001E-2</v>
      </c>
      <c r="Q189" s="24">
        <v>0</v>
      </c>
      <c r="R189" s="22">
        <v>7.2899999999999997E-6</v>
      </c>
      <c r="S189" s="22">
        <v>0</v>
      </c>
      <c r="T189" s="22">
        <v>1.1917291299999999</v>
      </c>
      <c r="U189" s="22">
        <v>6.3188405100000002</v>
      </c>
      <c r="V189" s="22">
        <v>0</v>
      </c>
      <c r="W189" s="22">
        <v>5.2387059999999999E-2</v>
      </c>
      <c r="X189" s="42"/>
    </row>
    <row r="190" spans="2:24" ht="18" customHeight="1" x14ac:dyDescent="0.2">
      <c r="B190" s="18" t="s">
        <v>367</v>
      </c>
      <c r="C190" s="19" t="s">
        <v>347</v>
      </c>
      <c r="D190" s="39">
        <v>93.170075109999999</v>
      </c>
      <c r="E190" s="21">
        <v>22.941519159999999</v>
      </c>
      <c r="F190" s="22">
        <v>16.452127839999999</v>
      </c>
      <c r="G190" s="22">
        <v>6.4893913200000002</v>
      </c>
      <c r="H190" s="23">
        <v>70.228555950000001</v>
      </c>
      <c r="I190" s="22">
        <v>25.63065061</v>
      </c>
      <c r="J190" s="22">
        <v>8.1990608399999996</v>
      </c>
      <c r="K190" s="22">
        <v>0</v>
      </c>
      <c r="L190" s="22">
        <v>1.5140000000000001E-5</v>
      </c>
      <c r="M190" s="22">
        <v>0.21231459999999999</v>
      </c>
      <c r="N190" s="22">
        <v>0.20652730999999999</v>
      </c>
      <c r="O190" s="22">
        <v>25.11892409</v>
      </c>
      <c r="P190" s="22">
        <v>8.4064490000000006E-2</v>
      </c>
      <c r="Q190" s="24">
        <v>0</v>
      </c>
      <c r="R190" s="22">
        <v>0</v>
      </c>
      <c r="S190" s="22">
        <v>0</v>
      </c>
      <c r="T190" s="22">
        <v>2.0218234499999999</v>
      </c>
      <c r="U190" s="22">
        <v>8.6710603800000001</v>
      </c>
      <c r="V190" s="22">
        <v>0</v>
      </c>
      <c r="W190" s="22">
        <v>8.4115040000000002E-2</v>
      </c>
      <c r="X190" s="42"/>
    </row>
    <row r="191" spans="2:24" ht="18" customHeight="1" x14ac:dyDescent="0.2">
      <c r="B191" s="18" t="s">
        <v>202</v>
      </c>
      <c r="C191" s="19" t="s">
        <v>30</v>
      </c>
      <c r="D191" s="39">
        <v>47.295864860000009</v>
      </c>
      <c r="E191" s="21">
        <v>14.392371570000002</v>
      </c>
      <c r="F191" s="22">
        <v>8.4527503300000006</v>
      </c>
      <c r="G191" s="22">
        <v>5.9396212400000001</v>
      </c>
      <c r="H191" s="23">
        <v>32.90349329</v>
      </c>
      <c r="I191" s="22">
        <v>9.5123395300000002</v>
      </c>
      <c r="J191" s="22">
        <v>3.4937156699999998</v>
      </c>
      <c r="K191" s="22">
        <v>0</v>
      </c>
      <c r="L191" s="22">
        <v>0</v>
      </c>
      <c r="M191" s="22">
        <v>0.48142309</v>
      </c>
      <c r="N191" s="22">
        <v>9.526664E-2</v>
      </c>
      <c r="O191" s="22">
        <v>10.34184733</v>
      </c>
      <c r="P191" s="22">
        <v>2.22908E-3</v>
      </c>
      <c r="Q191" s="24">
        <v>0</v>
      </c>
      <c r="R191" s="22">
        <v>7.8039800000000003E-3</v>
      </c>
      <c r="S191" s="22">
        <v>0</v>
      </c>
      <c r="T191" s="22">
        <v>1.2854412099999999</v>
      </c>
      <c r="U191" s="22">
        <v>7.6549140600000003</v>
      </c>
      <c r="V191" s="22">
        <v>0</v>
      </c>
      <c r="W191" s="22">
        <v>2.8512699999999998E-2</v>
      </c>
      <c r="X191" s="42"/>
    </row>
    <row r="192" spans="2:24" ht="18" customHeight="1" x14ac:dyDescent="0.2">
      <c r="B192" s="18" t="s">
        <v>203</v>
      </c>
      <c r="C192" s="19" t="s">
        <v>31</v>
      </c>
      <c r="D192" s="39">
        <v>79.208754060000004</v>
      </c>
      <c r="E192" s="21">
        <v>35.546652590000001</v>
      </c>
      <c r="F192" s="22">
        <v>24.615609039999999</v>
      </c>
      <c r="G192" s="22">
        <v>10.93104355</v>
      </c>
      <c r="H192" s="23">
        <v>43.662101470000003</v>
      </c>
      <c r="I192" s="22">
        <v>12.436598780000001</v>
      </c>
      <c r="J192" s="22">
        <v>4.9590178500000004</v>
      </c>
      <c r="K192" s="22">
        <v>0</v>
      </c>
      <c r="L192" s="22">
        <v>3.2436E-2</v>
      </c>
      <c r="M192" s="22">
        <v>0.35237601000000002</v>
      </c>
      <c r="N192" s="22">
        <v>0.12903159</v>
      </c>
      <c r="O192" s="22">
        <v>13.682524000000001</v>
      </c>
      <c r="P192" s="22">
        <v>1.05116E-3</v>
      </c>
      <c r="Q192" s="24">
        <v>0</v>
      </c>
      <c r="R192" s="22">
        <v>3.3907099999999999E-3</v>
      </c>
      <c r="S192" s="22">
        <v>0</v>
      </c>
      <c r="T192" s="22">
        <v>1.0634128899999999</v>
      </c>
      <c r="U192" s="22">
        <v>10.9428787</v>
      </c>
      <c r="V192" s="22">
        <v>0</v>
      </c>
      <c r="W192" s="22">
        <v>5.9383779999999997E-2</v>
      </c>
      <c r="X192" s="42"/>
    </row>
    <row r="193" spans="2:24" ht="21" customHeight="1" x14ac:dyDescent="0.2">
      <c r="B193" s="18" t="s">
        <v>204</v>
      </c>
      <c r="C193" s="12" t="s">
        <v>32</v>
      </c>
      <c r="D193" s="38">
        <v>557.62142620999998</v>
      </c>
      <c r="E193" s="14">
        <v>122.19878012999999</v>
      </c>
      <c r="F193" s="15">
        <v>89.081687779999996</v>
      </c>
      <c r="G193" s="15">
        <v>33.11709235</v>
      </c>
      <c r="H193" s="16">
        <v>435.42264607999999</v>
      </c>
      <c r="I193" s="15">
        <v>151.28999087</v>
      </c>
      <c r="J193" s="15">
        <v>54.17850803999999</v>
      </c>
      <c r="K193" s="15">
        <v>0</v>
      </c>
      <c r="L193" s="15">
        <v>8.7055460000000001E-2</v>
      </c>
      <c r="M193" s="15">
        <v>4.2450841500000003</v>
      </c>
      <c r="N193" s="15">
        <v>0.73074251999999984</v>
      </c>
      <c r="O193" s="15">
        <v>153.34075308000001</v>
      </c>
      <c r="P193" s="15">
        <v>15.857598670000002</v>
      </c>
      <c r="Q193" s="17">
        <v>4.1349500000000001E-3</v>
      </c>
      <c r="R193" s="15">
        <v>0.25578818999999997</v>
      </c>
      <c r="S193" s="15">
        <v>5.4653849999999997E-2</v>
      </c>
      <c r="T193" s="15">
        <v>8.6592586899999997</v>
      </c>
      <c r="U193" s="15">
        <v>46.286352889999989</v>
      </c>
      <c r="V193" s="15">
        <v>0</v>
      </c>
      <c r="W193" s="15">
        <v>0.43272472000000001</v>
      </c>
      <c r="X193" s="42"/>
    </row>
    <row r="194" spans="2:24" ht="18" customHeight="1" x14ac:dyDescent="0.2">
      <c r="B194" s="18" t="s">
        <v>205</v>
      </c>
      <c r="C194" s="19" t="s">
        <v>33</v>
      </c>
      <c r="D194" s="39">
        <v>123.78859088</v>
      </c>
      <c r="E194" s="21">
        <v>25.123071360000004</v>
      </c>
      <c r="F194" s="22">
        <v>16.916060860000002</v>
      </c>
      <c r="G194" s="22">
        <v>8.2070105000000009</v>
      </c>
      <c r="H194" s="23">
        <v>98.665519519999989</v>
      </c>
      <c r="I194" s="22">
        <v>26.25804226</v>
      </c>
      <c r="J194" s="22">
        <v>15.587349919999999</v>
      </c>
      <c r="K194" s="22">
        <v>0</v>
      </c>
      <c r="L194" s="22">
        <v>0</v>
      </c>
      <c r="M194" s="22">
        <v>1.0615590800000001</v>
      </c>
      <c r="N194" s="22">
        <v>5.4527869999999999E-2</v>
      </c>
      <c r="O194" s="22">
        <v>45.544653320000002</v>
      </c>
      <c r="P194" s="22">
        <v>3.6841499999999999E-2</v>
      </c>
      <c r="Q194" s="24">
        <v>0</v>
      </c>
      <c r="R194" s="22">
        <v>7.6436019999999993E-2</v>
      </c>
      <c r="S194" s="22">
        <v>0</v>
      </c>
      <c r="T194" s="22">
        <v>0.95836478000000003</v>
      </c>
      <c r="U194" s="22">
        <v>9.0262196899999996</v>
      </c>
      <c r="V194" s="22">
        <v>0</v>
      </c>
      <c r="W194" s="22">
        <v>6.1525080000000003E-2</v>
      </c>
      <c r="X194" s="42"/>
    </row>
    <row r="195" spans="2:24" ht="18" customHeight="1" x14ac:dyDescent="0.2">
      <c r="B195" s="18" t="s">
        <v>206</v>
      </c>
      <c r="C195" s="19" t="s">
        <v>34</v>
      </c>
      <c r="D195" s="39">
        <v>97.27299549</v>
      </c>
      <c r="E195" s="21">
        <v>31.884838649999999</v>
      </c>
      <c r="F195" s="22">
        <v>25.42317748</v>
      </c>
      <c r="G195" s="22">
        <v>6.4616611700000002</v>
      </c>
      <c r="H195" s="23">
        <v>65.388156840000008</v>
      </c>
      <c r="I195" s="22">
        <v>26.691517900000001</v>
      </c>
      <c r="J195" s="22">
        <v>7.4037704599999996</v>
      </c>
      <c r="K195" s="22">
        <v>0</v>
      </c>
      <c r="L195" s="22">
        <v>1.8819E-4</v>
      </c>
      <c r="M195" s="22">
        <v>0.86875897000000002</v>
      </c>
      <c r="N195" s="22">
        <v>0.14836611</v>
      </c>
      <c r="O195" s="22">
        <v>20.954340680000001</v>
      </c>
      <c r="P195" s="22">
        <v>1.951901E-2</v>
      </c>
      <c r="Q195" s="24">
        <v>0</v>
      </c>
      <c r="R195" s="22">
        <v>4.22669E-3</v>
      </c>
      <c r="S195" s="22">
        <v>1.0887900000000001E-3</v>
      </c>
      <c r="T195" s="22">
        <v>0.98024498999999998</v>
      </c>
      <c r="U195" s="22">
        <v>8.2015241099999994</v>
      </c>
      <c r="V195" s="22">
        <v>0</v>
      </c>
      <c r="W195" s="22">
        <v>0.11461093999999999</v>
      </c>
      <c r="X195" s="42"/>
    </row>
    <row r="196" spans="2:24" ht="18" customHeight="1" x14ac:dyDescent="0.2">
      <c r="B196" s="18" t="s">
        <v>207</v>
      </c>
      <c r="C196" s="19" t="s">
        <v>35</v>
      </c>
      <c r="D196" s="39">
        <v>109.16769527000001</v>
      </c>
      <c r="E196" s="21">
        <v>36.349047900000002</v>
      </c>
      <c r="F196" s="22">
        <v>27.593104270000001</v>
      </c>
      <c r="G196" s="22">
        <v>8.7559436300000009</v>
      </c>
      <c r="H196" s="23">
        <v>72.818647370000008</v>
      </c>
      <c r="I196" s="22">
        <v>20.797064249999998</v>
      </c>
      <c r="J196" s="22">
        <v>10.08698727</v>
      </c>
      <c r="K196" s="22">
        <v>0</v>
      </c>
      <c r="L196" s="22">
        <v>1.1983E-4</v>
      </c>
      <c r="M196" s="22">
        <v>0.81501451999999996</v>
      </c>
      <c r="N196" s="22">
        <v>0.22293371000000001</v>
      </c>
      <c r="O196" s="22">
        <v>15.208854730000001</v>
      </c>
      <c r="P196" s="22">
        <v>15.79318542</v>
      </c>
      <c r="Q196" s="24">
        <v>0</v>
      </c>
      <c r="R196" s="22">
        <v>0.15270281999999999</v>
      </c>
      <c r="S196" s="22">
        <v>0</v>
      </c>
      <c r="T196" s="22">
        <v>1.29364155</v>
      </c>
      <c r="U196" s="22">
        <v>8.39940015</v>
      </c>
      <c r="V196" s="22">
        <v>0</v>
      </c>
      <c r="W196" s="22">
        <v>4.8743120000000001E-2</v>
      </c>
      <c r="X196" s="42"/>
    </row>
    <row r="197" spans="2:24" ht="18" customHeight="1" x14ac:dyDescent="0.2">
      <c r="B197" s="18" t="s">
        <v>208</v>
      </c>
      <c r="C197" s="19" t="s">
        <v>36</v>
      </c>
      <c r="D197" s="39">
        <v>112.00031972000001</v>
      </c>
      <c r="E197" s="21">
        <v>6.3053747600000003</v>
      </c>
      <c r="F197" s="22">
        <v>4.2134557700000004</v>
      </c>
      <c r="G197" s="22">
        <v>2.0919189899999999</v>
      </c>
      <c r="H197" s="23">
        <v>105.69494496</v>
      </c>
      <c r="I197" s="22">
        <v>44.964127470000001</v>
      </c>
      <c r="J197" s="22">
        <v>10.80233207</v>
      </c>
      <c r="K197" s="22">
        <v>0</v>
      </c>
      <c r="L197" s="22">
        <v>0</v>
      </c>
      <c r="M197" s="22">
        <v>0.79675136000000002</v>
      </c>
      <c r="N197" s="22">
        <v>0.22692435999999999</v>
      </c>
      <c r="O197" s="22">
        <v>39.501332169999998</v>
      </c>
      <c r="P197" s="22">
        <v>6.8616E-4</v>
      </c>
      <c r="Q197" s="24">
        <v>0</v>
      </c>
      <c r="R197" s="22">
        <v>1.38119E-3</v>
      </c>
      <c r="S197" s="22">
        <v>0</v>
      </c>
      <c r="T197" s="22">
        <v>2.9227824999999998</v>
      </c>
      <c r="U197" s="22">
        <v>6.3836209899999998</v>
      </c>
      <c r="V197" s="22">
        <v>0</v>
      </c>
      <c r="W197" s="22">
        <v>9.5006690000000005E-2</v>
      </c>
      <c r="X197" s="42"/>
    </row>
    <row r="198" spans="2:24" ht="18" customHeight="1" x14ac:dyDescent="0.2">
      <c r="B198" s="18" t="s">
        <v>209</v>
      </c>
      <c r="C198" s="19" t="s">
        <v>37</v>
      </c>
      <c r="D198" s="39">
        <v>23.320774040000003</v>
      </c>
      <c r="E198" s="21">
        <v>4.5649494400000004</v>
      </c>
      <c r="F198" s="22">
        <v>2.8780789100000002</v>
      </c>
      <c r="G198" s="22">
        <v>1.68687053</v>
      </c>
      <c r="H198" s="23">
        <v>18.7558246</v>
      </c>
      <c r="I198" s="22">
        <v>5.5223310899999998</v>
      </c>
      <c r="J198" s="22">
        <v>2.0491856500000001</v>
      </c>
      <c r="K198" s="22">
        <v>0</v>
      </c>
      <c r="L198" s="22">
        <v>0</v>
      </c>
      <c r="M198" s="22">
        <v>8.5264580000000006E-2</v>
      </c>
      <c r="N198" s="22">
        <v>5.039482E-2</v>
      </c>
      <c r="O198" s="22">
        <v>7.6555589800000003</v>
      </c>
      <c r="P198" s="22">
        <v>9.9792999999999995E-4</v>
      </c>
      <c r="Q198" s="24">
        <v>0</v>
      </c>
      <c r="R198" s="22">
        <v>0</v>
      </c>
      <c r="S198" s="22">
        <v>0</v>
      </c>
      <c r="T198" s="22">
        <v>0.45146778999999998</v>
      </c>
      <c r="U198" s="22">
        <v>2.93127008</v>
      </c>
      <c r="V198" s="22">
        <v>0</v>
      </c>
      <c r="W198" s="22">
        <v>9.3536799999999996E-3</v>
      </c>
      <c r="X198" s="42"/>
    </row>
    <row r="199" spans="2:24" ht="18" customHeight="1" x14ac:dyDescent="0.2">
      <c r="B199" s="18" t="s">
        <v>210</v>
      </c>
      <c r="C199" s="19" t="s">
        <v>38</v>
      </c>
      <c r="D199" s="39">
        <v>58.113572549999994</v>
      </c>
      <c r="E199" s="21">
        <v>9.9831514299999995</v>
      </c>
      <c r="F199" s="22">
        <v>6.7986141599999996</v>
      </c>
      <c r="G199" s="22">
        <v>3.1845372699999999</v>
      </c>
      <c r="H199" s="23">
        <v>48.130421120000001</v>
      </c>
      <c r="I199" s="22">
        <v>17.661135770000001</v>
      </c>
      <c r="J199" s="22">
        <v>6.0285136000000001</v>
      </c>
      <c r="K199" s="22">
        <v>0</v>
      </c>
      <c r="L199" s="22">
        <v>8.6065959999999997E-2</v>
      </c>
      <c r="M199" s="22">
        <v>0.48451851000000001</v>
      </c>
      <c r="N199" s="22">
        <v>1.2173359999999999E-2</v>
      </c>
      <c r="O199" s="22">
        <v>16.12909209</v>
      </c>
      <c r="P199" s="22">
        <v>3.1079000000000002E-4</v>
      </c>
      <c r="Q199" s="24">
        <v>0</v>
      </c>
      <c r="R199" s="22">
        <v>2.104147E-2</v>
      </c>
      <c r="S199" s="22">
        <v>5.3565059999999998E-2</v>
      </c>
      <c r="T199" s="22">
        <v>1.40943722</v>
      </c>
      <c r="U199" s="22">
        <v>6.1863801499999997</v>
      </c>
      <c r="V199" s="22">
        <v>0</v>
      </c>
      <c r="W199" s="22">
        <v>5.8187139999999998E-2</v>
      </c>
      <c r="X199" s="42"/>
    </row>
    <row r="200" spans="2:24" ht="18" customHeight="1" x14ac:dyDescent="0.2">
      <c r="B200" s="18" t="s">
        <v>211</v>
      </c>
      <c r="C200" s="19" t="s">
        <v>39</v>
      </c>
      <c r="D200" s="39">
        <v>33.957478260000002</v>
      </c>
      <c r="E200" s="21">
        <v>7.9883465899999999</v>
      </c>
      <c r="F200" s="22">
        <v>5.25919633</v>
      </c>
      <c r="G200" s="22">
        <v>2.7291502599999999</v>
      </c>
      <c r="H200" s="23">
        <v>25.969131669999999</v>
      </c>
      <c r="I200" s="22">
        <v>9.3957721299999992</v>
      </c>
      <c r="J200" s="22">
        <v>2.2203690699999998</v>
      </c>
      <c r="K200" s="22">
        <v>0</v>
      </c>
      <c r="L200" s="22">
        <v>6.8148000000000004E-4</v>
      </c>
      <c r="M200" s="22">
        <v>0.13321712999999999</v>
      </c>
      <c r="N200" s="22">
        <v>1.542229E-2</v>
      </c>
      <c r="O200" s="22">
        <v>8.3469211100000003</v>
      </c>
      <c r="P200" s="22">
        <v>6.05786E-3</v>
      </c>
      <c r="Q200" s="24">
        <v>4.1349500000000001E-3</v>
      </c>
      <c r="R200" s="22">
        <v>0</v>
      </c>
      <c r="S200" s="22">
        <v>0</v>
      </c>
      <c r="T200" s="22">
        <v>0.64331985999999997</v>
      </c>
      <c r="U200" s="22">
        <v>5.1579377199999996</v>
      </c>
      <c r="V200" s="22">
        <v>0</v>
      </c>
      <c r="W200" s="22">
        <v>4.5298070000000003E-2</v>
      </c>
      <c r="X200" s="42"/>
    </row>
    <row r="201" spans="2:24" ht="21" customHeight="1" x14ac:dyDescent="0.2">
      <c r="B201" s="18" t="s">
        <v>212</v>
      </c>
      <c r="C201" s="12" t="s">
        <v>40</v>
      </c>
      <c r="D201" s="38">
        <v>808.21093062000011</v>
      </c>
      <c r="E201" s="14">
        <v>238.48295038999996</v>
      </c>
      <c r="F201" s="15">
        <v>171.57147711999997</v>
      </c>
      <c r="G201" s="15">
        <v>66.911473269999988</v>
      </c>
      <c r="H201" s="16">
        <v>569.72798022999996</v>
      </c>
      <c r="I201" s="15">
        <v>180.49723268</v>
      </c>
      <c r="J201" s="15">
        <v>63.633271800000003</v>
      </c>
      <c r="K201" s="15">
        <v>0</v>
      </c>
      <c r="L201" s="15">
        <v>8.5714900000000011E-3</v>
      </c>
      <c r="M201" s="15">
        <v>3.7798722600000003</v>
      </c>
      <c r="N201" s="15">
        <v>0.93313386000000009</v>
      </c>
      <c r="O201" s="15">
        <v>212.07117684999997</v>
      </c>
      <c r="P201" s="15">
        <v>17.348071970000003</v>
      </c>
      <c r="Q201" s="17">
        <v>0</v>
      </c>
      <c r="R201" s="15">
        <v>7.4521310000000007E-2</v>
      </c>
      <c r="S201" s="15">
        <v>0</v>
      </c>
      <c r="T201" s="15">
        <v>17.749019949999997</v>
      </c>
      <c r="U201" s="15">
        <v>73.078617879999996</v>
      </c>
      <c r="V201" s="15">
        <v>0</v>
      </c>
      <c r="W201" s="15">
        <v>0.55449018000000005</v>
      </c>
      <c r="X201" s="42"/>
    </row>
    <row r="202" spans="2:24" ht="18" customHeight="1" x14ac:dyDescent="0.2">
      <c r="B202" s="18" t="s">
        <v>213</v>
      </c>
      <c r="C202" s="19" t="s">
        <v>41</v>
      </c>
      <c r="D202" s="39">
        <v>125.99964725999999</v>
      </c>
      <c r="E202" s="21">
        <v>44.041117</v>
      </c>
      <c r="F202" s="22">
        <v>28.039347540000001</v>
      </c>
      <c r="G202" s="22">
        <v>16.001769459999998</v>
      </c>
      <c r="H202" s="23">
        <v>81.958530260000003</v>
      </c>
      <c r="I202" s="22">
        <v>27.20901125</v>
      </c>
      <c r="J202" s="22">
        <v>8.7331085399999999</v>
      </c>
      <c r="K202" s="22">
        <v>0</v>
      </c>
      <c r="L202" s="22">
        <v>2.5428000000000001E-4</v>
      </c>
      <c r="M202" s="22">
        <v>0.43388798000000001</v>
      </c>
      <c r="N202" s="22">
        <v>0.20081460000000001</v>
      </c>
      <c r="O202" s="22">
        <v>27.343793949999998</v>
      </c>
      <c r="P202" s="22">
        <v>0.12152281</v>
      </c>
      <c r="Q202" s="24">
        <v>0</v>
      </c>
      <c r="R202" s="22">
        <v>3.5116389999999997E-2</v>
      </c>
      <c r="S202" s="22">
        <v>0</v>
      </c>
      <c r="T202" s="22">
        <v>1.8732026399999999</v>
      </c>
      <c r="U202" s="22">
        <v>15.89410515</v>
      </c>
      <c r="V202" s="22">
        <v>0</v>
      </c>
      <c r="W202" s="22">
        <v>0.11371267</v>
      </c>
      <c r="X202" s="42"/>
    </row>
    <row r="203" spans="2:24" ht="18" customHeight="1" x14ac:dyDescent="0.2">
      <c r="B203" s="18" t="s">
        <v>214</v>
      </c>
      <c r="C203" s="19" t="s">
        <v>42</v>
      </c>
      <c r="D203" s="39">
        <v>105.50304222999999</v>
      </c>
      <c r="E203" s="21">
        <v>21.369831810000001</v>
      </c>
      <c r="F203" s="22">
        <v>12.49792538</v>
      </c>
      <c r="G203" s="22">
        <v>8.8719064299999992</v>
      </c>
      <c r="H203" s="23">
        <v>84.133210419999997</v>
      </c>
      <c r="I203" s="22">
        <v>24.722803160000002</v>
      </c>
      <c r="J203" s="22">
        <v>10.751652780000001</v>
      </c>
      <c r="K203" s="22">
        <v>0</v>
      </c>
      <c r="L203" s="22">
        <v>2.2650000000000002E-5</v>
      </c>
      <c r="M203" s="22">
        <v>0.87644138999999999</v>
      </c>
      <c r="N203" s="22">
        <v>0.20547702000000001</v>
      </c>
      <c r="O203" s="22">
        <v>30.162551229999998</v>
      </c>
      <c r="P203" s="22">
        <v>0.49202531999999999</v>
      </c>
      <c r="Q203" s="24">
        <v>0</v>
      </c>
      <c r="R203" s="22">
        <v>2.9792799999999999E-3</v>
      </c>
      <c r="S203" s="22">
        <v>0</v>
      </c>
      <c r="T203" s="22">
        <v>2.7625153500000001</v>
      </c>
      <c r="U203" s="22">
        <v>14.06247421</v>
      </c>
      <c r="V203" s="22">
        <v>0</v>
      </c>
      <c r="W203" s="22">
        <v>9.4268030000000003E-2</v>
      </c>
      <c r="X203" s="42"/>
    </row>
    <row r="204" spans="2:24" ht="18" customHeight="1" x14ac:dyDescent="0.2">
      <c r="B204" s="18" t="s">
        <v>215</v>
      </c>
      <c r="C204" s="19" t="s">
        <v>43</v>
      </c>
      <c r="D204" s="39">
        <v>434.87894896000006</v>
      </c>
      <c r="E204" s="21">
        <v>141.17420741000001</v>
      </c>
      <c r="F204" s="22">
        <v>109.54199161</v>
      </c>
      <c r="G204" s="22">
        <v>31.632215800000001</v>
      </c>
      <c r="H204" s="23">
        <v>293.70474154999999</v>
      </c>
      <c r="I204" s="22">
        <v>94.369036339999994</v>
      </c>
      <c r="J204" s="22">
        <v>30.588688619999999</v>
      </c>
      <c r="K204" s="22">
        <v>0</v>
      </c>
      <c r="L204" s="22">
        <v>1.0311700000000001E-3</v>
      </c>
      <c r="M204" s="22">
        <v>1.52198554</v>
      </c>
      <c r="N204" s="22">
        <v>0.44731535</v>
      </c>
      <c r="O204" s="22">
        <v>111.6811826</v>
      </c>
      <c r="P204" s="22">
        <v>16.321287730000002</v>
      </c>
      <c r="Q204" s="24">
        <v>0</v>
      </c>
      <c r="R204" s="22">
        <v>1.7485359999999998E-2</v>
      </c>
      <c r="S204" s="22">
        <v>0</v>
      </c>
      <c r="T204" s="22">
        <v>10.12647829</v>
      </c>
      <c r="U204" s="22">
        <v>28.400305159999998</v>
      </c>
      <c r="V204" s="22">
        <v>0</v>
      </c>
      <c r="W204" s="22">
        <v>0.22994539</v>
      </c>
      <c r="X204" s="42"/>
    </row>
    <row r="205" spans="2:24" ht="18" customHeight="1" x14ac:dyDescent="0.2">
      <c r="B205" s="18" t="s">
        <v>379</v>
      </c>
      <c r="C205" s="19" t="s">
        <v>348</v>
      </c>
      <c r="D205" s="39">
        <v>43.06311831</v>
      </c>
      <c r="E205" s="21">
        <v>15.28022541</v>
      </c>
      <c r="F205" s="22">
        <v>9.3910701200000002</v>
      </c>
      <c r="G205" s="22">
        <v>5.8891552899999997</v>
      </c>
      <c r="H205" s="23">
        <v>27.782892899999997</v>
      </c>
      <c r="I205" s="22">
        <v>9.4538640600000008</v>
      </c>
      <c r="J205" s="22">
        <v>2.3855049899999998</v>
      </c>
      <c r="K205" s="22">
        <v>0</v>
      </c>
      <c r="L205" s="22">
        <v>7.2483199999999999E-3</v>
      </c>
      <c r="M205" s="22">
        <v>0.23977613</v>
      </c>
      <c r="N205" s="22">
        <v>1.1050539999999999E-2</v>
      </c>
      <c r="O205" s="22">
        <v>9.4828375499999993</v>
      </c>
      <c r="P205" s="22">
        <v>2.8144220000000001E-2</v>
      </c>
      <c r="Q205" s="24">
        <v>0</v>
      </c>
      <c r="R205" s="22">
        <v>2.6588000000000002E-4</v>
      </c>
      <c r="S205" s="22">
        <v>0</v>
      </c>
      <c r="T205" s="22">
        <v>1.02491369</v>
      </c>
      <c r="U205" s="22">
        <v>5.117686</v>
      </c>
      <c r="V205" s="22">
        <v>0</v>
      </c>
      <c r="W205" s="22">
        <v>3.1601520000000001E-2</v>
      </c>
      <c r="X205" s="42"/>
    </row>
    <row r="206" spans="2:24" ht="18" customHeight="1" x14ac:dyDescent="0.2">
      <c r="B206" s="18" t="s">
        <v>216</v>
      </c>
      <c r="C206" s="19" t="s">
        <v>44</v>
      </c>
      <c r="D206" s="39">
        <v>38.139506019999999</v>
      </c>
      <c r="E206" s="21">
        <v>7.7567913799999992</v>
      </c>
      <c r="F206" s="22">
        <v>6.5081134799999996</v>
      </c>
      <c r="G206" s="22">
        <v>1.2486778999999999</v>
      </c>
      <c r="H206" s="23">
        <v>30.382714639999996</v>
      </c>
      <c r="I206" s="22">
        <v>8.8056108099999992</v>
      </c>
      <c r="J206" s="22">
        <v>3.2808685299999998</v>
      </c>
      <c r="K206" s="22">
        <v>0</v>
      </c>
      <c r="L206" s="22">
        <v>1.507E-5</v>
      </c>
      <c r="M206" s="22">
        <v>0.15596412000000001</v>
      </c>
      <c r="N206" s="22">
        <v>1.056146E-2</v>
      </c>
      <c r="O206" s="22">
        <v>14.22474162</v>
      </c>
      <c r="P206" s="22">
        <v>3.7439999999999999E-4</v>
      </c>
      <c r="Q206" s="24">
        <v>0</v>
      </c>
      <c r="R206" s="22">
        <v>8.9951900000000001E-3</v>
      </c>
      <c r="S206" s="22">
        <v>0</v>
      </c>
      <c r="T206" s="22">
        <v>0.80091254000000001</v>
      </c>
      <c r="U206" s="22">
        <v>3.0747254499999999</v>
      </c>
      <c r="V206" s="22">
        <v>0</v>
      </c>
      <c r="W206" s="22">
        <v>1.994545E-2</v>
      </c>
      <c r="X206" s="42"/>
    </row>
    <row r="207" spans="2:24" ht="18" customHeight="1" thickBot="1" x14ac:dyDescent="0.25">
      <c r="B207" s="18" t="s">
        <v>217</v>
      </c>
      <c r="C207" s="25" t="s">
        <v>45</v>
      </c>
      <c r="D207" s="40">
        <v>60.626667840000003</v>
      </c>
      <c r="E207" s="27">
        <v>8.86077738</v>
      </c>
      <c r="F207" s="28">
        <v>5.5930289899999996</v>
      </c>
      <c r="G207" s="28">
        <v>3.2677483899999999</v>
      </c>
      <c r="H207" s="29">
        <v>51.765890460000008</v>
      </c>
      <c r="I207" s="28">
        <v>15.936907059999999</v>
      </c>
      <c r="J207" s="28">
        <v>7.89344834</v>
      </c>
      <c r="K207" s="28">
        <v>0</v>
      </c>
      <c r="L207" s="28">
        <v>0</v>
      </c>
      <c r="M207" s="28">
        <v>0.55181709999999995</v>
      </c>
      <c r="N207" s="28">
        <v>5.7914889999999997E-2</v>
      </c>
      <c r="O207" s="28">
        <v>19.176069900000002</v>
      </c>
      <c r="P207" s="28">
        <v>0.38471749</v>
      </c>
      <c r="Q207" s="30">
        <v>0</v>
      </c>
      <c r="R207" s="28">
        <v>9.6792100000000006E-3</v>
      </c>
      <c r="S207" s="28">
        <v>0</v>
      </c>
      <c r="T207" s="28">
        <v>1.16099744</v>
      </c>
      <c r="U207" s="28">
        <v>6.5293219100000002</v>
      </c>
      <c r="V207" s="28">
        <v>0</v>
      </c>
      <c r="W207" s="28">
        <v>6.5017119999999998E-2</v>
      </c>
      <c r="X207" s="42"/>
    </row>
    <row r="208" spans="2:24" customFormat="1" ht="18" customHeight="1" thickTop="1" thickBot="1" x14ac:dyDescent="0.25">
      <c r="B208" s="18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2"/>
    </row>
    <row r="209" spans="2:24" ht="27" customHeight="1" thickTop="1" x14ac:dyDescent="0.2">
      <c r="C209" s="35" t="s">
        <v>318</v>
      </c>
      <c r="D209" s="5" t="s">
        <v>3</v>
      </c>
      <c r="E209" s="6" t="s">
        <v>4</v>
      </c>
      <c r="F209" s="5" t="s">
        <v>5</v>
      </c>
      <c r="G209" s="5" t="s">
        <v>6</v>
      </c>
      <c r="H209" s="5" t="s">
        <v>7</v>
      </c>
      <c r="I209" s="5" t="s">
        <v>8</v>
      </c>
      <c r="J209" s="5" t="s">
        <v>9</v>
      </c>
      <c r="K209" s="5" t="s">
        <v>10</v>
      </c>
      <c r="L209" s="5" t="s">
        <v>11</v>
      </c>
      <c r="M209" s="5" t="s">
        <v>12</v>
      </c>
      <c r="N209" s="5" t="s">
        <v>13</v>
      </c>
      <c r="O209" s="5" t="s">
        <v>14</v>
      </c>
      <c r="P209" s="5" t="s">
        <v>15</v>
      </c>
      <c r="Q209" s="5" t="s">
        <v>16</v>
      </c>
      <c r="R209" s="5" t="s">
        <v>17</v>
      </c>
      <c r="S209" s="5" t="s">
        <v>18</v>
      </c>
      <c r="T209" s="5" t="s">
        <v>19</v>
      </c>
      <c r="U209" s="5" t="s">
        <v>20</v>
      </c>
      <c r="V209" s="5" t="s">
        <v>21</v>
      </c>
      <c r="W209" s="5" t="s">
        <v>22</v>
      </c>
      <c r="X209" s="42"/>
    </row>
    <row r="210" spans="2:24" ht="27.75" customHeight="1" x14ac:dyDescent="0.2">
      <c r="B210" s="18" t="s">
        <v>219</v>
      </c>
      <c r="C210" s="36" t="s">
        <v>3</v>
      </c>
      <c r="D210" s="37">
        <v>41791.767102429985</v>
      </c>
      <c r="E210" s="8">
        <v>15442.217505179999</v>
      </c>
      <c r="F210" s="9">
        <v>12909.605293949999</v>
      </c>
      <c r="G210" s="9">
        <v>2532.61221123</v>
      </c>
      <c r="H210" s="9">
        <v>26349.549597249999</v>
      </c>
      <c r="I210" s="9">
        <v>10063.276939839998</v>
      </c>
      <c r="J210" s="9">
        <v>2571.4804354100002</v>
      </c>
      <c r="K210" s="9">
        <v>1.246539E-2</v>
      </c>
      <c r="L210" s="9">
        <v>7.991483800000001</v>
      </c>
      <c r="M210" s="9">
        <v>53.558987519999995</v>
      </c>
      <c r="N210" s="9">
        <v>14.164536480000002</v>
      </c>
      <c r="O210" s="9">
        <v>9427.0454321799989</v>
      </c>
      <c r="P210" s="9">
        <v>523.62210881999999</v>
      </c>
      <c r="Q210" s="9">
        <v>259.35770392000001</v>
      </c>
      <c r="R210" s="9">
        <v>2125.44595888</v>
      </c>
      <c r="S210" s="9">
        <v>104.08595215999999</v>
      </c>
      <c r="T210" s="10">
        <v>637.65614440000002</v>
      </c>
      <c r="U210" s="9">
        <v>558.26211332000003</v>
      </c>
      <c r="V210" s="11">
        <v>0</v>
      </c>
      <c r="W210" s="9">
        <v>3.5893351300000003</v>
      </c>
      <c r="X210" s="42"/>
    </row>
    <row r="211" spans="2:24" ht="21" customHeight="1" x14ac:dyDescent="0.2">
      <c r="B211" s="18" t="s">
        <v>220</v>
      </c>
      <c r="C211" s="12" t="s">
        <v>23</v>
      </c>
      <c r="D211" s="38">
        <v>39414.570738109986</v>
      </c>
      <c r="E211" s="14">
        <v>14754.618353949998</v>
      </c>
      <c r="F211" s="15">
        <v>12361.513763469999</v>
      </c>
      <c r="G211" s="15">
        <v>2393.1045904799998</v>
      </c>
      <c r="H211" s="16">
        <v>24659.952384159995</v>
      </c>
      <c r="I211" s="15">
        <v>9481.792477869998</v>
      </c>
      <c r="J211" s="15">
        <v>2388.0537129300001</v>
      </c>
      <c r="K211" s="15">
        <v>1.246539E-2</v>
      </c>
      <c r="L211" s="15">
        <v>7.0511345400000005</v>
      </c>
      <c r="M211" s="15">
        <v>44.953017729999992</v>
      </c>
      <c r="N211" s="15">
        <v>10.925472680000002</v>
      </c>
      <c r="O211" s="15">
        <v>8810.083401859998</v>
      </c>
      <c r="P211" s="15">
        <v>474.51592725</v>
      </c>
      <c r="Q211" s="17">
        <v>259.32525192999998</v>
      </c>
      <c r="R211" s="15">
        <v>2122.5654598699998</v>
      </c>
      <c r="S211" s="15">
        <v>103.65989055999999</v>
      </c>
      <c r="T211" s="15">
        <v>597.71917940000003</v>
      </c>
      <c r="U211" s="15">
        <v>356.74289220999998</v>
      </c>
      <c r="V211" s="15">
        <v>0</v>
      </c>
      <c r="W211" s="15">
        <v>2.5520999400000002</v>
      </c>
      <c r="X211" s="42"/>
    </row>
    <row r="212" spans="2:24" ht="18" customHeight="1" x14ac:dyDescent="0.2">
      <c r="B212" s="18" t="s">
        <v>221</v>
      </c>
      <c r="C212" s="19" t="s">
        <v>24</v>
      </c>
      <c r="D212" s="39">
        <v>39070.805031749987</v>
      </c>
      <c r="E212" s="21">
        <v>14655.871322479999</v>
      </c>
      <c r="F212" s="22">
        <v>12280.52687172</v>
      </c>
      <c r="G212" s="22">
        <v>2375.3444507600002</v>
      </c>
      <c r="H212" s="23">
        <v>24414.933709270001</v>
      </c>
      <c r="I212" s="22">
        <v>9389.0687697900012</v>
      </c>
      <c r="J212" s="22">
        <v>2359.9166667600002</v>
      </c>
      <c r="K212" s="22">
        <v>1.246539E-2</v>
      </c>
      <c r="L212" s="22">
        <v>7.0504779900000001</v>
      </c>
      <c r="M212" s="22">
        <v>44.413308979999996</v>
      </c>
      <c r="N212" s="22">
        <v>10.709064270000001</v>
      </c>
      <c r="O212" s="22">
        <v>8719.5158501799997</v>
      </c>
      <c r="P212" s="22">
        <v>474.43776666000002</v>
      </c>
      <c r="Q212" s="24">
        <v>259.32303618999998</v>
      </c>
      <c r="R212" s="22">
        <v>2122.5365435099998</v>
      </c>
      <c r="S212" s="22">
        <v>103.65103372999999</v>
      </c>
      <c r="T212" s="22">
        <v>591.01721665000002</v>
      </c>
      <c r="U212" s="22">
        <v>330.85232862999999</v>
      </c>
      <c r="V212" s="22">
        <v>0</v>
      </c>
      <c r="W212" s="22">
        <v>2.4291805399999999</v>
      </c>
      <c r="X212" s="42"/>
    </row>
    <row r="213" spans="2:24" ht="18" customHeight="1" x14ac:dyDescent="0.2">
      <c r="B213" s="18" t="s">
        <v>356</v>
      </c>
      <c r="C213" s="19" t="s">
        <v>346</v>
      </c>
      <c r="D213" s="39">
        <v>193.61171786999998</v>
      </c>
      <c r="E213" s="21">
        <v>60.40823717</v>
      </c>
      <c r="F213" s="22">
        <v>54.408146590000001</v>
      </c>
      <c r="G213" s="22">
        <v>6.0000905800000002</v>
      </c>
      <c r="H213" s="23">
        <v>133.2034807</v>
      </c>
      <c r="I213" s="22">
        <v>52.921044690000002</v>
      </c>
      <c r="J213" s="22">
        <v>14.47336469</v>
      </c>
      <c r="K213" s="22">
        <v>0</v>
      </c>
      <c r="L213" s="22">
        <v>0</v>
      </c>
      <c r="M213" s="22">
        <v>0.42184468000000003</v>
      </c>
      <c r="N213" s="22">
        <v>0.14931452000000001</v>
      </c>
      <c r="O213" s="22">
        <v>50.79754638</v>
      </c>
      <c r="P213" s="22">
        <v>4.7381470000000002E-2</v>
      </c>
      <c r="Q213" s="24">
        <v>5.9299999999999998E-5</v>
      </c>
      <c r="R213" s="22">
        <v>2.60535E-2</v>
      </c>
      <c r="S213" s="22">
        <v>4.5008399999999999E-3</v>
      </c>
      <c r="T213" s="22">
        <v>4.3384425499999999</v>
      </c>
      <c r="U213" s="22">
        <v>9.9556419900000002</v>
      </c>
      <c r="V213" s="22">
        <v>0</v>
      </c>
      <c r="W213" s="22">
        <v>6.8286089999999994E-2</v>
      </c>
      <c r="X213" s="42"/>
    </row>
    <row r="214" spans="2:24" ht="18" customHeight="1" x14ac:dyDescent="0.2">
      <c r="B214" s="18" t="s">
        <v>222</v>
      </c>
      <c r="C214" s="19" t="s">
        <v>25</v>
      </c>
      <c r="D214" s="39">
        <v>107.32401073</v>
      </c>
      <c r="E214" s="21">
        <v>29.51180128</v>
      </c>
      <c r="F214" s="22">
        <v>20.929235519999999</v>
      </c>
      <c r="G214" s="22">
        <v>8.5825657599999996</v>
      </c>
      <c r="H214" s="23">
        <v>77.812209449999997</v>
      </c>
      <c r="I214" s="22">
        <v>25.04724457</v>
      </c>
      <c r="J214" s="22">
        <v>9.6300550099999995</v>
      </c>
      <c r="K214" s="22">
        <v>0</v>
      </c>
      <c r="L214" s="22">
        <v>0</v>
      </c>
      <c r="M214" s="22">
        <v>9.7663710000000001E-2</v>
      </c>
      <c r="N214" s="22">
        <v>6.1801719999999997E-2</v>
      </c>
      <c r="O214" s="22">
        <v>29.739927420000001</v>
      </c>
      <c r="P214" s="22">
        <v>2.9713399999999998E-3</v>
      </c>
      <c r="Q214" s="24">
        <v>0</v>
      </c>
      <c r="R214" s="22">
        <v>2.6000400000000001E-3</v>
      </c>
      <c r="S214" s="22">
        <v>0</v>
      </c>
      <c r="T214" s="22">
        <v>1.8293645700000001</v>
      </c>
      <c r="U214" s="22">
        <v>11.36820271</v>
      </c>
      <c r="V214" s="22">
        <v>0</v>
      </c>
      <c r="W214" s="22">
        <v>3.2378360000000002E-2</v>
      </c>
      <c r="X214" s="42"/>
    </row>
    <row r="215" spans="2:24" ht="18" customHeight="1" x14ac:dyDescent="0.2">
      <c r="B215" s="18" t="s">
        <v>223</v>
      </c>
      <c r="C215" s="19" t="s">
        <v>26</v>
      </c>
      <c r="D215" s="39">
        <v>42.829977760000006</v>
      </c>
      <c r="E215" s="21">
        <v>8.8269930199999997</v>
      </c>
      <c r="F215" s="22">
        <v>5.6495096399999998</v>
      </c>
      <c r="G215" s="22">
        <v>3.17748338</v>
      </c>
      <c r="H215" s="23">
        <v>34.002984739999995</v>
      </c>
      <c r="I215" s="22">
        <v>14.755418819999999</v>
      </c>
      <c r="J215" s="22">
        <v>4.0336264699999997</v>
      </c>
      <c r="K215" s="22">
        <v>0</v>
      </c>
      <c r="L215" s="22">
        <v>6.5654999999999999E-4</v>
      </c>
      <c r="M215" s="22">
        <v>2.0200360000000001E-2</v>
      </c>
      <c r="N215" s="22">
        <v>5.2921699999999997E-3</v>
      </c>
      <c r="O215" s="22">
        <v>10.03007788</v>
      </c>
      <c r="P215" s="22">
        <v>2.7807780000000001E-2</v>
      </c>
      <c r="Q215" s="24">
        <v>2.1564399999999999E-3</v>
      </c>
      <c r="R215" s="22">
        <v>2.6281999999999998E-4</v>
      </c>
      <c r="S215" s="22">
        <v>4.3559899999999997E-3</v>
      </c>
      <c r="T215" s="22">
        <v>0.53415562999999999</v>
      </c>
      <c r="U215" s="22">
        <v>4.5667188799999998</v>
      </c>
      <c r="V215" s="22">
        <v>0</v>
      </c>
      <c r="W215" s="22">
        <v>2.2254949999999999E-2</v>
      </c>
      <c r="X215" s="42"/>
    </row>
    <row r="216" spans="2:24" ht="21" customHeight="1" x14ac:dyDescent="0.2">
      <c r="B216" s="18" t="s">
        <v>224</v>
      </c>
      <c r="C216" s="12" t="s">
        <v>27</v>
      </c>
      <c r="D216" s="38">
        <v>844.81086460000006</v>
      </c>
      <c r="E216" s="14">
        <v>340.45129254</v>
      </c>
      <c r="F216" s="15">
        <v>298.17643104000001</v>
      </c>
      <c r="G216" s="15">
        <v>42.2748615</v>
      </c>
      <c r="H216" s="16">
        <v>504.35957206</v>
      </c>
      <c r="I216" s="15">
        <v>167.29226906</v>
      </c>
      <c r="J216" s="15">
        <v>59.152257409999997</v>
      </c>
      <c r="K216" s="15">
        <v>0</v>
      </c>
      <c r="L216" s="15">
        <v>1.5295989999999999E-2</v>
      </c>
      <c r="M216" s="15">
        <v>2.5471601200000005</v>
      </c>
      <c r="N216" s="15">
        <v>1.7017083499999999</v>
      </c>
      <c r="O216" s="15">
        <v>197.50014193000001</v>
      </c>
      <c r="P216" s="15">
        <v>2.3695399300000002</v>
      </c>
      <c r="Q216" s="17">
        <v>0</v>
      </c>
      <c r="R216" s="15">
        <v>2.4744622500000002</v>
      </c>
      <c r="S216" s="15">
        <v>0</v>
      </c>
      <c r="T216" s="15">
        <v>10.55558473</v>
      </c>
      <c r="U216" s="15">
        <v>60.52863988</v>
      </c>
      <c r="V216" s="15">
        <v>0</v>
      </c>
      <c r="W216" s="15">
        <v>0.22251240999999999</v>
      </c>
      <c r="X216" s="42"/>
    </row>
    <row r="217" spans="2:24" ht="18" customHeight="1" x14ac:dyDescent="0.2">
      <c r="B217" s="18" t="s">
        <v>225</v>
      </c>
      <c r="C217" s="19" t="s">
        <v>28</v>
      </c>
      <c r="D217" s="39">
        <v>518.2782971800001</v>
      </c>
      <c r="E217" s="21">
        <v>250.64971755000002</v>
      </c>
      <c r="F217" s="22">
        <v>236.43200010000001</v>
      </c>
      <c r="G217" s="22">
        <v>14.21771745</v>
      </c>
      <c r="H217" s="23">
        <v>267.62857962999999</v>
      </c>
      <c r="I217" s="22">
        <v>87.054303410000003</v>
      </c>
      <c r="J217" s="22">
        <v>33.933946290000002</v>
      </c>
      <c r="K217" s="22">
        <v>0</v>
      </c>
      <c r="L217" s="22">
        <v>0</v>
      </c>
      <c r="M217" s="22">
        <v>1.60957295</v>
      </c>
      <c r="N217" s="22">
        <v>1.41239742</v>
      </c>
      <c r="O217" s="22">
        <v>113.62525906</v>
      </c>
      <c r="P217" s="22">
        <v>2.2421316899999999</v>
      </c>
      <c r="Q217" s="24">
        <v>0</v>
      </c>
      <c r="R217" s="22">
        <v>2.47393624</v>
      </c>
      <c r="S217" s="22">
        <v>0</v>
      </c>
      <c r="T217" s="22">
        <v>3.8586744799999999</v>
      </c>
      <c r="U217" s="22">
        <v>21.35201133</v>
      </c>
      <c r="V217" s="22">
        <v>0</v>
      </c>
      <c r="W217" s="22">
        <v>6.6346760000000005E-2</v>
      </c>
      <c r="X217" s="42"/>
    </row>
    <row r="218" spans="2:24" ht="18" customHeight="1" x14ac:dyDescent="0.2">
      <c r="B218" s="18" t="s">
        <v>226</v>
      </c>
      <c r="C218" s="19" t="s">
        <v>29</v>
      </c>
      <c r="D218" s="39">
        <v>79.108445010000011</v>
      </c>
      <c r="E218" s="21">
        <v>12.20209234</v>
      </c>
      <c r="F218" s="22">
        <v>7.9970344000000004</v>
      </c>
      <c r="G218" s="22">
        <v>4.2050579399999997</v>
      </c>
      <c r="H218" s="23">
        <v>66.90635266999999</v>
      </c>
      <c r="I218" s="22">
        <v>25.680810359999999</v>
      </c>
      <c r="J218" s="22">
        <v>6.3003697699999996</v>
      </c>
      <c r="K218" s="22">
        <v>0</v>
      </c>
      <c r="L218" s="22">
        <v>1.264361E-2</v>
      </c>
      <c r="M218" s="22">
        <v>0.12697588000000001</v>
      </c>
      <c r="N218" s="22">
        <v>8.6903400000000006E-2</v>
      </c>
      <c r="O218" s="22">
        <v>24.636653549999998</v>
      </c>
      <c r="P218" s="22">
        <v>2.6835950000000001E-2</v>
      </c>
      <c r="Q218" s="24">
        <v>0</v>
      </c>
      <c r="R218" s="22">
        <v>0</v>
      </c>
      <c r="S218" s="22">
        <v>0</v>
      </c>
      <c r="T218" s="22">
        <v>2.1973153000000001</v>
      </c>
      <c r="U218" s="22">
        <v>7.82020917</v>
      </c>
      <c r="V218" s="22">
        <v>0</v>
      </c>
      <c r="W218" s="22">
        <v>1.7635680000000001E-2</v>
      </c>
      <c r="X218" s="42"/>
    </row>
    <row r="219" spans="2:24" ht="18" customHeight="1" x14ac:dyDescent="0.2">
      <c r="B219" s="18" t="s">
        <v>368</v>
      </c>
      <c r="C219" s="19" t="s">
        <v>347</v>
      </c>
      <c r="D219" s="39">
        <v>101.99199542000001</v>
      </c>
      <c r="E219" s="21">
        <v>22.443207900000001</v>
      </c>
      <c r="F219" s="22">
        <v>16.62638523</v>
      </c>
      <c r="G219" s="22">
        <v>5.8168226699999996</v>
      </c>
      <c r="H219" s="23">
        <v>79.548787520000005</v>
      </c>
      <c r="I219" s="22">
        <v>27.860955520000001</v>
      </c>
      <c r="J219" s="22">
        <v>8.6772432199999994</v>
      </c>
      <c r="K219" s="22">
        <v>0</v>
      </c>
      <c r="L219" s="22">
        <v>0</v>
      </c>
      <c r="M219" s="22">
        <v>0.2969966</v>
      </c>
      <c r="N219" s="22">
        <v>7.2630849999999997E-2</v>
      </c>
      <c r="O219" s="22">
        <v>30.175789949999999</v>
      </c>
      <c r="P219" s="22">
        <v>9.3509060000000005E-2</v>
      </c>
      <c r="Q219" s="24">
        <v>0</v>
      </c>
      <c r="R219" s="22">
        <v>0</v>
      </c>
      <c r="S219" s="22">
        <v>0</v>
      </c>
      <c r="T219" s="22">
        <v>2.1092338599999998</v>
      </c>
      <c r="U219" s="22">
        <v>10.21212704</v>
      </c>
      <c r="V219" s="22">
        <v>0</v>
      </c>
      <c r="W219" s="22">
        <v>5.0301419999999999E-2</v>
      </c>
      <c r="X219" s="42"/>
    </row>
    <row r="220" spans="2:24" ht="18" customHeight="1" x14ac:dyDescent="0.2">
      <c r="B220" s="18" t="s">
        <v>227</v>
      </c>
      <c r="C220" s="19" t="s">
        <v>30</v>
      </c>
      <c r="D220" s="39">
        <v>56.406993489999998</v>
      </c>
      <c r="E220" s="21">
        <v>16.834950669999998</v>
      </c>
      <c r="F220" s="22">
        <v>10.37192814</v>
      </c>
      <c r="G220" s="22">
        <v>6.4630225299999999</v>
      </c>
      <c r="H220" s="23">
        <v>39.572042819999993</v>
      </c>
      <c r="I220" s="22">
        <v>12.50264086</v>
      </c>
      <c r="J220" s="22">
        <v>4.08973794</v>
      </c>
      <c r="K220" s="22">
        <v>0</v>
      </c>
      <c r="L220" s="22">
        <v>0</v>
      </c>
      <c r="M220" s="22">
        <v>0.23078023</v>
      </c>
      <c r="N220" s="22">
        <v>7.9695920000000003E-2</v>
      </c>
      <c r="O220" s="22">
        <v>12.75499271</v>
      </c>
      <c r="P220" s="22">
        <v>5.8601599999999997E-3</v>
      </c>
      <c r="Q220" s="24">
        <v>0</v>
      </c>
      <c r="R220" s="22">
        <v>5.2601000000000004E-4</v>
      </c>
      <c r="S220" s="22">
        <v>0</v>
      </c>
      <c r="T220" s="22">
        <v>1.2006138399999999</v>
      </c>
      <c r="U220" s="22">
        <v>8.6797820399999992</v>
      </c>
      <c r="V220" s="22">
        <v>0</v>
      </c>
      <c r="W220" s="22">
        <v>2.7413110000000001E-2</v>
      </c>
      <c r="X220" s="42"/>
    </row>
    <row r="221" spans="2:24" ht="18" customHeight="1" x14ac:dyDescent="0.2">
      <c r="B221" s="18" t="s">
        <v>228</v>
      </c>
      <c r="C221" s="19" t="s">
        <v>31</v>
      </c>
      <c r="D221" s="39">
        <v>89.025133499999995</v>
      </c>
      <c r="E221" s="21">
        <v>38.321324079999997</v>
      </c>
      <c r="F221" s="22">
        <v>26.749083169999999</v>
      </c>
      <c r="G221" s="22">
        <v>11.57224091</v>
      </c>
      <c r="H221" s="23">
        <v>50.703809419999999</v>
      </c>
      <c r="I221" s="22">
        <v>14.19355891</v>
      </c>
      <c r="J221" s="22">
        <v>6.1509601900000002</v>
      </c>
      <c r="K221" s="22">
        <v>0</v>
      </c>
      <c r="L221" s="22">
        <v>2.6523800000000002E-3</v>
      </c>
      <c r="M221" s="22">
        <v>0.28283446000000001</v>
      </c>
      <c r="N221" s="22">
        <v>5.0080760000000002E-2</v>
      </c>
      <c r="O221" s="22">
        <v>16.30744666</v>
      </c>
      <c r="P221" s="22">
        <v>1.2030700000000001E-3</v>
      </c>
      <c r="Q221" s="24">
        <v>0</v>
      </c>
      <c r="R221" s="22">
        <v>0</v>
      </c>
      <c r="S221" s="22">
        <v>0</v>
      </c>
      <c r="T221" s="22">
        <v>1.1897472499999999</v>
      </c>
      <c r="U221" s="22">
        <v>12.464510300000001</v>
      </c>
      <c r="V221" s="22">
        <v>0</v>
      </c>
      <c r="W221" s="22">
        <v>6.0815439999999998E-2</v>
      </c>
      <c r="X221" s="42"/>
    </row>
    <row r="222" spans="2:24" ht="21" customHeight="1" x14ac:dyDescent="0.2">
      <c r="B222" s="18" t="s">
        <v>229</v>
      </c>
      <c r="C222" s="12" t="s">
        <v>32</v>
      </c>
      <c r="D222" s="38">
        <v>644.3327525499999</v>
      </c>
      <c r="E222" s="14">
        <v>112.43629629</v>
      </c>
      <c r="F222" s="15">
        <v>79.763041690000009</v>
      </c>
      <c r="G222" s="15">
        <v>32.6732546</v>
      </c>
      <c r="H222" s="16">
        <v>531.89645626000004</v>
      </c>
      <c r="I222" s="15">
        <v>192.04204630000001</v>
      </c>
      <c r="J222" s="15">
        <v>56.34051693</v>
      </c>
      <c r="K222" s="15">
        <v>0</v>
      </c>
      <c r="L222" s="15">
        <v>4.6074250000000004E-2</v>
      </c>
      <c r="M222" s="15">
        <v>2.9983276200000004</v>
      </c>
      <c r="N222" s="15">
        <v>0.77622679000000006</v>
      </c>
      <c r="O222" s="15">
        <v>188.70097855</v>
      </c>
      <c r="P222" s="15">
        <v>23.314772600000001</v>
      </c>
      <c r="Q222" s="17">
        <v>3.1653630000000002E-2</v>
      </c>
      <c r="R222" s="15">
        <v>0.32404024999999997</v>
      </c>
      <c r="S222" s="15">
        <v>0.42524969000000001</v>
      </c>
      <c r="T222" s="15">
        <v>10.674656089999999</v>
      </c>
      <c r="U222" s="15">
        <v>55.898596679999997</v>
      </c>
      <c r="V222" s="15">
        <v>0</v>
      </c>
      <c r="W222" s="15">
        <v>0.32331688000000003</v>
      </c>
      <c r="X222" s="42"/>
    </row>
    <row r="223" spans="2:24" ht="18" customHeight="1" x14ac:dyDescent="0.2">
      <c r="B223" s="18" t="s">
        <v>230</v>
      </c>
      <c r="C223" s="19" t="s">
        <v>33</v>
      </c>
      <c r="D223" s="39">
        <v>135.50107627999998</v>
      </c>
      <c r="E223" s="21">
        <v>20.121718440000002</v>
      </c>
      <c r="F223" s="22">
        <v>13.459685220000001</v>
      </c>
      <c r="G223" s="22">
        <v>6.6620332199999996</v>
      </c>
      <c r="H223" s="23">
        <v>115.37935784</v>
      </c>
      <c r="I223" s="22">
        <v>31.859612089999999</v>
      </c>
      <c r="J223" s="22">
        <v>15.59630181</v>
      </c>
      <c r="K223" s="22">
        <v>0</v>
      </c>
      <c r="L223" s="22">
        <v>0</v>
      </c>
      <c r="M223" s="22">
        <v>0.41035136</v>
      </c>
      <c r="N223" s="22">
        <v>0.35029882000000001</v>
      </c>
      <c r="O223" s="22">
        <v>54.665036450000002</v>
      </c>
      <c r="P223" s="22">
        <v>0.11382649</v>
      </c>
      <c r="Q223" s="24">
        <v>4.7710999999999999E-4</v>
      </c>
      <c r="R223" s="22">
        <v>5.87763E-3</v>
      </c>
      <c r="S223" s="22">
        <v>1.237737E-2</v>
      </c>
      <c r="T223" s="22">
        <v>1.3247537700000001</v>
      </c>
      <c r="U223" s="22">
        <v>10.980816600000001</v>
      </c>
      <c r="V223" s="22">
        <v>0</v>
      </c>
      <c r="W223" s="22">
        <v>5.9628340000000002E-2</v>
      </c>
      <c r="X223" s="42"/>
    </row>
    <row r="224" spans="2:24" ht="18" customHeight="1" x14ac:dyDescent="0.2">
      <c r="B224" s="18" t="s">
        <v>231</v>
      </c>
      <c r="C224" s="19" t="s">
        <v>34</v>
      </c>
      <c r="D224" s="39">
        <v>116.81227675999999</v>
      </c>
      <c r="E224" s="21">
        <v>36.156617670000003</v>
      </c>
      <c r="F224" s="22">
        <v>28.430932049999999</v>
      </c>
      <c r="G224" s="22">
        <v>7.7256856200000001</v>
      </c>
      <c r="H224" s="23">
        <v>80.655659089999986</v>
      </c>
      <c r="I224" s="22">
        <v>34.040257990000001</v>
      </c>
      <c r="J224" s="22">
        <v>8.5024688600000005</v>
      </c>
      <c r="K224" s="22">
        <v>0</v>
      </c>
      <c r="L224" s="22">
        <v>1.00646E-3</v>
      </c>
      <c r="M224" s="22">
        <v>0.15523776</v>
      </c>
      <c r="N224" s="22">
        <v>0.13258284000000001</v>
      </c>
      <c r="O224" s="22">
        <v>26.995854690000002</v>
      </c>
      <c r="P224" s="22">
        <v>3.1083260000000001E-2</v>
      </c>
      <c r="Q224" s="24">
        <v>0</v>
      </c>
      <c r="R224" s="22">
        <v>6.5276199999999996E-3</v>
      </c>
      <c r="S224" s="22">
        <v>0</v>
      </c>
      <c r="T224" s="22">
        <v>1.4298946699999999</v>
      </c>
      <c r="U224" s="22">
        <v>9.3156592499999995</v>
      </c>
      <c r="V224" s="22">
        <v>0</v>
      </c>
      <c r="W224" s="22">
        <v>4.5085689999999998E-2</v>
      </c>
      <c r="X224" s="42"/>
    </row>
    <row r="225" spans="2:24" ht="18" customHeight="1" x14ac:dyDescent="0.2">
      <c r="B225" s="18" t="s">
        <v>232</v>
      </c>
      <c r="C225" s="19" t="s">
        <v>35</v>
      </c>
      <c r="D225" s="39">
        <v>131.34702641999999</v>
      </c>
      <c r="E225" s="21">
        <v>28.744698739999997</v>
      </c>
      <c r="F225" s="22">
        <v>20.581419969999999</v>
      </c>
      <c r="G225" s="22">
        <v>8.1632787699999998</v>
      </c>
      <c r="H225" s="23">
        <v>102.60232767999997</v>
      </c>
      <c r="I225" s="22">
        <v>37.565294340000001</v>
      </c>
      <c r="J225" s="22">
        <v>8.7283556600000001</v>
      </c>
      <c r="K225" s="22">
        <v>0</v>
      </c>
      <c r="L225" s="22">
        <v>3.1328950000000001E-2</v>
      </c>
      <c r="M225" s="22">
        <v>0.78601421000000005</v>
      </c>
      <c r="N225" s="22">
        <v>7.512162E-2</v>
      </c>
      <c r="O225" s="22">
        <v>20.752421590000001</v>
      </c>
      <c r="P225" s="22">
        <v>23.152128789999999</v>
      </c>
      <c r="Q225" s="24">
        <v>0</v>
      </c>
      <c r="R225" s="22">
        <v>0.30769479999999999</v>
      </c>
      <c r="S225" s="22">
        <v>4.5008399999999999E-3</v>
      </c>
      <c r="T225" s="22">
        <v>1.3806884500000001</v>
      </c>
      <c r="U225" s="22">
        <v>9.7873401900000001</v>
      </c>
      <c r="V225" s="22">
        <v>0</v>
      </c>
      <c r="W225" s="22">
        <v>3.1438239999999999E-2</v>
      </c>
      <c r="X225" s="42"/>
    </row>
    <row r="226" spans="2:24" ht="18" customHeight="1" x14ac:dyDescent="0.2">
      <c r="B226" s="18" t="s">
        <v>233</v>
      </c>
      <c r="C226" s="19" t="s">
        <v>36</v>
      </c>
      <c r="D226" s="39">
        <v>119.46363273999998</v>
      </c>
      <c r="E226" s="21">
        <v>5.4285383700000001</v>
      </c>
      <c r="F226" s="22">
        <v>3.7953944700000002</v>
      </c>
      <c r="G226" s="22">
        <v>1.6331439000000001</v>
      </c>
      <c r="H226" s="23">
        <v>114.03509437</v>
      </c>
      <c r="I226" s="22">
        <v>50.814887290000001</v>
      </c>
      <c r="J226" s="22">
        <v>10.377693389999999</v>
      </c>
      <c r="K226" s="22">
        <v>0</v>
      </c>
      <c r="L226" s="22">
        <v>3.7447000000000001E-4</v>
      </c>
      <c r="M226" s="22">
        <v>1.0556304599999999</v>
      </c>
      <c r="N226" s="22">
        <v>0.14136235999999999</v>
      </c>
      <c r="O226" s="22">
        <v>41.082770119999999</v>
      </c>
      <c r="P226" s="22">
        <v>2.40011E-3</v>
      </c>
      <c r="Q226" s="24">
        <v>0</v>
      </c>
      <c r="R226" s="22">
        <v>2.7375400000000001E-3</v>
      </c>
      <c r="S226" s="22">
        <v>0</v>
      </c>
      <c r="T226" s="22">
        <v>3.02662414</v>
      </c>
      <c r="U226" s="22">
        <v>7.4528629000000004</v>
      </c>
      <c r="V226" s="22">
        <v>0</v>
      </c>
      <c r="W226" s="22">
        <v>7.7751589999999995E-2</v>
      </c>
      <c r="X226" s="42"/>
    </row>
    <row r="227" spans="2:24" ht="18" customHeight="1" x14ac:dyDescent="0.2">
      <c r="B227" s="18" t="s">
        <v>234</v>
      </c>
      <c r="C227" s="19" t="s">
        <v>37</v>
      </c>
      <c r="D227" s="39">
        <v>25.552026119999997</v>
      </c>
      <c r="E227" s="21">
        <v>3.8599183500000001</v>
      </c>
      <c r="F227" s="22">
        <v>2.2830768400000001</v>
      </c>
      <c r="G227" s="22">
        <v>1.5768415099999999</v>
      </c>
      <c r="H227" s="23">
        <v>21.692107769999996</v>
      </c>
      <c r="I227" s="22">
        <v>6.1843324800000001</v>
      </c>
      <c r="J227" s="22">
        <v>1.95486553</v>
      </c>
      <c r="K227" s="22">
        <v>0</v>
      </c>
      <c r="L227" s="22">
        <v>0</v>
      </c>
      <c r="M227" s="22">
        <v>6.7187360000000002E-2</v>
      </c>
      <c r="N227" s="22">
        <v>1.033077E-2</v>
      </c>
      <c r="O227" s="22">
        <v>9.0440348299999993</v>
      </c>
      <c r="P227" s="22">
        <v>8.0000999999999998E-4</v>
      </c>
      <c r="Q227" s="24">
        <v>0</v>
      </c>
      <c r="R227" s="22">
        <v>0</v>
      </c>
      <c r="S227" s="22">
        <v>0</v>
      </c>
      <c r="T227" s="22">
        <v>0.75275981999999997</v>
      </c>
      <c r="U227" s="22">
        <v>3.6664429699999999</v>
      </c>
      <c r="V227" s="22">
        <v>0</v>
      </c>
      <c r="W227" s="22">
        <v>1.1354E-2</v>
      </c>
      <c r="X227" s="42"/>
    </row>
    <row r="228" spans="2:24" ht="18" customHeight="1" x14ac:dyDescent="0.2">
      <c r="B228" s="18" t="s">
        <v>235</v>
      </c>
      <c r="C228" s="19" t="s">
        <v>38</v>
      </c>
      <c r="D228" s="39">
        <v>76.878841420000015</v>
      </c>
      <c r="E228" s="21">
        <v>11.45601624</v>
      </c>
      <c r="F228" s="22">
        <v>7.0655292000000003</v>
      </c>
      <c r="G228" s="22">
        <v>4.39048704</v>
      </c>
      <c r="H228" s="23">
        <v>65.42282517999999</v>
      </c>
      <c r="I228" s="22">
        <v>21.79214438</v>
      </c>
      <c r="J228" s="22">
        <v>7.3866408100000003</v>
      </c>
      <c r="K228" s="22">
        <v>0</v>
      </c>
      <c r="L228" s="22">
        <v>1.336437E-2</v>
      </c>
      <c r="M228" s="22">
        <v>0.43631820999999998</v>
      </c>
      <c r="N228" s="22">
        <v>2.4555259999999999E-2</v>
      </c>
      <c r="O228" s="22">
        <v>24.60919079</v>
      </c>
      <c r="P228" s="22">
        <v>1.0067069999999999E-2</v>
      </c>
      <c r="Q228" s="24">
        <v>0</v>
      </c>
      <c r="R228" s="22">
        <v>1.1025200000000001E-3</v>
      </c>
      <c r="S228" s="22">
        <v>0.40837148000000001</v>
      </c>
      <c r="T228" s="22">
        <v>1.8862296000000001</v>
      </c>
      <c r="U228" s="22">
        <v>8.7980918700000004</v>
      </c>
      <c r="V228" s="22">
        <v>0</v>
      </c>
      <c r="W228" s="22">
        <v>5.6748819999999998E-2</v>
      </c>
      <c r="X228" s="42"/>
    </row>
    <row r="229" spans="2:24" ht="18" customHeight="1" x14ac:dyDescent="0.2">
      <c r="B229" s="18" t="s">
        <v>236</v>
      </c>
      <c r="C229" s="19" t="s">
        <v>39</v>
      </c>
      <c r="D229" s="39">
        <v>38.777872810000005</v>
      </c>
      <c r="E229" s="21">
        <v>6.6687884799999999</v>
      </c>
      <c r="F229" s="22">
        <v>4.1470039400000003</v>
      </c>
      <c r="G229" s="22">
        <v>2.5217845400000001</v>
      </c>
      <c r="H229" s="23">
        <v>32.109084330000002</v>
      </c>
      <c r="I229" s="22">
        <v>9.7855177300000005</v>
      </c>
      <c r="J229" s="22">
        <v>3.79419087</v>
      </c>
      <c r="K229" s="22">
        <v>0</v>
      </c>
      <c r="L229" s="22">
        <v>0</v>
      </c>
      <c r="M229" s="22">
        <v>8.7588260000000001E-2</v>
      </c>
      <c r="N229" s="22">
        <v>4.1975119999999998E-2</v>
      </c>
      <c r="O229" s="22">
        <v>11.551670079999999</v>
      </c>
      <c r="P229" s="22">
        <v>4.4668700000000004E-3</v>
      </c>
      <c r="Q229" s="24">
        <v>3.1176519999999999E-2</v>
      </c>
      <c r="R229" s="22">
        <v>1.0014E-4</v>
      </c>
      <c r="S229" s="22">
        <v>0</v>
      </c>
      <c r="T229" s="22">
        <v>0.87370563999999995</v>
      </c>
      <c r="U229" s="22">
        <v>5.8973829000000002</v>
      </c>
      <c r="V229" s="22">
        <v>0</v>
      </c>
      <c r="W229" s="22">
        <v>4.1310199999999998E-2</v>
      </c>
      <c r="X229" s="42"/>
    </row>
    <row r="230" spans="2:24" ht="21" customHeight="1" x14ac:dyDescent="0.2">
      <c r="B230" s="18" t="s">
        <v>237</v>
      </c>
      <c r="C230" s="12" t="s">
        <v>40</v>
      </c>
      <c r="D230" s="38">
        <v>888.05274716999986</v>
      </c>
      <c r="E230" s="14">
        <v>234.71156239999999</v>
      </c>
      <c r="F230" s="15">
        <v>170.15205775000001</v>
      </c>
      <c r="G230" s="15">
        <v>64.559504649999994</v>
      </c>
      <c r="H230" s="16">
        <v>653.34118477000004</v>
      </c>
      <c r="I230" s="15">
        <v>222.15014661000001</v>
      </c>
      <c r="J230" s="15">
        <v>67.933948139999998</v>
      </c>
      <c r="K230" s="15">
        <v>0</v>
      </c>
      <c r="L230" s="15">
        <v>0.87897902000000006</v>
      </c>
      <c r="M230" s="15">
        <v>3.0604820499999996</v>
      </c>
      <c r="N230" s="15">
        <v>0.76112866000000001</v>
      </c>
      <c r="O230" s="15">
        <v>230.76090983999998</v>
      </c>
      <c r="P230" s="15">
        <v>23.421869040000001</v>
      </c>
      <c r="Q230" s="17">
        <v>7.9836000000000002E-4</v>
      </c>
      <c r="R230" s="15">
        <v>8.1996509999999995E-2</v>
      </c>
      <c r="S230" s="15">
        <v>8.1191E-4</v>
      </c>
      <c r="T230" s="15">
        <v>18.706724180000002</v>
      </c>
      <c r="U230" s="15">
        <v>85.091984549999978</v>
      </c>
      <c r="V230" s="15">
        <v>0</v>
      </c>
      <c r="W230" s="15">
        <v>0.49140590000000006</v>
      </c>
      <c r="X230" s="42"/>
    </row>
    <row r="231" spans="2:24" ht="18" customHeight="1" x14ac:dyDescent="0.2">
      <c r="B231" s="18" t="s">
        <v>238</v>
      </c>
      <c r="C231" s="19" t="s">
        <v>41</v>
      </c>
      <c r="D231" s="39">
        <v>122.59744816999999</v>
      </c>
      <c r="E231" s="21">
        <v>33.689908469999999</v>
      </c>
      <c r="F231" s="22">
        <v>18.782583819999999</v>
      </c>
      <c r="G231" s="22">
        <v>14.90732465</v>
      </c>
      <c r="H231" s="23">
        <v>88.907539699999987</v>
      </c>
      <c r="I231" s="22">
        <v>29.934595040000001</v>
      </c>
      <c r="J231" s="22">
        <v>9.1057792200000005</v>
      </c>
      <c r="K231" s="22">
        <v>0</v>
      </c>
      <c r="L231" s="22">
        <v>0</v>
      </c>
      <c r="M231" s="22">
        <v>0.40407887999999997</v>
      </c>
      <c r="N231" s="22">
        <v>3.395977E-2</v>
      </c>
      <c r="O231" s="22">
        <v>27.688664580000001</v>
      </c>
      <c r="P231" s="22">
        <v>0.11946732</v>
      </c>
      <c r="Q231" s="24">
        <v>0</v>
      </c>
      <c r="R231" s="22">
        <v>0</v>
      </c>
      <c r="S231" s="22">
        <v>8.1191E-4</v>
      </c>
      <c r="T231" s="22">
        <v>2.2187412000000002</v>
      </c>
      <c r="U231" s="22">
        <v>19.330012109999998</v>
      </c>
      <c r="V231" s="22">
        <v>0</v>
      </c>
      <c r="W231" s="22">
        <v>7.1429670000000001E-2</v>
      </c>
      <c r="X231" s="42"/>
    </row>
    <row r="232" spans="2:24" ht="18" customHeight="1" x14ac:dyDescent="0.2">
      <c r="B232" s="18" t="s">
        <v>239</v>
      </c>
      <c r="C232" s="19" t="s">
        <v>42</v>
      </c>
      <c r="D232" s="39">
        <v>126.80874978999999</v>
      </c>
      <c r="E232" s="21">
        <v>22.579472729999999</v>
      </c>
      <c r="F232" s="22">
        <v>13.521475369999999</v>
      </c>
      <c r="G232" s="22">
        <v>9.0579973599999999</v>
      </c>
      <c r="H232" s="23">
        <v>104.22927706</v>
      </c>
      <c r="I232" s="22">
        <v>34.509142609999998</v>
      </c>
      <c r="J232" s="22">
        <v>10.521775829999999</v>
      </c>
      <c r="K232" s="22">
        <v>0</v>
      </c>
      <c r="L232" s="22">
        <v>1.8749999999999998E-5</v>
      </c>
      <c r="M232" s="22">
        <v>0.16652731000000001</v>
      </c>
      <c r="N232" s="22">
        <v>0.15401413</v>
      </c>
      <c r="O232" s="22">
        <v>38.02529869</v>
      </c>
      <c r="P232" s="22">
        <v>0.57801924000000005</v>
      </c>
      <c r="Q232" s="24">
        <v>0</v>
      </c>
      <c r="R232" s="22">
        <v>3.2748359999999997E-2</v>
      </c>
      <c r="S232" s="22">
        <v>0</v>
      </c>
      <c r="T232" s="22">
        <v>3.1858413799999998</v>
      </c>
      <c r="U232" s="22">
        <v>16.960443139999999</v>
      </c>
      <c r="V232" s="22">
        <v>0</v>
      </c>
      <c r="W232" s="22">
        <v>9.5447619999999997E-2</v>
      </c>
      <c r="X232" s="42"/>
    </row>
    <row r="233" spans="2:24" ht="18" customHeight="1" x14ac:dyDescent="0.2">
      <c r="B233" s="18" t="s">
        <v>240</v>
      </c>
      <c r="C233" s="19" t="s">
        <v>43</v>
      </c>
      <c r="D233" s="39">
        <v>480.98658202999991</v>
      </c>
      <c r="E233" s="21">
        <v>150.44244731000001</v>
      </c>
      <c r="F233" s="22">
        <v>120.49338838</v>
      </c>
      <c r="G233" s="22">
        <v>29.94905893</v>
      </c>
      <c r="H233" s="23">
        <v>330.54413471999999</v>
      </c>
      <c r="I233" s="22">
        <v>114.2241023</v>
      </c>
      <c r="J233" s="22">
        <v>33.078562009999999</v>
      </c>
      <c r="K233" s="22">
        <v>0</v>
      </c>
      <c r="L233" s="22">
        <v>7.3986040000000003E-2</v>
      </c>
      <c r="M233" s="22">
        <v>2.2932334299999999</v>
      </c>
      <c r="N233" s="22">
        <v>0.35822349999999997</v>
      </c>
      <c r="O233" s="22">
        <v>116.74677595</v>
      </c>
      <c r="P233" s="22">
        <v>22.3258793</v>
      </c>
      <c r="Q233" s="24">
        <v>7.9836000000000002E-4</v>
      </c>
      <c r="R233" s="22">
        <v>3.340448E-2</v>
      </c>
      <c r="S233" s="22">
        <v>0</v>
      </c>
      <c r="T233" s="22">
        <v>9.8329832800000005</v>
      </c>
      <c r="U233" s="22">
        <v>31.356484269999999</v>
      </c>
      <c r="V233" s="22">
        <v>0</v>
      </c>
      <c r="W233" s="22">
        <v>0.2197018</v>
      </c>
      <c r="X233" s="42"/>
    </row>
    <row r="234" spans="2:24" ht="18" customHeight="1" x14ac:dyDescent="0.2">
      <c r="B234" s="18" t="s">
        <v>380</v>
      </c>
      <c r="C234" s="19" t="s">
        <v>348</v>
      </c>
      <c r="D234" s="39">
        <v>46.036949349999993</v>
      </c>
      <c r="E234" s="21">
        <v>15.228018240000001</v>
      </c>
      <c r="F234" s="22">
        <v>9.3253565900000002</v>
      </c>
      <c r="G234" s="22">
        <v>5.9026616499999998</v>
      </c>
      <c r="H234" s="23">
        <v>30.808931110000003</v>
      </c>
      <c r="I234" s="22">
        <v>11.32845912</v>
      </c>
      <c r="J234" s="22">
        <v>1.9053610700000001</v>
      </c>
      <c r="K234" s="22">
        <v>0</v>
      </c>
      <c r="L234" s="22">
        <v>9.9768599999999999E-2</v>
      </c>
      <c r="M234" s="22">
        <v>2.7062449999999998E-2</v>
      </c>
      <c r="N234" s="22">
        <v>2.127743E-2</v>
      </c>
      <c r="O234" s="22">
        <v>9.9923350299999996</v>
      </c>
      <c r="P234" s="22">
        <v>1.018054E-2</v>
      </c>
      <c r="Q234" s="24">
        <v>0</v>
      </c>
      <c r="R234" s="22">
        <v>3.0460000000000001E-3</v>
      </c>
      <c r="S234" s="22">
        <v>0</v>
      </c>
      <c r="T234" s="22">
        <v>1.14923767</v>
      </c>
      <c r="U234" s="22">
        <v>6.2435673700000001</v>
      </c>
      <c r="V234" s="22">
        <v>0</v>
      </c>
      <c r="W234" s="22">
        <v>2.8635830000000001E-2</v>
      </c>
      <c r="X234" s="42"/>
    </row>
    <row r="235" spans="2:24" ht="18" customHeight="1" x14ac:dyDescent="0.2">
      <c r="B235" s="18" t="s">
        <v>241</v>
      </c>
      <c r="C235" s="19" t="s">
        <v>44</v>
      </c>
      <c r="D235" s="39">
        <v>38.358828700000004</v>
      </c>
      <c r="E235" s="21">
        <v>2.9701539100000001</v>
      </c>
      <c r="F235" s="22">
        <v>1.6667111400000001</v>
      </c>
      <c r="G235" s="22">
        <v>1.30344277</v>
      </c>
      <c r="H235" s="23">
        <v>35.388674789999996</v>
      </c>
      <c r="I235" s="22">
        <v>12.51489559</v>
      </c>
      <c r="J235" s="22">
        <v>2.54258403</v>
      </c>
      <c r="K235" s="22">
        <v>0</v>
      </c>
      <c r="L235" s="22">
        <v>0.70520563000000003</v>
      </c>
      <c r="M235" s="22">
        <v>0.14842324000000001</v>
      </c>
      <c r="N235" s="22">
        <v>0.11623248</v>
      </c>
      <c r="O235" s="22">
        <v>14.952884299999999</v>
      </c>
      <c r="P235" s="22">
        <v>1.8084000000000001E-4</v>
      </c>
      <c r="Q235" s="24">
        <v>0</v>
      </c>
      <c r="R235" s="22">
        <v>5.8675899999999998E-3</v>
      </c>
      <c r="S235" s="22">
        <v>0</v>
      </c>
      <c r="T235" s="22">
        <v>0.88090831999999997</v>
      </c>
      <c r="U235" s="22">
        <v>3.4995765599999999</v>
      </c>
      <c r="V235" s="22">
        <v>0</v>
      </c>
      <c r="W235" s="22">
        <v>2.1916209999999998E-2</v>
      </c>
      <c r="X235" s="42"/>
    </row>
    <row r="236" spans="2:24" ht="18" customHeight="1" thickBot="1" x14ac:dyDescent="0.25">
      <c r="B236" s="18" t="s">
        <v>242</v>
      </c>
      <c r="C236" s="25" t="s">
        <v>45</v>
      </c>
      <c r="D236" s="40">
        <v>73.264189130000005</v>
      </c>
      <c r="E236" s="27">
        <v>9.8015617400000004</v>
      </c>
      <c r="F236" s="28">
        <v>6.3625424500000003</v>
      </c>
      <c r="G236" s="28">
        <v>3.4390192900000001</v>
      </c>
      <c r="H236" s="29">
        <v>63.462627389999994</v>
      </c>
      <c r="I236" s="28">
        <v>19.638951949999999</v>
      </c>
      <c r="J236" s="28">
        <v>10.77988598</v>
      </c>
      <c r="K236" s="28">
        <v>0</v>
      </c>
      <c r="L236" s="28">
        <v>0</v>
      </c>
      <c r="M236" s="28">
        <v>2.115674E-2</v>
      </c>
      <c r="N236" s="28">
        <v>7.742135E-2</v>
      </c>
      <c r="O236" s="28">
        <v>23.354951289999999</v>
      </c>
      <c r="P236" s="28">
        <v>0.38814179999999998</v>
      </c>
      <c r="Q236" s="30">
        <v>0</v>
      </c>
      <c r="R236" s="28">
        <v>6.9300799999999999E-3</v>
      </c>
      <c r="S236" s="28">
        <v>0</v>
      </c>
      <c r="T236" s="28">
        <v>1.43901233</v>
      </c>
      <c r="U236" s="28">
        <v>7.7019010999999997</v>
      </c>
      <c r="V236" s="28">
        <v>0</v>
      </c>
      <c r="W236" s="28">
        <v>5.427477E-2</v>
      </c>
      <c r="X236" s="42"/>
    </row>
    <row r="237" spans="2:24" customFormat="1" ht="18" customHeight="1" thickTop="1" thickBot="1" x14ac:dyDescent="0.25">
      <c r="B237" s="18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2"/>
    </row>
    <row r="238" spans="2:24" ht="27" customHeight="1" thickTop="1" x14ac:dyDescent="0.2">
      <c r="C238" s="35" t="s">
        <v>343</v>
      </c>
      <c r="D238" s="5" t="s">
        <v>3</v>
      </c>
      <c r="E238" s="6" t="s">
        <v>4</v>
      </c>
      <c r="F238" s="5" t="s">
        <v>5</v>
      </c>
      <c r="G238" s="5" t="s">
        <v>6</v>
      </c>
      <c r="H238" s="5" t="s">
        <v>7</v>
      </c>
      <c r="I238" s="5" t="s">
        <v>8</v>
      </c>
      <c r="J238" s="5" t="s">
        <v>9</v>
      </c>
      <c r="K238" s="5" t="s">
        <v>10</v>
      </c>
      <c r="L238" s="5" t="s">
        <v>11</v>
      </c>
      <c r="M238" s="5" t="s">
        <v>12</v>
      </c>
      <c r="N238" s="5" t="s">
        <v>13</v>
      </c>
      <c r="O238" s="5" t="s">
        <v>14</v>
      </c>
      <c r="P238" s="5" t="s">
        <v>15</v>
      </c>
      <c r="Q238" s="5" t="s">
        <v>16</v>
      </c>
      <c r="R238" s="5" t="s">
        <v>17</v>
      </c>
      <c r="S238" s="5" t="s">
        <v>18</v>
      </c>
      <c r="T238" s="5" t="s">
        <v>19</v>
      </c>
      <c r="U238" s="5" t="s">
        <v>20</v>
      </c>
      <c r="V238" s="5" t="s">
        <v>21</v>
      </c>
      <c r="W238" s="5" t="s">
        <v>22</v>
      </c>
      <c r="X238" s="42"/>
    </row>
    <row r="239" spans="2:24" ht="27.75" customHeight="1" x14ac:dyDescent="0.2">
      <c r="B239" s="18" t="s">
        <v>244</v>
      </c>
      <c r="C239" s="36" t="s">
        <v>3</v>
      </c>
      <c r="D239" s="37">
        <v>44010.696627149999</v>
      </c>
      <c r="E239" s="8">
        <v>15898.01121474</v>
      </c>
      <c r="F239" s="9">
        <v>13587.11388047</v>
      </c>
      <c r="G239" s="9">
        <v>2310.8973342700001</v>
      </c>
      <c r="H239" s="9">
        <v>28112.685412409999</v>
      </c>
      <c r="I239" s="9">
        <v>10595.321788570001</v>
      </c>
      <c r="J239" s="9">
        <v>2844.7243505900001</v>
      </c>
      <c r="K239" s="9">
        <v>4.3167400000000003E-3</v>
      </c>
      <c r="L239" s="9">
        <v>0.34231983999999999</v>
      </c>
      <c r="M239" s="9">
        <v>4.2030756899999995</v>
      </c>
      <c r="N239" s="9">
        <v>9.1096612999999991</v>
      </c>
      <c r="O239" s="9">
        <v>9802.1633203900001</v>
      </c>
      <c r="P239" s="9">
        <v>554.34404981000012</v>
      </c>
      <c r="Q239" s="9">
        <v>312.42772854999998</v>
      </c>
      <c r="R239" s="9">
        <v>2103.1629380200002</v>
      </c>
      <c r="S239" s="9">
        <v>102.35448921999999</v>
      </c>
      <c r="T239" s="10">
        <v>877.30553924000003</v>
      </c>
      <c r="U239" s="9">
        <v>330.57391372000001</v>
      </c>
      <c r="V239" s="11">
        <v>573.12818814000002</v>
      </c>
      <c r="W239" s="9">
        <v>3.5197325900000003</v>
      </c>
      <c r="X239" s="42"/>
    </row>
    <row r="240" spans="2:24" ht="21" customHeight="1" x14ac:dyDescent="0.2">
      <c r="B240" s="18" t="s">
        <v>245</v>
      </c>
      <c r="C240" s="12" t="s">
        <v>23</v>
      </c>
      <c r="D240" s="38">
        <v>41535.865668959996</v>
      </c>
      <c r="E240" s="14">
        <v>15310.177819009999</v>
      </c>
      <c r="F240" s="15">
        <v>13102.47205106</v>
      </c>
      <c r="G240" s="15">
        <v>2207.7057679499999</v>
      </c>
      <c r="H240" s="16">
        <v>26225.687849950002</v>
      </c>
      <c r="I240" s="15">
        <v>10046.537607170001</v>
      </c>
      <c r="J240" s="15">
        <v>2636.8632940500001</v>
      </c>
      <c r="K240" s="15">
        <v>4.2332400000000001E-3</v>
      </c>
      <c r="L240" s="15">
        <v>0.34026447999999998</v>
      </c>
      <c r="M240" s="15">
        <v>3.2537207699999997</v>
      </c>
      <c r="N240" s="15">
        <v>7.1125105199999998</v>
      </c>
      <c r="O240" s="15">
        <v>9026.9409003300007</v>
      </c>
      <c r="P240" s="15">
        <v>494.65539351000007</v>
      </c>
      <c r="Q240" s="17">
        <v>312.38060359999997</v>
      </c>
      <c r="R240" s="15">
        <v>2102.9822732100001</v>
      </c>
      <c r="S240" s="15">
        <v>101.77971478999999</v>
      </c>
      <c r="T240" s="15">
        <v>825.16899794000005</v>
      </c>
      <c r="U240" s="15">
        <v>298.04268205</v>
      </c>
      <c r="V240" s="15">
        <v>367.15270552999999</v>
      </c>
      <c r="W240" s="15">
        <v>2.4729487600000004</v>
      </c>
      <c r="X240" s="42"/>
    </row>
    <row r="241" spans="2:24" ht="18" customHeight="1" x14ac:dyDescent="0.2">
      <c r="B241" s="18" t="s">
        <v>246</v>
      </c>
      <c r="C241" s="19" t="s">
        <v>24</v>
      </c>
      <c r="D241" s="39">
        <v>41182.177689059994</v>
      </c>
      <c r="E241" s="21">
        <v>15234.8692897</v>
      </c>
      <c r="F241" s="22">
        <v>13038.90247705</v>
      </c>
      <c r="G241" s="22">
        <v>2195.9668126500001</v>
      </c>
      <c r="H241" s="23">
        <v>25947.308399359998</v>
      </c>
      <c r="I241" s="22">
        <v>9950.6939465899995</v>
      </c>
      <c r="J241" s="22">
        <v>2604.8512140399998</v>
      </c>
      <c r="K241" s="22">
        <v>4.2332400000000001E-3</v>
      </c>
      <c r="L241" s="22">
        <v>0.34026447999999998</v>
      </c>
      <c r="M241" s="22">
        <v>3.2374385399999999</v>
      </c>
      <c r="N241" s="22">
        <v>6.8652013499999995</v>
      </c>
      <c r="O241" s="22">
        <v>8915.9866198199998</v>
      </c>
      <c r="P241" s="22">
        <v>494.59407755000001</v>
      </c>
      <c r="Q241" s="24">
        <v>312.36964799999998</v>
      </c>
      <c r="R241" s="22">
        <v>2102.9739857099999</v>
      </c>
      <c r="S241" s="22">
        <v>101.77858959999999</v>
      </c>
      <c r="T241" s="22">
        <v>817.12462264999999</v>
      </c>
      <c r="U241" s="22">
        <v>293.99791991000001</v>
      </c>
      <c r="V241" s="22">
        <v>340.12340748000003</v>
      </c>
      <c r="W241" s="22">
        <v>2.3672304</v>
      </c>
      <c r="X241" s="42"/>
    </row>
    <row r="242" spans="2:24" ht="18" customHeight="1" x14ac:dyDescent="0.2">
      <c r="B242" s="18" t="s">
        <v>357</v>
      </c>
      <c r="C242" s="19" t="s">
        <v>346</v>
      </c>
      <c r="D242" s="39">
        <v>199.26543482999998</v>
      </c>
      <c r="E242" s="21">
        <v>46.735954459999995</v>
      </c>
      <c r="F242" s="22">
        <v>41.758469409999996</v>
      </c>
      <c r="G242" s="22">
        <v>4.9774850499999994</v>
      </c>
      <c r="H242" s="23">
        <v>152.52948036999999</v>
      </c>
      <c r="I242" s="22">
        <v>56.522374519999993</v>
      </c>
      <c r="J242" s="22">
        <v>16.763025259999999</v>
      </c>
      <c r="K242" s="22">
        <v>0</v>
      </c>
      <c r="L242" s="22">
        <v>0</v>
      </c>
      <c r="M242" s="22">
        <v>7.4769700000000003E-3</v>
      </c>
      <c r="N242" s="22">
        <v>0.17069673000000002</v>
      </c>
      <c r="O242" s="22">
        <v>62.913785850000004</v>
      </c>
      <c r="P242" s="22">
        <v>1.9675439999999999E-2</v>
      </c>
      <c r="Q242" s="24">
        <v>1.0955600000000001E-2</v>
      </c>
      <c r="R242" s="22">
        <v>3.7750000000000001E-4</v>
      </c>
      <c r="S242" s="22">
        <v>0</v>
      </c>
      <c r="T242" s="22">
        <v>4.7207552000000002</v>
      </c>
      <c r="U242" s="22">
        <v>0.71655223999999995</v>
      </c>
      <c r="V242" s="22">
        <v>10.65312233</v>
      </c>
      <c r="W242" s="22">
        <v>3.0682729999999998E-2</v>
      </c>
      <c r="X242" s="42"/>
    </row>
    <row r="243" spans="2:24" ht="18" customHeight="1" x14ac:dyDescent="0.2">
      <c r="B243" s="18" t="s">
        <v>247</v>
      </c>
      <c r="C243" s="19" t="s">
        <v>25</v>
      </c>
      <c r="D243" s="39">
        <v>115.31022323000001</v>
      </c>
      <c r="E243" s="21">
        <v>24.316572360000002</v>
      </c>
      <c r="F243" s="22">
        <v>18.828665390000001</v>
      </c>
      <c r="G243" s="22">
        <v>5.4879069700000001</v>
      </c>
      <c r="H243" s="23">
        <v>90.993650869999996</v>
      </c>
      <c r="I243" s="22">
        <v>27.136579529999999</v>
      </c>
      <c r="J243" s="22">
        <v>10.79564751</v>
      </c>
      <c r="K243" s="22">
        <v>0</v>
      </c>
      <c r="L243" s="22">
        <v>0</v>
      </c>
      <c r="M243" s="22">
        <v>4.8744299999999999E-3</v>
      </c>
      <c r="N243" s="22">
        <v>5.4515929999999997E-2</v>
      </c>
      <c r="O243" s="22">
        <v>35.848867409999997</v>
      </c>
      <c r="P243" s="22">
        <v>2.385E-4</v>
      </c>
      <c r="Q243" s="24">
        <v>0</v>
      </c>
      <c r="R243" s="22">
        <v>9.2750000000000005E-4</v>
      </c>
      <c r="S243" s="22">
        <v>0</v>
      </c>
      <c r="T243" s="22">
        <v>2.6214957999999999</v>
      </c>
      <c r="U243" s="22">
        <v>2.80231502</v>
      </c>
      <c r="V243" s="22">
        <v>11.672956510000001</v>
      </c>
      <c r="W243" s="22">
        <v>5.5232730000000001E-2</v>
      </c>
      <c r="X243" s="42"/>
    </row>
    <row r="244" spans="2:24" ht="18" customHeight="1" x14ac:dyDescent="0.2">
      <c r="B244" s="18" t="s">
        <v>248</v>
      </c>
      <c r="C244" s="19" t="s">
        <v>26</v>
      </c>
      <c r="D244" s="39">
        <v>39.112321840000007</v>
      </c>
      <c r="E244" s="21">
        <v>4.2560024900000002</v>
      </c>
      <c r="F244" s="22">
        <v>2.9824392099999999</v>
      </c>
      <c r="G244" s="22">
        <v>1.2735632800000001</v>
      </c>
      <c r="H244" s="23">
        <v>34.856319350000014</v>
      </c>
      <c r="I244" s="22">
        <v>12.184706530000001</v>
      </c>
      <c r="J244" s="22">
        <v>4.4534072400000007</v>
      </c>
      <c r="K244" s="22">
        <v>0</v>
      </c>
      <c r="L244" s="22">
        <v>0</v>
      </c>
      <c r="M244" s="22">
        <v>3.9308299999999997E-3</v>
      </c>
      <c r="N244" s="22">
        <v>2.209651E-2</v>
      </c>
      <c r="O244" s="22">
        <v>12.19162725</v>
      </c>
      <c r="P244" s="22">
        <v>4.1402019999999998E-2</v>
      </c>
      <c r="Q244" s="24">
        <v>0</v>
      </c>
      <c r="R244" s="22">
        <v>6.9825E-3</v>
      </c>
      <c r="S244" s="22">
        <v>1.1251900000000001E-3</v>
      </c>
      <c r="T244" s="22">
        <v>0.70212428999999998</v>
      </c>
      <c r="U244" s="22">
        <v>0.52589487999999995</v>
      </c>
      <c r="V244" s="22">
        <v>4.7032192100000003</v>
      </c>
      <c r="W244" s="22">
        <v>1.9802900000000002E-2</v>
      </c>
      <c r="X244" s="42"/>
    </row>
    <row r="245" spans="2:24" ht="21" customHeight="1" x14ac:dyDescent="0.2">
      <c r="B245" s="18" t="s">
        <v>249</v>
      </c>
      <c r="C245" s="12" t="s">
        <v>27</v>
      </c>
      <c r="D245" s="38">
        <v>831.92860838999991</v>
      </c>
      <c r="E245" s="14">
        <v>272.23755451</v>
      </c>
      <c r="F245" s="15">
        <v>243.49697488999999</v>
      </c>
      <c r="G245" s="15">
        <v>28.740579619999998</v>
      </c>
      <c r="H245" s="16">
        <v>559.69105388000014</v>
      </c>
      <c r="I245" s="15">
        <v>159.12636115000001</v>
      </c>
      <c r="J245" s="15">
        <v>71.800491280000003</v>
      </c>
      <c r="K245" s="15">
        <v>0</v>
      </c>
      <c r="L245" s="15">
        <v>0</v>
      </c>
      <c r="M245" s="15">
        <v>9.8592189999999996E-2</v>
      </c>
      <c r="N245" s="15">
        <v>0.60139837000000007</v>
      </c>
      <c r="O245" s="15">
        <v>237.97657779999997</v>
      </c>
      <c r="P245" s="15">
        <v>1.6156530000000002</v>
      </c>
      <c r="Q245" s="17">
        <v>0</v>
      </c>
      <c r="R245" s="15">
        <v>0.10303367999999999</v>
      </c>
      <c r="S245" s="15">
        <v>0</v>
      </c>
      <c r="T245" s="15">
        <v>13.640548819999999</v>
      </c>
      <c r="U245" s="15">
        <v>13.000216139999999</v>
      </c>
      <c r="V245" s="15">
        <v>61.450712120000006</v>
      </c>
      <c r="W245" s="15">
        <v>0.27746933000000001</v>
      </c>
      <c r="X245" s="42"/>
    </row>
    <row r="246" spans="2:24" ht="18" customHeight="1" x14ac:dyDescent="0.2">
      <c r="B246" s="18" t="s">
        <v>250</v>
      </c>
      <c r="C246" s="19" t="s">
        <v>28</v>
      </c>
      <c r="D246" s="39">
        <v>478.35075811999991</v>
      </c>
      <c r="E246" s="21">
        <v>194.68474131999997</v>
      </c>
      <c r="F246" s="22">
        <v>184.12684363999998</v>
      </c>
      <c r="G246" s="22">
        <v>10.55789768</v>
      </c>
      <c r="H246" s="23">
        <v>283.66601679999997</v>
      </c>
      <c r="I246" s="22">
        <v>78.591494730000008</v>
      </c>
      <c r="J246" s="22">
        <v>44.016549770000005</v>
      </c>
      <c r="K246" s="22">
        <v>0</v>
      </c>
      <c r="L246" s="22">
        <v>0</v>
      </c>
      <c r="M246" s="22">
        <v>1.3938840000000001E-2</v>
      </c>
      <c r="N246" s="22">
        <v>6.9294479999999992E-2</v>
      </c>
      <c r="O246" s="22">
        <v>126.27943384999999</v>
      </c>
      <c r="P246" s="22">
        <v>1.5031368500000002</v>
      </c>
      <c r="Q246" s="24">
        <v>0</v>
      </c>
      <c r="R246" s="22">
        <v>9.3291179999999987E-2</v>
      </c>
      <c r="S246" s="22">
        <v>0</v>
      </c>
      <c r="T246" s="22">
        <v>5.2637548199999999</v>
      </c>
      <c r="U246" s="22">
        <v>6.1737978799999995</v>
      </c>
      <c r="V246" s="22">
        <v>21.60173412</v>
      </c>
      <c r="W246" s="22">
        <v>5.9590279999999995E-2</v>
      </c>
      <c r="X246" s="42"/>
    </row>
    <row r="247" spans="2:24" ht="18" customHeight="1" x14ac:dyDescent="0.2">
      <c r="B247" s="18" t="s">
        <v>251</v>
      </c>
      <c r="C247" s="19" t="s">
        <v>29</v>
      </c>
      <c r="D247" s="39">
        <v>94.976153550000006</v>
      </c>
      <c r="E247" s="21">
        <v>10.2690267</v>
      </c>
      <c r="F247" s="22">
        <v>7.2164094099999998</v>
      </c>
      <c r="G247" s="22">
        <v>3.0526172900000001</v>
      </c>
      <c r="H247" s="23">
        <v>84.707126849999995</v>
      </c>
      <c r="I247" s="22">
        <v>27.793877519999999</v>
      </c>
      <c r="J247" s="22">
        <v>6.7834737199999999</v>
      </c>
      <c r="K247" s="22">
        <v>0</v>
      </c>
      <c r="L247" s="22">
        <v>0</v>
      </c>
      <c r="M247" s="22">
        <v>6.8546600000000003E-3</v>
      </c>
      <c r="N247" s="22">
        <v>5.0125209999999996E-2</v>
      </c>
      <c r="O247" s="22">
        <v>38.654651909999998</v>
      </c>
      <c r="P247" s="22">
        <v>3.7013799999999999E-2</v>
      </c>
      <c r="Q247" s="24">
        <v>0</v>
      </c>
      <c r="R247" s="22">
        <v>0</v>
      </c>
      <c r="S247" s="22">
        <v>0</v>
      </c>
      <c r="T247" s="22">
        <v>2.5022914199999997</v>
      </c>
      <c r="U247" s="22">
        <v>1.09694307</v>
      </c>
      <c r="V247" s="22">
        <v>7.7374935799999998</v>
      </c>
      <c r="W247" s="22">
        <v>4.4401960000000004E-2</v>
      </c>
      <c r="X247" s="42"/>
    </row>
    <row r="248" spans="2:24" ht="18" customHeight="1" x14ac:dyDescent="0.2">
      <c r="B248" s="18" t="s">
        <v>369</v>
      </c>
      <c r="C248" s="19" t="s">
        <v>347</v>
      </c>
      <c r="D248" s="39">
        <v>100.45408558</v>
      </c>
      <c r="E248" s="21">
        <v>18.705399619999998</v>
      </c>
      <c r="F248" s="22">
        <v>14.954054749999999</v>
      </c>
      <c r="G248" s="22">
        <v>3.7513448700000001</v>
      </c>
      <c r="H248" s="23">
        <v>81.748685959999989</v>
      </c>
      <c r="I248" s="22">
        <v>25.901903839999999</v>
      </c>
      <c r="J248" s="22">
        <v>9.1587509800000007</v>
      </c>
      <c r="K248" s="22">
        <v>0</v>
      </c>
      <c r="L248" s="22">
        <v>0</v>
      </c>
      <c r="M248" s="22">
        <v>3.4122489999999998E-2</v>
      </c>
      <c r="N248" s="22">
        <v>0.18188404999999999</v>
      </c>
      <c r="O248" s="22">
        <v>31.578186089999999</v>
      </c>
      <c r="P248" s="22">
        <v>7.1826320000000013E-2</v>
      </c>
      <c r="Q248" s="24">
        <v>0</v>
      </c>
      <c r="R248" s="22">
        <v>7.8075000000000002E-3</v>
      </c>
      <c r="S248" s="22">
        <v>0</v>
      </c>
      <c r="T248" s="22">
        <v>2.8438754099999999</v>
      </c>
      <c r="U248" s="22">
        <v>1.4440272199999999</v>
      </c>
      <c r="V248" s="22">
        <v>10.444561570000001</v>
      </c>
      <c r="W248" s="22">
        <v>8.1740489999999999E-2</v>
      </c>
      <c r="X248" s="42"/>
    </row>
    <row r="249" spans="2:24" ht="18" customHeight="1" x14ac:dyDescent="0.2">
      <c r="B249" s="18" t="s">
        <v>252</v>
      </c>
      <c r="C249" s="19" t="s">
        <v>30</v>
      </c>
      <c r="D249" s="39">
        <v>62.951638139999993</v>
      </c>
      <c r="E249" s="21">
        <v>13.17481536</v>
      </c>
      <c r="F249" s="22">
        <v>8.9348433200000006</v>
      </c>
      <c r="G249" s="22">
        <v>4.2399720399999996</v>
      </c>
      <c r="H249" s="23">
        <v>49.776822780000003</v>
      </c>
      <c r="I249" s="22">
        <v>13.46230804</v>
      </c>
      <c r="J249" s="22">
        <v>4.7618145800000002</v>
      </c>
      <c r="K249" s="22">
        <v>0</v>
      </c>
      <c r="L249" s="22">
        <v>0</v>
      </c>
      <c r="M249" s="22">
        <v>2.3035119999999999E-2</v>
      </c>
      <c r="N249" s="22">
        <v>7.825973E-2</v>
      </c>
      <c r="O249" s="22">
        <v>19.163782949999998</v>
      </c>
      <c r="P249" s="22">
        <v>1.4778599999999999E-3</v>
      </c>
      <c r="Q249" s="24">
        <v>0</v>
      </c>
      <c r="R249" s="22">
        <v>1.92E-3</v>
      </c>
      <c r="S249" s="22">
        <v>0</v>
      </c>
      <c r="T249" s="22">
        <v>1.5762178999999998</v>
      </c>
      <c r="U249" s="22">
        <v>1.5130598500000001</v>
      </c>
      <c r="V249" s="22">
        <v>9.1692337500000001</v>
      </c>
      <c r="W249" s="22">
        <v>2.5713E-2</v>
      </c>
      <c r="X249" s="42"/>
    </row>
    <row r="250" spans="2:24" ht="18" customHeight="1" x14ac:dyDescent="0.2">
      <c r="B250" s="18" t="s">
        <v>253</v>
      </c>
      <c r="C250" s="19" t="s">
        <v>31</v>
      </c>
      <c r="D250" s="39">
        <v>95.195972999999995</v>
      </c>
      <c r="E250" s="21">
        <v>35.403571509999999</v>
      </c>
      <c r="F250" s="22">
        <v>28.26482377</v>
      </c>
      <c r="G250" s="22">
        <v>7.1387477400000003</v>
      </c>
      <c r="H250" s="23">
        <v>59.792401489999996</v>
      </c>
      <c r="I250" s="22">
        <v>13.376777019999999</v>
      </c>
      <c r="J250" s="22">
        <v>7.0799022300000001</v>
      </c>
      <c r="K250" s="22">
        <v>0</v>
      </c>
      <c r="L250" s="22">
        <v>0</v>
      </c>
      <c r="M250" s="22">
        <v>2.0641080000000003E-2</v>
      </c>
      <c r="N250" s="22">
        <v>0.2218349</v>
      </c>
      <c r="O250" s="22">
        <v>22.300522999999998</v>
      </c>
      <c r="P250" s="22">
        <v>2.1981700000000002E-3</v>
      </c>
      <c r="Q250" s="24">
        <v>0</v>
      </c>
      <c r="R250" s="22">
        <v>1.5E-5</v>
      </c>
      <c r="S250" s="22">
        <v>0</v>
      </c>
      <c r="T250" s="22">
        <v>1.45440927</v>
      </c>
      <c r="U250" s="22">
        <v>2.77238812</v>
      </c>
      <c r="V250" s="22">
        <v>12.497689099999999</v>
      </c>
      <c r="W250" s="22">
        <v>6.6023600000000002E-2</v>
      </c>
      <c r="X250" s="42"/>
    </row>
    <row r="251" spans="2:24" ht="21" customHeight="1" x14ac:dyDescent="0.2">
      <c r="B251" s="18" t="s">
        <v>254</v>
      </c>
      <c r="C251" s="12" t="s">
        <v>32</v>
      </c>
      <c r="D251" s="38">
        <v>705.70660597000006</v>
      </c>
      <c r="E251" s="14">
        <v>113.63798455000003</v>
      </c>
      <c r="F251" s="15">
        <v>84.880882440000022</v>
      </c>
      <c r="G251" s="15">
        <v>28.757102110000005</v>
      </c>
      <c r="H251" s="16">
        <v>592.06862142000011</v>
      </c>
      <c r="I251" s="15">
        <v>177.28752905000002</v>
      </c>
      <c r="J251" s="15">
        <v>61.284916449999997</v>
      </c>
      <c r="K251" s="15">
        <v>8.3499999999999997E-5</v>
      </c>
      <c r="L251" s="15">
        <v>2.296E-4</v>
      </c>
      <c r="M251" s="15">
        <v>0.52497027000000007</v>
      </c>
      <c r="N251" s="15">
        <v>0.58294764999999993</v>
      </c>
      <c r="O251" s="15">
        <v>237.62592219999999</v>
      </c>
      <c r="P251" s="15">
        <v>35.04212711000001</v>
      </c>
      <c r="Q251" s="17">
        <v>4.7124949999999999E-2</v>
      </c>
      <c r="R251" s="15">
        <v>3.301018E-2</v>
      </c>
      <c r="S251" s="15">
        <v>0.57477443000000006</v>
      </c>
      <c r="T251" s="15">
        <v>14.699206330000001</v>
      </c>
      <c r="U251" s="15">
        <v>6.07561499</v>
      </c>
      <c r="V251" s="15">
        <v>57.953767820000003</v>
      </c>
      <c r="W251" s="15">
        <v>0.33639689</v>
      </c>
      <c r="X251" s="42"/>
    </row>
    <row r="252" spans="2:24" ht="18" customHeight="1" x14ac:dyDescent="0.2">
      <c r="B252" s="18" t="s">
        <v>255</v>
      </c>
      <c r="C252" s="19" t="s">
        <v>33</v>
      </c>
      <c r="D252" s="39">
        <v>159.89908688</v>
      </c>
      <c r="E252" s="21">
        <v>22.841773100000001</v>
      </c>
      <c r="F252" s="22">
        <v>15.69268639</v>
      </c>
      <c r="G252" s="22">
        <v>7.1490867099999997</v>
      </c>
      <c r="H252" s="23">
        <v>137.05731378000002</v>
      </c>
      <c r="I252" s="22">
        <v>26.938396579999999</v>
      </c>
      <c r="J252" s="22">
        <v>17.049853930000001</v>
      </c>
      <c r="K252" s="22">
        <v>1.3499999999999999E-5</v>
      </c>
      <c r="L252" s="22">
        <v>0</v>
      </c>
      <c r="M252" s="22">
        <v>0.35352043</v>
      </c>
      <c r="N252" s="22">
        <v>5.9572760000000002E-2</v>
      </c>
      <c r="O252" s="22">
        <v>77.903532999999996</v>
      </c>
      <c r="P252" s="22">
        <v>5.3341160000000006E-2</v>
      </c>
      <c r="Q252" s="24">
        <v>0</v>
      </c>
      <c r="R252" s="22">
        <v>1.05135E-2</v>
      </c>
      <c r="S252" s="22">
        <v>5.0633529999999996E-2</v>
      </c>
      <c r="T252" s="22">
        <v>2.35978143</v>
      </c>
      <c r="U252" s="22">
        <v>1.0335386200000001</v>
      </c>
      <c r="V252" s="22">
        <v>11.18227534</v>
      </c>
      <c r="W252" s="22">
        <v>6.234E-2</v>
      </c>
      <c r="X252" s="42"/>
    </row>
    <row r="253" spans="2:24" ht="18" customHeight="1" x14ac:dyDescent="0.2">
      <c r="B253" s="18" t="s">
        <v>256</v>
      </c>
      <c r="C253" s="19" t="s">
        <v>34</v>
      </c>
      <c r="D253" s="39">
        <v>112.85281173</v>
      </c>
      <c r="E253" s="21">
        <v>29.996906679999999</v>
      </c>
      <c r="F253" s="22">
        <v>25.41074029</v>
      </c>
      <c r="G253" s="22">
        <v>4.5861663899999998</v>
      </c>
      <c r="H253" s="23">
        <v>82.855905050000018</v>
      </c>
      <c r="I253" s="22">
        <v>30.879861569999999</v>
      </c>
      <c r="J253" s="22">
        <v>8.5095299900000008</v>
      </c>
      <c r="K253" s="22">
        <v>0</v>
      </c>
      <c r="L253" s="22">
        <v>0</v>
      </c>
      <c r="M253" s="22">
        <v>1.4716900000000001E-3</v>
      </c>
      <c r="N253" s="22">
        <v>5.9927609999999999E-2</v>
      </c>
      <c r="O253" s="22">
        <v>29.75240076</v>
      </c>
      <c r="P253" s="22">
        <v>1.5248950000000001E-2</v>
      </c>
      <c r="Q253" s="24">
        <v>3.4621069999999997E-2</v>
      </c>
      <c r="R253" s="22">
        <v>1.9E-3</v>
      </c>
      <c r="S253" s="22">
        <v>0</v>
      </c>
      <c r="T253" s="22">
        <v>2.74242586</v>
      </c>
      <c r="U253" s="22">
        <v>1.3312012900000001</v>
      </c>
      <c r="V253" s="22">
        <v>9.4852932600000006</v>
      </c>
      <c r="W253" s="22">
        <v>4.2022999999999998E-2</v>
      </c>
      <c r="X253" s="42"/>
    </row>
    <row r="254" spans="2:24" ht="18" customHeight="1" x14ac:dyDescent="0.2">
      <c r="B254" s="18" t="s">
        <v>257</v>
      </c>
      <c r="C254" s="19" t="s">
        <v>35</v>
      </c>
      <c r="D254" s="39">
        <v>140.52942997999997</v>
      </c>
      <c r="E254" s="21">
        <v>36.413669729999995</v>
      </c>
      <c r="F254" s="22">
        <v>27.048474039999999</v>
      </c>
      <c r="G254" s="22">
        <v>9.3651956900000002</v>
      </c>
      <c r="H254" s="23">
        <v>104.11576024999999</v>
      </c>
      <c r="I254" s="22">
        <v>25.409729389999999</v>
      </c>
      <c r="J254" s="22">
        <v>9.1664122799999994</v>
      </c>
      <c r="K254" s="22">
        <v>6.9999999999999994E-5</v>
      </c>
      <c r="L254" s="22">
        <v>0</v>
      </c>
      <c r="M254" s="22">
        <v>1.3926199999999998E-3</v>
      </c>
      <c r="N254" s="22">
        <v>8.246937E-2</v>
      </c>
      <c r="O254" s="22">
        <v>21.648134049999999</v>
      </c>
      <c r="P254" s="22">
        <v>34.956964429999999</v>
      </c>
      <c r="Q254" s="24">
        <v>1.2503879999999998E-2</v>
      </c>
      <c r="R254" s="22">
        <v>7.8314999999999999E-3</v>
      </c>
      <c r="S254" s="22">
        <v>7.8887499999999999E-3</v>
      </c>
      <c r="T254" s="22">
        <v>1.2823783899999999</v>
      </c>
      <c r="U254" s="22">
        <v>1.9086123799999999</v>
      </c>
      <c r="V254" s="22">
        <v>9.6017250900000004</v>
      </c>
      <c r="W254" s="22">
        <v>2.964812E-2</v>
      </c>
      <c r="X254" s="42"/>
    </row>
    <row r="255" spans="2:24" ht="18" customHeight="1" x14ac:dyDescent="0.2">
      <c r="B255" s="18" t="s">
        <v>258</v>
      </c>
      <c r="C255" s="19" t="s">
        <v>36</v>
      </c>
      <c r="D255" s="39">
        <v>131.15852140999999</v>
      </c>
      <c r="E255" s="21">
        <v>5.7423045899999998</v>
      </c>
      <c r="F255" s="22">
        <v>3.8545581900000001</v>
      </c>
      <c r="G255" s="22">
        <v>1.8877463999999999</v>
      </c>
      <c r="H255" s="23">
        <v>125.41621682000002</v>
      </c>
      <c r="I255" s="22">
        <v>50.482711500000001</v>
      </c>
      <c r="J255" s="22">
        <v>10.882058480000001</v>
      </c>
      <c r="K255" s="22">
        <v>0</v>
      </c>
      <c r="L255" s="22">
        <v>0</v>
      </c>
      <c r="M255" s="22">
        <v>3.4142459999999999E-2</v>
      </c>
      <c r="N255" s="22">
        <v>0.20875650000000001</v>
      </c>
      <c r="O255" s="22">
        <v>50.65005215</v>
      </c>
      <c r="P255" s="22">
        <v>2.7250000000000001E-4</v>
      </c>
      <c r="Q255" s="24">
        <v>0</v>
      </c>
      <c r="R255" s="22">
        <v>1.9074999999999999E-3</v>
      </c>
      <c r="S255" s="22">
        <v>0</v>
      </c>
      <c r="T255" s="22">
        <v>4.6239561199999999</v>
      </c>
      <c r="U255" s="22">
        <v>0.26733288999999999</v>
      </c>
      <c r="V255" s="22">
        <v>8.1759927500000007</v>
      </c>
      <c r="W255" s="22">
        <v>8.9033970000000004E-2</v>
      </c>
      <c r="X255" s="42"/>
    </row>
    <row r="256" spans="2:24" ht="18" customHeight="1" x14ac:dyDescent="0.2">
      <c r="B256" s="18" t="s">
        <v>259</v>
      </c>
      <c r="C256" s="19" t="s">
        <v>37</v>
      </c>
      <c r="D256" s="39">
        <v>30.074626030000001</v>
      </c>
      <c r="E256" s="21">
        <v>3.0380314999999998</v>
      </c>
      <c r="F256" s="22">
        <v>2.1148756899999999</v>
      </c>
      <c r="G256" s="22">
        <v>0.92315581000000002</v>
      </c>
      <c r="H256" s="23">
        <v>27.036594530000002</v>
      </c>
      <c r="I256" s="22">
        <v>6.4745271099999995</v>
      </c>
      <c r="J256" s="22">
        <v>2.0422263300000001</v>
      </c>
      <c r="K256" s="22">
        <v>0</v>
      </c>
      <c r="L256" s="22">
        <v>0</v>
      </c>
      <c r="M256" s="22">
        <v>4.6385389999999999E-2</v>
      </c>
      <c r="N256" s="22">
        <v>1.2770549999999999E-2</v>
      </c>
      <c r="O256" s="22">
        <v>13.50771634</v>
      </c>
      <c r="P256" s="22">
        <v>3.4131700000000001E-3</v>
      </c>
      <c r="Q256" s="24">
        <v>0</v>
      </c>
      <c r="R256" s="22">
        <v>0</v>
      </c>
      <c r="S256" s="22">
        <v>0</v>
      </c>
      <c r="T256" s="22">
        <v>0.68914089000000001</v>
      </c>
      <c r="U256" s="22">
        <v>0.41379636999999997</v>
      </c>
      <c r="V256" s="22">
        <v>3.8392633799999998</v>
      </c>
      <c r="W256" s="22">
        <v>7.3550000000000004E-3</v>
      </c>
      <c r="X256" s="42"/>
    </row>
    <row r="257" spans="2:24" ht="18" customHeight="1" x14ac:dyDescent="0.2">
      <c r="B257" s="18" t="s">
        <v>260</v>
      </c>
      <c r="C257" s="19" t="s">
        <v>38</v>
      </c>
      <c r="D257" s="39">
        <v>88.400099249999982</v>
      </c>
      <c r="E257" s="21">
        <v>9.250100380000001</v>
      </c>
      <c r="F257" s="22">
        <v>6.1450009800000007</v>
      </c>
      <c r="G257" s="22">
        <v>3.1050993999999998</v>
      </c>
      <c r="H257" s="23">
        <v>79.14999886999999</v>
      </c>
      <c r="I257" s="22">
        <v>27.44535862</v>
      </c>
      <c r="J257" s="22">
        <v>9.0869551099999999</v>
      </c>
      <c r="K257" s="22">
        <v>0</v>
      </c>
      <c r="L257" s="22">
        <v>0</v>
      </c>
      <c r="M257" s="22">
        <v>2.2886569999999998E-2</v>
      </c>
      <c r="N257" s="22">
        <v>4.2218209999999999E-2</v>
      </c>
      <c r="O257" s="22">
        <v>30.195564539999999</v>
      </c>
      <c r="P257" s="22">
        <v>5.8086000000000006E-3</v>
      </c>
      <c r="Q257" s="24">
        <v>0</v>
      </c>
      <c r="R257" s="22">
        <v>1.085768E-2</v>
      </c>
      <c r="S257" s="22">
        <v>0.51625215000000002</v>
      </c>
      <c r="T257" s="22">
        <v>1.87298652</v>
      </c>
      <c r="U257" s="22">
        <v>0.58068383000000001</v>
      </c>
      <c r="V257" s="22">
        <v>9.3014852500000007</v>
      </c>
      <c r="W257" s="22">
        <v>6.8941790000000003E-2</v>
      </c>
      <c r="X257" s="42"/>
    </row>
    <row r="258" spans="2:24" ht="18" customHeight="1" x14ac:dyDescent="0.2">
      <c r="B258" s="18" t="s">
        <v>261</v>
      </c>
      <c r="C258" s="19" t="s">
        <v>39</v>
      </c>
      <c r="D258" s="39">
        <v>42.792030690000004</v>
      </c>
      <c r="E258" s="21">
        <v>6.3551985699999998</v>
      </c>
      <c r="F258" s="22">
        <v>4.6145468599999999</v>
      </c>
      <c r="G258" s="22">
        <v>1.7406517099999999</v>
      </c>
      <c r="H258" s="23">
        <v>36.436832119999998</v>
      </c>
      <c r="I258" s="22">
        <v>9.6569442799999994</v>
      </c>
      <c r="J258" s="22">
        <v>4.5478803299999999</v>
      </c>
      <c r="K258" s="22">
        <v>0</v>
      </c>
      <c r="L258" s="22">
        <v>2.296E-4</v>
      </c>
      <c r="M258" s="22">
        <v>6.5171110000000004E-2</v>
      </c>
      <c r="N258" s="22">
        <v>0.11723264999999999</v>
      </c>
      <c r="O258" s="22">
        <v>13.968521359999999</v>
      </c>
      <c r="P258" s="22">
        <v>7.0783E-3</v>
      </c>
      <c r="Q258" s="24">
        <v>0</v>
      </c>
      <c r="R258" s="22">
        <v>0</v>
      </c>
      <c r="S258" s="22">
        <v>0</v>
      </c>
      <c r="T258" s="22">
        <v>1.1285371200000001</v>
      </c>
      <c r="U258" s="22">
        <v>0.54044961000000002</v>
      </c>
      <c r="V258" s="22">
        <v>6.3677327500000001</v>
      </c>
      <c r="W258" s="22">
        <v>3.7055009999999999E-2</v>
      </c>
      <c r="X258" s="42"/>
    </row>
    <row r="259" spans="2:24" ht="21" customHeight="1" x14ac:dyDescent="0.2">
      <c r="B259" s="18" t="s">
        <v>262</v>
      </c>
      <c r="C259" s="12" t="s">
        <v>40</v>
      </c>
      <c r="D259" s="38">
        <v>937.19574382999997</v>
      </c>
      <c r="E259" s="14">
        <v>201.95785667000001</v>
      </c>
      <c r="F259" s="15">
        <v>156.26397208000003</v>
      </c>
      <c r="G259" s="15">
        <v>45.693884589999996</v>
      </c>
      <c r="H259" s="16">
        <v>735.2378871599999</v>
      </c>
      <c r="I259" s="15">
        <v>212.3702912</v>
      </c>
      <c r="J259" s="15">
        <v>74.775648810000007</v>
      </c>
      <c r="K259" s="15">
        <v>0</v>
      </c>
      <c r="L259" s="15">
        <v>1.8257600000000001E-3</v>
      </c>
      <c r="M259" s="15">
        <v>0.32579245999999995</v>
      </c>
      <c r="N259" s="15">
        <v>0.8128047599999999</v>
      </c>
      <c r="O259" s="15">
        <v>299.61992006000003</v>
      </c>
      <c r="P259" s="15">
        <v>23.030876190000001</v>
      </c>
      <c r="Q259" s="17">
        <v>0</v>
      </c>
      <c r="R259" s="15">
        <v>4.4620950000000006E-2</v>
      </c>
      <c r="S259" s="15">
        <v>0</v>
      </c>
      <c r="T259" s="15">
        <v>23.796786149999999</v>
      </c>
      <c r="U259" s="15">
        <v>13.455400539999999</v>
      </c>
      <c r="V259" s="15">
        <v>86.571002670000013</v>
      </c>
      <c r="W259" s="15">
        <v>0.43291760999999995</v>
      </c>
      <c r="X259" s="42"/>
    </row>
    <row r="260" spans="2:24" ht="18" customHeight="1" x14ac:dyDescent="0.2">
      <c r="B260" s="18" t="s">
        <v>263</v>
      </c>
      <c r="C260" s="19" t="s">
        <v>41</v>
      </c>
      <c r="D260" s="39">
        <v>119.46066271999999</v>
      </c>
      <c r="E260" s="21">
        <v>26.247746319999997</v>
      </c>
      <c r="F260" s="22">
        <v>16.76244028</v>
      </c>
      <c r="G260" s="22">
        <v>9.4853060399999993</v>
      </c>
      <c r="H260" s="23">
        <v>93.212916399999997</v>
      </c>
      <c r="I260" s="22">
        <v>25.287557679999999</v>
      </c>
      <c r="J260" s="22">
        <v>9.7220963600000001</v>
      </c>
      <c r="K260" s="22">
        <v>0</v>
      </c>
      <c r="L260" s="22">
        <v>0</v>
      </c>
      <c r="M260" s="22">
        <v>0.10181512</v>
      </c>
      <c r="N260" s="22">
        <v>6.2553769999999995E-2</v>
      </c>
      <c r="O260" s="22">
        <v>33.255740940000003</v>
      </c>
      <c r="P260" s="22">
        <v>8.4605089999999994E-2</v>
      </c>
      <c r="Q260" s="24">
        <v>0</v>
      </c>
      <c r="R260" s="22">
        <v>0</v>
      </c>
      <c r="S260" s="22">
        <v>0</v>
      </c>
      <c r="T260" s="22">
        <v>2.3976343600000001</v>
      </c>
      <c r="U260" s="22">
        <v>3.5533350000000001</v>
      </c>
      <c r="V260" s="22">
        <v>18.679969549999999</v>
      </c>
      <c r="W260" s="22">
        <v>6.760853E-2</v>
      </c>
      <c r="X260" s="42"/>
    </row>
    <row r="261" spans="2:24" ht="18" customHeight="1" x14ac:dyDescent="0.2">
      <c r="B261" s="18" t="s">
        <v>264</v>
      </c>
      <c r="C261" s="19" t="s">
        <v>42</v>
      </c>
      <c r="D261" s="39">
        <v>132.17085387000003</v>
      </c>
      <c r="E261" s="21">
        <v>19.28570573</v>
      </c>
      <c r="F261" s="22">
        <v>12.644527720000001</v>
      </c>
      <c r="G261" s="22">
        <v>6.64117801</v>
      </c>
      <c r="H261" s="23">
        <v>112.88514814000001</v>
      </c>
      <c r="I261" s="22">
        <v>31.776260929999999</v>
      </c>
      <c r="J261" s="22">
        <v>12.065461359999999</v>
      </c>
      <c r="K261" s="22">
        <v>0</v>
      </c>
      <c r="L261" s="22">
        <v>0</v>
      </c>
      <c r="M261" s="22">
        <v>3.4848739999999996E-2</v>
      </c>
      <c r="N261" s="22">
        <v>0.20322195999999998</v>
      </c>
      <c r="O261" s="22">
        <v>45.551032649999996</v>
      </c>
      <c r="P261" s="22">
        <v>0.52243536000000002</v>
      </c>
      <c r="Q261" s="24">
        <v>0</v>
      </c>
      <c r="R261" s="22">
        <v>1.9051540000000002E-2</v>
      </c>
      <c r="S261" s="22">
        <v>0</v>
      </c>
      <c r="T261" s="22">
        <v>3.8684143199999999</v>
      </c>
      <c r="U261" s="22">
        <v>1.4544922900000001</v>
      </c>
      <c r="V261" s="22">
        <v>17.300980170000003</v>
      </c>
      <c r="W261" s="22">
        <v>8.8948819999999998E-2</v>
      </c>
      <c r="X261" s="42"/>
    </row>
    <row r="262" spans="2:24" ht="18" customHeight="1" x14ac:dyDescent="0.2">
      <c r="B262" s="18" t="s">
        <v>265</v>
      </c>
      <c r="C262" s="19" t="s">
        <v>43</v>
      </c>
      <c r="D262" s="39">
        <v>514.34627861999991</v>
      </c>
      <c r="E262" s="21">
        <v>132.87754067</v>
      </c>
      <c r="F262" s="22">
        <v>111.26852090000001</v>
      </c>
      <c r="G262" s="22">
        <v>21.60901977</v>
      </c>
      <c r="H262" s="23">
        <v>381.46873795000005</v>
      </c>
      <c r="I262" s="22">
        <v>113.22750797</v>
      </c>
      <c r="J262" s="22">
        <v>36.29235628</v>
      </c>
      <c r="K262" s="22">
        <v>0</v>
      </c>
      <c r="L262" s="22">
        <v>1.8257600000000001E-3</v>
      </c>
      <c r="M262" s="22">
        <v>0.16188664999999999</v>
      </c>
      <c r="N262" s="22">
        <v>0.42189871999999995</v>
      </c>
      <c r="O262" s="22">
        <v>156.53634884000002</v>
      </c>
      <c r="P262" s="22">
        <v>21.99342768</v>
      </c>
      <c r="Q262" s="24">
        <v>0</v>
      </c>
      <c r="R262" s="22">
        <v>2.2144999999999999E-3</v>
      </c>
      <c r="S262" s="22">
        <v>0</v>
      </c>
      <c r="T262" s="22">
        <v>13.585680230000001</v>
      </c>
      <c r="U262" s="22">
        <v>6.6280490700000003</v>
      </c>
      <c r="V262" s="22">
        <v>32.422724370000005</v>
      </c>
      <c r="W262" s="22">
        <v>0.19481788</v>
      </c>
      <c r="X262" s="42"/>
    </row>
    <row r="263" spans="2:24" ht="18" customHeight="1" x14ac:dyDescent="0.2">
      <c r="B263" s="18" t="s">
        <v>381</v>
      </c>
      <c r="C263" s="19" t="s">
        <v>348</v>
      </c>
      <c r="D263" s="39">
        <v>48.240412929999998</v>
      </c>
      <c r="E263" s="21">
        <v>13.31558229</v>
      </c>
      <c r="F263" s="22">
        <v>8.8450669800000004</v>
      </c>
      <c r="G263" s="22">
        <v>4.4705153099999997</v>
      </c>
      <c r="H263" s="23">
        <v>34.924830640000003</v>
      </c>
      <c r="I263" s="22">
        <v>10.895111349999999</v>
      </c>
      <c r="J263" s="22">
        <v>2.1943138799999997</v>
      </c>
      <c r="K263" s="22">
        <v>0</v>
      </c>
      <c r="L263" s="22">
        <v>0</v>
      </c>
      <c r="M263" s="22">
        <v>8.8224199999999992E-3</v>
      </c>
      <c r="N263" s="22">
        <v>4.1251059999999999E-2</v>
      </c>
      <c r="O263" s="22">
        <v>13.12764157</v>
      </c>
      <c r="P263" s="22">
        <v>2.4657680000000001E-2</v>
      </c>
      <c r="Q263" s="24">
        <v>0</v>
      </c>
      <c r="R263" s="22">
        <v>3.88215E-3</v>
      </c>
      <c r="S263" s="22">
        <v>0</v>
      </c>
      <c r="T263" s="22">
        <v>1.1464298700000002</v>
      </c>
      <c r="U263" s="22">
        <v>0.92592637</v>
      </c>
      <c r="V263" s="22">
        <v>6.5318649100000004</v>
      </c>
      <c r="W263" s="22">
        <v>2.4929380000000001E-2</v>
      </c>
      <c r="X263" s="42"/>
    </row>
    <row r="264" spans="2:24" ht="18" customHeight="1" x14ac:dyDescent="0.2">
      <c r="B264" s="18" t="s">
        <v>266</v>
      </c>
      <c r="C264" s="19" t="s">
        <v>44</v>
      </c>
      <c r="D264" s="39">
        <v>41.375449260000011</v>
      </c>
      <c r="E264" s="21">
        <v>2.0160685100000002</v>
      </c>
      <c r="F264" s="22">
        <v>1.19560387</v>
      </c>
      <c r="G264" s="22">
        <v>0.82046463999999997</v>
      </c>
      <c r="H264" s="23">
        <v>39.359380750000014</v>
      </c>
      <c r="I264" s="22">
        <v>11.18738216</v>
      </c>
      <c r="J264" s="22">
        <v>3.5174017100000001</v>
      </c>
      <c r="K264" s="22">
        <v>0</v>
      </c>
      <c r="L264" s="22">
        <v>0</v>
      </c>
      <c r="M264" s="22">
        <v>1.5781739999999999E-2</v>
      </c>
      <c r="N264" s="22">
        <v>6.0629370000000002E-2</v>
      </c>
      <c r="O264" s="22">
        <v>19.594225480000002</v>
      </c>
      <c r="P264" s="22">
        <v>3.5780000000000002E-4</v>
      </c>
      <c r="Q264" s="24">
        <v>0</v>
      </c>
      <c r="R264" s="22">
        <v>1.1275E-2</v>
      </c>
      <c r="S264" s="22">
        <v>0</v>
      </c>
      <c r="T264" s="22">
        <v>0.96467040000000004</v>
      </c>
      <c r="U264" s="22">
        <v>0.20675311999999998</v>
      </c>
      <c r="V264" s="22">
        <v>3.7844529700000002</v>
      </c>
      <c r="W264" s="22">
        <v>1.6451E-2</v>
      </c>
      <c r="X264" s="42"/>
    </row>
    <row r="265" spans="2:24" ht="18" customHeight="1" thickBot="1" x14ac:dyDescent="0.25">
      <c r="B265" s="18" t="s">
        <v>267</v>
      </c>
      <c r="C265" s="25" t="s">
        <v>45</v>
      </c>
      <c r="D265" s="40">
        <v>81.60208643</v>
      </c>
      <c r="E265" s="27">
        <v>8.2152131500000003</v>
      </c>
      <c r="F265" s="28">
        <v>5.5478123300000002</v>
      </c>
      <c r="G265" s="28">
        <v>2.6674008199999997</v>
      </c>
      <c r="H265" s="29">
        <v>73.386873280000003</v>
      </c>
      <c r="I265" s="28">
        <v>19.996471109999998</v>
      </c>
      <c r="J265" s="28">
        <v>10.98401922</v>
      </c>
      <c r="K265" s="28">
        <v>0</v>
      </c>
      <c r="L265" s="28">
        <v>0</v>
      </c>
      <c r="M265" s="28">
        <v>2.6377900000000001E-3</v>
      </c>
      <c r="N265" s="28">
        <v>2.3249880000000001E-2</v>
      </c>
      <c r="O265" s="28">
        <v>31.554930580000001</v>
      </c>
      <c r="P265" s="28">
        <v>0.40539258</v>
      </c>
      <c r="Q265" s="30">
        <v>0</v>
      </c>
      <c r="R265" s="28">
        <v>8.1977600000000001E-3</v>
      </c>
      <c r="S265" s="28">
        <v>0</v>
      </c>
      <c r="T265" s="28">
        <v>1.83395697</v>
      </c>
      <c r="U265" s="28">
        <v>0.68684468999999992</v>
      </c>
      <c r="V265" s="28">
        <v>7.8510106999999998</v>
      </c>
      <c r="W265" s="28">
        <v>4.0162000000000003E-2</v>
      </c>
      <c r="X265" s="42"/>
    </row>
    <row r="266" spans="2:24" customFormat="1" ht="18" customHeight="1" thickTop="1" thickBot="1" x14ac:dyDescent="0.25">
      <c r="B266" s="18"/>
      <c r="X266" s="42"/>
    </row>
    <row r="267" spans="2:24" ht="27" customHeight="1" thickTop="1" x14ac:dyDescent="0.2">
      <c r="C267" s="35" t="s">
        <v>344</v>
      </c>
      <c r="D267" s="5" t="s">
        <v>3</v>
      </c>
      <c r="E267" s="6" t="s">
        <v>4</v>
      </c>
      <c r="F267" s="5" t="s">
        <v>5</v>
      </c>
      <c r="G267" s="5" t="s">
        <v>6</v>
      </c>
      <c r="H267" s="5" t="s">
        <v>7</v>
      </c>
      <c r="I267" s="5" t="s">
        <v>8</v>
      </c>
      <c r="J267" s="5" t="s">
        <v>9</v>
      </c>
      <c r="K267" s="5" t="s">
        <v>10</v>
      </c>
      <c r="L267" s="5" t="s">
        <v>11</v>
      </c>
      <c r="M267" s="5" t="s">
        <v>12</v>
      </c>
      <c r="N267" s="5" t="s">
        <v>13</v>
      </c>
      <c r="O267" s="5" t="s">
        <v>14</v>
      </c>
      <c r="P267" s="5" t="s">
        <v>15</v>
      </c>
      <c r="Q267" s="5" t="s">
        <v>16</v>
      </c>
      <c r="R267" s="5" t="s">
        <v>17</v>
      </c>
      <c r="S267" s="5" t="s">
        <v>18</v>
      </c>
      <c r="T267" s="5" t="s">
        <v>19</v>
      </c>
      <c r="U267" s="5" t="s">
        <v>20</v>
      </c>
      <c r="V267" s="5" t="s">
        <v>21</v>
      </c>
      <c r="W267" s="5" t="s">
        <v>22</v>
      </c>
      <c r="X267" s="42"/>
    </row>
    <row r="268" spans="2:24" ht="27.75" customHeight="1" x14ac:dyDescent="0.2">
      <c r="B268" s="18" t="s">
        <v>269</v>
      </c>
      <c r="C268" s="36" t="s">
        <v>3</v>
      </c>
      <c r="D268" s="37">
        <v>47377.204726839998</v>
      </c>
      <c r="E268" s="8">
        <v>15583.995311269999</v>
      </c>
      <c r="F268" s="9">
        <v>13618.95378088</v>
      </c>
      <c r="G268" s="9">
        <v>1965.0415303899999</v>
      </c>
      <c r="H268" s="9">
        <v>31793.20941557</v>
      </c>
      <c r="I268" s="9">
        <v>12775.350123100001</v>
      </c>
      <c r="J268" s="9">
        <v>3242.7517547599996</v>
      </c>
      <c r="K268" s="9">
        <v>9.3500000000000007E-4</v>
      </c>
      <c r="L268" s="9">
        <v>2.6567121999999999</v>
      </c>
      <c r="M268" s="9">
        <v>20.566235249999998</v>
      </c>
      <c r="N268" s="9">
        <v>11.50835564</v>
      </c>
      <c r="O268" s="9">
        <v>10404.836768720003</v>
      </c>
      <c r="P268" s="9">
        <v>589.58267139999998</v>
      </c>
      <c r="Q268" s="9">
        <v>385.22519444999995</v>
      </c>
      <c r="R268" s="9">
        <v>2297.4704292799997</v>
      </c>
      <c r="S268" s="9">
        <v>99.887760790000002</v>
      </c>
      <c r="T268" s="10">
        <v>429.56144457000005</v>
      </c>
      <c r="U268" s="9">
        <v>694.13488307000011</v>
      </c>
      <c r="V268" s="11">
        <v>835.7937664000001</v>
      </c>
      <c r="W268" s="9">
        <v>3.88238094</v>
      </c>
      <c r="X268" s="42"/>
    </row>
    <row r="269" spans="2:24" ht="21" customHeight="1" x14ac:dyDescent="0.2">
      <c r="B269" s="18" t="s">
        <v>270</v>
      </c>
      <c r="C269" s="12" t="s">
        <v>23</v>
      </c>
      <c r="D269" s="38">
        <v>44603.56885032</v>
      </c>
      <c r="E269" s="14">
        <v>15042.601185939999</v>
      </c>
      <c r="F269" s="15">
        <v>13123.992134189999</v>
      </c>
      <c r="G269" s="15">
        <v>1918.6090517499999</v>
      </c>
      <c r="H269" s="16">
        <v>29560.967664380005</v>
      </c>
      <c r="I269" s="15">
        <v>12079.53131079</v>
      </c>
      <c r="J269" s="15">
        <v>3028.1809831999994</v>
      </c>
      <c r="K269" s="15">
        <v>1.8500000000000002E-4</v>
      </c>
      <c r="L269" s="15">
        <v>2.6245504799999999</v>
      </c>
      <c r="M269" s="15">
        <v>18.38589794</v>
      </c>
      <c r="N269" s="15">
        <v>8.7315859299999996</v>
      </c>
      <c r="O269" s="15">
        <v>9594.7527616200023</v>
      </c>
      <c r="P269" s="15">
        <v>513.95163728</v>
      </c>
      <c r="Q269" s="17">
        <v>385.13803341999994</v>
      </c>
      <c r="R269" s="15">
        <v>2297.3305238799999</v>
      </c>
      <c r="S269" s="15">
        <v>99.47532296</v>
      </c>
      <c r="T269" s="15">
        <v>373.14657385000004</v>
      </c>
      <c r="U269" s="15">
        <v>635.24040192000007</v>
      </c>
      <c r="V269" s="15">
        <v>521.79210582000007</v>
      </c>
      <c r="W269" s="15">
        <v>2.6857902899999999</v>
      </c>
      <c r="X269" s="42"/>
    </row>
    <row r="270" spans="2:24" ht="18" customHeight="1" x14ac:dyDescent="0.2">
      <c r="B270" s="18" t="s">
        <v>271</v>
      </c>
      <c r="C270" s="19" t="s">
        <v>24</v>
      </c>
      <c r="D270" s="39">
        <v>44213.254954159995</v>
      </c>
      <c r="E270" s="21">
        <v>14974.25217958</v>
      </c>
      <c r="F270" s="22">
        <v>13061.14035847</v>
      </c>
      <c r="G270" s="22">
        <v>1913.1118211099999</v>
      </c>
      <c r="H270" s="23">
        <v>29239.002774580003</v>
      </c>
      <c r="I270" s="22">
        <v>11966.76014511</v>
      </c>
      <c r="J270" s="22">
        <v>2995.60505956</v>
      </c>
      <c r="K270" s="22">
        <v>1.7000000000000001E-4</v>
      </c>
      <c r="L270" s="22">
        <v>2.6245504799999999</v>
      </c>
      <c r="M270" s="22">
        <v>18.365780019999999</v>
      </c>
      <c r="N270" s="22">
        <v>8.4869427300000009</v>
      </c>
      <c r="O270" s="22">
        <v>9475.3987715300009</v>
      </c>
      <c r="P270" s="22">
        <v>513.86748766000005</v>
      </c>
      <c r="Q270" s="24">
        <v>385.12137375999998</v>
      </c>
      <c r="R270" s="22">
        <v>2297.3145670700001</v>
      </c>
      <c r="S270" s="22">
        <v>99.47532296</v>
      </c>
      <c r="T270" s="22">
        <v>365.23064204000002</v>
      </c>
      <c r="U270" s="22">
        <v>625.91511688000003</v>
      </c>
      <c r="V270" s="22">
        <v>482.25466129</v>
      </c>
      <c r="W270" s="22">
        <v>2.5821834899999998</v>
      </c>
      <c r="X270" s="42"/>
    </row>
    <row r="271" spans="2:24" ht="18" customHeight="1" x14ac:dyDescent="0.2">
      <c r="B271" s="18" t="s">
        <v>358</v>
      </c>
      <c r="C271" s="19" t="s">
        <v>346</v>
      </c>
      <c r="D271" s="39">
        <v>224.93904398999999</v>
      </c>
      <c r="E271" s="21">
        <v>47.70404413</v>
      </c>
      <c r="F271" s="22">
        <v>43.751561500000001</v>
      </c>
      <c r="G271" s="22">
        <v>3.95248263</v>
      </c>
      <c r="H271" s="23">
        <v>177.23499986000004</v>
      </c>
      <c r="I271" s="22">
        <v>68.004692790000007</v>
      </c>
      <c r="J271" s="22">
        <v>16.91393266</v>
      </c>
      <c r="K271" s="22">
        <v>0</v>
      </c>
      <c r="L271" s="22">
        <v>0</v>
      </c>
      <c r="M271" s="22">
        <v>6.1217999999999993E-4</v>
      </c>
      <c r="N271" s="22">
        <v>0.15272926000000001</v>
      </c>
      <c r="O271" s="22">
        <v>70.44974818</v>
      </c>
      <c r="P271" s="22">
        <v>5.8893239999999999E-2</v>
      </c>
      <c r="Q271" s="24">
        <v>3.8783999999999997E-4</v>
      </c>
      <c r="R271" s="22">
        <v>5.0500000000000002E-4</v>
      </c>
      <c r="S271" s="22">
        <v>0</v>
      </c>
      <c r="T271" s="22">
        <v>4.3726956900000005</v>
      </c>
      <c r="U271" s="22">
        <v>2.1912580699999999</v>
      </c>
      <c r="V271" s="22">
        <v>15.061698939999999</v>
      </c>
      <c r="W271" s="22">
        <v>2.7846010000000001E-2</v>
      </c>
      <c r="X271" s="42"/>
    </row>
    <row r="272" spans="2:24" ht="18" customHeight="1" x14ac:dyDescent="0.2">
      <c r="B272" s="18" t="s">
        <v>272</v>
      </c>
      <c r="C272" s="19" t="s">
        <v>25</v>
      </c>
      <c r="D272" s="39">
        <v>123.98431089</v>
      </c>
      <c r="E272" s="21">
        <v>17.752524529999999</v>
      </c>
      <c r="F272" s="22">
        <v>16.41828941</v>
      </c>
      <c r="G272" s="22">
        <v>1.3342351200000002</v>
      </c>
      <c r="H272" s="23">
        <v>106.23178635999999</v>
      </c>
      <c r="I272" s="22">
        <v>30.899856460000002</v>
      </c>
      <c r="J272" s="22">
        <v>11.5975719</v>
      </c>
      <c r="K272" s="22">
        <v>0</v>
      </c>
      <c r="L272" s="22">
        <v>0</v>
      </c>
      <c r="M272" s="22">
        <v>8.763E-5</v>
      </c>
      <c r="N272" s="22">
        <v>6.0130860000000001E-2</v>
      </c>
      <c r="O272" s="22">
        <v>37.925185720000002</v>
      </c>
      <c r="P272" s="22">
        <v>5.5000000000000003E-4</v>
      </c>
      <c r="Q272" s="24">
        <v>0</v>
      </c>
      <c r="R272" s="22">
        <v>1.350181E-2</v>
      </c>
      <c r="S272" s="22">
        <v>0</v>
      </c>
      <c r="T272" s="22">
        <v>2.8258905699999999</v>
      </c>
      <c r="U272" s="22">
        <v>5.6556802400000006</v>
      </c>
      <c r="V272" s="22">
        <v>17.206968379999999</v>
      </c>
      <c r="W272" s="22">
        <v>4.6362790000000001E-2</v>
      </c>
      <c r="X272" s="42"/>
    </row>
    <row r="273" spans="2:24" ht="18" customHeight="1" x14ac:dyDescent="0.2">
      <c r="B273" s="18" t="s">
        <v>273</v>
      </c>
      <c r="C273" s="19" t="s">
        <v>26</v>
      </c>
      <c r="D273" s="39">
        <v>41.390541279999994</v>
      </c>
      <c r="E273" s="21">
        <v>2.8924376999999999</v>
      </c>
      <c r="F273" s="22">
        <v>2.6819248099999999</v>
      </c>
      <c r="G273" s="22">
        <v>0.21051289000000001</v>
      </c>
      <c r="H273" s="23">
        <v>38.498103579999999</v>
      </c>
      <c r="I273" s="22">
        <v>13.866616430000001</v>
      </c>
      <c r="J273" s="22">
        <v>4.0644190800000004</v>
      </c>
      <c r="K273" s="22">
        <v>1.5E-5</v>
      </c>
      <c r="L273" s="22">
        <v>0</v>
      </c>
      <c r="M273" s="22">
        <v>1.9418110000000002E-2</v>
      </c>
      <c r="N273" s="22">
        <v>3.1783080000000005E-2</v>
      </c>
      <c r="O273" s="22">
        <v>10.97905619</v>
      </c>
      <c r="P273" s="22">
        <v>2.470638E-2</v>
      </c>
      <c r="Q273" s="24">
        <v>1.6271819999999999E-2</v>
      </c>
      <c r="R273" s="22">
        <v>1.9499999999999999E-3</v>
      </c>
      <c r="S273" s="22">
        <v>0</v>
      </c>
      <c r="T273" s="22">
        <v>0.71734555</v>
      </c>
      <c r="U273" s="22">
        <v>1.4783467299999999</v>
      </c>
      <c r="V273" s="22">
        <v>7.2687772099999997</v>
      </c>
      <c r="W273" s="22">
        <v>2.9398000000000001E-2</v>
      </c>
      <c r="X273" s="42"/>
    </row>
    <row r="274" spans="2:24" ht="21" customHeight="1" x14ac:dyDescent="0.2">
      <c r="B274" s="18" t="s">
        <v>274</v>
      </c>
      <c r="C274" s="12" t="s">
        <v>27</v>
      </c>
      <c r="D274" s="38">
        <v>934.64234736000003</v>
      </c>
      <c r="E274" s="14">
        <v>275.65670839999996</v>
      </c>
      <c r="F274" s="15">
        <v>266.99024025999995</v>
      </c>
      <c r="G274" s="15">
        <v>8.6664681399999992</v>
      </c>
      <c r="H274" s="16">
        <v>658.98563895999985</v>
      </c>
      <c r="I274" s="15">
        <v>198.08039239999999</v>
      </c>
      <c r="J274" s="15">
        <v>77.62169440000001</v>
      </c>
      <c r="K274" s="15">
        <v>0</v>
      </c>
      <c r="L274" s="15">
        <v>0</v>
      </c>
      <c r="M274" s="15">
        <v>0.57938864000000001</v>
      </c>
      <c r="N274" s="15">
        <v>0.56675591000000003</v>
      </c>
      <c r="O274" s="15">
        <v>255.15996882000002</v>
      </c>
      <c r="P274" s="15">
        <v>1.7148219099999997</v>
      </c>
      <c r="Q274" s="17">
        <v>7.0748809999999995E-2</v>
      </c>
      <c r="R274" s="15">
        <v>2.9280999999999999E-3</v>
      </c>
      <c r="S274" s="15">
        <v>7.9424999999999999E-3</v>
      </c>
      <c r="T274" s="15">
        <v>12.950840120000001</v>
      </c>
      <c r="U274" s="15">
        <v>19.401067999999999</v>
      </c>
      <c r="V274" s="15">
        <v>92.549370119999992</v>
      </c>
      <c r="W274" s="15">
        <v>0.27971922999999999</v>
      </c>
      <c r="X274" s="42"/>
    </row>
    <row r="275" spans="2:24" ht="18" customHeight="1" x14ac:dyDescent="0.2">
      <c r="B275" s="18" t="s">
        <v>275</v>
      </c>
      <c r="C275" s="19" t="s">
        <v>28</v>
      </c>
      <c r="D275" s="39">
        <v>567.15184598000008</v>
      </c>
      <c r="E275" s="21">
        <v>225.66173509999999</v>
      </c>
      <c r="F275" s="22">
        <v>220.71275922999999</v>
      </c>
      <c r="G275" s="22">
        <v>4.9489758699999999</v>
      </c>
      <c r="H275" s="23">
        <v>341.49011088000003</v>
      </c>
      <c r="I275" s="22">
        <v>104.79731897999999</v>
      </c>
      <c r="J275" s="22">
        <v>48.424858869999994</v>
      </c>
      <c r="K275" s="22">
        <v>0</v>
      </c>
      <c r="L275" s="22">
        <v>0</v>
      </c>
      <c r="M275" s="22">
        <v>0.42070663000000003</v>
      </c>
      <c r="N275" s="22">
        <v>7.4909500000000004E-2</v>
      </c>
      <c r="O275" s="22">
        <v>143.40513518</v>
      </c>
      <c r="P275" s="22">
        <v>1.6268561699999999</v>
      </c>
      <c r="Q275" s="24">
        <v>0</v>
      </c>
      <c r="R275" s="22">
        <v>1.8556E-3</v>
      </c>
      <c r="S275" s="22">
        <v>7.9424999999999999E-3</v>
      </c>
      <c r="T275" s="22">
        <v>4.4459259000000007</v>
      </c>
      <c r="U275" s="22">
        <v>6.1359723499999994</v>
      </c>
      <c r="V275" s="22">
        <v>32.081328200000002</v>
      </c>
      <c r="W275" s="22">
        <v>6.7301E-2</v>
      </c>
      <c r="X275" s="42"/>
    </row>
    <row r="276" spans="2:24" ht="18" customHeight="1" x14ac:dyDescent="0.2">
      <c r="B276" s="18" t="s">
        <v>276</v>
      </c>
      <c r="C276" s="19" t="s">
        <v>29</v>
      </c>
      <c r="D276" s="39">
        <v>84.515578419999997</v>
      </c>
      <c r="E276" s="21">
        <v>8.38141523</v>
      </c>
      <c r="F276" s="22">
        <v>7.3135130199999994</v>
      </c>
      <c r="G276" s="22">
        <v>1.06790221</v>
      </c>
      <c r="H276" s="23">
        <v>76.134163189999995</v>
      </c>
      <c r="I276" s="22">
        <v>20.389618130000002</v>
      </c>
      <c r="J276" s="22">
        <v>7.5975666900000007</v>
      </c>
      <c r="K276" s="22">
        <v>0</v>
      </c>
      <c r="L276" s="22">
        <v>0</v>
      </c>
      <c r="M276" s="22">
        <v>5.1315100000000006E-3</v>
      </c>
      <c r="N276" s="22">
        <v>5.5995419999999997E-2</v>
      </c>
      <c r="O276" s="22">
        <v>32.47224903</v>
      </c>
      <c r="P276" s="22">
        <v>3.6632660000000004E-2</v>
      </c>
      <c r="Q276" s="24">
        <v>6.1710889999999997E-2</v>
      </c>
      <c r="R276" s="22">
        <v>9.0000000000000006E-5</v>
      </c>
      <c r="S276" s="22">
        <v>0</v>
      </c>
      <c r="T276" s="22">
        <v>1.96662644</v>
      </c>
      <c r="U276" s="22">
        <v>1.8108534700000001</v>
      </c>
      <c r="V276" s="22">
        <v>11.7237791</v>
      </c>
      <c r="W276" s="22">
        <v>1.390985E-2</v>
      </c>
      <c r="X276" s="42"/>
    </row>
    <row r="277" spans="2:24" ht="18" customHeight="1" x14ac:dyDescent="0.2">
      <c r="B277" s="18" t="s">
        <v>370</v>
      </c>
      <c r="C277" s="19" t="s">
        <v>347</v>
      </c>
      <c r="D277" s="39">
        <v>121.58482923</v>
      </c>
      <c r="E277" s="21">
        <v>14.03559581</v>
      </c>
      <c r="F277" s="22">
        <v>12.60279532</v>
      </c>
      <c r="G277" s="22">
        <v>1.43280049</v>
      </c>
      <c r="H277" s="23">
        <v>107.54923341999999</v>
      </c>
      <c r="I277" s="22">
        <v>38.025615389999999</v>
      </c>
      <c r="J277" s="22">
        <v>10.40299553</v>
      </c>
      <c r="K277" s="22">
        <v>0</v>
      </c>
      <c r="L277" s="22">
        <v>0</v>
      </c>
      <c r="M277" s="22">
        <v>0.13119998999999999</v>
      </c>
      <c r="N277" s="22">
        <v>5.5447790000000004E-2</v>
      </c>
      <c r="O277" s="22">
        <v>37.25661204</v>
      </c>
      <c r="P277" s="22">
        <v>3.886332E-2</v>
      </c>
      <c r="Q277" s="24">
        <v>0</v>
      </c>
      <c r="R277" s="22">
        <v>3.0000000000000001E-5</v>
      </c>
      <c r="S277" s="22">
        <v>0</v>
      </c>
      <c r="T277" s="22">
        <v>2.7575378700000002</v>
      </c>
      <c r="U277" s="22">
        <v>3.1464523</v>
      </c>
      <c r="V277" s="22">
        <v>15.66086949</v>
      </c>
      <c r="W277" s="22">
        <v>7.36097E-2</v>
      </c>
      <c r="X277" s="42"/>
    </row>
    <row r="278" spans="2:24" ht="18" customHeight="1" x14ac:dyDescent="0.2">
      <c r="B278" s="18" t="s">
        <v>277</v>
      </c>
      <c r="C278" s="19" t="s">
        <v>30</v>
      </c>
      <c r="D278" s="39">
        <v>65.950686540000007</v>
      </c>
      <c r="E278" s="21">
        <v>6.4979578399999998</v>
      </c>
      <c r="F278" s="22">
        <v>6.1264820100000001</v>
      </c>
      <c r="G278" s="22">
        <v>0.37147583000000001</v>
      </c>
      <c r="H278" s="23">
        <v>59.452728700000002</v>
      </c>
      <c r="I278" s="22">
        <v>16.543363600000003</v>
      </c>
      <c r="J278" s="22">
        <v>5.0563359700000001</v>
      </c>
      <c r="K278" s="22">
        <v>0</v>
      </c>
      <c r="L278" s="22">
        <v>0</v>
      </c>
      <c r="M278" s="22">
        <v>1.352018E-2</v>
      </c>
      <c r="N278" s="22">
        <v>0.28382108</v>
      </c>
      <c r="O278" s="22">
        <v>18.701004820000001</v>
      </c>
      <c r="P278" s="22">
        <v>1.0460499999999999E-2</v>
      </c>
      <c r="Q278" s="24">
        <v>0</v>
      </c>
      <c r="R278" s="22">
        <v>7.3499999999999998E-4</v>
      </c>
      <c r="S278" s="22">
        <v>0</v>
      </c>
      <c r="T278" s="22">
        <v>1.7927978899999999</v>
      </c>
      <c r="U278" s="22">
        <v>2.8765540600000001</v>
      </c>
      <c r="V278" s="22">
        <v>14.151290599999999</v>
      </c>
      <c r="W278" s="22">
        <v>2.2845000000000001E-2</v>
      </c>
      <c r="X278" s="42"/>
    </row>
    <row r="279" spans="2:24" ht="18" customHeight="1" x14ac:dyDescent="0.2">
      <c r="B279" s="18" t="s">
        <v>278</v>
      </c>
      <c r="C279" s="19" t="s">
        <v>31</v>
      </c>
      <c r="D279" s="39">
        <v>95.439407189999983</v>
      </c>
      <c r="E279" s="21">
        <v>21.080004420000002</v>
      </c>
      <c r="F279" s="22">
        <v>20.23469068</v>
      </c>
      <c r="G279" s="22">
        <v>0.84531374000000004</v>
      </c>
      <c r="H279" s="23">
        <v>74.359402769999988</v>
      </c>
      <c r="I279" s="22">
        <v>18.324476300000001</v>
      </c>
      <c r="J279" s="22">
        <v>6.1399373399999995</v>
      </c>
      <c r="K279" s="22">
        <v>0</v>
      </c>
      <c r="L279" s="22">
        <v>0</v>
      </c>
      <c r="M279" s="22">
        <v>8.8303299999999991E-3</v>
      </c>
      <c r="N279" s="22">
        <v>9.6582119999999994E-2</v>
      </c>
      <c r="O279" s="22">
        <v>23.324967749999999</v>
      </c>
      <c r="P279" s="22">
        <v>2.0092600000000001E-3</v>
      </c>
      <c r="Q279" s="24">
        <v>9.0379199999999996E-3</v>
      </c>
      <c r="R279" s="22">
        <v>2.175E-4</v>
      </c>
      <c r="S279" s="22">
        <v>0</v>
      </c>
      <c r="T279" s="22">
        <v>1.98795202</v>
      </c>
      <c r="U279" s="22">
        <v>5.4312358200000004</v>
      </c>
      <c r="V279" s="22">
        <v>18.93210273</v>
      </c>
      <c r="W279" s="22">
        <v>0.10205367999999999</v>
      </c>
      <c r="X279" s="42"/>
    </row>
    <row r="280" spans="2:24" ht="21" customHeight="1" x14ac:dyDescent="0.2">
      <c r="B280" s="18" t="s">
        <v>279</v>
      </c>
      <c r="C280" s="12" t="s">
        <v>32</v>
      </c>
      <c r="D280" s="38">
        <v>835.69236125999998</v>
      </c>
      <c r="E280" s="14">
        <v>103.07972566000001</v>
      </c>
      <c r="F280" s="15">
        <v>83.168132940000007</v>
      </c>
      <c r="G280" s="15">
        <v>19.911592719999994</v>
      </c>
      <c r="H280" s="16">
        <v>732.61263559999986</v>
      </c>
      <c r="I280" s="15">
        <v>237.43972943999998</v>
      </c>
      <c r="J280" s="15">
        <v>63.374239969999998</v>
      </c>
      <c r="K280" s="15">
        <v>0</v>
      </c>
      <c r="L280" s="15">
        <v>2.9382700000000005E-2</v>
      </c>
      <c r="M280" s="15">
        <v>1.06750685</v>
      </c>
      <c r="N280" s="15">
        <v>0.94459090000000001</v>
      </c>
      <c r="O280" s="15">
        <v>248.43127462999999</v>
      </c>
      <c r="P280" s="15">
        <v>54.587049650000004</v>
      </c>
      <c r="Q280" s="17">
        <v>1.5883080000000001E-2</v>
      </c>
      <c r="R280" s="15">
        <v>2.2914500000000001E-2</v>
      </c>
      <c r="S280" s="15">
        <v>0.40449533000000004</v>
      </c>
      <c r="T280" s="15">
        <v>19.515186420000003</v>
      </c>
      <c r="U280" s="15">
        <v>12.781929249999999</v>
      </c>
      <c r="V280" s="15">
        <v>93.568077210000013</v>
      </c>
      <c r="W280" s="15">
        <v>0.43037566999999999</v>
      </c>
      <c r="X280" s="42"/>
    </row>
    <row r="281" spans="2:24" ht="18" customHeight="1" x14ac:dyDescent="0.2">
      <c r="B281" s="18" t="s">
        <v>280</v>
      </c>
      <c r="C281" s="19" t="s">
        <v>33</v>
      </c>
      <c r="D281" s="39">
        <v>190.98662643</v>
      </c>
      <c r="E281" s="21">
        <v>22.881827350000002</v>
      </c>
      <c r="F281" s="22">
        <v>16.2165195</v>
      </c>
      <c r="G281" s="22">
        <v>6.6653078499999996</v>
      </c>
      <c r="H281" s="23">
        <v>168.10479908000002</v>
      </c>
      <c r="I281" s="22">
        <v>44.36140589</v>
      </c>
      <c r="J281" s="22">
        <v>18.060664339999999</v>
      </c>
      <c r="K281" s="22">
        <v>0</v>
      </c>
      <c r="L281" s="22">
        <v>2.1681560000000002E-2</v>
      </c>
      <c r="M281" s="22">
        <v>5.5931769999999999E-2</v>
      </c>
      <c r="N281" s="22">
        <v>0.14907830999999999</v>
      </c>
      <c r="O281" s="22">
        <v>82.909237579999996</v>
      </c>
      <c r="P281" s="22">
        <v>4.3617040000000003E-2</v>
      </c>
      <c r="Q281" s="24">
        <v>0</v>
      </c>
      <c r="R281" s="22">
        <v>1.1545E-2</v>
      </c>
      <c r="S281" s="22">
        <v>1.1252300000000001E-3</v>
      </c>
      <c r="T281" s="22">
        <v>1.8017036499999999</v>
      </c>
      <c r="U281" s="22">
        <v>2.9886495099999997</v>
      </c>
      <c r="V281" s="22">
        <v>17.5638912</v>
      </c>
      <c r="W281" s="22">
        <v>0.136268</v>
      </c>
      <c r="X281" s="42"/>
    </row>
    <row r="282" spans="2:24" ht="18" customHeight="1" x14ac:dyDescent="0.2">
      <c r="B282" s="18" t="s">
        <v>281</v>
      </c>
      <c r="C282" s="19" t="s">
        <v>34</v>
      </c>
      <c r="D282" s="39">
        <v>131.16705318999999</v>
      </c>
      <c r="E282" s="21">
        <v>26.39513788</v>
      </c>
      <c r="F282" s="22">
        <v>24.719554670000001</v>
      </c>
      <c r="G282" s="22">
        <v>1.6755832099999999</v>
      </c>
      <c r="H282" s="23">
        <v>104.77191531000001</v>
      </c>
      <c r="I282" s="22">
        <v>43.739036839999997</v>
      </c>
      <c r="J282" s="22">
        <v>8.4743493599999997</v>
      </c>
      <c r="K282" s="22">
        <v>0</v>
      </c>
      <c r="L282" s="22">
        <v>5.9119999999999997E-3</v>
      </c>
      <c r="M282" s="22">
        <v>0.91355207999999999</v>
      </c>
      <c r="N282" s="22">
        <v>9.9781149999999999E-2</v>
      </c>
      <c r="O282" s="22">
        <v>30.841059210000001</v>
      </c>
      <c r="P282" s="22">
        <v>1.3399579999999999E-2</v>
      </c>
      <c r="Q282" s="24">
        <v>2.3203200000000003E-3</v>
      </c>
      <c r="R282" s="22">
        <v>4.6500000000000003E-4</v>
      </c>
      <c r="S282" s="22">
        <v>2.6999999999999999E-5</v>
      </c>
      <c r="T282" s="22">
        <v>2.0569877299999999</v>
      </c>
      <c r="U282" s="22">
        <v>2.4913583399999997</v>
      </c>
      <c r="V282" s="22">
        <v>16.0848105</v>
      </c>
      <c r="W282" s="22">
        <v>4.8856199999999995E-2</v>
      </c>
      <c r="X282" s="42"/>
    </row>
    <row r="283" spans="2:24" ht="18" customHeight="1" x14ac:dyDescent="0.2">
      <c r="B283" s="18" t="s">
        <v>282</v>
      </c>
      <c r="C283" s="19" t="s">
        <v>35</v>
      </c>
      <c r="D283" s="39">
        <v>176.72431925000001</v>
      </c>
      <c r="E283" s="21">
        <v>37.310837370000002</v>
      </c>
      <c r="F283" s="22">
        <v>29.09918158</v>
      </c>
      <c r="G283" s="22">
        <v>8.21165579</v>
      </c>
      <c r="H283" s="23">
        <v>139.41348188000001</v>
      </c>
      <c r="I283" s="22">
        <v>32.704034569999997</v>
      </c>
      <c r="J283" s="22">
        <v>10.335422599999999</v>
      </c>
      <c r="K283" s="22">
        <v>0</v>
      </c>
      <c r="L283" s="22">
        <v>0</v>
      </c>
      <c r="M283" s="22">
        <v>1.13E-6</v>
      </c>
      <c r="N283" s="22">
        <v>5.9806660000000005E-2</v>
      </c>
      <c r="O283" s="22">
        <v>21.964517739999998</v>
      </c>
      <c r="P283" s="22">
        <v>54.522573770000001</v>
      </c>
      <c r="Q283" s="24">
        <v>1.356276E-2</v>
      </c>
      <c r="R283" s="22">
        <v>5.5950000000000001E-3</v>
      </c>
      <c r="S283" s="22">
        <v>5.8134819999999997E-2</v>
      </c>
      <c r="T283" s="22">
        <v>1.4421754899999999</v>
      </c>
      <c r="U283" s="22">
        <v>3.73485194</v>
      </c>
      <c r="V283" s="22">
        <v>14.541506419999999</v>
      </c>
      <c r="W283" s="22">
        <v>3.1298979999999997E-2</v>
      </c>
      <c r="X283" s="42"/>
    </row>
    <row r="284" spans="2:24" ht="18" customHeight="1" x14ac:dyDescent="0.2">
      <c r="B284" s="18" t="s">
        <v>283</v>
      </c>
      <c r="C284" s="19" t="s">
        <v>36</v>
      </c>
      <c r="D284" s="39">
        <v>154.33748392999999</v>
      </c>
      <c r="E284" s="21">
        <v>4.3613151999999999</v>
      </c>
      <c r="F284" s="22">
        <v>3.7688694200000001</v>
      </c>
      <c r="G284" s="22">
        <v>0.59244578000000003</v>
      </c>
      <c r="H284" s="23">
        <v>149.97616873000001</v>
      </c>
      <c r="I284" s="22">
        <v>62.654636199999999</v>
      </c>
      <c r="J284" s="22">
        <v>10.060320119999998</v>
      </c>
      <c r="K284" s="22">
        <v>0</v>
      </c>
      <c r="L284" s="22">
        <v>5.2500000000000002E-5</v>
      </c>
      <c r="M284" s="22">
        <v>2.12189E-3</v>
      </c>
      <c r="N284" s="22">
        <v>0.35984077000000003</v>
      </c>
      <c r="O284" s="22">
        <v>52.37655582</v>
      </c>
      <c r="P284" s="22">
        <v>1.9629999999999999E-3</v>
      </c>
      <c r="Q284" s="24">
        <v>0</v>
      </c>
      <c r="R284" s="22">
        <v>2.1480000000000002E-3</v>
      </c>
      <c r="S284" s="22">
        <v>0</v>
      </c>
      <c r="T284" s="22">
        <v>10.28574937</v>
      </c>
      <c r="U284" s="22">
        <v>0.91878236999999996</v>
      </c>
      <c r="V284" s="22">
        <v>13.23653481</v>
      </c>
      <c r="W284" s="22">
        <v>7.7463879999999999E-2</v>
      </c>
      <c r="X284" s="42"/>
    </row>
    <row r="285" spans="2:24" ht="18" customHeight="1" x14ac:dyDescent="0.2">
      <c r="B285" s="18" t="s">
        <v>284</v>
      </c>
      <c r="C285" s="19" t="s">
        <v>37</v>
      </c>
      <c r="D285" s="39">
        <v>31.906923949999999</v>
      </c>
      <c r="E285" s="21">
        <v>1.50210775</v>
      </c>
      <c r="F285" s="22">
        <v>1.39700979</v>
      </c>
      <c r="G285" s="22">
        <v>0.10509796</v>
      </c>
      <c r="H285" s="23">
        <v>30.404816199999999</v>
      </c>
      <c r="I285" s="22">
        <v>7.3394261600000004</v>
      </c>
      <c r="J285" s="22">
        <v>1.94531169</v>
      </c>
      <c r="K285" s="22">
        <v>0</v>
      </c>
      <c r="L285" s="22">
        <v>0</v>
      </c>
      <c r="M285" s="22">
        <v>4.3561499999999996E-3</v>
      </c>
      <c r="N285" s="22">
        <v>0.13323377</v>
      </c>
      <c r="O285" s="22">
        <v>13.173074310000001</v>
      </c>
      <c r="P285" s="22">
        <v>5.9400000000000002E-4</v>
      </c>
      <c r="Q285" s="24">
        <v>0</v>
      </c>
      <c r="R285" s="22">
        <v>1.5E-5</v>
      </c>
      <c r="S285" s="22">
        <v>0</v>
      </c>
      <c r="T285" s="22">
        <v>0.65699179000000008</v>
      </c>
      <c r="U285" s="22">
        <v>0.69812455000000007</v>
      </c>
      <c r="V285" s="22">
        <v>6.4427987800000004</v>
      </c>
      <c r="W285" s="22">
        <v>1.089E-2</v>
      </c>
      <c r="X285" s="42"/>
    </row>
    <row r="286" spans="2:24" ht="18" customHeight="1" x14ac:dyDescent="0.2">
      <c r="B286" s="18" t="s">
        <v>285</v>
      </c>
      <c r="C286" s="19" t="s">
        <v>38</v>
      </c>
      <c r="D286" s="39">
        <v>100.76916421999999</v>
      </c>
      <c r="E286" s="21">
        <v>7.6030388900000005</v>
      </c>
      <c r="F286" s="22">
        <v>5.2631787900000004</v>
      </c>
      <c r="G286" s="22">
        <v>2.3398601000000001</v>
      </c>
      <c r="H286" s="23">
        <v>93.166125329999986</v>
      </c>
      <c r="I286" s="22">
        <v>31.6588444</v>
      </c>
      <c r="J286" s="22">
        <v>9.2428509099999996</v>
      </c>
      <c r="K286" s="22">
        <v>0</v>
      </c>
      <c r="L286" s="22">
        <v>1.73664E-3</v>
      </c>
      <c r="M286" s="22">
        <v>7.9499399999999991E-3</v>
      </c>
      <c r="N286" s="22">
        <v>7.769617999999999E-2</v>
      </c>
      <c r="O286" s="22">
        <v>32.706977979999998</v>
      </c>
      <c r="P286" s="22">
        <v>1.2192E-4</v>
      </c>
      <c r="Q286" s="24">
        <v>0</v>
      </c>
      <c r="R286" s="22">
        <v>3.0465000000000002E-3</v>
      </c>
      <c r="S286" s="22">
        <v>0.34520828000000003</v>
      </c>
      <c r="T286" s="22">
        <v>2.16081214</v>
      </c>
      <c r="U286" s="22">
        <v>1.06925428</v>
      </c>
      <c r="V286" s="22">
        <v>15.81370916</v>
      </c>
      <c r="W286" s="22">
        <v>7.7917E-2</v>
      </c>
      <c r="X286" s="42"/>
    </row>
    <row r="287" spans="2:24" ht="18" customHeight="1" x14ac:dyDescent="0.2">
      <c r="B287" s="18" t="s">
        <v>286</v>
      </c>
      <c r="C287" s="19" t="s">
        <v>39</v>
      </c>
      <c r="D287" s="39">
        <v>49.800790289999995</v>
      </c>
      <c r="E287" s="21">
        <v>3.02546122</v>
      </c>
      <c r="F287" s="22">
        <v>2.7038191899999999</v>
      </c>
      <c r="G287" s="22">
        <v>0.32164203000000002</v>
      </c>
      <c r="H287" s="23">
        <v>46.775329069999998</v>
      </c>
      <c r="I287" s="22">
        <v>14.982345379999998</v>
      </c>
      <c r="J287" s="22">
        <v>5.2553209499999998</v>
      </c>
      <c r="K287" s="22">
        <v>0</v>
      </c>
      <c r="L287" s="22">
        <v>0</v>
      </c>
      <c r="M287" s="22">
        <v>8.3593890000000004E-2</v>
      </c>
      <c r="N287" s="22">
        <v>6.515406E-2</v>
      </c>
      <c r="O287" s="22">
        <v>14.459851990000001</v>
      </c>
      <c r="P287" s="22">
        <v>4.7803400000000001E-3</v>
      </c>
      <c r="Q287" s="24">
        <v>0</v>
      </c>
      <c r="R287" s="22">
        <v>1E-4</v>
      </c>
      <c r="S287" s="22">
        <v>0</v>
      </c>
      <c r="T287" s="22">
        <v>1.11076625</v>
      </c>
      <c r="U287" s="22">
        <v>0.88090826</v>
      </c>
      <c r="V287" s="22">
        <v>9.88482634</v>
      </c>
      <c r="W287" s="22">
        <v>4.7681609999999999E-2</v>
      </c>
      <c r="X287" s="42"/>
    </row>
    <row r="288" spans="2:24" ht="21" customHeight="1" x14ac:dyDescent="0.2">
      <c r="B288" s="18" t="s">
        <v>287</v>
      </c>
      <c r="C288" s="12" t="s">
        <v>40</v>
      </c>
      <c r="D288" s="38">
        <v>1003.3011679</v>
      </c>
      <c r="E288" s="14">
        <v>162.65769126999999</v>
      </c>
      <c r="F288" s="15">
        <v>144.80327348999998</v>
      </c>
      <c r="G288" s="15">
        <v>17.854417779999999</v>
      </c>
      <c r="H288" s="16">
        <v>840.64347663000001</v>
      </c>
      <c r="I288" s="15">
        <v>260.29869047</v>
      </c>
      <c r="J288" s="15">
        <v>73.574837189999997</v>
      </c>
      <c r="K288" s="15">
        <v>7.5000000000000002E-4</v>
      </c>
      <c r="L288" s="15">
        <v>2.7790199999999997E-3</v>
      </c>
      <c r="M288" s="15">
        <v>0.53344181999999996</v>
      </c>
      <c r="N288" s="15">
        <v>1.2654229000000001</v>
      </c>
      <c r="O288" s="15">
        <v>306.49276364999997</v>
      </c>
      <c r="P288" s="15">
        <v>19.32916256</v>
      </c>
      <c r="Q288" s="17">
        <v>5.2913999999999999E-4</v>
      </c>
      <c r="R288" s="15">
        <v>0.11406279999999999</v>
      </c>
      <c r="S288" s="15">
        <v>0</v>
      </c>
      <c r="T288" s="15">
        <v>23.948844180000002</v>
      </c>
      <c r="U288" s="15">
        <v>26.711483900000001</v>
      </c>
      <c r="V288" s="15">
        <v>127.88421324999999</v>
      </c>
      <c r="W288" s="15">
        <v>0.48649575000000006</v>
      </c>
      <c r="X288" s="42"/>
    </row>
    <row r="289" spans="2:24" ht="18" customHeight="1" x14ac:dyDescent="0.2">
      <c r="B289" s="18" t="s">
        <v>288</v>
      </c>
      <c r="C289" s="19" t="s">
        <v>41</v>
      </c>
      <c r="D289" s="39">
        <v>126.75071536999999</v>
      </c>
      <c r="E289" s="21">
        <v>12.391205110000001</v>
      </c>
      <c r="F289" s="22">
        <v>11.607070380000001</v>
      </c>
      <c r="G289" s="22">
        <v>0.78413473</v>
      </c>
      <c r="H289" s="23">
        <v>114.35951026000001</v>
      </c>
      <c r="I289" s="22">
        <v>30.300188830000003</v>
      </c>
      <c r="J289" s="22">
        <v>8.3353451100000004</v>
      </c>
      <c r="K289" s="22">
        <v>7.5000000000000002E-4</v>
      </c>
      <c r="L289" s="22">
        <v>0</v>
      </c>
      <c r="M289" s="22">
        <v>3.2790309999999996E-2</v>
      </c>
      <c r="N289" s="22">
        <v>4.9059080000000005E-2</v>
      </c>
      <c r="O289" s="22">
        <v>37.279488229999998</v>
      </c>
      <c r="P289" s="22">
        <v>0.18451165</v>
      </c>
      <c r="Q289" s="24">
        <v>1.05E-4</v>
      </c>
      <c r="R289" s="22">
        <v>9.5296000000000009E-3</v>
      </c>
      <c r="S289" s="22">
        <v>0</v>
      </c>
      <c r="T289" s="22">
        <v>2.8248778799999998</v>
      </c>
      <c r="U289" s="22">
        <v>7.3665223499999994</v>
      </c>
      <c r="V289" s="22">
        <v>27.898129730000001</v>
      </c>
      <c r="W289" s="22">
        <v>7.821249000000001E-2</v>
      </c>
      <c r="X289" s="42"/>
    </row>
    <row r="290" spans="2:24" ht="18" customHeight="1" x14ac:dyDescent="0.2">
      <c r="B290" s="18" t="s">
        <v>289</v>
      </c>
      <c r="C290" s="19" t="s">
        <v>42</v>
      </c>
      <c r="D290" s="39">
        <v>144.91035878</v>
      </c>
      <c r="E290" s="21">
        <v>13.38298457</v>
      </c>
      <c r="F290" s="22">
        <v>10.55940023</v>
      </c>
      <c r="G290" s="22">
        <v>2.82358434</v>
      </c>
      <c r="H290" s="23">
        <v>131.52737421</v>
      </c>
      <c r="I290" s="22">
        <v>40.809324570000001</v>
      </c>
      <c r="J290" s="22">
        <v>12.3503811</v>
      </c>
      <c r="K290" s="22">
        <v>0</v>
      </c>
      <c r="L290" s="22">
        <v>2.4634499999999998E-3</v>
      </c>
      <c r="M290" s="22">
        <v>6.3944000000000002E-4</v>
      </c>
      <c r="N290" s="22">
        <v>0.54416664000000003</v>
      </c>
      <c r="O290" s="22">
        <v>43.874101320000001</v>
      </c>
      <c r="P290" s="22">
        <v>0.80458004999999999</v>
      </c>
      <c r="Q290" s="24">
        <v>0</v>
      </c>
      <c r="R290" s="22">
        <v>4.9645139999999997E-2</v>
      </c>
      <c r="S290" s="22">
        <v>0</v>
      </c>
      <c r="T290" s="22">
        <v>4.1582039499999999</v>
      </c>
      <c r="U290" s="22">
        <v>2.5249702599999999</v>
      </c>
      <c r="V290" s="22">
        <v>26.311752899999998</v>
      </c>
      <c r="W290" s="22">
        <v>9.7145389999999998E-2</v>
      </c>
      <c r="X290" s="42"/>
    </row>
    <row r="291" spans="2:24" ht="18" customHeight="1" x14ac:dyDescent="0.2">
      <c r="B291" s="18" t="s">
        <v>290</v>
      </c>
      <c r="C291" s="19" t="s">
        <v>43</v>
      </c>
      <c r="D291" s="39">
        <v>536.94540957000004</v>
      </c>
      <c r="E291" s="21">
        <v>117.47897906999999</v>
      </c>
      <c r="F291" s="22">
        <v>107.83985131999999</v>
      </c>
      <c r="G291" s="22">
        <v>9.6391277500000001</v>
      </c>
      <c r="H291" s="23">
        <v>419.46643050000006</v>
      </c>
      <c r="I291" s="22">
        <v>137.73624509000001</v>
      </c>
      <c r="J291" s="22">
        <v>36.851988759999998</v>
      </c>
      <c r="K291" s="22">
        <v>0</v>
      </c>
      <c r="L291" s="22">
        <v>2.1463E-4</v>
      </c>
      <c r="M291" s="22">
        <v>0.43644957000000001</v>
      </c>
      <c r="N291" s="22">
        <v>0.35222829999999999</v>
      </c>
      <c r="O291" s="22">
        <v>156.07765653000001</v>
      </c>
      <c r="P291" s="22">
        <v>17.87482078</v>
      </c>
      <c r="Q291" s="24">
        <v>4.2413999999999999E-4</v>
      </c>
      <c r="R291" s="22">
        <v>3.2167399999999999E-2</v>
      </c>
      <c r="S291" s="22">
        <v>0</v>
      </c>
      <c r="T291" s="22">
        <v>11.94644132</v>
      </c>
      <c r="U291" s="22">
        <v>13.69292871</v>
      </c>
      <c r="V291" s="22">
        <v>44.280296399999997</v>
      </c>
      <c r="W291" s="22">
        <v>0.18456887</v>
      </c>
      <c r="X291" s="42"/>
    </row>
    <row r="292" spans="2:24" ht="18" customHeight="1" x14ac:dyDescent="0.2">
      <c r="B292" s="18" t="s">
        <v>382</v>
      </c>
      <c r="C292" s="19" t="s">
        <v>348</v>
      </c>
      <c r="D292" s="39">
        <v>55.349493029999998</v>
      </c>
      <c r="E292" s="21">
        <v>11.61948325</v>
      </c>
      <c r="F292" s="22">
        <v>9.0571994700000005</v>
      </c>
      <c r="G292" s="22">
        <v>2.56228378</v>
      </c>
      <c r="H292" s="23">
        <v>43.730009779999996</v>
      </c>
      <c r="I292" s="22">
        <v>15.134925220000001</v>
      </c>
      <c r="J292" s="22">
        <v>2.01319968</v>
      </c>
      <c r="K292" s="22">
        <v>0</v>
      </c>
      <c r="L292" s="22">
        <v>0</v>
      </c>
      <c r="M292" s="22">
        <v>6.0492899999999997E-3</v>
      </c>
      <c r="N292" s="22">
        <v>9.4688889999999998E-2</v>
      </c>
      <c r="O292" s="22">
        <v>13.84435152</v>
      </c>
      <c r="P292" s="22">
        <v>8.5162299999999996E-3</v>
      </c>
      <c r="Q292" s="24">
        <v>0</v>
      </c>
      <c r="R292" s="22">
        <v>5.7927600000000001E-3</v>
      </c>
      <c r="S292" s="22">
        <v>0</v>
      </c>
      <c r="T292" s="22">
        <v>1.23206807</v>
      </c>
      <c r="U292" s="22">
        <v>1.5564130700000001</v>
      </c>
      <c r="V292" s="22">
        <v>9.7956480500000005</v>
      </c>
      <c r="W292" s="22">
        <v>3.8357000000000002E-2</v>
      </c>
      <c r="X292" s="42"/>
    </row>
    <row r="293" spans="2:24" ht="18" customHeight="1" x14ac:dyDescent="0.2">
      <c r="B293" s="18" t="s">
        <v>291</v>
      </c>
      <c r="C293" s="19" t="s">
        <v>44</v>
      </c>
      <c r="D293" s="39">
        <v>48.38756678</v>
      </c>
      <c r="E293" s="21">
        <v>1.5167128599999999</v>
      </c>
      <c r="F293" s="22">
        <v>1.01925771</v>
      </c>
      <c r="G293" s="22">
        <v>0.49745515000000001</v>
      </c>
      <c r="H293" s="23">
        <v>46.870853920000002</v>
      </c>
      <c r="I293" s="22">
        <v>15.020241930000001</v>
      </c>
      <c r="J293" s="22">
        <v>3.8927766800000003</v>
      </c>
      <c r="K293" s="22">
        <v>0</v>
      </c>
      <c r="L293" s="22">
        <v>0</v>
      </c>
      <c r="M293" s="22">
        <v>1.8714150000000002E-2</v>
      </c>
      <c r="N293" s="22">
        <v>3.0237299999999998E-2</v>
      </c>
      <c r="O293" s="22">
        <v>19.803756920000001</v>
      </c>
      <c r="P293" s="22">
        <v>8.8999999999999995E-4</v>
      </c>
      <c r="Q293" s="24">
        <v>0</v>
      </c>
      <c r="R293" s="22">
        <v>7.5674999999999996E-3</v>
      </c>
      <c r="S293" s="22">
        <v>0</v>
      </c>
      <c r="T293" s="22">
        <v>1.32474319</v>
      </c>
      <c r="U293" s="22">
        <v>0.33784281999999999</v>
      </c>
      <c r="V293" s="22">
        <v>6.4117054299999996</v>
      </c>
      <c r="W293" s="22">
        <v>2.2377999999999999E-2</v>
      </c>
      <c r="X293" s="42"/>
    </row>
    <row r="294" spans="2:24" ht="18" customHeight="1" thickBot="1" x14ac:dyDescent="0.25">
      <c r="B294" s="18" t="s">
        <v>292</v>
      </c>
      <c r="C294" s="25" t="s">
        <v>45</v>
      </c>
      <c r="D294" s="40">
        <v>90.957624369999991</v>
      </c>
      <c r="E294" s="27">
        <v>6.2683264100000002</v>
      </c>
      <c r="F294" s="28">
        <v>4.7204943799999999</v>
      </c>
      <c r="G294" s="28">
        <v>1.5478320300000001</v>
      </c>
      <c r="H294" s="29">
        <v>84.689297960000005</v>
      </c>
      <c r="I294" s="28">
        <v>21.297764830000002</v>
      </c>
      <c r="J294" s="28">
        <v>10.13114586</v>
      </c>
      <c r="K294" s="28">
        <v>0</v>
      </c>
      <c r="L294" s="28">
        <v>1.0093999999999999E-4</v>
      </c>
      <c r="M294" s="28">
        <v>3.8799059999999996E-2</v>
      </c>
      <c r="N294" s="28">
        <v>0.19504268999999999</v>
      </c>
      <c r="O294" s="28">
        <v>35.613409130000001</v>
      </c>
      <c r="P294" s="28">
        <v>0.45584384999999999</v>
      </c>
      <c r="Q294" s="30">
        <v>0</v>
      </c>
      <c r="R294" s="28">
        <v>9.3603999999999996E-3</v>
      </c>
      <c r="S294" s="28">
        <v>0</v>
      </c>
      <c r="T294" s="28">
        <v>2.46250977</v>
      </c>
      <c r="U294" s="28">
        <v>1.2328066899999999</v>
      </c>
      <c r="V294" s="28">
        <v>13.18668074</v>
      </c>
      <c r="W294" s="28">
        <v>6.5834000000000004E-2</v>
      </c>
      <c r="X294" s="42"/>
    </row>
    <row r="295" spans="2:24" customFormat="1" ht="18" customHeight="1" thickTop="1" thickBot="1" x14ac:dyDescent="0.25">
      <c r="B295" s="18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2"/>
    </row>
    <row r="296" spans="2:24" ht="27" customHeight="1" thickTop="1" x14ac:dyDescent="0.2">
      <c r="C296" s="35" t="s">
        <v>345</v>
      </c>
      <c r="D296" s="5" t="s">
        <v>3</v>
      </c>
      <c r="E296" s="6" t="s">
        <v>4</v>
      </c>
      <c r="F296" s="5" t="s">
        <v>5</v>
      </c>
      <c r="G296" s="5" t="s">
        <v>6</v>
      </c>
      <c r="H296" s="5" t="s">
        <v>7</v>
      </c>
      <c r="I296" s="5" t="s">
        <v>8</v>
      </c>
      <c r="J296" s="5" t="s">
        <v>9</v>
      </c>
      <c r="K296" s="5" t="s">
        <v>10</v>
      </c>
      <c r="L296" s="5" t="s">
        <v>11</v>
      </c>
      <c r="M296" s="5" t="s">
        <v>12</v>
      </c>
      <c r="N296" s="5" t="s">
        <v>13</v>
      </c>
      <c r="O296" s="5" t="s">
        <v>14</v>
      </c>
      <c r="P296" s="5" t="s">
        <v>15</v>
      </c>
      <c r="Q296" s="5" t="s">
        <v>16</v>
      </c>
      <c r="R296" s="5" t="s">
        <v>17</v>
      </c>
      <c r="S296" s="5" t="s">
        <v>18</v>
      </c>
      <c r="T296" s="5" t="s">
        <v>19</v>
      </c>
      <c r="U296" s="5" t="s">
        <v>20</v>
      </c>
      <c r="V296" s="5" t="s">
        <v>21</v>
      </c>
      <c r="W296" s="5" t="s">
        <v>22</v>
      </c>
      <c r="X296" s="42"/>
    </row>
    <row r="297" spans="2:24" ht="27.75" customHeight="1" x14ac:dyDescent="0.2">
      <c r="B297" s="18" t="s">
        <v>294</v>
      </c>
      <c r="C297" s="36" t="s">
        <v>3</v>
      </c>
      <c r="D297" s="37">
        <v>50493.048245390004</v>
      </c>
      <c r="E297" s="8">
        <v>16137.987170019998</v>
      </c>
      <c r="F297" s="9">
        <v>14094.383003579998</v>
      </c>
      <c r="G297" s="9">
        <v>2043.60416644</v>
      </c>
      <c r="H297" s="9">
        <v>34355.061075369995</v>
      </c>
      <c r="I297" s="9">
        <v>14206.892300869999</v>
      </c>
      <c r="J297" s="9">
        <v>3533.4656587599998</v>
      </c>
      <c r="K297" s="9">
        <v>3.438952E-2</v>
      </c>
      <c r="L297" s="9">
        <v>2.7148557100000001</v>
      </c>
      <c r="M297" s="9">
        <v>9.2490200300000005</v>
      </c>
      <c r="N297" s="9">
        <v>15.672741910000001</v>
      </c>
      <c r="O297" s="9">
        <v>11325.32999197</v>
      </c>
      <c r="P297" s="9">
        <v>629.35848677000001</v>
      </c>
      <c r="Q297" s="9">
        <v>404.45404307000001</v>
      </c>
      <c r="R297" s="9">
        <v>2445.1021044699996</v>
      </c>
      <c r="S297" s="9">
        <v>100.49689049999999</v>
      </c>
      <c r="T297" s="10">
        <v>358.69038329000006</v>
      </c>
      <c r="U297" s="9">
        <v>747.12968707000005</v>
      </c>
      <c r="V297" s="11">
        <v>572.42811087999996</v>
      </c>
      <c r="W297" s="9">
        <v>4.0424105499999996</v>
      </c>
      <c r="X297" s="42"/>
    </row>
    <row r="298" spans="2:24" ht="21" customHeight="1" x14ac:dyDescent="0.2">
      <c r="B298" s="18" t="s">
        <v>295</v>
      </c>
      <c r="C298" s="12" t="s">
        <v>23</v>
      </c>
      <c r="D298" s="38">
        <v>47718.257866930006</v>
      </c>
      <c r="E298" s="14">
        <v>15537.409065999998</v>
      </c>
      <c r="F298" s="15">
        <v>13563.221023469998</v>
      </c>
      <c r="G298" s="15">
        <v>1974.1880425299998</v>
      </c>
      <c r="H298" s="16">
        <v>32180.848800930005</v>
      </c>
      <c r="I298" s="15">
        <v>13502.988027099998</v>
      </c>
      <c r="J298" s="15">
        <v>3305.0850875599999</v>
      </c>
      <c r="K298" s="15">
        <v>3.4158519999999998E-2</v>
      </c>
      <c r="L298" s="15">
        <v>2.69473736</v>
      </c>
      <c r="M298" s="15">
        <v>6.8705525999999999</v>
      </c>
      <c r="N298" s="15">
        <v>12.496319620000001</v>
      </c>
      <c r="O298" s="15">
        <v>10497.809723320001</v>
      </c>
      <c r="P298" s="15">
        <v>549.14551018999998</v>
      </c>
      <c r="Q298" s="17">
        <v>403.11605227000001</v>
      </c>
      <c r="R298" s="15">
        <v>2445.0343865199998</v>
      </c>
      <c r="S298" s="15">
        <v>100.23245496</v>
      </c>
      <c r="T298" s="15">
        <v>303.72015996000005</v>
      </c>
      <c r="U298" s="15">
        <v>676.38629567999999</v>
      </c>
      <c r="V298" s="15">
        <v>372.44891840999998</v>
      </c>
      <c r="W298" s="15">
        <v>2.7864168599999992</v>
      </c>
      <c r="X298" s="42"/>
    </row>
    <row r="299" spans="2:24" ht="18" customHeight="1" x14ac:dyDescent="0.2">
      <c r="B299" s="18" t="s">
        <v>296</v>
      </c>
      <c r="C299" s="19" t="s">
        <v>24</v>
      </c>
      <c r="D299" s="39">
        <v>47279.790946270004</v>
      </c>
      <c r="E299" s="21">
        <v>15460.603559439998</v>
      </c>
      <c r="F299" s="22">
        <v>13492.421362879999</v>
      </c>
      <c r="G299" s="22">
        <v>1968.18219656</v>
      </c>
      <c r="H299" s="23">
        <v>31819.187386829999</v>
      </c>
      <c r="I299" s="22">
        <v>13356.93646015</v>
      </c>
      <c r="J299" s="22">
        <v>3271.2048879499998</v>
      </c>
      <c r="K299" s="22">
        <v>3.4158519999999998E-2</v>
      </c>
      <c r="L299" s="22">
        <v>2.69473736</v>
      </c>
      <c r="M299" s="22">
        <v>6.8383550800000004</v>
      </c>
      <c r="N299" s="22">
        <v>11.673013640000001</v>
      </c>
      <c r="O299" s="22">
        <v>10362.61844475</v>
      </c>
      <c r="P299" s="22">
        <v>548.99233753999999</v>
      </c>
      <c r="Q299" s="24">
        <v>403.11591039000001</v>
      </c>
      <c r="R299" s="22">
        <v>2444.94431949</v>
      </c>
      <c r="S299" s="22">
        <v>100.23245496</v>
      </c>
      <c r="T299" s="22">
        <v>296.22021333999999</v>
      </c>
      <c r="U299" s="22">
        <v>665.22953652000001</v>
      </c>
      <c r="V299" s="22">
        <v>345.72957212</v>
      </c>
      <c r="W299" s="22">
        <v>2.7229850199999994</v>
      </c>
      <c r="X299" s="42"/>
    </row>
    <row r="300" spans="2:24" ht="18" customHeight="1" x14ac:dyDescent="0.2">
      <c r="B300" s="18" t="s">
        <v>359</v>
      </c>
      <c r="C300" s="19" t="s">
        <v>346</v>
      </c>
      <c r="D300" s="39">
        <v>256.64624922000002</v>
      </c>
      <c r="E300" s="21">
        <v>51.996933290000001</v>
      </c>
      <c r="F300" s="22">
        <v>48.061515460000003</v>
      </c>
      <c r="G300" s="22">
        <v>3.93541783</v>
      </c>
      <c r="H300" s="23">
        <v>204.64931593</v>
      </c>
      <c r="I300" s="22">
        <v>87.066516730000004</v>
      </c>
      <c r="J300" s="22">
        <v>17.270088949999998</v>
      </c>
      <c r="K300" s="22">
        <v>0</v>
      </c>
      <c r="L300" s="22">
        <v>0</v>
      </c>
      <c r="M300" s="22">
        <v>7.7353999999999997E-4</v>
      </c>
      <c r="N300" s="22">
        <v>0.57322450000000003</v>
      </c>
      <c r="O300" s="22">
        <v>82.357828980000008</v>
      </c>
      <c r="P300" s="22">
        <v>0.13751007999999998</v>
      </c>
      <c r="Q300" s="24">
        <v>1.4187999999999999E-4</v>
      </c>
      <c r="R300" s="22">
        <v>4.2000000000000002E-4</v>
      </c>
      <c r="S300" s="22">
        <v>0</v>
      </c>
      <c r="T300" s="22">
        <v>4.0100924600000001</v>
      </c>
      <c r="U300" s="22">
        <v>2.7112176699999999</v>
      </c>
      <c r="V300" s="22">
        <v>10.501414960000002</v>
      </c>
      <c r="W300" s="22">
        <v>2.0086179999999999E-2</v>
      </c>
      <c r="X300" s="42"/>
    </row>
    <row r="301" spans="2:24" ht="18" customHeight="1" x14ac:dyDescent="0.2">
      <c r="B301" s="18" t="s">
        <v>297</v>
      </c>
      <c r="C301" s="19" t="s">
        <v>25</v>
      </c>
      <c r="D301" s="39">
        <v>127.15393231000002</v>
      </c>
      <c r="E301" s="21">
        <v>22.415013269999999</v>
      </c>
      <c r="F301" s="22">
        <v>20.497047869999999</v>
      </c>
      <c r="G301" s="22">
        <v>1.9179653999999999</v>
      </c>
      <c r="H301" s="23">
        <v>104.73891904000001</v>
      </c>
      <c r="I301" s="22">
        <v>29.58897675</v>
      </c>
      <c r="J301" s="22">
        <v>12.088978750000001</v>
      </c>
      <c r="K301" s="22">
        <v>0</v>
      </c>
      <c r="L301" s="22">
        <v>0</v>
      </c>
      <c r="M301" s="22">
        <v>3.140337E-2</v>
      </c>
      <c r="N301" s="22">
        <v>0.14060629999999999</v>
      </c>
      <c r="O301" s="22">
        <v>41.33436863</v>
      </c>
      <c r="P301" s="22">
        <v>1.1877699999999999E-3</v>
      </c>
      <c r="Q301" s="24">
        <v>0</v>
      </c>
      <c r="R301" s="22">
        <v>8.1802029999999998E-2</v>
      </c>
      <c r="S301" s="22">
        <v>0</v>
      </c>
      <c r="T301" s="22">
        <v>2.6456217400000002</v>
      </c>
      <c r="U301" s="22">
        <v>7.2977220799999998</v>
      </c>
      <c r="V301" s="22">
        <v>11.507506960000001</v>
      </c>
      <c r="W301" s="22">
        <v>2.0744660000000002E-2</v>
      </c>
      <c r="X301" s="42"/>
    </row>
    <row r="302" spans="2:24" ht="18" customHeight="1" x14ac:dyDescent="0.2">
      <c r="B302" s="18" t="s">
        <v>298</v>
      </c>
      <c r="C302" s="19" t="s">
        <v>26</v>
      </c>
      <c r="D302" s="39">
        <v>54.666739129999989</v>
      </c>
      <c r="E302" s="21">
        <v>2.3935599999999995</v>
      </c>
      <c r="F302" s="22">
        <v>2.2410972599999996</v>
      </c>
      <c r="G302" s="22">
        <v>0.15246273999999999</v>
      </c>
      <c r="H302" s="23">
        <v>52.273179129999995</v>
      </c>
      <c r="I302" s="22">
        <v>29.396073469999997</v>
      </c>
      <c r="J302" s="22">
        <v>4.5211319100000003</v>
      </c>
      <c r="K302" s="22">
        <v>0</v>
      </c>
      <c r="L302" s="22">
        <v>0</v>
      </c>
      <c r="M302" s="22">
        <v>2.0610000000000001E-5</v>
      </c>
      <c r="N302" s="22">
        <v>0.10947517999999999</v>
      </c>
      <c r="O302" s="22">
        <v>11.499080960000001</v>
      </c>
      <c r="P302" s="22">
        <v>1.4474799999999999E-2</v>
      </c>
      <c r="Q302" s="24">
        <v>0</v>
      </c>
      <c r="R302" s="22">
        <v>7.8449999999999995E-3</v>
      </c>
      <c r="S302" s="22">
        <v>0</v>
      </c>
      <c r="T302" s="22">
        <v>0.84423242000000009</v>
      </c>
      <c r="U302" s="22">
        <v>1.1478194099999999</v>
      </c>
      <c r="V302" s="22">
        <v>4.7104243700000001</v>
      </c>
      <c r="W302" s="22">
        <v>2.2601E-2</v>
      </c>
      <c r="X302" s="42"/>
    </row>
    <row r="303" spans="2:24" ht="21" customHeight="1" x14ac:dyDescent="0.2">
      <c r="B303" s="18" t="s">
        <v>299</v>
      </c>
      <c r="C303" s="12" t="s">
        <v>27</v>
      </c>
      <c r="D303" s="38">
        <v>964.39268682000011</v>
      </c>
      <c r="E303" s="14">
        <v>297.03252408999998</v>
      </c>
      <c r="F303" s="15">
        <v>279.02381593999996</v>
      </c>
      <c r="G303" s="15">
        <v>18.008708149999997</v>
      </c>
      <c r="H303" s="16">
        <v>667.36016273000007</v>
      </c>
      <c r="I303" s="15">
        <v>214.12110547</v>
      </c>
      <c r="J303" s="15">
        <v>84.026074809999997</v>
      </c>
      <c r="K303" s="15">
        <v>2.31E-4</v>
      </c>
      <c r="L303" s="15">
        <v>5.9374199999999997E-3</v>
      </c>
      <c r="M303" s="15">
        <v>0.70801189999999992</v>
      </c>
      <c r="N303" s="15">
        <v>0.94494762999999993</v>
      </c>
      <c r="O303" s="15">
        <v>270.76626664000003</v>
      </c>
      <c r="P303" s="15">
        <v>0.93299459000000007</v>
      </c>
      <c r="Q303" s="17">
        <v>0.46557455999999997</v>
      </c>
      <c r="R303" s="15">
        <v>3.2755700000000002E-3</v>
      </c>
      <c r="S303" s="15">
        <v>8.44314E-3</v>
      </c>
      <c r="T303" s="15">
        <v>12.963067220000001</v>
      </c>
      <c r="U303" s="15">
        <v>23.161570740000002</v>
      </c>
      <c r="V303" s="15">
        <v>58.889593550000008</v>
      </c>
      <c r="W303" s="15">
        <v>0.36306848999999997</v>
      </c>
      <c r="X303" s="42"/>
    </row>
    <row r="304" spans="2:24" ht="18" customHeight="1" x14ac:dyDescent="0.2">
      <c r="B304" s="18" t="s">
        <v>300</v>
      </c>
      <c r="C304" s="19" t="s">
        <v>28</v>
      </c>
      <c r="D304" s="39">
        <v>621.08513439000012</v>
      </c>
      <c r="E304" s="21">
        <v>243.04001014000002</v>
      </c>
      <c r="F304" s="22">
        <v>228.53888386000003</v>
      </c>
      <c r="G304" s="22">
        <v>14.501126279999999</v>
      </c>
      <c r="H304" s="23">
        <v>378.04512424999996</v>
      </c>
      <c r="I304" s="22">
        <v>129.33233226999999</v>
      </c>
      <c r="J304" s="22">
        <v>52.489008429999998</v>
      </c>
      <c r="K304" s="22">
        <v>0</v>
      </c>
      <c r="L304" s="22">
        <v>2.54339E-3</v>
      </c>
      <c r="M304" s="22">
        <v>0.65949782999999995</v>
      </c>
      <c r="N304" s="22">
        <v>0.18876915999999999</v>
      </c>
      <c r="O304" s="22">
        <v>160.97988125000001</v>
      </c>
      <c r="P304" s="22">
        <v>0.85223561000000003</v>
      </c>
      <c r="Q304" s="24">
        <v>0</v>
      </c>
      <c r="R304" s="22">
        <v>2.6580700000000002E-3</v>
      </c>
      <c r="S304" s="22">
        <v>8.44314E-3</v>
      </c>
      <c r="T304" s="22">
        <v>5.1746457100000001</v>
      </c>
      <c r="U304" s="22">
        <v>7.41770482</v>
      </c>
      <c r="V304" s="22">
        <v>20.879150260000003</v>
      </c>
      <c r="W304" s="22">
        <v>5.8254309999999997E-2</v>
      </c>
      <c r="X304" s="42"/>
    </row>
    <row r="305" spans="2:24" ht="18" customHeight="1" x14ac:dyDescent="0.2">
      <c r="B305" s="18" t="s">
        <v>301</v>
      </c>
      <c r="C305" s="19" t="s">
        <v>29</v>
      </c>
      <c r="D305" s="39">
        <v>81.972890309999983</v>
      </c>
      <c r="E305" s="21">
        <v>9.8468164300000005</v>
      </c>
      <c r="F305" s="22">
        <v>8.7966589099999997</v>
      </c>
      <c r="G305" s="22">
        <v>1.05015752</v>
      </c>
      <c r="H305" s="23">
        <v>72.126073879999993</v>
      </c>
      <c r="I305" s="22">
        <v>20.755324739999999</v>
      </c>
      <c r="J305" s="22">
        <v>8.0118435199999993</v>
      </c>
      <c r="K305" s="22">
        <v>6.0000000000000002E-6</v>
      </c>
      <c r="L305" s="22">
        <v>2.42633E-3</v>
      </c>
      <c r="M305" s="22">
        <v>3.2974000000000002E-4</v>
      </c>
      <c r="N305" s="22">
        <v>0.20344754999999998</v>
      </c>
      <c r="O305" s="22">
        <v>31.537044350000002</v>
      </c>
      <c r="P305" s="22">
        <v>3.9610380000000001E-2</v>
      </c>
      <c r="Q305" s="24">
        <v>4.8944599999999998E-3</v>
      </c>
      <c r="R305" s="22">
        <v>5.2500000000000002E-5</v>
      </c>
      <c r="S305" s="22">
        <v>0</v>
      </c>
      <c r="T305" s="22">
        <v>1.9914924299999999</v>
      </c>
      <c r="U305" s="22">
        <v>2.30911205</v>
      </c>
      <c r="V305" s="22">
        <v>7.2476775899999994</v>
      </c>
      <c r="W305" s="22">
        <v>2.2812240000000001E-2</v>
      </c>
      <c r="X305" s="42"/>
    </row>
    <row r="306" spans="2:24" ht="18" customHeight="1" x14ac:dyDescent="0.2">
      <c r="B306" s="18" t="s">
        <v>371</v>
      </c>
      <c r="C306" s="19" t="s">
        <v>347</v>
      </c>
      <c r="D306" s="39">
        <v>107.4454204</v>
      </c>
      <c r="E306" s="21">
        <v>14.376981100000002</v>
      </c>
      <c r="F306" s="22">
        <v>13.234637390000001</v>
      </c>
      <c r="G306" s="22">
        <v>1.14234371</v>
      </c>
      <c r="H306" s="23">
        <v>93.068439300000009</v>
      </c>
      <c r="I306" s="22">
        <v>29.97155017</v>
      </c>
      <c r="J306" s="22">
        <v>11.138383060000001</v>
      </c>
      <c r="K306" s="22">
        <v>0</v>
      </c>
      <c r="L306" s="22">
        <v>6.5450000000000003E-4</v>
      </c>
      <c r="M306" s="22">
        <v>2.1081999999999997E-3</v>
      </c>
      <c r="N306" s="22">
        <v>0.29853633000000002</v>
      </c>
      <c r="O306" s="22">
        <v>34.969299740000004</v>
      </c>
      <c r="P306" s="22">
        <v>3.2152479999999997E-2</v>
      </c>
      <c r="Q306" s="24">
        <v>0</v>
      </c>
      <c r="R306" s="22">
        <v>1.2750000000000001E-4</v>
      </c>
      <c r="S306" s="22">
        <v>0</v>
      </c>
      <c r="T306" s="22">
        <v>2.4696493500000001</v>
      </c>
      <c r="U306" s="22">
        <v>3.8267374700000003</v>
      </c>
      <c r="V306" s="22">
        <v>10.16742092</v>
      </c>
      <c r="W306" s="22">
        <v>0.19181957999999999</v>
      </c>
      <c r="X306" s="42"/>
    </row>
    <row r="307" spans="2:24" ht="18" customHeight="1" x14ac:dyDescent="0.2">
      <c r="B307" s="18" t="s">
        <v>302</v>
      </c>
      <c r="C307" s="19" t="s">
        <v>30</v>
      </c>
      <c r="D307" s="39">
        <v>62.719290079999993</v>
      </c>
      <c r="E307" s="21">
        <v>6.3624146900000005</v>
      </c>
      <c r="F307" s="22">
        <v>5.8594971500000002</v>
      </c>
      <c r="G307" s="22">
        <v>0.50291754</v>
      </c>
      <c r="H307" s="23">
        <v>56.356875390000006</v>
      </c>
      <c r="I307" s="22">
        <v>16.942063989999998</v>
      </c>
      <c r="J307" s="22">
        <v>5.1868380499999995</v>
      </c>
      <c r="K307" s="22">
        <v>0</v>
      </c>
      <c r="L307" s="22">
        <v>3.1319999999999997E-4</v>
      </c>
      <c r="M307" s="22">
        <v>8.1791999999999998E-4</v>
      </c>
      <c r="N307" s="22">
        <v>3.5900970000000004E-2</v>
      </c>
      <c r="O307" s="22">
        <v>19.867769640000002</v>
      </c>
      <c r="P307" s="22">
        <v>8.4711200000000004E-3</v>
      </c>
      <c r="Q307" s="24">
        <v>0</v>
      </c>
      <c r="R307" s="22">
        <v>4.5000000000000003E-5</v>
      </c>
      <c r="S307" s="22">
        <v>0</v>
      </c>
      <c r="T307" s="22">
        <v>1.7224826299999998</v>
      </c>
      <c r="U307" s="22">
        <v>3.5539965099999997</v>
      </c>
      <c r="V307" s="22">
        <v>9.0147493599999997</v>
      </c>
      <c r="W307" s="22">
        <v>2.3427E-2</v>
      </c>
      <c r="X307" s="42"/>
    </row>
    <row r="308" spans="2:24" ht="18" customHeight="1" x14ac:dyDescent="0.2">
      <c r="B308" s="18" t="s">
        <v>303</v>
      </c>
      <c r="C308" s="19" t="s">
        <v>31</v>
      </c>
      <c r="D308" s="39">
        <v>91.169951640000008</v>
      </c>
      <c r="E308" s="21">
        <v>23.406301729999999</v>
      </c>
      <c r="F308" s="22">
        <v>22.59413863</v>
      </c>
      <c r="G308" s="22">
        <v>0.81216310000000003</v>
      </c>
      <c r="H308" s="23">
        <v>67.763649909999998</v>
      </c>
      <c r="I308" s="22">
        <v>17.119834300000001</v>
      </c>
      <c r="J308" s="22">
        <v>7.2000017500000002</v>
      </c>
      <c r="K308" s="22">
        <v>2.2499999999999999E-4</v>
      </c>
      <c r="L308" s="22">
        <v>0</v>
      </c>
      <c r="M308" s="22">
        <v>4.525821E-2</v>
      </c>
      <c r="N308" s="22">
        <v>0.21829361999999999</v>
      </c>
      <c r="O308" s="22">
        <v>23.412271660000002</v>
      </c>
      <c r="P308" s="22">
        <v>5.2499999999999997E-4</v>
      </c>
      <c r="Q308" s="24">
        <v>0.46068009999999998</v>
      </c>
      <c r="R308" s="22">
        <v>3.925E-4</v>
      </c>
      <c r="S308" s="22">
        <v>0</v>
      </c>
      <c r="T308" s="22">
        <v>1.6047971000000001</v>
      </c>
      <c r="U308" s="22">
        <v>6.0540198899999993</v>
      </c>
      <c r="V308" s="22">
        <v>11.58059542</v>
      </c>
      <c r="W308" s="22">
        <v>6.675536E-2</v>
      </c>
      <c r="X308" s="42"/>
    </row>
    <row r="309" spans="2:24" ht="21" customHeight="1" x14ac:dyDescent="0.2">
      <c r="B309" s="18" t="s">
        <v>304</v>
      </c>
      <c r="C309" s="12" t="s">
        <v>32</v>
      </c>
      <c r="D309" s="38">
        <v>841.05091671000002</v>
      </c>
      <c r="E309" s="14">
        <v>133.13182313000004</v>
      </c>
      <c r="F309" s="15">
        <v>101.11285223000003</v>
      </c>
      <c r="G309" s="15">
        <v>32.018970899999999</v>
      </c>
      <c r="H309" s="16">
        <v>707.91909357999987</v>
      </c>
      <c r="I309" s="15">
        <v>235.29970149999997</v>
      </c>
      <c r="J309" s="15">
        <v>69.352049720000011</v>
      </c>
      <c r="K309" s="15">
        <v>0</v>
      </c>
      <c r="L309" s="15">
        <v>2.1197999999999999E-4</v>
      </c>
      <c r="M309" s="15">
        <v>1.2968419199999996</v>
      </c>
      <c r="N309" s="15">
        <v>1.05913473</v>
      </c>
      <c r="O309" s="15">
        <v>246.81315667999999</v>
      </c>
      <c r="P309" s="15">
        <v>57.746368810000007</v>
      </c>
      <c r="Q309" s="17">
        <v>0.85962375999999996</v>
      </c>
      <c r="R309" s="15">
        <v>6.8016999999999991E-3</v>
      </c>
      <c r="S309" s="15">
        <v>0.25553350000000002</v>
      </c>
      <c r="T309" s="15">
        <v>19.041403710000001</v>
      </c>
      <c r="U309" s="15">
        <v>15.031784369999999</v>
      </c>
      <c r="V309" s="15">
        <v>60.763389409999995</v>
      </c>
      <c r="W309" s="15">
        <v>0.39309179000000005</v>
      </c>
      <c r="X309" s="42"/>
    </row>
    <row r="310" spans="2:24" ht="18" customHeight="1" x14ac:dyDescent="0.2">
      <c r="B310" s="18" t="s">
        <v>305</v>
      </c>
      <c r="C310" s="19" t="s">
        <v>33</v>
      </c>
      <c r="D310" s="39">
        <v>185.21841759</v>
      </c>
      <c r="E310" s="21">
        <v>23.957891239999999</v>
      </c>
      <c r="F310" s="22">
        <v>17.64386747</v>
      </c>
      <c r="G310" s="22">
        <v>6.3140237699999995</v>
      </c>
      <c r="H310" s="23">
        <v>161.26052635000002</v>
      </c>
      <c r="I310" s="22">
        <v>48.01359343</v>
      </c>
      <c r="J310" s="22">
        <v>18.536355050000001</v>
      </c>
      <c r="K310" s="22">
        <v>0</v>
      </c>
      <c r="L310" s="22">
        <v>0</v>
      </c>
      <c r="M310" s="22">
        <v>1.195644E-2</v>
      </c>
      <c r="N310" s="22">
        <v>0.15347327999999999</v>
      </c>
      <c r="O310" s="22">
        <v>78.415055699999996</v>
      </c>
      <c r="P310" s="22">
        <v>4.424285E-2</v>
      </c>
      <c r="Q310" s="24">
        <v>1.4807100000000001E-3</v>
      </c>
      <c r="R310" s="22">
        <v>3.1649999999999998E-3</v>
      </c>
      <c r="S310" s="22">
        <v>1.1251900000000001E-3</v>
      </c>
      <c r="T310" s="22">
        <v>1.3201708000000001</v>
      </c>
      <c r="U310" s="22">
        <v>3.2858862799999997</v>
      </c>
      <c r="V310" s="22">
        <v>11.383263099999999</v>
      </c>
      <c r="W310" s="22">
        <v>9.0758520000000009E-2</v>
      </c>
      <c r="X310" s="42"/>
    </row>
    <row r="311" spans="2:24" ht="18" customHeight="1" x14ac:dyDescent="0.2">
      <c r="B311" s="18" t="s">
        <v>306</v>
      </c>
      <c r="C311" s="19" t="s">
        <v>34</v>
      </c>
      <c r="D311" s="39">
        <v>134.89982098000002</v>
      </c>
      <c r="E311" s="21">
        <v>25.318115800000001</v>
      </c>
      <c r="F311" s="22">
        <v>23.93022895</v>
      </c>
      <c r="G311" s="22">
        <v>1.3878868500000001</v>
      </c>
      <c r="H311" s="23">
        <v>109.58170518000001</v>
      </c>
      <c r="I311" s="22">
        <v>50.342875240000005</v>
      </c>
      <c r="J311" s="22">
        <v>8.8136370900000003</v>
      </c>
      <c r="K311" s="22">
        <v>0</v>
      </c>
      <c r="L311" s="22">
        <v>0</v>
      </c>
      <c r="M311" s="22">
        <v>0.98438307999999997</v>
      </c>
      <c r="N311" s="22">
        <v>0.12713273999999999</v>
      </c>
      <c r="O311" s="22">
        <v>33.796844950000001</v>
      </c>
      <c r="P311" s="22">
        <v>1.3851180000000001E-2</v>
      </c>
      <c r="Q311" s="24">
        <v>3.8214850000000002E-2</v>
      </c>
      <c r="R311" s="22">
        <v>0</v>
      </c>
      <c r="S311" s="22">
        <v>0</v>
      </c>
      <c r="T311" s="22">
        <v>1.8923840600000001</v>
      </c>
      <c r="U311" s="22">
        <v>3.3614496800000002</v>
      </c>
      <c r="V311" s="22">
        <v>10.135732750000001</v>
      </c>
      <c r="W311" s="22">
        <v>7.5199559999999999E-2</v>
      </c>
      <c r="X311" s="42"/>
    </row>
    <row r="312" spans="2:24" ht="18" customHeight="1" x14ac:dyDescent="0.2">
      <c r="B312" s="18" t="s">
        <v>307</v>
      </c>
      <c r="C312" s="19" t="s">
        <v>35</v>
      </c>
      <c r="D312" s="39">
        <v>220.64333124000001</v>
      </c>
      <c r="E312" s="21">
        <v>66.024219329999994</v>
      </c>
      <c r="F312" s="22">
        <v>44.394100770000001</v>
      </c>
      <c r="G312" s="22">
        <v>21.63011856</v>
      </c>
      <c r="H312" s="23">
        <v>154.61911191000002</v>
      </c>
      <c r="I312" s="22">
        <v>41.127259899999999</v>
      </c>
      <c r="J312" s="22">
        <v>12.47773767</v>
      </c>
      <c r="K312" s="22">
        <v>0</v>
      </c>
      <c r="L312" s="22">
        <v>0</v>
      </c>
      <c r="M312" s="22">
        <v>1.1769959999999999E-2</v>
      </c>
      <c r="N312" s="22">
        <v>0.33654733000000003</v>
      </c>
      <c r="O312" s="22">
        <v>27.11307957</v>
      </c>
      <c r="P312" s="22">
        <v>57.676624880000006</v>
      </c>
      <c r="Q312" s="24">
        <v>5.4790200000000002E-3</v>
      </c>
      <c r="R312" s="22">
        <v>2.175E-4</v>
      </c>
      <c r="S312" s="22">
        <v>2.870731E-2</v>
      </c>
      <c r="T312" s="22">
        <v>1.8544472400000001</v>
      </c>
      <c r="U312" s="22">
        <v>4.2317651999999999</v>
      </c>
      <c r="V312" s="22">
        <v>9.7153381700000008</v>
      </c>
      <c r="W312" s="22">
        <v>4.0138160000000006E-2</v>
      </c>
      <c r="X312" s="42"/>
    </row>
    <row r="313" spans="2:24" ht="18" customHeight="1" x14ac:dyDescent="0.2">
      <c r="B313" s="18" t="s">
        <v>308</v>
      </c>
      <c r="C313" s="19" t="s">
        <v>36</v>
      </c>
      <c r="D313" s="39">
        <v>134.12156302</v>
      </c>
      <c r="E313" s="21">
        <v>5.4644963600000001</v>
      </c>
      <c r="F313" s="22">
        <v>4.8556439000000005</v>
      </c>
      <c r="G313" s="22">
        <v>0.60885245999999993</v>
      </c>
      <c r="H313" s="23">
        <v>128.65706666000003</v>
      </c>
      <c r="I313" s="22">
        <v>48.235837490000002</v>
      </c>
      <c r="J313" s="22">
        <v>11.66874664</v>
      </c>
      <c r="K313" s="22">
        <v>0</v>
      </c>
      <c r="L313" s="22">
        <v>0</v>
      </c>
      <c r="M313" s="22">
        <v>5.094812E-2</v>
      </c>
      <c r="N313" s="22">
        <v>0.16510821000000001</v>
      </c>
      <c r="O313" s="22">
        <v>48.562801369999995</v>
      </c>
      <c r="P313" s="22">
        <v>5.3849099999999997E-3</v>
      </c>
      <c r="Q313" s="24">
        <v>0</v>
      </c>
      <c r="R313" s="22">
        <v>6.7500000000000004E-4</v>
      </c>
      <c r="S313" s="22">
        <v>0</v>
      </c>
      <c r="T313" s="22">
        <v>9.8389401700000008</v>
      </c>
      <c r="U313" s="22">
        <v>1.0931599999999999</v>
      </c>
      <c r="V313" s="22">
        <v>8.9804887499999992</v>
      </c>
      <c r="W313" s="22">
        <v>5.4975999999999997E-2</v>
      </c>
      <c r="X313" s="42"/>
    </row>
    <row r="314" spans="2:24" ht="18" customHeight="1" x14ac:dyDescent="0.2">
      <c r="B314" s="18" t="s">
        <v>309</v>
      </c>
      <c r="C314" s="19" t="s">
        <v>37</v>
      </c>
      <c r="D314" s="39">
        <v>27.849080700000002</v>
      </c>
      <c r="E314" s="21">
        <v>2.3355115000000004</v>
      </c>
      <c r="F314" s="22">
        <v>2.1161062200000003</v>
      </c>
      <c r="G314" s="22">
        <v>0.21940528000000001</v>
      </c>
      <c r="H314" s="23">
        <v>25.513569199999999</v>
      </c>
      <c r="I314" s="22">
        <v>6.4070193</v>
      </c>
      <c r="J314" s="22">
        <v>2.0708179200000001</v>
      </c>
      <c r="K314" s="22">
        <v>0</v>
      </c>
      <c r="L314" s="22">
        <v>0</v>
      </c>
      <c r="M314" s="22">
        <v>1.3930100000000001E-3</v>
      </c>
      <c r="N314" s="22">
        <v>3.9682169999999996E-2</v>
      </c>
      <c r="O314" s="22">
        <v>11.575415019999999</v>
      </c>
      <c r="P314" s="22">
        <v>1.5187499999999999E-3</v>
      </c>
      <c r="Q314" s="24">
        <v>0</v>
      </c>
      <c r="R314" s="22">
        <v>0</v>
      </c>
      <c r="S314" s="22">
        <v>0</v>
      </c>
      <c r="T314" s="22">
        <v>0.69348527000000004</v>
      </c>
      <c r="U314" s="22">
        <v>0.83166680000000004</v>
      </c>
      <c r="V314" s="22">
        <v>3.88368096</v>
      </c>
      <c r="W314" s="22">
        <v>8.8900000000000003E-3</v>
      </c>
      <c r="X314" s="42"/>
    </row>
    <row r="315" spans="2:24" ht="18" customHeight="1" x14ac:dyDescent="0.2">
      <c r="B315" s="18" t="s">
        <v>310</v>
      </c>
      <c r="C315" s="19" t="s">
        <v>38</v>
      </c>
      <c r="D315" s="39">
        <v>91.39728491999999</v>
      </c>
      <c r="E315" s="21">
        <v>6.4209242299999989</v>
      </c>
      <c r="F315" s="22">
        <v>4.8960107699999993</v>
      </c>
      <c r="G315" s="22">
        <v>1.5249134600000001</v>
      </c>
      <c r="H315" s="23">
        <v>84.976360690000007</v>
      </c>
      <c r="I315" s="22">
        <v>28.078742890000001</v>
      </c>
      <c r="J315" s="22">
        <v>10.159602550000001</v>
      </c>
      <c r="K315" s="22">
        <v>0</v>
      </c>
      <c r="L315" s="22">
        <v>0</v>
      </c>
      <c r="M315" s="22">
        <v>0.23550473000000002</v>
      </c>
      <c r="N315" s="22">
        <v>6.3841389999999998E-2</v>
      </c>
      <c r="O315" s="22">
        <v>31.27359877</v>
      </c>
      <c r="P315" s="22">
        <v>1.84556E-3</v>
      </c>
      <c r="Q315" s="24">
        <v>0.80287419999999998</v>
      </c>
      <c r="R315" s="22">
        <v>2.6991999999999997E-3</v>
      </c>
      <c r="S315" s="22">
        <v>0.22570100000000001</v>
      </c>
      <c r="T315" s="22">
        <v>2.3686938</v>
      </c>
      <c r="U315" s="22">
        <v>1.0819064899999999</v>
      </c>
      <c r="V315" s="22">
        <v>10.59894547</v>
      </c>
      <c r="W315" s="22">
        <v>8.2404640000000001E-2</v>
      </c>
      <c r="X315" s="42"/>
    </row>
    <row r="316" spans="2:24" ht="18" customHeight="1" x14ac:dyDescent="0.2">
      <c r="B316" s="18" t="s">
        <v>311</v>
      </c>
      <c r="C316" s="19" t="s">
        <v>39</v>
      </c>
      <c r="D316" s="39">
        <v>46.92141826000001</v>
      </c>
      <c r="E316" s="21">
        <v>3.6106646699999998</v>
      </c>
      <c r="F316" s="22">
        <v>3.27689415</v>
      </c>
      <c r="G316" s="22">
        <v>0.33377052000000001</v>
      </c>
      <c r="H316" s="23">
        <v>43.310753590000004</v>
      </c>
      <c r="I316" s="22">
        <v>13.09437325</v>
      </c>
      <c r="J316" s="22">
        <v>5.6251527999999995</v>
      </c>
      <c r="K316" s="22">
        <v>0</v>
      </c>
      <c r="L316" s="22">
        <v>2.1197999999999999E-4</v>
      </c>
      <c r="M316" s="22">
        <v>8.8658000000000009E-4</v>
      </c>
      <c r="N316" s="22">
        <v>0.17334960999999999</v>
      </c>
      <c r="O316" s="22">
        <v>16.076361300000002</v>
      </c>
      <c r="P316" s="22">
        <v>2.9006799999999997E-3</v>
      </c>
      <c r="Q316" s="24">
        <v>1.157498E-2</v>
      </c>
      <c r="R316" s="22">
        <v>4.5000000000000003E-5</v>
      </c>
      <c r="S316" s="22">
        <v>0</v>
      </c>
      <c r="T316" s="22">
        <v>1.07328237</v>
      </c>
      <c r="U316" s="22">
        <v>1.1459499199999998</v>
      </c>
      <c r="V316" s="22">
        <v>6.0659402099999999</v>
      </c>
      <c r="W316" s="22">
        <v>4.0724910000000003E-2</v>
      </c>
      <c r="X316" s="42"/>
    </row>
    <row r="317" spans="2:24" ht="21" customHeight="1" x14ac:dyDescent="0.2">
      <c r="B317" s="18" t="s">
        <v>312</v>
      </c>
      <c r="C317" s="12" t="s">
        <v>40</v>
      </c>
      <c r="D317" s="38">
        <v>969.34677492999981</v>
      </c>
      <c r="E317" s="14">
        <v>170.41375679999999</v>
      </c>
      <c r="F317" s="15">
        <v>151.02531193999999</v>
      </c>
      <c r="G317" s="15">
        <v>19.388444860000003</v>
      </c>
      <c r="H317" s="16">
        <v>798.93301812999994</v>
      </c>
      <c r="I317" s="15">
        <v>254.4834668</v>
      </c>
      <c r="J317" s="15">
        <v>75.002446669999998</v>
      </c>
      <c r="K317" s="15">
        <v>0</v>
      </c>
      <c r="L317" s="15">
        <v>1.3968949999999999E-2</v>
      </c>
      <c r="M317" s="15">
        <v>0.37361361000000004</v>
      </c>
      <c r="N317" s="15">
        <v>1.1723399299999999</v>
      </c>
      <c r="O317" s="15">
        <v>309.94084533</v>
      </c>
      <c r="P317" s="15">
        <v>21.533613179999996</v>
      </c>
      <c r="Q317" s="17">
        <v>1.279248E-2</v>
      </c>
      <c r="R317" s="15">
        <v>5.764068E-2</v>
      </c>
      <c r="S317" s="15">
        <v>4.5889999999999999E-4</v>
      </c>
      <c r="T317" s="15">
        <v>22.965752399999996</v>
      </c>
      <c r="U317" s="15">
        <v>32.55003628</v>
      </c>
      <c r="V317" s="15">
        <v>80.326209509999998</v>
      </c>
      <c r="W317" s="15">
        <v>0.49983340999999992</v>
      </c>
      <c r="X317" s="42"/>
    </row>
    <row r="318" spans="2:24" ht="18" customHeight="1" x14ac:dyDescent="0.2">
      <c r="B318" s="18" t="s">
        <v>313</v>
      </c>
      <c r="C318" s="19" t="s">
        <v>41</v>
      </c>
      <c r="D318" s="39">
        <v>115.91372512000001</v>
      </c>
      <c r="E318" s="21">
        <v>14.193566039999999</v>
      </c>
      <c r="F318" s="22">
        <v>13.438865869999999</v>
      </c>
      <c r="G318" s="22">
        <v>0.75470017</v>
      </c>
      <c r="H318" s="23">
        <v>101.72015908</v>
      </c>
      <c r="I318" s="22">
        <v>32.358425840000002</v>
      </c>
      <c r="J318" s="22">
        <v>8.4577703900000003</v>
      </c>
      <c r="K318" s="22">
        <v>0</v>
      </c>
      <c r="L318" s="22">
        <v>0</v>
      </c>
      <c r="M318" s="22">
        <v>1.4010399999999999E-3</v>
      </c>
      <c r="N318" s="22">
        <v>0.14877204999999999</v>
      </c>
      <c r="O318" s="22">
        <v>31.32869539</v>
      </c>
      <c r="P318" s="22">
        <v>7.6773229999999998E-2</v>
      </c>
      <c r="Q318" s="24">
        <v>0</v>
      </c>
      <c r="R318" s="22">
        <v>0</v>
      </c>
      <c r="S318" s="22">
        <v>0</v>
      </c>
      <c r="T318" s="22">
        <v>2.7841653100000001</v>
      </c>
      <c r="U318" s="22">
        <v>8.9013101599999995</v>
      </c>
      <c r="V318" s="22">
        <v>17.597823089999999</v>
      </c>
      <c r="W318" s="22">
        <v>6.5022579999999996E-2</v>
      </c>
      <c r="X318" s="42"/>
    </row>
    <row r="319" spans="2:24" ht="18" customHeight="1" x14ac:dyDescent="0.2">
      <c r="B319" s="18" t="s">
        <v>314</v>
      </c>
      <c r="C319" s="19" t="s">
        <v>42</v>
      </c>
      <c r="D319" s="39">
        <v>126.72517667</v>
      </c>
      <c r="E319" s="21">
        <v>12.61708681</v>
      </c>
      <c r="F319" s="22">
        <v>10.716536769999999</v>
      </c>
      <c r="G319" s="22">
        <v>1.9005500399999999</v>
      </c>
      <c r="H319" s="23">
        <v>114.10808985999999</v>
      </c>
      <c r="I319" s="22">
        <v>38.414738399999997</v>
      </c>
      <c r="J319" s="22">
        <v>9.5486098300000002</v>
      </c>
      <c r="K319" s="22">
        <v>0</v>
      </c>
      <c r="L319" s="22">
        <v>0</v>
      </c>
      <c r="M319" s="22">
        <v>2.6940000000000003E-5</v>
      </c>
      <c r="N319" s="22">
        <v>0.15369532999999999</v>
      </c>
      <c r="O319" s="22">
        <v>41.981822520000001</v>
      </c>
      <c r="P319" s="22">
        <v>0.39922334999999998</v>
      </c>
      <c r="Q319" s="24">
        <v>0</v>
      </c>
      <c r="R319" s="22">
        <v>3.4499669999999996E-2</v>
      </c>
      <c r="S319" s="22">
        <v>4.5889999999999999E-4</v>
      </c>
      <c r="T319" s="22">
        <v>4.1851178199999994</v>
      </c>
      <c r="U319" s="22">
        <v>3.83696444</v>
      </c>
      <c r="V319" s="22">
        <v>15.426663439999999</v>
      </c>
      <c r="W319" s="22">
        <v>0.12626921999999999</v>
      </c>
      <c r="X319" s="42"/>
    </row>
    <row r="320" spans="2:24" ht="18" customHeight="1" x14ac:dyDescent="0.2">
      <c r="B320" s="18" t="s">
        <v>315</v>
      </c>
      <c r="C320" s="19" t="s">
        <v>43</v>
      </c>
      <c r="D320" s="39">
        <v>534.2268970099999</v>
      </c>
      <c r="E320" s="21">
        <v>122.01896675</v>
      </c>
      <c r="F320" s="22">
        <v>110.36649278</v>
      </c>
      <c r="G320" s="22">
        <v>11.652473970000001</v>
      </c>
      <c r="H320" s="23">
        <v>412.20793025999984</v>
      </c>
      <c r="I320" s="22">
        <v>129.33169921999999</v>
      </c>
      <c r="J320" s="22">
        <v>40.001012250000002</v>
      </c>
      <c r="K320" s="22">
        <v>0</v>
      </c>
      <c r="L320" s="22">
        <v>1.2077629999999999E-2</v>
      </c>
      <c r="M320" s="22">
        <v>0.35511153000000001</v>
      </c>
      <c r="N320" s="22">
        <v>0.43260662</v>
      </c>
      <c r="O320" s="22">
        <v>165.55795090999999</v>
      </c>
      <c r="P320" s="22">
        <v>20.574828399999998</v>
      </c>
      <c r="Q320" s="24">
        <v>1.279248E-2</v>
      </c>
      <c r="R320" s="22">
        <v>1.9700180000000001E-2</v>
      </c>
      <c r="S320" s="22">
        <v>0</v>
      </c>
      <c r="T320" s="22">
        <v>10.948942710000001</v>
      </c>
      <c r="U320" s="22">
        <v>16.096571650000001</v>
      </c>
      <c r="V320" s="22">
        <v>28.663777159999999</v>
      </c>
      <c r="W320" s="22">
        <v>0.20085951999999999</v>
      </c>
      <c r="X320" s="42"/>
    </row>
    <row r="321" spans="2:24" ht="18" customHeight="1" x14ac:dyDescent="0.2">
      <c r="B321" s="18" t="s">
        <v>383</v>
      </c>
      <c r="C321" s="19" t="s">
        <v>348</v>
      </c>
      <c r="D321" s="39">
        <v>59.384290119999989</v>
      </c>
      <c r="E321" s="21">
        <v>13.912893449999999</v>
      </c>
      <c r="F321" s="22">
        <v>10.778450019999999</v>
      </c>
      <c r="G321" s="22">
        <v>3.1344434300000001</v>
      </c>
      <c r="H321" s="23">
        <v>45.471396669999997</v>
      </c>
      <c r="I321" s="22">
        <v>20.118806849999999</v>
      </c>
      <c r="J321" s="22">
        <v>2.13618233</v>
      </c>
      <c r="K321" s="22">
        <v>0</v>
      </c>
      <c r="L321" s="22">
        <v>0</v>
      </c>
      <c r="M321" s="22">
        <v>1.0450649999999999E-2</v>
      </c>
      <c r="N321" s="22">
        <v>4.5057199999999999E-2</v>
      </c>
      <c r="O321" s="22">
        <v>14.0116277</v>
      </c>
      <c r="P321" s="22">
        <v>7.2985100000000002E-3</v>
      </c>
      <c r="Q321" s="24">
        <v>0</v>
      </c>
      <c r="R321" s="22">
        <v>0</v>
      </c>
      <c r="S321" s="22">
        <v>0</v>
      </c>
      <c r="T321" s="22">
        <v>1.30887971</v>
      </c>
      <c r="U321" s="22">
        <v>1.8848348300000002</v>
      </c>
      <c r="V321" s="22">
        <v>5.9198068899999994</v>
      </c>
      <c r="W321" s="22">
        <v>2.8452000000000002E-2</v>
      </c>
      <c r="X321" s="42"/>
    </row>
    <row r="322" spans="2:24" ht="18" customHeight="1" x14ac:dyDescent="0.2">
      <c r="B322" s="18" t="s">
        <v>316</v>
      </c>
      <c r="C322" s="19" t="s">
        <v>44</v>
      </c>
      <c r="D322" s="39">
        <v>50.015657429999997</v>
      </c>
      <c r="E322" s="21">
        <v>1.76600932</v>
      </c>
      <c r="F322" s="22">
        <v>1.29673744</v>
      </c>
      <c r="G322" s="22">
        <v>0.46927188000000003</v>
      </c>
      <c r="H322" s="23">
        <v>48.249648110000003</v>
      </c>
      <c r="I322" s="22">
        <v>17.199623370000001</v>
      </c>
      <c r="J322" s="22">
        <v>4.4815249699999997</v>
      </c>
      <c r="K322" s="22">
        <v>0</v>
      </c>
      <c r="L322" s="22">
        <v>1.8913199999999999E-3</v>
      </c>
      <c r="M322" s="22">
        <v>5.27386E-3</v>
      </c>
      <c r="N322" s="22">
        <v>0.11812188999999999</v>
      </c>
      <c r="O322" s="22">
        <v>20.408606899999999</v>
      </c>
      <c r="P322" s="22">
        <v>2.9999999999999997E-4</v>
      </c>
      <c r="Q322" s="24">
        <v>0</v>
      </c>
      <c r="R322" s="22">
        <v>3.0749999999999999E-4</v>
      </c>
      <c r="S322" s="22">
        <v>0</v>
      </c>
      <c r="T322" s="22">
        <v>1.3014790700000001</v>
      </c>
      <c r="U322" s="22">
        <v>0.49511392999999998</v>
      </c>
      <c r="V322" s="22">
        <v>4.2194753</v>
      </c>
      <c r="W322" s="22">
        <v>1.7930000000000001E-2</v>
      </c>
      <c r="X322" s="42"/>
    </row>
    <row r="323" spans="2:24" ht="18" customHeight="1" thickBot="1" x14ac:dyDescent="0.25">
      <c r="B323" s="18" t="s">
        <v>317</v>
      </c>
      <c r="C323" s="25" t="s">
        <v>45</v>
      </c>
      <c r="D323" s="40">
        <v>83.08102857999998</v>
      </c>
      <c r="E323" s="27">
        <v>5.9052344300000001</v>
      </c>
      <c r="F323" s="28">
        <v>4.4282290599999996</v>
      </c>
      <c r="G323" s="28">
        <v>1.4770053700000001</v>
      </c>
      <c r="H323" s="29">
        <v>77.175794149999973</v>
      </c>
      <c r="I323" s="28">
        <v>17.060173119999998</v>
      </c>
      <c r="J323" s="28">
        <v>10.377346900000001</v>
      </c>
      <c r="K323" s="28">
        <v>0</v>
      </c>
      <c r="L323" s="28">
        <v>0</v>
      </c>
      <c r="M323" s="28">
        <v>1.3495899999999999E-3</v>
      </c>
      <c r="N323" s="28">
        <v>0.27408684</v>
      </c>
      <c r="O323" s="28">
        <v>36.652141909999997</v>
      </c>
      <c r="P323" s="28">
        <v>0.47518969</v>
      </c>
      <c r="Q323" s="30">
        <v>0</v>
      </c>
      <c r="R323" s="28">
        <v>3.1333300000000001E-3</v>
      </c>
      <c r="S323" s="28">
        <v>0</v>
      </c>
      <c r="T323" s="28">
        <v>2.4371677799999998</v>
      </c>
      <c r="U323" s="28">
        <v>1.33524127</v>
      </c>
      <c r="V323" s="28">
        <v>8.4986636300000011</v>
      </c>
      <c r="W323" s="28">
        <v>6.1300089999999995E-2</v>
      </c>
      <c r="X323" s="42"/>
    </row>
    <row r="324" spans="2:24" customFormat="1" ht="18" customHeight="1" thickTop="1" thickBot="1" x14ac:dyDescent="0.25">
      <c r="B324" s="18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2"/>
    </row>
    <row r="325" spans="2:24" ht="27" customHeight="1" thickTop="1" x14ac:dyDescent="0.2">
      <c r="C325" s="35" t="s">
        <v>388</v>
      </c>
      <c r="D325" s="5" t="s">
        <v>3</v>
      </c>
      <c r="E325" s="6" t="s">
        <v>4</v>
      </c>
      <c r="F325" s="5" t="s">
        <v>5</v>
      </c>
      <c r="G325" s="5" t="s">
        <v>6</v>
      </c>
      <c r="H325" s="5" t="s">
        <v>7</v>
      </c>
      <c r="I325" s="5" t="s">
        <v>8</v>
      </c>
      <c r="J325" s="5" t="s">
        <v>9</v>
      </c>
      <c r="K325" s="5" t="s">
        <v>10</v>
      </c>
      <c r="L325" s="5" t="s">
        <v>11</v>
      </c>
      <c r="M325" s="5" t="s">
        <v>12</v>
      </c>
      <c r="N325" s="5" t="s">
        <v>13</v>
      </c>
      <c r="O325" s="5" t="s">
        <v>14</v>
      </c>
      <c r="P325" s="5" t="s">
        <v>15</v>
      </c>
      <c r="Q325" s="5" t="s">
        <v>16</v>
      </c>
      <c r="R325" s="5" t="s">
        <v>17</v>
      </c>
      <c r="S325" s="5" t="s">
        <v>18</v>
      </c>
      <c r="T325" s="5" t="s">
        <v>19</v>
      </c>
      <c r="U325" s="5" t="s">
        <v>20</v>
      </c>
      <c r="V325" s="5" t="s">
        <v>21</v>
      </c>
      <c r="W325" s="5" t="s">
        <v>22</v>
      </c>
      <c r="X325" s="42"/>
    </row>
    <row r="326" spans="2:24" ht="27.75" customHeight="1" x14ac:dyDescent="0.2">
      <c r="B326" s="18" t="s">
        <v>319</v>
      </c>
      <c r="C326" s="36" t="s">
        <v>3</v>
      </c>
      <c r="D326" s="37">
        <v>51625.79832188999</v>
      </c>
      <c r="E326" s="8">
        <v>15787.034871369999</v>
      </c>
      <c r="F326" s="9">
        <v>13629.801068049999</v>
      </c>
      <c r="G326" s="9">
        <v>2157.2338033199994</v>
      </c>
      <c r="H326" s="9">
        <v>35838.763450519989</v>
      </c>
      <c r="I326" s="9">
        <v>13627.26324072</v>
      </c>
      <c r="J326" s="9">
        <v>3905.5695229599996</v>
      </c>
      <c r="K326" s="9">
        <v>2.7388400000000002E-3</v>
      </c>
      <c r="L326" s="9">
        <v>0.23359742</v>
      </c>
      <c r="M326" s="9">
        <v>1.2518331300000001</v>
      </c>
      <c r="N326" s="9">
        <v>21.245250359999996</v>
      </c>
      <c r="O326" s="9">
        <v>12022.73485778</v>
      </c>
      <c r="P326" s="9">
        <v>709.50213616999997</v>
      </c>
      <c r="Q326" s="9">
        <v>368.70601632000006</v>
      </c>
      <c r="R326" s="9">
        <v>2898.9193265199997</v>
      </c>
      <c r="S326" s="9">
        <v>311.56207110000008</v>
      </c>
      <c r="T326" s="10">
        <v>336.48469145999991</v>
      </c>
      <c r="U326" s="9">
        <v>717.13408172999993</v>
      </c>
      <c r="V326" s="11">
        <v>913.75984153000013</v>
      </c>
      <c r="W326" s="9">
        <v>4.3942444800000002</v>
      </c>
      <c r="X326" s="42"/>
    </row>
    <row r="327" spans="2:24" ht="21" customHeight="1" x14ac:dyDescent="0.2">
      <c r="B327" s="18" t="s">
        <v>320</v>
      </c>
      <c r="C327" s="12" t="s">
        <v>23</v>
      </c>
      <c r="D327" s="38">
        <v>48627.805778819995</v>
      </c>
      <c r="E327" s="14">
        <v>15158.450229730001</v>
      </c>
      <c r="F327" s="15">
        <v>13095.418475390001</v>
      </c>
      <c r="G327" s="15">
        <v>2063.0317543399997</v>
      </c>
      <c r="H327" s="16">
        <v>33469.355549089996</v>
      </c>
      <c r="I327" s="15">
        <v>12958.62845984</v>
      </c>
      <c r="J327" s="15">
        <v>3658.4025157899996</v>
      </c>
      <c r="K327" s="15">
        <v>2.7388400000000002E-3</v>
      </c>
      <c r="L327" s="15">
        <v>0.19807054000000002</v>
      </c>
      <c r="M327" s="15">
        <v>1.15166119</v>
      </c>
      <c r="N327" s="15">
        <v>15.712310229999998</v>
      </c>
      <c r="O327" s="15">
        <v>11110.123742940001</v>
      </c>
      <c r="P327" s="15">
        <v>597.48209312000006</v>
      </c>
      <c r="Q327" s="17">
        <v>368.65648814000002</v>
      </c>
      <c r="R327" s="15">
        <v>2898.7603340299997</v>
      </c>
      <c r="S327" s="15">
        <v>311.44707046000002</v>
      </c>
      <c r="T327" s="15">
        <v>283.88974434999994</v>
      </c>
      <c r="U327" s="15">
        <v>448.67565162</v>
      </c>
      <c r="V327" s="15">
        <v>812.99091463000002</v>
      </c>
      <c r="W327" s="15">
        <v>3.2337533700000001</v>
      </c>
      <c r="X327" s="42"/>
    </row>
    <row r="328" spans="2:24" ht="18" customHeight="1" x14ac:dyDescent="0.2">
      <c r="B328" s="18" t="s">
        <v>321</v>
      </c>
      <c r="C328" s="19" t="s">
        <v>24</v>
      </c>
      <c r="D328" s="39">
        <v>48188.551521529997</v>
      </c>
      <c r="E328" s="21">
        <v>15080.212073319999</v>
      </c>
      <c r="F328" s="22">
        <v>13025.37737602</v>
      </c>
      <c r="G328" s="22">
        <v>2054.8346972999998</v>
      </c>
      <c r="H328" s="23">
        <v>33108.339448209997</v>
      </c>
      <c r="I328" s="22">
        <v>12833.43458298</v>
      </c>
      <c r="J328" s="22">
        <v>3623.6568924099997</v>
      </c>
      <c r="K328" s="22">
        <v>2.7388400000000002E-3</v>
      </c>
      <c r="L328" s="22">
        <v>0.19807054000000002</v>
      </c>
      <c r="M328" s="22">
        <v>0.49543290000000001</v>
      </c>
      <c r="N328" s="22">
        <v>14.743512669999999</v>
      </c>
      <c r="O328" s="22">
        <v>10970.007049190001</v>
      </c>
      <c r="P328" s="22">
        <v>597.34774265999999</v>
      </c>
      <c r="Q328" s="24">
        <v>368.65499754000001</v>
      </c>
      <c r="R328" s="22">
        <v>2898.74993653</v>
      </c>
      <c r="S328" s="22">
        <v>311.44699175</v>
      </c>
      <c r="T328" s="22">
        <v>275.72509736000001</v>
      </c>
      <c r="U328" s="22">
        <v>412.93414694000001</v>
      </c>
      <c r="V328" s="22">
        <v>797.79327590000003</v>
      </c>
      <c r="W328" s="22">
        <v>3.1489799999999999</v>
      </c>
      <c r="X328" s="42"/>
    </row>
    <row r="329" spans="2:24" ht="18" customHeight="1" x14ac:dyDescent="0.2">
      <c r="B329" s="18" t="s">
        <v>360</v>
      </c>
      <c r="C329" s="19" t="s">
        <v>346</v>
      </c>
      <c r="D329" s="39">
        <v>255.63792157000003</v>
      </c>
      <c r="E329" s="21">
        <v>50.759831920000003</v>
      </c>
      <c r="F329" s="22">
        <v>45.900112350000001</v>
      </c>
      <c r="G329" s="22">
        <v>4.8597195700000002</v>
      </c>
      <c r="H329" s="23">
        <v>204.87808965000002</v>
      </c>
      <c r="I329" s="22">
        <v>82.350319959999993</v>
      </c>
      <c r="J329" s="22">
        <v>17.010106820000001</v>
      </c>
      <c r="K329" s="22">
        <v>0</v>
      </c>
      <c r="L329" s="22">
        <v>0</v>
      </c>
      <c r="M329" s="22">
        <v>0.65622829000000005</v>
      </c>
      <c r="N329" s="22">
        <v>0.65451278000000002</v>
      </c>
      <c r="O329" s="22">
        <v>81.860210620000004</v>
      </c>
      <c r="P329" s="22">
        <v>0.11345757000000001</v>
      </c>
      <c r="Q329" s="24">
        <v>1.5328E-4</v>
      </c>
      <c r="R329" s="22">
        <v>2.2125000000000001E-3</v>
      </c>
      <c r="S329" s="22">
        <v>0</v>
      </c>
      <c r="T329" s="22">
        <v>4.5072387200000001</v>
      </c>
      <c r="U329" s="22">
        <v>13.8572384</v>
      </c>
      <c r="V329" s="22">
        <v>3.8461226900000001</v>
      </c>
      <c r="W329" s="22">
        <v>2.028802E-2</v>
      </c>
      <c r="X329" s="42"/>
    </row>
    <row r="330" spans="2:24" ht="18" customHeight="1" x14ac:dyDescent="0.2">
      <c r="B330" s="18" t="s">
        <v>322</v>
      </c>
      <c r="C330" s="19" t="s">
        <v>25</v>
      </c>
      <c r="D330" s="39">
        <v>138.86099419000001</v>
      </c>
      <c r="E330" s="21">
        <v>24.0503936</v>
      </c>
      <c r="F330" s="22">
        <v>21.32087237</v>
      </c>
      <c r="G330" s="22">
        <v>2.72952123</v>
      </c>
      <c r="H330" s="23">
        <v>114.81060059000002</v>
      </c>
      <c r="I330" s="22">
        <v>27.507857600000001</v>
      </c>
      <c r="J330" s="22">
        <v>13.491930460000001</v>
      </c>
      <c r="K330" s="22">
        <v>0</v>
      </c>
      <c r="L330" s="22">
        <v>0</v>
      </c>
      <c r="M330" s="22">
        <v>0</v>
      </c>
      <c r="N330" s="22">
        <v>0.15475468000000001</v>
      </c>
      <c r="O330" s="22">
        <v>45.719870130000004</v>
      </c>
      <c r="P330" s="22">
        <v>2.2033999999999999E-4</v>
      </c>
      <c r="Q330" s="24">
        <v>0</v>
      </c>
      <c r="R330" s="22">
        <v>4.3425E-3</v>
      </c>
      <c r="S330" s="22">
        <v>7.8709999999999997E-5</v>
      </c>
      <c r="T330" s="22">
        <v>2.7232800699999999</v>
      </c>
      <c r="U330" s="22">
        <v>15.567807539999999</v>
      </c>
      <c r="V330" s="22">
        <v>9.6211610600000004</v>
      </c>
      <c r="W330" s="22">
        <v>1.9297499999999999E-2</v>
      </c>
      <c r="X330" s="42"/>
    </row>
    <row r="331" spans="2:24" ht="18" customHeight="1" x14ac:dyDescent="0.2">
      <c r="B331" s="18" t="s">
        <v>323</v>
      </c>
      <c r="C331" s="19" t="s">
        <v>26</v>
      </c>
      <c r="D331" s="39">
        <v>44.755341530000003</v>
      </c>
      <c r="E331" s="21">
        <v>3.4279308899999998</v>
      </c>
      <c r="F331" s="22">
        <v>2.8201146499999998</v>
      </c>
      <c r="G331" s="22">
        <v>0.60781624000000001</v>
      </c>
      <c r="H331" s="23">
        <v>41.327410640000004</v>
      </c>
      <c r="I331" s="22">
        <v>15.3356993</v>
      </c>
      <c r="J331" s="22">
        <v>4.2435860999999999</v>
      </c>
      <c r="K331" s="22">
        <v>0</v>
      </c>
      <c r="L331" s="22">
        <v>0</v>
      </c>
      <c r="M331" s="22">
        <v>0</v>
      </c>
      <c r="N331" s="22">
        <v>0.15953010000000001</v>
      </c>
      <c r="O331" s="22">
        <v>12.536612999999999</v>
      </c>
      <c r="P331" s="22">
        <v>2.0672549999999998E-2</v>
      </c>
      <c r="Q331" s="24">
        <v>1.3373199999999999E-3</v>
      </c>
      <c r="R331" s="22">
        <v>3.8425E-3</v>
      </c>
      <c r="S331" s="22">
        <v>0</v>
      </c>
      <c r="T331" s="22">
        <v>0.93412819999999996</v>
      </c>
      <c r="U331" s="22">
        <v>6.3164587399999998</v>
      </c>
      <c r="V331" s="22">
        <v>1.73035498</v>
      </c>
      <c r="W331" s="22">
        <v>4.5187850000000002E-2</v>
      </c>
      <c r="X331" s="42"/>
    </row>
    <row r="332" spans="2:24" ht="21" customHeight="1" x14ac:dyDescent="0.2">
      <c r="B332" s="18" t="s">
        <v>324</v>
      </c>
      <c r="C332" s="12" t="s">
        <v>27</v>
      </c>
      <c r="D332" s="38">
        <v>1013.35854652</v>
      </c>
      <c r="E332" s="14">
        <v>261.05002481999998</v>
      </c>
      <c r="F332" s="15">
        <v>234.57361035999998</v>
      </c>
      <c r="G332" s="15">
        <v>26.476414460000001</v>
      </c>
      <c r="H332" s="16">
        <v>752.30852170000003</v>
      </c>
      <c r="I332" s="15">
        <v>215.51577609</v>
      </c>
      <c r="J332" s="15">
        <v>95.57534729999999</v>
      </c>
      <c r="K332" s="15">
        <v>0</v>
      </c>
      <c r="L332" s="15">
        <v>3.5526879999999997E-2</v>
      </c>
      <c r="M332" s="15">
        <v>2.7519599999999999E-3</v>
      </c>
      <c r="N332" s="15">
        <v>1.8948361600000001</v>
      </c>
      <c r="O332" s="15">
        <v>314.57780970000005</v>
      </c>
      <c r="P332" s="15">
        <v>0.40756829000000006</v>
      </c>
      <c r="Q332" s="17">
        <v>1.7627159999999999E-2</v>
      </c>
      <c r="R332" s="15">
        <v>6.3375000000000003E-3</v>
      </c>
      <c r="S332" s="15">
        <v>3.4002690000000002E-2</v>
      </c>
      <c r="T332" s="15">
        <v>13.33269733</v>
      </c>
      <c r="U332" s="15">
        <v>79.915191130000011</v>
      </c>
      <c r="V332" s="15">
        <v>30.720679910000001</v>
      </c>
      <c r="W332" s="15">
        <v>0.27236959999999999</v>
      </c>
      <c r="X332" s="42"/>
    </row>
    <row r="333" spans="2:24" ht="18" customHeight="1" x14ac:dyDescent="0.2">
      <c r="B333" s="18" t="s">
        <v>325</v>
      </c>
      <c r="C333" s="19" t="s">
        <v>28</v>
      </c>
      <c r="D333" s="39">
        <v>661.5556236299999</v>
      </c>
      <c r="E333" s="21">
        <v>198.48043182999999</v>
      </c>
      <c r="F333" s="22">
        <v>177.09380241999997</v>
      </c>
      <c r="G333" s="22">
        <v>21.386629410000001</v>
      </c>
      <c r="H333" s="23">
        <v>463.07519179999991</v>
      </c>
      <c r="I333" s="22">
        <v>143.20570927</v>
      </c>
      <c r="J333" s="22">
        <v>64.336041100000003</v>
      </c>
      <c r="K333" s="22">
        <v>0</v>
      </c>
      <c r="L333" s="22">
        <v>0</v>
      </c>
      <c r="M333" s="22">
        <v>5.0090000000000003E-5</v>
      </c>
      <c r="N333" s="22">
        <v>0.62994285999999999</v>
      </c>
      <c r="O333" s="22">
        <v>210.88930717</v>
      </c>
      <c r="P333" s="22">
        <v>0.33082532000000003</v>
      </c>
      <c r="Q333" s="24">
        <v>0</v>
      </c>
      <c r="R333" s="22">
        <v>1.335E-3</v>
      </c>
      <c r="S333" s="22">
        <v>3.4002690000000002E-2</v>
      </c>
      <c r="T333" s="22">
        <v>5.4359513499999998</v>
      </c>
      <c r="U333" s="22">
        <v>28.49497929</v>
      </c>
      <c r="V333" s="22">
        <v>9.6748544199999991</v>
      </c>
      <c r="W333" s="22">
        <v>4.219324E-2</v>
      </c>
      <c r="X333" s="42"/>
    </row>
    <row r="334" spans="2:24" ht="18" customHeight="1" x14ac:dyDescent="0.2">
      <c r="B334" s="18" t="s">
        <v>326</v>
      </c>
      <c r="C334" s="19" t="s">
        <v>29</v>
      </c>
      <c r="D334" s="39">
        <v>81.864857960000009</v>
      </c>
      <c r="E334" s="21">
        <v>11.131107220000001</v>
      </c>
      <c r="F334" s="22">
        <v>9.9594415000000005</v>
      </c>
      <c r="G334" s="22">
        <v>1.17166572</v>
      </c>
      <c r="H334" s="23">
        <v>70.733750740000005</v>
      </c>
      <c r="I334" s="22">
        <v>18.607298510000003</v>
      </c>
      <c r="J334" s="22">
        <v>7.94235588</v>
      </c>
      <c r="K334" s="22">
        <v>0</v>
      </c>
      <c r="L334" s="22">
        <v>0</v>
      </c>
      <c r="M334" s="22">
        <v>0</v>
      </c>
      <c r="N334" s="22">
        <v>0.19167907999999997</v>
      </c>
      <c r="O334" s="22">
        <v>29.004134100000002</v>
      </c>
      <c r="P334" s="22">
        <v>3.7333749999999999E-2</v>
      </c>
      <c r="Q334" s="24">
        <v>0</v>
      </c>
      <c r="R334" s="22">
        <v>0</v>
      </c>
      <c r="S334" s="22">
        <v>0</v>
      </c>
      <c r="T334" s="22">
        <v>1.7572479599999999</v>
      </c>
      <c r="U334" s="22">
        <v>9.7484810199999998</v>
      </c>
      <c r="V334" s="22">
        <v>3.4212483499999999</v>
      </c>
      <c r="W334" s="22">
        <v>2.3972090000000001E-2</v>
      </c>
      <c r="X334" s="42"/>
    </row>
    <row r="335" spans="2:24" ht="18" customHeight="1" x14ac:dyDescent="0.2">
      <c r="B335" s="18" t="s">
        <v>372</v>
      </c>
      <c r="C335" s="19" t="s">
        <v>347</v>
      </c>
      <c r="D335" s="39">
        <v>107.27643924</v>
      </c>
      <c r="E335" s="21">
        <v>20.077280689999998</v>
      </c>
      <c r="F335" s="22">
        <v>17.602768309999998</v>
      </c>
      <c r="G335" s="22">
        <v>2.4745123799999997</v>
      </c>
      <c r="H335" s="23">
        <v>87.199158550000007</v>
      </c>
      <c r="I335" s="22">
        <v>24.181135279999999</v>
      </c>
      <c r="J335" s="22">
        <v>10.062981310000001</v>
      </c>
      <c r="K335" s="22">
        <v>0</v>
      </c>
      <c r="L335" s="22">
        <v>0</v>
      </c>
      <c r="M335" s="22">
        <v>2.52908E-3</v>
      </c>
      <c r="N335" s="22">
        <v>0.47054883000000003</v>
      </c>
      <c r="O335" s="22">
        <v>30.946572170000003</v>
      </c>
      <c r="P335" s="22">
        <v>2.8431270000000002E-2</v>
      </c>
      <c r="Q335" s="24">
        <v>5.3205100000000005E-3</v>
      </c>
      <c r="R335" s="22">
        <v>3.15E-3</v>
      </c>
      <c r="S335" s="22">
        <v>0</v>
      </c>
      <c r="T335" s="22">
        <v>2.7865583100000002</v>
      </c>
      <c r="U335" s="22">
        <v>13.530546960000001</v>
      </c>
      <c r="V335" s="22">
        <v>5.1352568499999993</v>
      </c>
      <c r="W335" s="22">
        <v>4.6127980000000006E-2</v>
      </c>
      <c r="X335" s="42"/>
    </row>
    <row r="336" spans="2:24" ht="18" customHeight="1" x14ac:dyDescent="0.2">
      <c r="B336" s="18" t="s">
        <v>327</v>
      </c>
      <c r="C336" s="19" t="s">
        <v>30</v>
      </c>
      <c r="D336" s="39">
        <v>66.969055619999992</v>
      </c>
      <c r="E336" s="21">
        <v>7.2161944399999998</v>
      </c>
      <c r="F336" s="22">
        <v>6.6427208699999998</v>
      </c>
      <c r="G336" s="22">
        <v>0.57347356999999999</v>
      </c>
      <c r="H336" s="23">
        <v>59.752861179999996</v>
      </c>
      <c r="I336" s="22">
        <v>15.31092982</v>
      </c>
      <c r="J336" s="22">
        <v>4.9985678499999997</v>
      </c>
      <c r="K336" s="22">
        <v>0</v>
      </c>
      <c r="L336" s="22">
        <v>0</v>
      </c>
      <c r="M336" s="22">
        <v>1.7279E-4</v>
      </c>
      <c r="N336" s="22">
        <v>0.27872805</v>
      </c>
      <c r="O336" s="22">
        <v>20.6180901</v>
      </c>
      <c r="P336" s="22">
        <v>1.0065950000000001E-2</v>
      </c>
      <c r="Q336" s="24">
        <v>0</v>
      </c>
      <c r="R336" s="22">
        <v>1.8525E-3</v>
      </c>
      <c r="S336" s="22">
        <v>0</v>
      </c>
      <c r="T336" s="22">
        <v>1.7545237</v>
      </c>
      <c r="U336" s="22">
        <v>12.040384490000001</v>
      </c>
      <c r="V336" s="22">
        <v>4.6700944099999999</v>
      </c>
      <c r="W336" s="22">
        <v>6.9451520000000003E-2</v>
      </c>
      <c r="X336" s="42"/>
    </row>
    <row r="337" spans="2:24" ht="18" customHeight="1" x14ac:dyDescent="0.2">
      <c r="B337" s="18" t="s">
        <v>328</v>
      </c>
      <c r="C337" s="19" t="s">
        <v>31</v>
      </c>
      <c r="D337" s="39">
        <v>95.692570070000002</v>
      </c>
      <c r="E337" s="21">
        <v>24.145010639999999</v>
      </c>
      <c r="F337" s="22">
        <v>23.27487726</v>
      </c>
      <c r="G337" s="22">
        <v>0.87013337999999996</v>
      </c>
      <c r="H337" s="23">
        <v>71.547559430000007</v>
      </c>
      <c r="I337" s="22">
        <v>14.21070321</v>
      </c>
      <c r="J337" s="22">
        <v>8.2354011600000003</v>
      </c>
      <c r="K337" s="22">
        <v>0</v>
      </c>
      <c r="L337" s="22">
        <v>3.5526879999999997E-2</v>
      </c>
      <c r="M337" s="22">
        <v>0</v>
      </c>
      <c r="N337" s="22">
        <v>0.32393734000000002</v>
      </c>
      <c r="O337" s="22">
        <v>23.11970616</v>
      </c>
      <c r="P337" s="22">
        <v>9.1200000000000005E-4</v>
      </c>
      <c r="Q337" s="24">
        <v>1.2306649999999999E-2</v>
      </c>
      <c r="R337" s="22">
        <v>0</v>
      </c>
      <c r="S337" s="22">
        <v>0</v>
      </c>
      <c r="T337" s="22">
        <v>1.59841601</v>
      </c>
      <c r="U337" s="22">
        <v>16.100799370000001</v>
      </c>
      <c r="V337" s="22">
        <v>7.8192258800000003</v>
      </c>
      <c r="W337" s="22">
        <v>9.0624769999999993E-2</v>
      </c>
      <c r="X337" s="42"/>
    </row>
    <row r="338" spans="2:24" ht="21" customHeight="1" x14ac:dyDescent="0.2">
      <c r="B338" s="18" t="s">
        <v>329</v>
      </c>
      <c r="C338" s="12" t="s">
        <v>32</v>
      </c>
      <c r="D338" s="38">
        <v>937.51066278999997</v>
      </c>
      <c r="E338" s="14">
        <v>172.29938275000001</v>
      </c>
      <c r="F338" s="15">
        <v>130.01009999999999</v>
      </c>
      <c r="G338" s="15">
        <v>42.289282749999998</v>
      </c>
      <c r="H338" s="16">
        <v>765.21128003999991</v>
      </c>
      <c r="I338" s="15">
        <v>216.30789501999999</v>
      </c>
      <c r="J338" s="15">
        <v>73.031400290000008</v>
      </c>
      <c r="K338" s="15">
        <v>0</v>
      </c>
      <c r="L338" s="15">
        <v>0</v>
      </c>
      <c r="M338" s="15">
        <v>7.0888549999999995E-2</v>
      </c>
      <c r="N338" s="15">
        <v>1.2015854099999999</v>
      </c>
      <c r="O338" s="15">
        <v>270.25620397999995</v>
      </c>
      <c r="P338" s="15">
        <v>86.608298959999999</v>
      </c>
      <c r="Q338" s="17">
        <v>1.8702510000000002E-2</v>
      </c>
      <c r="R338" s="15">
        <v>4.5859999999999998E-2</v>
      </c>
      <c r="S338" s="15">
        <v>8.0168160000000002E-2</v>
      </c>
      <c r="T338" s="15">
        <v>13.630019779999998</v>
      </c>
      <c r="U338" s="15">
        <v>81.113497209999991</v>
      </c>
      <c r="V338" s="15">
        <v>22.507572749999998</v>
      </c>
      <c r="W338" s="15">
        <v>0.33918742000000002</v>
      </c>
      <c r="X338" s="42"/>
    </row>
    <row r="339" spans="2:24" ht="18" customHeight="1" x14ac:dyDescent="0.2">
      <c r="B339" s="18" t="s">
        <v>330</v>
      </c>
      <c r="C339" s="19" t="s">
        <v>33</v>
      </c>
      <c r="D339" s="39">
        <v>215.79015603999997</v>
      </c>
      <c r="E339" s="21">
        <v>27.305241429999999</v>
      </c>
      <c r="F339" s="22">
        <v>20.168982539999998</v>
      </c>
      <c r="G339" s="22">
        <v>7.1362588899999997</v>
      </c>
      <c r="H339" s="23">
        <v>188.48491460999998</v>
      </c>
      <c r="I339" s="22">
        <v>54.214813990000003</v>
      </c>
      <c r="J339" s="22">
        <v>20.62488093</v>
      </c>
      <c r="K339" s="22">
        <v>0</v>
      </c>
      <c r="L339" s="22">
        <v>0</v>
      </c>
      <c r="M339" s="22">
        <v>7.0225759999999998E-2</v>
      </c>
      <c r="N339" s="22">
        <v>0.18890562</v>
      </c>
      <c r="O339" s="22">
        <v>90.355790029999994</v>
      </c>
      <c r="P339" s="22">
        <v>5.6392589999999999E-2</v>
      </c>
      <c r="Q339" s="24">
        <v>0</v>
      </c>
      <c r="R339" s="22">
        <v>7.5624999999999998E-3</v>
      </c>
      <c r="S339" s="22">
        <v>0</v>
      </c>
      <c r="T339" s="22">
        <v>1.61753079</v>
      </c>
      <c r="U339" s="22">
        <v>15.49182016</v>
      </c>
      <c r="V339" s="22">
        <v>5.76046426</v>
      </c>
      <c r="W339" s="22">
        <v>9.6527979999999999E-2</v>
      </c>
      <c r="X339" s="42"/>
    </row>
    <row r="340" spans="2:24" ht="18" customHeight="1" x14ac:dyDescent="0.2">
      <c r="B340" s="18" t="s">
        <v>331</v>
      </c>
      <c r="C340" s="19" t="s">
        <v>34</v>
      </c>
      <c r="D340" s="39">
        <v>134.02378945000001</v>
      </c>
      <c r="E340" s="21">
        <v>29.845587930000001</v>
      </c>
      <c r="F340" s="22">
        <v>27.34284547</v>
      </c>
      <c r="G340" s="22">
        <v>2.5027424599999999</v>
      </c>
      <c r="H340" s="23">
        <v>104.17820152</v>
      </c>
      <c r="I340" s="22">
        <v>38.295605009999996</v>
      </c>
      <c r="J340" s="22">
        <v>9.3168357799999999</v>
      </c>
      <c r="K340" s="22">
        <v>0</v>
      </c>
      <c r="L340" s="22">
        <v>0</v>
      </c>
      <c r="M340" s="22">
        <v>9.9540000000000013E-5</v>
      </c>
      <c r="N340" s="22">
        <v>0.16452253</v>
      </c>
      <c r="O340" s="22">
        <v>35.654306560000002</v>
      </c>
      <c r="P340" s="22">
        <v>1.2036979999999999E-2</v>
      </c>
      <c r="Q340" s="24">
        <v>7.1411800000000004E-3</v>
      </c>
      <c r="R340" s="22">
        <v>1.3500000000000001E-3</v>
      </c>
      <c r="S340" s="22">
        <v>0</v>
      </c>
      <c r="T340" s="22">
        <v>1.8466191599999999</v>
      </c>
      <c r="U340" s="22">
        <v>13.836418539999999</v>
      </c>
      <c r="V340" s="22">
        <v>5.0093158899999999</v>
      </c>
      <c r="W340" s="22">
        <v>3.3950349999999997E-2</v>
      </c>
      <c r="X340" s="42"/>
    </row>
    <row r="341" spans="2:24" ht="18" customHeight="1" x14ac:dyDescent="0.2">
      <c r="B341" s="18" t="s">
        <v>332</v>
      </c>
      <c r="C341" s="19" t="s">
        <v>35</v>
      </c>
      <c r="D341" s="39">
        <v>283.61227887999996</v>
      </c>
      <c r="E341" s="21">
        <v>94.215248150000008</v>
      </c>
      <c r="F341" s="22">
        <v>63.859617700000001</v>
      </c>
      <c r="G341" s="22">
        <v>30.35563045</v>
      </c>
      <c r="H341" s="23">
        <v>189.39703072999998</v>
      </c>
      <c r="I341" s="22">
        <v>35.810174119999999</v>
      </c>
      <c r="J341" s="22">
        <v>13.85836641</v>
      </c>
      <c r="K341" s="22">
        <v>0</v>
      </c>
      <c r="L341" s="22">
        <v>0</v>
      </c>
      <c r="M341" s="22">
        <v>0</v>
      </c>
      <c r="N341" s="22">
        <v>0.15124511999999998</v>
      </c>
      <c r="O341" s="22">
        <v>32.978073930000001</v>
      </c>
      <c r="P341" s="22">
        <v>86.492847909999995</v>
      </c>
      <c r="Q341" s="24">
        <v>0</v>
      </c>
      <c r="R341" s="22">
        <v>3.4047500000000001E-2</v>
      </c>
      <c r="S341" s="22">
        <v>0</v>
      </c>
      <c r="T341" s="22">
        <v>1.4058876999999999</v>
      </c>
      <c r="U341" s="22">
        <v>12.94020798</v>
      </c>
      <c r="V341" s="22">
        <v>5.7006969600000001</v>
      </c>
      <c r="W341" s="22">
        <v>2.5483100000000002E-2</v>
      </c>
      <c r="X341" s="42"/>
    </row>
    <row r="342" spans="2:24" ht="18" customHeight="1" x14ac:dyDescent="0.2">
      <c r="B342" s="18" t="s">
        <v>333</v>
      </c>
      <c r="C342" s="19" t="s">
        <v>36</v>
      </c>
      <c r="D342" s="39">
        <v>132.52198597999998</v>
      </c>
      <c r="E342" s="21">
        <v>7.2687243699999993</v>
      </c>
      <c r="F342" s="22">
        <v>6.7363846699999996</v>
      </c>
      <c r="G342" s="22">
        <v>0.53233969999999997</v>
      </c>
      <c r="H342" s="23">
        <v>125.25326161</v>
      </c>
      <c r="I342" s="22">
        <v>45.653205830000005</v>
      </c>
      <c r="J342" s="22">
        <v>11.82422652</v>
      </c>
      <c r="K342" s="22">
        <v>0</v>
      </c>
      <c r="L342" s="22">
        <v>0</v>
      </c>
      <c r="M342" s="22">
        <v>0</v>
      </c>
      <c r="N342" s="22">
        <v>0.31565156999999999</v>
      </c>
      <c r="O342" s="22">
        <v>50.308228299999996</v>
      </c>
      <c r="P342" s="22">
        <v>5.3924999999999997E-3</v>
      </c>
      <c r="Q342" s="24">
        <v>4.4541299999999997E-3</v>
      </c>
      <c r="R342" s="22">
        <v>2.8999999999999998E-3</v>
      </c>
      <c r="S342" s="22">
        <v>0</v>
      </c>
      <c r="T342" s="22">
        <v>4.1516654199999996</v>
      </c>
      <c r="U342" s="22">
        <v>11.211822880000001</v>
      </c>
      <c r="V342" s="22">
        <v>1.7286755600000001</v>
      </c>
      <c r="W342" s="22">
        <v>4.7038900000000002E-2</v>
      </c>
      <c r="X342" s="42"/>
    </row>
    <row r="343" spans="2:24" ht="18" customHeight="1" x14ac:dyDescent="0.2">
      <c r="B343" s="18" t="s">
        <v>334</v>
      </c>
      <c r="C343" s="19" t="s">
        <v>37</v>
      </c>
      <c r="D343" s="39">
        <v>31.122311750000005</v>
      </c>
      <c r="E343" s="21">
        <v>3.7370105800000002</v>
      </c>
      <c r="F343" s="22">
        <v>3.3946638</v>
      </c>
      <c r="G343" s="22">
        <v>0.34234678000000002</v>
      </c>
      <c r="H343" s="23">
        <v>27.385301170000005</v>
      </c>
      <c r="I343" s="22">
        <v>5.7281498800000001</v>
      </c>
      <c r="J343" s="22">
        <v>2.1868262000000001</v>
      </c>
      <c r="K343" s="22">
        <v>0</v>
      </c>
      <c r="L343" s="22">
        <v>0</v>
      </c>
      <c r="M343" s="22">
        <v>0</v>
      </c>
      <c r="N343" s="22">
        <v>3.8088690000000001E-2</v>
      </c>
      <c r="O343" s="22">
        <v>12.27821803</v>
      </c>
      <c r="P343" s="22">
        <v>2.64263E-3</v>
      </c>
      <c r="Q343" s="24">
        <v>0</v>
      </c>
      <c r="R343" s="22">
        <v>0</v>
      </c>
      <c r="S343" s="22">
        <v>0</v>
      </c>
      <c r="T343" s="22">
        <v>0.69641200999999997</v>
      </c>
      <c r="U343" s="22">
        <v>5.4895162900000001</v>
      </c>
      <c r="V343" s="22">
        <v>0.9588914300000001</v>
      </c>
      <c r="W343" s="22">
        <v>6.5560100000000001E-3</v>
      </c>
      <c r="X343" s="42"/>
    </row>
    <row r="344" spans="2:24" ht="18" customHeight="1" x14ac:dyDescent="0.2">
      <c r="B344" s="18" t="s">
        <v>335</v>
      </c>
      <c r="C344" s="19" t="s">
        <v>38</v>
      </c>
      <c r="D344" s="39">
        <v>93.181575969999983</v>
      </c>
      <c r="E344" s="21">
        <v>5.6740308399999995</v>
      </c>
      <c r="F344" s="22">
        <v>4.5636215499999997</v>
      </c>
      <c r="G344" s="22">
        <v>1.11040929</v>
      </c>
      <c r="H344" s="23">
        <v>87.507545129999983</v>
      </c>
      <c r="I344" s="22">
        <v>26.6748677</v>
      </c>
      <c r="J344" s="22">
        <v>9.6815694399999987</v>
      </c>
      <c r="K344" s="22">
        <v>0</v>
      </c>
      <c r="L344" s="22">
        <v>0</v>
      </c>
      <c r="M344" s="22">
        <v>5.5560000000000006E-4</v>
      </c>
      <c r="N344" s="22">
        <v>0.28632485999999996</v>
      </c>
      <c r="O344" s="22">
        <v>32.073141319999998</v>
      </c>
      <c r="P344" s="22">
        <v>3.4318599999999998E-2</v>
      </c>
      <c r="Q344" s="24">
        <v>7.1072000000000001E-3</v>
      </c>
      <c r="R344" s="22">
        <v>0</v>
      </c>
      <c r="S344" s="22">
        <v>8.0168160000000002E-2</v>
      </c>
      <c r="T344" s="22">
        <v>2.8283889800000002</v>
      </c>
      <c r="U344" s="22">
        <v>14.080939429999999</v>
      </c>
      <c r="V344" s="22">
        <v>1.6779970399999999</v>
      </c>
      <c r="W344" s="22">
        <v>8.2166799999999998E-2</v>
      </c>
      <c r="X344" s="42"/>
    </row>
    <row r="345" spans="2:24" ht="18" customHeight="1" x14ac:dyDescent="0.2">
      <c r="B345" s="18" t="s">
        <v>336</v>
      </c>
      <c r="C345" s="19" t="s">
        <v>39</v>
      </c>
      <c r="D345" s="39">
        <v>47.258564720000003</v>
      </c>
      <c r="E345" s="21">
        <v>4.2535394499999999</v>
      </c>
      <c r="F345" s="22">
        <v>3.9439842700000001</v>
      </c>
      <c r="G345" s="22">
        <v>0.30955517999999999</v>
      </c>
      <c r="H345" s="23">
        <v>43.005025270000004</v>
      </c>
      <c r="I345" s="22">
        <v>9.9310784900000009</v>
      </c>
      <c r="J345" s="22">
        <v>5.5386950099999996</v>
      </c>
      <c r="K345" s="22">
        <v>0</v>
      </c>
      <c r="L345" s="22">
        <v>0</v>
      </c>
      <c r="M345" s="22">
        <v>7.6499999999999996E-6</v>
      </c>
      <c r="N345" s="22">
        <v>5.6847019999999998E-2</v>
      </c>
      <c r="O345" s="22">
        <v>16.608445809999999</v>
      </c>
      <c r="P345" s="22">
        <v>4.66775E-3</v>
      </c>
      <c r="Q345" s="24">
        <v>0</v>
      </c>
      <c r="R345" s="22">
        <v>0</v>
      </c>
      <c r="S345" s="22">
        <v>0</v>
      </c>
      <c r="T345" s="22">
        <v>1.0835157200000001</v>
      </c>
      <c r="U345" s="22">
        <v>8.0627719300000003</v>
      </c>
      <c r="V345" s="22">
        <v>1.6715316100000002</v>
      </c>
      <c r="W345" s="22">
        <v>4.7464279999999998E-2</v>
      </c>
      <c r="X345" s="42"/>
    </row>
    <row r="346" spans="2:24" ht="21" customHeight="1" x14ac:dyDescent="0.2">
      <c r="B346" s="18" t="s">
        <v>337</v>
      </c>
      <c r="C346" s="12" t="s">
        <v>40</v>
      </c>
      <c r="D346" s="38">
        <v>1047.1233337600004</v>
      </c>
      <c r="E346" s="14">
        <v>195.23523406999999</v>
      </c>
      <c r="F346" s="15">
        <v>169.7988823</v>
      </c>
      <c r="G346" s="15">
        <v>25.436351770000002</v>
      </c>
      <c r="H346" s="16">
        <v>851.88809969000033</v>
      </c>
      <c r="I346" s="15">
        <v>236.81110977000003</v>
      </c>
      <c r="J346" s="15">
        <v>78.560259580000007</v>
      </c>
      <c r="K346" s="15">
        <v>0</v>
      </c>
      <c r="L346" s="15">
        <v>0</v>
      </c>
      <c r="M346" s="15">
        <v>2.6531430000000002E-2</v>
      </c>
      <c r="N346" s="15">
        <v>2.4365185600000001</v>
      </c>
      <c r="O346" s="15">
        <v>327.77710116000003</v>
      </c>
      <c r="P346" s="15">
        <v>25.004175800000002</v>
      </c>
      <c r="Q346" s="17">
        <v>1.319851E-2</v>
      </c>
      <c r="R346" s="15">
        <v>0.10679499000000001</v>
      </c>
      <c r="S346" s="15">
        <v>8.2979000000000006E-4</v>
      </c>
      <c r="T346" s="15">
        <v>25.63223</v>
      </c>
      <c r="U346" s="15">
        <v>107.42974177000002</v>
      </c>
      <c r="V346" s="15">
        <v>47.540674240000001</v>
      </c>
      <c r="W346" s="15">
        <v>0.54893409000000004</v>
      </c>
      <c r="X346" s="42"/>
    </row>
    <row r="347" spans="2:24" ht="18" customHeight="1" x14ac:dyDescent="0.2">
      <c r="B347" s="18" t="s">
        <v>338</v>
      </c>
      <c r="C347" s="19" t="s">
        <v>41</v>
      </c>
      <c r="D347" s="39">
        <v>129.11429185</v>
      </c>
      <c r="E347" s="21">
        <v>18.663812969999999</v>
      </c>
      <c r="F347" s="22">
        <v>17.052161699999999</v>
      </c>
      <c r="G347" s="22">
        <v>1.6116512700000001</v>
      </c>
      <c r="H347" s="23">
        <v>110.45047888000001</v>
      </c>
      <c r="I347" s="22">
        <v>27.2451714</v>
      </c>
      <c r="J347" s="22">
        <v>10.07294489</v>
      </c>
      <c r="K347" s="22">
        <v>0</v>
      </c>
      <c r="L347" s="22">
        <v>0</v>
      </c>
      <c r="M347" s="22">
        <v>2.6800000000000001E-5</v>
      </c>
      <c r="N347" s="22">
        <v>0.46710549000000001</v>
      </c>
      <c r="O347" s="22">
        <v>33.191347870000001</v>
      </c>
      <c r="P347" s="22">
        <v>1.72812E-2</v>
      </c>
      <c r="Q347" s="24">
        <v>0</v>
      </c>
      <c r="R347" s="22">
        <v>2.2799999999999999E-3</v>
      </c>
      <c r="S347" s="22">
        <v>2.5899999999999998E-6</v>
      </c>
      <c r="T347" s="22">
        <v>2.9027179799999998</v>
      </c>
      <c r="U347" s="22">
        <v>23.29664481</v>
      </c>
      <c r="V347" s="22">
        <v>13.201203939999999</v>
      </c>
      <c r="W347" s="22">
        <v>5.3751910000000007E-2</v>
      </c>
      <c r="X347" s="42"/>
    </row>
    <row r="348" spans="2:24" ht="18" customHeight="1" x14ac:dyDescent="0.2">
      <c r="B348" s="18" t="s">
        <v>339</v>
      </c>
      <c r="C348" s="19" t="s">
        <v>42</v>
      </c>
      <c r="D348" s="39">
        <v>137.18680699000001</v>
      </c>
      <c r="E348" s="21">
        <v>18.49513498</v>
      </c>
      <c r="F348" s="22">
        <v>15.159157779999999</v>
      </c>
      <c r="G348" s="22">
        <v>3.3359772000000003</v>
      </c>
      <c r="H348" s="23">
        <v>118.69167201</v>
      </c>
      <c r="I348" s="22">
        <v>34.954759590000002</v>
      </c>
      <c r="J348" s="22">
        <v>9.1096538599999999</v>
      </c>
      <c r="K348" s="22">
        <v>0</v>
      </c>
      <c r="L348" s="22">
        <v>0</v>
      </c>
      <c r="M348" s="22">
        <v>2.53653E-2</v>
      </c>
      <c r="N348" s="22">
        <v>0.26805484000000002</v>
      </c>
      <c r="O348" s="22">
        <v>42.780823060000003</v>
      </c>
      <c r="P348" s="22">
        <v>0.38529183</v>
      </c>
      <c r="Q348" s="24">
        <v>0</v>
      </c>
      <c r="R348" s="22">
        <v>9.5940839999999999E-2</v>
      </c>
      <c r="S348" s="22">
        <v>8.2720000000000005E-4</v>
      </c>
      <c r="T348" s="22">
        <v>4.0281061000000005</v>
      </c>
      <c r="U348" s="22">
        <v>21.031662600000001</v>
      </c>
      <c r="V348" s="22">
        <v>5.8427720899999995</v>
      </c>
      <c r="W348" s="22">
        <v>0.1684147</v>
      </c>
      <c r="X348" s="42"/>
    </row>
    <row r="349" spans="2:24" ht="18" customHeight="1" x14ac:dyDescent="0.2">
      <c r="B349" s="18" t="s">
        <v>340</v>
      </c>
      <c r="C349" s="19" t="s">
        <v>43</v>
      </c>
      <c r="D349" s="39">
        <v>579.02036194000004</v>
      </c>
      <c r="E349" s="21">
        <v>132.86602674</v>
      </c>
      <c r="F349" s="22">
        <v>119.13598995000001</v>
      </c>
      <c r="G349" s="22">
        <v>13.73003679</v>
      </c>
      <c r="H349" s="23">
        <v>446.15433520000005</v>
      </c>
      <c r="I349" s="22">
        <v>124.65566643000001</v>
      </c>
      <c r="J349" s="22">
        <v>41.807575649999997</v>
      </c>
      <c r="K349" s="22">
        <v>0</v>
      </c>
      <c r="L349" s="22">
        <v>0</v>
      </c>
      <c r="M349" s="22">
        <v>3.5963999999999999E-4</v>
      </c>
      <c r="N349" s="22">
        <v>1.23943267</v>
      </c>
      <c r="O349" s="22">
        <v>180.48714480000001</v>
      </c>
      <c r="P349" s="22">
        <v>24.049017280000001</v>
      </c>
      <c r="Q349" s="24">
        <v>0</v>
      </c>
      <c r="R349" s="22">
        <v>7.4641499999999993E-3</v>
      </c>
      <c r="S349" s="22">
        <v>0</v>
      </c>
      <c r="T349" s="22">
        <v>12.916642810000001</v>
      </c>
      <c r="U349" s="22">
        <v>37.679550240000005</v>
      </c>
      <c r="V349" s="22">
        <v>23.104383260000002</v>
      </c>
      <c r="W349" s="22">
        <v>0.20709827000000003</v>
      </c>
      <c r="X349" s="42"/>
    </row>
    <row r="350" spans="2:24" ht="18" customHeight="1" x14ac:dyDescent="0.2">
      <c r="B350" s="18" t="s">
        <v>384</v>
      </c>
      <c r="C350" s="19" t="s">
        <v>348</v>
      </c>
      <c r="D350" s="39">
        <v>59.266955269999997</v>
      </c>
      <c r="E350" s="21">
        <v>15.80336453</v>
      </c>
      <c r="F350" s="22">
        <v>11.495389980000001</v>
      </c>
      <c r="G350" s="22">
        <v>4.30797455</v>
      </c>
      <c r="H350" s="23">
        <v>43.463590739999994</v>
      </c>
      <c r="I350" s="22">
        <v>14.82553813</v>
      </c>
      <c r="J350" s="22">
        <v>2.10944931</v>
      </c>
      <c r="K350" s="22">
        <v>0</v>
      </c>
      <c r="L350" s="22">
        <v>0</v>
      </c>
      <c r="M350" s="22">
        <v>2.3575000000000001E-4</v>
      </c>
      <c r="N350" s="22">
        <v>2.8554119999999999E-2</v>
      </c>
      <c r="O350" s="22">
        <v>14.059073939999999</v>
      </c>
      <c r="P350" s="22">
        <v>8.2073099999999989E-3</v>
      </c>
      <c r="Q350" s="24">
        <v>1.225117E-2</v>
      </c>
      <c r="R350" s="22">
        <v>0</v>
      </c>
      <c r="S350" s="22">
        <v>0</v>
      </c>
      <c r="T350" s="22">
        <v>1.5411298100000002</v>
      </c>
      <c r="U350" s="22">
        <v>8.1694189799999997</v>
      </c>
      <c r="V350" s="22">
        <v>2.6836069500000002</v>
      </c>
      <c r="W350" s="22">
        <v>2.6125269999999999E-2</v>
      </c>
      <c r="X350" s="42"/>
    </row>
    <row r="351" spans="2:24" ht="18" customHeight="1" x14ac:dyDescent="0.2">
      <c r="B351" s="18" t="s">
        <v>341</v>
      </c>
      <c r="C351" s="19" t="s">
        <v>44</v>
      </c>
      <c r="D351" s="39">
        <v>52.835678860000002</v>
      </c>
      <c r="E351" s="21">
        <v>2.79049098</v>
      </c>
      <c r="F351" s="22">
        <v>1.8790027300000001</v>
      </c>
      <c r="G351" s="22">
        <v>0.91148825</v>
      </c>
      <c r="H351" s="23">
        <v>50.04518788</v>
      </c>
      <c r="I351" s="22">
        <v>17.184833279999999</v>
      </c>
      <c r="J351" s="22">
        <v>4.0321862400000006</v>
      </c>
      <c r="K351" s="22">
        <v>0</v>
      </c>
      <c r="L351" s="22">
        <v>0</v>
      </c>
      <c r="M351" s="22">
        <v>2.6699999999999998E-5</v>
      </c>
      <c r="N351" s="22">
        <v>0.12477485000000001</v>
      </c>
      <c r="O351" s="22">
        <v>20.571128649999999</v>
      </c>
      <c r="P351" s="22">
        <v>1.961684E-2</v>
      </c>
      <c r="Q351" s="24">
        <v>0</v>
      </c>
      <c r="R351" s="22">
        <v>5.2499999999999997E-4</v>
      </c>
      <c r="S351" s="22">
        <v>0</v>
      </c>
      <c r="T351" s="22">
        <v>1.50050671</v>
      </c>
      <c r="U351" s="22">
        <v>5.9308704400000005</v>
      </c>
      <c r="V351" s="22">
        <v>0.65384149000000003</v>
      </c>
      <c r="W351" s="22">
        <v>2.6877680000000001E-2</v>
      </c>
      <c r="X351" s="42"/>
    </row>
    <row r="352" spans="2:24" ht="18" customHeight="1" thickBot="1" x14ac:dyDescent="0.25">
      <c r="B352" s="18" t="s">
        <v>342</v>
      </c>
      <c r="C352" s="25" t="s">
        <v>45</v>
      </c>
      <c r="D352" s="40">
        <v>89.699238850000015</v>
      </c>
      <c r="E352" s="27">
        <v>6.6164038700000001</v>
      </c>
      <c r="F352" s="28">
        <v>5.0771801600000002</v>
      </c>
      <c r="G352" s="28">
        <v>1.5392237099999999</v>
      </c>
      <c r="H352" s="29">
        <v>83.082834980000015</v>
      </c>
      <c r="I352" s="28">
        <v>17.945140940000002</v>
      </c>
      <c r="J352" s="28">
        <v>11.428449630000001</v>
      </c>
      <c r="K352" s="28">
        <v>0</v>
      </c>
      <c r="L352" s="28">
        <v>0</v>
      </c>
      <c r="M352" s="28">
        <v>5.1723999999999997E-4</v>
      </c>
      <c r="N352" s="28">
        <v>0.30859659</v>
      </c>
      <c r="O352" s="28">
        <v>36.687582840000005</v>
      </c>
      <c r="P352" s="28">
        <v>0.52476133999999997</v>
      </c>
      <c r="Q352" s="30">
        <v>9.4734000000000007E-4</v>
      </c>
      <c r="R352" s="28">
        <v>5.8500000000000002E-4</v>
      </c>
      <c r="S352" s="28">
        <v>0</v>
      </c>
      <c r="T352" s="28">
        <v>2.7431265899999997</v>
      </c>
      <c r="U352" s="28">
        <v>11.321594699999999</v>
      </c>
      <c r="V352" s="28">
        <v>2.0548665100000001</v>
      </c>
      <c r="W352" s="28">
        <v>6.6666259999999991E-2</v>
      </c>
      <c r="X352" s="42"/>
    </row>
    <row r="353" spans="2:24" customFormat="1" ht="18" customHeight="1" thickTop="1" thickBot="1" x14ac:dyDescent="0.25">
      <c r="B353" s="18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42"/>
    </row>
    <row r="354" spans="2:24" customFormat="1" ht="18" customHeight="1" thickTop="1" x14ac:dyDescent="0.2">
      <c r="B354" s="18"/>
      <c r="C354" s="35" t="s">
        <v>387</v>
      </c>
      <c r="D354" s="5" t="s">
        <v>3</v>
      </c>
      <c r="E354" s="6" t="s">
        <v>4</v>
      </c>
      <c r="F354" s="5" t="s">
        <v>5</v>
      </c>
      <c r="G354" s="5" t="s">
        <v>6</v>
      </c>
      <c r="H354" s="5" t="s">
        <v>7</v>
      </c>
      <c r="I354" s="5" t="s">
        <v>8</v>
      </c>
      <c r="J354" s="5" t="s">
        <v>9</v>
      </c>
      <c r="K354" s="5" t="s">
        <v>10</v>
      </c>
      <c r="L354" s="5" t="s">
        <v>11</v>
      </c>
      <c r="M354" s="5" t="s">
        <v>12</v>
      </c>
      <c r="N354" s="5" t="s">
        <v>13</v>
      </c>
      <c r="O354" s="5" t="s">
        <v>14</v>
      </c>
      <c r="P354" s="5" t="s">
        <v>15</v>
      </c>
      <c r="Q354" s="5" t="s">
        <v>16</v>
      </c>
      <c r="R354" s="5" t="s">
        <v>17</v>
      </c>
      <c r="S354" s="5" t="s">
        <v>18</v>
      </c>
      <c r="T354" s="5" t="s">
        <v>19</v>
      </c>
      <c r="U354" s="5" t="s">
        <v>20</v>
      </c>
      <c r="V354" s="5" t="s">
        <v>21</v>
      </c>
      <c r="W354" s="5" t="s">
        <v>22</v>
      </c>
      <c r="X354" s="42"/>
    </row>
    <row r="355" spans="2:24" ht="11.25" customHeight="1" x14ac:dyDescent="0.2">
      <c r="B355" s="18" t="s">
        <v>389</v>
      </c>
      <c r="C355" s="36" t="s">
        <v>3</v>
      </c>
      <c r="D355" s="37">
        <v>56135.387231890003</v>
      </c>
      <c r="E355" s="8">
        <v>15684.29039869</v>
      </c>
      <c r="F355" s="9">
        <v>13361.40821485</v>
      </c>
      <c r="G355" s="9">
        <v>2322.8821838399999</v>
      </c>
      <c r="H355" s="9">
        <v>40451.096833200005</v>
      </c>
      <c r="I355" s="9">
        <v>16499.095610730001</v>
      </c>
      <c r="J355" s="9">
        <v>4070.3105179700001</v>
      </c>
      <c r="K355" s="9">
        <v>3.2650460000000006E-2</v>
      </c>
      <c r="L355" s="9">
        <v>0.95400382000000006</v>
      </c>
      <c r="M355" s="9">
        <v>1.31297313</v>
      </c>
      <c r="N355" s="9">
        <v>23.803990969999997</v>
      </c>
      <c r="O355" s="9">
        <v>13308.369758179999</v>
      </c>
      <c r="P355" s="9">
        <v>744.77894442000002</v>
      </c>
      <c r="Q355" s="9">
        <v>364.68438393999998</v>
      </c>
      <c r="R355" s="9">
        <v>3195.3102363700004</v>
      </c>
      <c r="S355" s="9">
        <v>117.07919702</v>
      </c>
      <c r="T355" s="10">
        <v>370.07471021000003</v>
      </c>
      <c r="U355" s="9">
        <v>782.38966077000009</v>
      </c>
      <c r="V355" s="11">
        <v>967.19093212000007</v>
      </c>
      <c r="W355" s="9">
        <v>5.7092630900000003</v>
      </c>
      <c r="X355" s="42"/>
    </row>
    <row r="356" spans="2:24" ht="12.75" x14ac:dyDescent="0.2">
      <c r="B356" s="18" t="s">
        <v>390</v>
      </c>
      <c r="C356" s="12" t="s">
        <v>23</v>
      </c>
      <c r="D356" s="38">
        <v>52719.423684130008</v>
      </c>
      <c r="E356" s="14">
        <v>14965.807921810001</v>
      </c>
      <c r="F356" s="15">
        <v>12756.44559936</v>
      </c>
      <c r="G356" s="15">
        <v>2209.3623224500002</v>
      </c>
      <c r="H356" s="16">
        <v>37753.615762320005</v>
      </c>
      <c r="I356" s="15">
        <v>15729.735973879999</v>
      </c>
      <c r="J356" s="15">
        <v>3806.5680642800003</v>
      </c>
      <c r="K356" s="15">
        <v>0</v>
      </c>
      <c r="L356" s="15">
        <v>0.94862630000000003</v>
      </c>
      <c r="M356" s="15">
        <v>1.21376884</v>
      </c>
      <c r="N356" s="15">
        <v>17.508477889999998</v>
      </c>
      <c r="O356" s="15">
        <v>12256.055655319999</v>
      </c>
      <c r="P356" s="15">
        <v>633.10251562999997</v>
      </c>
      <c r="Q356" s="17">
        <v>364.27443468999996</v>
      </c>
      <c r="R356" s="15">
        <v>3195.1779497699999</v>
      </c>
      <c r="S356" s="15">
        <v>116.9719755</v>
      </c>
      <c r="T356" s="15">
        <v>311.80157462000005</v>
      </c>
      <c r="U356" s="15">
        <v>484.49885771999999</v>
      </c>
      <c r="V356" s="15">
        <v>831.39710150999997</v>
      </c>
      <c r="W356" s="15">
        <v>4.3607863700000005</v>
      </c>
      <c r="X356" s="42"/>
    </row>
    <row r="357" spans="2:24" ht="12.75" x14ac:dyDescent="0.2">
      <c r="B357" s="18" t="s">
        <v>391</v>
      </c>
      <c r="C357" s="19" t="s">
        <v>24</v>
      </c>
      <c r="D357" s="39">
        <v>52207.833150890001</v>
      </c>
      <c r="E357" s="21">
        <v>14867.12219412</v>
      </c>
      <c r="F357" s="22">
        <v>12668.22304653</v>
      </c>
      <c r="G357" s="22">
        <v>2198.8991475900002</v>
      </c>
      <c r="H357" s="23">
        <v>37340.710956770003</v>
      </c>
      <c r="I357" s="22">
        <v>15587.731697789999</v>
      </c>
      <c r="J357" s="22">
        <v>3767.5431027</v>
      </c>
      <c r="K357" s="22">
        <v>0</v>
      </c>
      <c r="L357" s="22">
        <v>0.94862630000000003</v>
      </c>
      <c r="M357" s="22">
        <v>0.92856019999999995</v>
      </c>
      <c r="N357" s="22">
        <v>16.20025527</v>
      </c>
      <c r="O357" s="22">
        <v>12096.26393449</v>
      </c>
      <c r="P357" s="22">
        <v>632.72335162000002</v>
      </c>
      <c r="Q357" s="24">
        <v>364.27434382999996</v>
      </c>
      <c r="R357" s="22">
        <v>3195.16228477</v>
      </c>
      <c r="S357" s="22">
        <v>116.9719755</v>
      </c>
      <c r="T357" s="22">
        <v>302.24808314000001</v>
      </c>
      <c r="U357" s="22">
        <v>444.69952475999997</v>
      </c>
      <c r="V357" s="22">
        <v>810.74567424999998</v>
      </c>
      <c r="W357" s="22">
        <v>4.2695421500000004</v>
      </c>
    </row>
    <row r="358" spans="2:24" ht="12.75" x14ac:dyDescent="0.2">
      <c r="B358" s="18" t="s">
        <v>392</v>
      </c>
      <c r="C358" s="19" t="s">
        <v>346</v>
      </c>
      <c r="D358" s="39">
        <v>292.87318855000001</v>
      </c>
      <c r="E358" s="21">
        <v>65.305974469999995</v>
      </c>
      <c r="F358" s="22">
        <v>58.747361909999995</v>
      </c>
      <c r="G358" s="22">
        <v>6.5586125599999994</v>
      </c>
      <c r="H358" s="23">
        <v>227.56721407999999</v>
      </c>
      <c r="I358" s="22">
        <v>89.546995690000003</v>
      </c>
      <c r="J358" s="22">
        <v>19.399300459999999</v>
      </c>
      <c r="K358" s="22">
        <v>0</v>
      </c>
      <c r="L358" s="22">
        <v>0</v>
      </c>
      <c r="M358" s="22">
        <v>0</v>
      </c>
      <c r="N358" s="22">
        <v>0.81149579000000005</v>
      </c>
      <c r="O358" s="22">
        <v>91.861795409999999</v>
      </c>
      <c r="P358" s="22">
        <v>0.36210552000000001</v>
      </c>
      <c r="Q358" s="24">
        <v>9.0859999999999994E-5</v>
      </c>
      <c r="R358" s="22">
        <v>6.2500000000000001E-4</v>
      </c>
      <c r="S358" s="22">
        <v>0</v>
      </c>
      <c r="T358" s="22">
        <v>5.2827090199999995</v>
      </c>
      <c r="U358" s="22">
        <v>15.02748658</v>
      </c>
      <c r="V358" s="22">
        <v>5.2554627500000004</v>
      </c>
      <c r="W358" s="22">
        <v>1.9147000000000001E-2</v>
      </c>
    </row>
    <row r="359" spans="2:24" ht="12.75" x14ac:dyDescent="0.2">
      <c r="B359" s="18" t="s">
        <v>393</v>
      </c>
      <c r="C359" s="19" t="s">
        <v>25</v>
      </c>
      <c r="D359" s="39">
        <v>165.03715491</v>
      </c>
      <c r="E359" s="21">
        <v>28.014427570000002</v>
      </c>
      <c r="F359" s="22">
        <v>25.273132670000003</v>
      </c>
      <c r="G359" s="22">
        <v>2.7412948999999998</v>
      </c>
      <c r="H359" s="23">
        <v>137.02272733999999</v>
      </c>
      <c r="I359" s="22">
        <v>34.736147119999998</v>
      </c>
      <c r="J359" s="22">
        <v>15.31797061</v>
      </c>
      <c r="K359" s="22">
        <v>0</v>
      </c>
      <c r="L359" s="22">
        <v>0</v>
      </c>
      <c r="M359" s="22">
        <v>0.28520864000000001</v>
      </c>
      <c r="N359" s="22">
        <v>0.32560804999999998</v>
      </c>
      <c r="O359" s="22">
        <v>52.42458705</v>
      </c>
      <c r="P359" s="22">
        <v>8.0398999999999998E-4</v>
      </c>
      <c r="Q359" s="24">
        <v>0</v>
      </c>
      <c r="R359" s="22">
        <v>1.3035E-2</v>
      </c>
      <c r="S359" s="22">
        <v>0</v>
      </c>
      <c r="T359" s="22">
        <v>3.36791996</v>
      </c>
      <c r="U359" s="22">
        <v>17.91448458</v>
      </c>
      <c r="V359" s="22">
        <v>12.6196146</v>
      </c>
      <c r="W359" s="22">
        <v>1.7347739999999997E-2</v>
      </c>
    </row>
    <row r="360" spans="2:24" ht="12.75" x14ac:dyDescent="0.2">
      <c r="B360" s="18" t="s">
        <v>394</v>
      </c>
      <c r="C360" s="19" t="s">
        <v>26</v>
      </c>
      <c r="D360" s="39">
        <v>53.680189779999999</v>
      </c>
      <c r="E360" s="21">
        <v>5.3653256499999999</v>
      </c>
      <c r="F360" s="22">
        <v>4.2020582500000003</v>
      </c>
      <c r="G360" s="22">
        <v>1.1632673999999998</v>
      </c>
      <c r="H360" s="23">
        <v>48.314864129999997</v>
      </c>
      <c r="I360" s="22">
        <v>17.72113328</v>
      </c>
      <c r="J360" s="22">
        <v>4.3076905099999996</v>
      </c>
      <c r="K360" s="22">
        <v>0</v>
      </c>
      <c r="L360" s="22">
        <v>0</v>
      </c>
      <c r="M360" s="22">
        <v>0</v>
      </c>
      <c r="N360" s="22">
        <v>0.17111878</v>
      </c>
      <c r="O360" s="22">
        <v>15.505338369999999</v>
      </c>
      <c r="P360" s="22">
        <v>1.6254500000000002E-2</v>
      </c>
      <c r="Q360" s="24">
        <v>0</v>
      </c>
      <c r="R360" s="22">
        <v>2.0049999999999998E-3</v>
      </c>
      <c r="S360" s="22">
        <v>0</v>
      </c>
      <c r="T360" s="22">
        <v>0.90286250000000001</v>
      </c>
      <c r="U360" s="22">
        <v>6.8573617999999996</v>
      </c>
      <c r="V360" s="22">
        <v>2.77634991</v>
      </c>
      <c r="W360" s="22">
        <v>5.4749480000000003E-2</v>
      </c>
    </row>
    <row r="361" spans="2:24" ht="12.75" x14ac:dyDescent="0.2">
      <c r="B361" s="18" t="s">
        <v>395</v>
      </c>
      <c r="C361" s="12" t="s">
        <v>27</v>
      </c>
      <c r="D361" s="38">
        <v>1175.5007056499999</v>
      </c>
      <c r="E361" s="14">
        <v>298.14705488999999</v>
      </c>
      <c r="F361" s="15">
        <v>270.79173709999998</v>
      </c>
      <c r="G361" s="15">
        <v>27.355317790000001</v>
      </c>
      <c r="H361" s="16">
        <v>877.35365075999994</v>
      </c>
      <c r="I361" s="15">
        <v>261.30887528999995</v>
      </c>
      <c r="J361" s="15">
        <v>99.122927939999997</v>
      </c>
      <c r="K361" s="15">
        <v>3.1580830000000004E-2</v>
      </c>
      <c r="L361" s="15">
        <v>0</v>
      </c>
      <c r="M361" s="15">
        <v>0</v>
      </c>
      <c r="N361" s="15">
        <v>1.9402159499999998</v>
      </c>
      <c r="O361" s="15">
        <v>370.03888647000002</v>
      </c>
      <c r="P361" s="15">
        <v>0.43959083000000004</v>
      </c>
      <c r="Q361" s="17">
        <v>1.388385E-2</v>
      </c>
      <c r="R361" s="15">
        <v>2.6580000000000003E-2</v>
      </c>
      <c r="S361" s="15">
        <v>5.4389E-3</v>
      </c>
      <c r="T361" s="15">
        <v>13.86022185</v>
      </c>
      <c r="U361" s="15">
        <v>87.903462840000003</v>
      </c>
      <c r="V361" s="15">
        <v>42.363449700000004</v>
      </c>
      <c r="W361" s="15">
        <v>0.29853630999999997</v>
      </c>
    </row>
    <row r="362" spans="2:24" ht="12.75" x14ac:dyDescent="0.2">
      <c r="B362" s="18" t="s">
        <v>396</v>
      </c>
      <c r="C362" s="19" t="s">
        <v>28</v>
      </c>
      <c r="D362" s="39">
        <v>779.47850499000015</v>
      </c>
      <c r="E362" s="21">
        <v>226.61263064000002</v>
      </c>
      <c r="F362" s="22">
        <v>204.86450365000002</v>
      </c>
      <c r="G362" s="22">
        <v>21.748126989999999</v>
      </c>
      <c r="H362" s="23">
        <v>552.86587435000013</v>
      </c>
      <c r="I362" s="22">
        <v>177.97303708999999</v>
      </c>
      <c r="J362" s="22">
        <v>68.488629169999996</v>
      </c>
      <c r="K362" s="22">
        <v>1.9975130000000001E-2</v>
      </c>
      <c r="L362" s="22">
        <v>0</v>
      </c>
      <c r="M362" s="22">
        <v>0</v>
      </c>
      <c r="N362" s="22">
        <v>0.86661251000000006</v>
      </c>
      <c r="O362" s="22">
        <v>254.54240281</v>
      </c>
      <c r="P362" s="22">
        <v>0.37172548</v>
      </c>
      <c r="Q362" s="24">
        <v>0</v>
      </c>
      <c r="R362" s="22">
        <v>1.45275E-2</v>
      </c>
      <c r="S362" s="22">
        <v>5.4389E-3</v>
      </c>
      <c r="T362" s="22">
        <v>5.1753095700000005</v>
      </c>
      <c r="U362" s="22">
        <v>32.187491719999997</v>
      </c>
      <c r="V362" s="22">
        <v>13.120791560000001</v>
      </c>
      <c r="W362" s="22">
        <v>9.9932909999999986E-2</v>
      </c>
    </row>
    <row r="363" spans="2:24" ht="12.75" x14ac:dyDescent="0.2">
      <c r="B363" s="18" t="s">
        <v>397</v>
      </c>
      <c r="C363" s="19" t="s">
        <v>29</v>
      </c>
      <c r="D363" s="39">
        <v>92.283605179999995</v>
      </c>
      <c r="E363" s="21">
        <v>15.388952479999999</v>
      </c>
      <c r="F363" s="22">
        <v>13.658286369999999</v>
      </c>
      <c r="G363" s="22">
        <v>1.73066611</v>
      </c>
      <c r="H363" s="23">
        <v>76.894652699999995</v>
      </c>
      <c r="I363" s="22">
        <v>21.379981129999997</v>
      </c>
      <c r="J363" s="22">
        <v>8.3090558300000001</v>
      </c>
      <c r="K363" s="22">
        <v>0</v>
      </c>
      <c r="L363" s="22">
        <v>0</v>
      </c>
      <c r="M363" s="22">
        <v>0</v>
      </c>
      <c r="N363" s="22">
        <v>0.19027692999999998</v>
      </c>
      <c r="O363" s="22">
        <v>29.911215129999999</v>
      </c>
      <c r="P363" s="22">
        <v>4.519161E-2</v>
      </c>
      <c r="Q363" s="24">
        <v>0</v>
      </c>
      <c r="R363" s="22">
        <v>1.17E-3</v>
      </c>
      <c r="S363" s="22">
        <v>0</v>
      </c>
      <c r="T363" s="22">
        <v>1.8714254099999998</v>
      </c>
      <c r="U363" s="22">
        <v>10.514193880000001</v>
      </c>
      <c r="V363" s="22">
        <v>4.6614117799999999</v>
      </c>
      <c r="W363" s="22">
        <v>1.0730999999999999E-2</v>
      </c>
    </row>
    <row r="364" spans="2:24" ht="12.75" x14ac:dyDescent="0.2">
      <c r="B364" s="18" t="s">
        <v>398</v>
      </c>
      <c r="C364" s="19" t="s">
        <v>347</v>
      </c>
      <c r="D364" s="39">
        <v>115.8140104</v>
      </c>
      <c r="E364" s="21">
        <v>18.862051399999999</v>
      </c>
      <c r="F364" s="22">
        <v>16.969685129999998</v>
      </c>
      <c r="G364" s="22">
        <v>1.8923662700000001</v>
      </c>
      <c r="H364" s="23">
        <v>96.951959000000002</v>
      </c>
      <c r="I364" s="22">
        <v>28.98487948</v>
      </c>
      <c r="J364" s="22">
        <v>9.0927750800000009</v>
      </c>
      <c r="K364" s="22">
        <v>1.16057E-2</v>
      </c>
      <c r="L364" s="22">
        <v>0</v>
      </c>
      <c r="M364" s="22">
        <v>0</v>
      </c>
      <c r="N364" s="22">
        <v>0.26628257</v>
      </c>
      <c r="O364" s="22">
        <v>34.197623110000002</v>
      </c>
      <c r="P364" s="22">
        <v>1.077492E-2</v>
      </c>
      <c r="Q364" s="24">
        <v>6.0965999999999993E-4</v>
      </c>
      <c r="R364" s="22">
        <v>9.3000000000000005E-4</v>
      </c>
      <c r="S364" s="22">
        <v>0</v>
      </c>
      <c r="T364" s="22">
        <v>3.12122966</v>
      </c>
      <c r="U364" s="22">
        <v>14.642164560000001</v>
      </c>
      <c r="V364" s="22">
        <v>6.5655669699999999</v>
      </c>
      <c r="W364" s="22">
        <v>5.7517289999999999E-2</v>
      </c>
    </row>
    <row r="365" spans="2:24" ht="12.75" x14ac:dyDescent="0.2">
      <c r="B365" s="18" t="s">
        <v>399</v>
      </c>
      <c r="C365" s="19" t="s">
        <v>30</v>
      </c>
      <c r="D365" s="39">
        <v>78.225594630000003</v>
      </c>
      <c r="E365" s="21">
        <v>9.3891373500000022</v>
      </c>
      <c r="F365" s="22">
        <v>8.6335365600000014</v>
      </c>
      <c r="G365" s="22">
        <v>0.75560079000000002</v>
      </c>
      <c r="H365" s="23">
        <v>68.836457280000005</v>
      </c>
      <c r="I365" s="22">
        <v>17.045103579999999</v>
      </c>
      <c r="J365" s="22">
        <v>5.4181160400000001</v>
      </c>
      <c r="K365" s="22">
        <v>0</v>
      </c>
      <c r="L365" s="22">
        <v>0</v>
      </c>
      <c r="M365" s="22">
        <v>0</v>
      </c>
      <c r="N365" s="22">
        <v>0.13060157999999999</v>
      </c>
      <c r="O365" s="22">
        <v>24.331245670000001</v>
      </c>
      <c r="P365" s="22">
        <v>1.171882E-2</v>
      </c>
      <c r="Q365" s="24">
        <v>1.231821E-2</v>
      </c>
      <c r="R365" s="22">
        <v>9.9000000000000008E-3</v>
      </c>
      <c r="S365" s="22">
        <v>0</v>
      </c>
      <c r="T365" s="22">
        <v>1.7642120299999999</v>
      </c>
      <c r="U365" s="22">
        <v>13.260612519999999</v>
      </c>
      <c r="V365" s="22">
        <v>6.8084721999999998</v>
      </c>
      <c r="W365" s="22">
        <v>4.4156629999999995E-2</v>
      </c>
    </row>
    <row r="366" spans="2:24" ht="12.75" x14ac:dyDescent="0.2">
      <c r="B366" s="18" t="s">
        <v>400</v>
      </c>
      <c r="C366" s="19" t="s">
        <v>31</v>
      </c>
      <c r="D366" s="39">
        <v>109.69899045000001</v>
      </c>
      <c r="E366" s="21">
        <v>27.894283020000003</v>
      </c>
      <c r="F366" s="22">
        <v>26.665725390000002</v>
      </c>
      <c r="G366" s="22">
        <v>1.2285576299999998</v>
      </c>
      <c r="H366" s="23">
        <v>81.804707430000008</v>
      </c>
      <c r="I366" s="22">
        <v>15.925874009999999</v>
      </c>
      <c r="J366" s="22">
        <v>7.8143518200000006</v>
      </c>
      <c r="K366" s="22">
        <v>0</v>
      </c>
      <c r="L366" s="22">
        <v>0</v>
      </c>
      <c r="M366" s="22">
        <v>0</v>
      </c>
      <c r="N366" s="22">
        <v>0.48644235999999996</v>
      </c>
      <c r="O366" s="22">
        <v>27.056399750000001</v>
      </c>
      <c r="P366" s="22">
        <v>1.8000000000000001E-4</v>
      </c>
      <c r="Q366" s="24">
        <v>9.5598000000000005E-4</v>
      </c>
      <c r="R366" s="22">
        <v>5.2500000000000002E-5</v>
      </c>
      <c r="S366" s="22">
        <v>0</v>
      </c>
      <c r="T366" s="22">
        <v>1.92804518</v>
      </c>
      <c r="U366" s="22">
        <v>17.299000159999999</v>
      </c>
      <c r="V366" s="22">
        <v>11.20720719</v>
      </c>
      <c r="W366" s="22">
        <v>8.6198479999999994E-2</v>
      </c>
    </row>
    <row r="367" spans="2:24" ht="12.75" x14ac:dyDescent="0.2">
      <c r="B367" s="18" t="s">
        <v>401</v>
      </c>
      <c r="C367" s="12" t="s">
        <v>32</v>
      </c>
      <c r="D367" s="38">
        <v>1037.3579061600001</v>
      </c>
      <c r="E367" s="14">
        <v>185.37974568999999</v>
      </c>
      <c r="F367" s="15">
        <v>134.68111371999998</v>
      </c>
      <c r="G367" s="15">
        <v>50.698631969999994</v>
      </c>
      <c r="H367" s="16">
        <v>851.97816047000015</v>
      </c>
      <c r="I367" s="15">
        <v>236.78112831999999</v>
      </c>
      <c r="J367" s="15">
        <v>76.887491780000005</v>
      </c>
      <c r="K367" s="15">
        <v>8.3299999999999999E-6</v>
      </c>
      <c r="L367" s="15">
        <v>5.3775200000000002E-3</v>
      </c>
      <c r="M367" s="15">
        <v>1.0954640000000002E-2</v>
      </c>
      <c r="N367" s="15">
        <v>2.0118735799999996</v>
      </c>
      <c r="O367" s="15">
        <v>316.94989155000002</v>
      </c>
      <c r="P367" s="15">
        <v>82.586400150000003</v>
      </c>
      <c r="Q367" s="17">
        <v>0.33493618999999997</v>
      </c>
      <c r="R367" s="15">
        <v>6.4343889999999987E-2</v>
      </c>
      <c r="S367" s="15">
        <v>0.10165203</v>
      </c>
      <c r="T367" s="15">
        <v>15.3572448</v>
      </c>
      <c r="U367" s="15">
        <v>90.387613680000015</v>
      </c>
      <c r="V367" s="15">
        <v>30.135752149999998</v>
      </c>
      <c r="W367" s="15">
        <v>0.36349185999999994</v>
      </c>
    </row>
    <row r="368" spans="2:24" ht="12.75" x14ac:dyDescent="0.2">
      <c r="B368" s="18" t="s">
        <v>402</v>
      </c>
      <c r="C368" s="19" t="s">
        <v>33</v>
      </c>
      <c r="D368" s="39">
        <v>236.78090955000002</v>
      </c>
      <c r="E368" s="21">
        <v>25.88924132</v>
      </c>
      <c r="F368" s="22">
        <v>18.9155558</v>
      </c>
      <c r="G368" s="22">
        <v>6.9736855199999992</v>
      </c>
      <c r="H368" s="23">
        <v>210.89166823000002</v>
      </c>
      <c r="I368" s="22">
        <v>52.231758540000001</v>
      </c>
      <c r="J368" s="22">
        <v>19.577444489999998</v>
      </c>
      <c r="K368" s="22">
        <v>8.3299999999999999E-6</v>
      </c>
      <c r="L368" s="22">
        <v>4.1999999999999997E-3</v>
      </c>
      <c r="M368" s="22">
        <v>5.23092E-3</v>
      </c>
      <c r="N368" s="22">
        <v>0.21808712</v>
      </c>
      <c r="O368" s="22">
        <v>112.16319274</v>
      </c>
      <c r="P368" s="22">
        <v>3.2754080000000005E-2</v>
      </c>
      <c r="Q368" s="24">
        <v>2.8923750000000002E-2</v>
      </c>
      <c r="R368" s="22">
        <v>8.3949999999999997E-3</v>
      </c>
      <c r="S368" s="22">
        <v>0</v>
      </c>
      <c r="T368" s="22">
        <v>1.97446454</v>
      </c>
      <c r="U368" s="22">
        <v>17.786600079999999</v>
      </c>
      <c r="V368" s="22">
        <v>6.7566209000000006</v>
      </c>
      <c r="W368" s="22">
        <v>0.10398774</v>
      </c>
    </row>
    <row r="369" spans="2:23" ht="12.75" x14ac:dyDescent="0.2">
      <c r="B369" s="18" t="s">
        <v>403</v>
      </c>
      <c r="C369" s="19" t="s">
        <v>34</v>
      </c>
      <c r="D369" s="39">
        <v>152.47990505999999</v>
      </c>
      <c r="E369" s="21">
        <v>32.944571940000003</v>
      </c>
      <c r="F369" s="22">
        <v>30.04572967</v>
      </c>
      <c r="G369" s="22">
        <v>2.8988422699999998</v>
      </c>
      <c r="H369" s="23">
        <v>119.53533311999999</v>
      </c>
      <c r="I369" s="22">
        <v>42.160143570000002</v>
      </c>
      <c r="J369" s="22">
        <v>9.6724652100000004</v>
      </c>
      <c r="K369" s="22">
        <v>0</v>
      </c>
      <c r="L369" s="22">
        <v>0</v>
      </c>
      <c r="M369" s="22">
        <v>3.3590000000000002E-5</v>
      </c>
      <c r="N369" s="22">
        <v>0.19668588000000001</v>
      </c>
      <c r="O369" s="22">
        <v>42.16468931</v>
      </c>
      <c r="P369" s="22">
        <v>8.6637399999999996E-3</v>
      </c>
      <c r="Q369" s="24">
        <v>0</v>
      </c>
      <c r="R369" s="22">
        <v>4.4774999999999997E-3</v>
      </c>
      <c r="S369" s="22">
        <v>0</v>
      </c>
      <c r="T369" s="22">
        <v>2.2333853100000001</v>
      </c>
      <c r="U369" s="22">
        <v>15.553810739999999</v>
      </c>
      <c r="V369" s="22">
        <v>7.5106386600000006</v>
      </c>
      <c r="W369" s="22">
        <v>3.0339609999999999E-2</v>
      </c>
    </row>
    <row r="370" spans="2:23" ht="12.75" x14ac:dyDescent="0.2">
      <c r="B370" s="18" t="s">
        <v>404</v>
      </c>
      <c r="C370" s="19" t="s">
        <v>35</v>
      </c>
      <c r="D370" s="39">
        <v>310.00530996999998</v>
      </c>
      <c r="E370" s="21">
        <v>101.77440611</v>
      </c>
      <c r="F370" s="22">
        <v>65.229878249999999</v>
      </c>
      <c r="G370" s="22">
        <v>36.544527860000002</v>
      </c>
      <c r="H370" s="23">
        <v>208.23090385999998</v>
      </c>
      <c r="I370" s="22">
        <v>47.211218880000004</v>
      </c>
      <c r="J370" s="22">
        <v>16.939281960000002</v>
      </c>
      <c r="K370" s="22">
        <v>0</v>
      </c>
      <c r="L370" s="22">
        <v>0</v>
      </c>
      <c r="M370" s="22">
        <v>4.4369999999999997E-5</v>
      </c>
      <c r="N370" s="22">
        <v>0.44091633000000002</v>
      </c>
      <c r="O370" s="22">
        <v>37.722648310000004</v>
      </c>
      <c r="P370" s="22">
        <v>82.496173040000002</v>
      </c>
      <c r="Q370" s="24">
        <v>8.4155529999999992E-2</v>
      </c>
      <c r="R370" s="22">
        <v>4.9228889999999997E-2</v>
      </c>
      <c r="S370" s="22">
        <v>0</v>
      </c>
      <c r="T370" s="22">
        <v>1.68299222</v>
      </c>
      <c r="U370" s="22">
        <v>14.13847318</v>
      </c>
      <c r="V370" s="22">
        <v>7.4363377599999998</v>
      </c>
      <c r="W370" s="22">
        <v>2.943339E-2</v>
      </c>
    </row>
    <row r="371" spans="2:23" ht="12.75" x14ac:dyDescent="0.2">
      <c r="B371" s="18" t="s">
        <v>405</v>
      </c>
      <c r="C371" s="19" t="s">
        <v>36</v>
      </c>
      <c r="D371" s="39">
        <v>145.05899625999999</v>
      </c>
      <c r="E371" s="21">
        <v>7.1813291700000006</v>
      </c>
      <c r="F371" s="22">
        <v>6.2799381700000003</v>
      </c>
      <c r="G371" s="22">
        <v>0.90139100000000005</v>
      </c>
      <c r="H371" s="23">
        <v>137.87766708999999</v>
      </c>
      <c r="I371" s="22">
        <v>49.464691209999998</v>
      </c>
      <c r="J371" s="22">
        <v>12.80095392</v>
      </c>
      <c r="K371" s="22">
        <v>0</v>
      </c>
      <c r="L371" s="22">
        <v>0</v>
      </c>
      <c r="M371" s="22">
        <v>0</v>
      </c>
      <c r="N371" s="22">
        <v>0.63688129000000004</v>
      </c>
      <c r="O371" s="22">
        <v>56.353969920000004</v>
      </c>
      <c r="P371" s="22">
        <v>0</v>
      </c>
      <c r="Q371" s="24">
        <v>0</v>
      </c>
      <c r="R371" s="22">
        <v>3.1750000000000002E-4</v>
      </c>
      <c r="S371" s="22">
        <v>0</v>
      </c>
      <c r="T371" s="22">
        <v>4.4286561799999999</v>
      </c>
      <c r="U371" s="22">
        <v>12.194582109999999</v>
      </c>
      <c r="V371" s="22">
        <v>1.93875043</v>
      </c>
      <c r="W371" s="22">
        <v>5.8864529999999998E-2</v>
      </c>
    </row>
    <row r="372" spans="2:23" ht="12.75" x14ac:dyDescent="0.2">
      <c r="B372" s="18" t="s">
        <v>406</v>
      </c>
      <c r="C372" s="19" t="s">
        <v>37</v>
      </c>
      <c r="D372" s="39">
        <v>37.391045699999999</v>
      </c>
      <c r="E372" s="21">
        <v>5.0436694500000003</v>
      </c>
      <c r="F372" s="22">
        <v>4.2629063</v>
      </c>
      <c r="G372" s="22">
        <v>0.78076315000000007</v>
      </c>
      <c r="H372" s="23">
        <v>32.347376249999996</v>
      </c>
      <c r="I372" s="22">
        <v>6.4675900300000002</v>
      </c>
      <c r="J372" s="22">
        <v>2.0411396699999997</v>
      </c>
      <c r="K372" s="22">
        <v>0</v>
      </c>
      <c r="L372" s="22">
        <v>0</v>
      </c>
      <c r="M372" s="22">
        <v>0</v>
      </c>
      <c r="N372" s="22">
        <v>0.13799145000000002</v>
      </c>
      <c r="O372" s="22">
        <v>15.16437354</v>
      </c>
      <c r="P372" s="22">
        <v>4.5963999999999998E-4</v>
      </c>
      <c r="Q372" s="24">
        <v>0</v>
      </c>
      <c r="R372" s="22">
        <v>1.9250000000000001E-3</v>
      </c>
      <c r="S372" s="22">
        <v>0</v>
      </c>
      <c r="T372" s="22">
        <v>0.78520816000000004</v>
      </c>
      <c r="U372" s="22">
        <v>6.1873873000000001</v>
      </c>
      <c r="V372" s="22">
        <v>1.54532326</v>
      </c>
      <c r="W372" s="22">
        <v>1.5978200000000001E-2</v>
      </c>
    </row>
    <row r="373" spans="2:23" ht="12.75" x14ac:dyDescent="0.2">
      <c r="B373" s="18" t="s">
        <v>407</v>
      </c>
      <c r="C373" s="19" t="s">
        <v>38</v>
      </c>
      <c r="D373" s="39">
        <v>107.20685936999999</v>
      </c>
      <c r="E373" s="21">
        <v>6.9340398900000002</v>
      </c>
      <c r="F373" s="22">
        <v>4.9352881900000005</v>
      </c>
      <c r="G373" s="22">
        <v>1.9987516999999999</v>
      </c>
      <c r="H373" s="23">
        <v>100.27281948</v>
      </c>
      <c r="I373" s="22">
        <v>29.907052119999999</v>
      </c>
      <c r="J373" s="22">
        <v>10.57254172</v>
      </c>
      <c r="K373" s="22">
        <v>0</v>
      </c>
      <c r="L373" s="22">
        <v>1.17752E-3</v>
      </c>
      <c r="M373" s="22">
        <v>0</v>
      </c>
      <c r="N373" s="22">
        <v>0.29030264</v>
      </c>
      <c r="O373" s="22">
        <v>38.031081799999995</v>
      </c>
      <c r="P373" s="22">
        <v>4.2970339999999996E-2</v>
      </c>
      <c r="Q373" s="24">
        <v>0.22185690999999999</v>
      </c>
      <c r="R373" s="22">
        <v>0</v>
      </c>
      <c r="S373" s="22">
        <v>0.10165203</v>
      </c>
      <c r="T373" s="22">
        <v>2.79532603</v>
      </c>
      <c r="U373" s="22">
        <v>15.73539091</v>
      </c>
      <c r="V373" s="22">
        <v>2.49775159</v>
      </c>
      <c r="W373" s="22">
        <v>7.5715869999999991E-2</v>
      </c>
    </row>
    <row r="374" spans="2:23" ht="12.75" x14ac:dyDescent="0.2">
      <c r="B374" s="18" t="s">
        <v>408</v>
      </c>
      <c r="C374" s="19" t="s">
        <v>39</v>
      </c>
      <c r="D374" s="39">
        <v>48.434880249999992</v>
      </c>
      <c r="E374" s="21">
        <v>5.6124878099999993</v>
      </c>
      <c r="F374" s="22">
        <v>5.0118173399999995</v>
      </c>
      <c r="G374" s="22">
        <v>0.60067046999999996</v>
      </c>
      <c r="H374" s="23">
        <v>42.822392439999994</v>
      </c>
      <c r="I374" s="22">
        <v>9.3386739700000003</v>
      </c>
      <c r="J374" s="22">
        <v>5.2836648099999994</v>
      </c>
      <c r="K374" s="22">
        <v>0</v>
      </c>
      <c r="L374" s="22">
        <v>0</v>
      </c>
      <c r="M374" s="22">
        <v>5.6457600000000005E-3</v>
      </c>
      <c r="N374" s="22">
        <v>9.1008869999999992E-2</v>
      </c>
      <c r="O374" s="22">
        <v>15.349935929999999</v>
      </c>
      <c r="P374" s="22">
        <v>5.37931E-3</v>
      </c>
      <c r="Q374" s="24">
        <v>0</v>
      </c>
      <c r="R374" s="22">
        <v>0</v>
      </c>
      <c r="S374" s="22">
        <v>0</v>
      </c>
      <c r="T374" s="22">
        <v>1.4572123600000002</v>
      </c>
      <c r="U374" s="22">
        <v>8.7913693599999991</v>
      </c>
      <c r="V374" s="22">
        <v>2.4503295499999997</v>
      </c>
      <c r="W374" s="22">
        <v>4.9172519999999997E-2</v>
      </c>
    </row>
    <row r="375" spans="2:23" ht="12.75" x14ac:dyDescent="0.2">
      <c r="B375" s="18" t="s">
        <v>409</v>
      </c>
      <c r="C375" s="12" t="s">
        <v>40</v>
      </c>
      <c r="D375" s="38">
        <v>1203.1049359500003</v>
      </c>
      <c r="E375" s="14">
        <v>234.95567629999996</v>
      </c>
      <c r="F375" s="15">
        <v>199.48976466999997</v>
      </c>
      <c r="G375" s="15">
        <v>35.465911630000001</v>
      </c>
      <c r="H375" s="16">
        <v>968.1492596500002</v>
      </c>
      <c r="I375" s="15">
        <v>271.26963324000002</v>
      </c>
      <c r="J375" s="15">
        <v>87.732033970000003</v>
      </c>
      <c r="K375" s="15">
        <v>1.0613E-3</v>
      </c>
      <c r="L375" s="15">
        <v>0</v>
      </c>
      <c r="M375" s="15">
        <v>8.8249650000000013E-2</v>
      </c>
      <c r="N375" s="15">
        <v>2.3434235499999998</v>
      </c>
      <c r="O375" s="15">
        <v>365.32532484000001</v>
      </c>
      <c r="P375" s="15">
        <v>28.65043781</v>
      </c>
      <c r="Q375" s="17">
        <v>6.1129209999999996E-2</v>
      </c>
      <c r="R375" s="15">
        <v>4.1362709999999997E-2</v>
      </c>
      <c r="S375" s="15">
        <v>1.3059000000000001E-4</v>
      </c>
      <c r="T375" s="15">
        <v>29.055668939999997</v>
      </c>
      <c r="U375" s="15">
        <v>119.59972653</v>
      </c>
      <c r="V375" s="15">
        <v>63.294628760000002</v>
      </c>
      <c r="W375" s="15">
        <v>0.68644855000000005</v>
      </c>
    </row>
    <row r="376" spans="2:23" ht="12.75" x14ac:dyDescent="0.2">
      <c r="B376" s="18" t="s">
        <v>410</v>
      </c>
      <c r="C376" s="19" t="s">
        <v>41</v>
      </c>
      <c r="D376" s="39">
        <v>151.61945688</v>
      </c>
      <c r="E376" s="21">
        <v>25.512616900000001</v>
      </c>
      <c r="F376" s="22">
        <v>23.354314640000002</v>
      </c>
      <c r="G376" s="22">
        <v>2.1583022599999997</v>
      </c>
      <c r="H376" s="23">
        <v>126.10683997999999</v>
      </c>
      <c r="I376" s="22">
        <v>29.71316676</v>
      </c>
      <c r="J376" s="22">
        <v>9.8969625600000004</v>
      </c>
      <c r="K376" s="22">
        <v>0</v>
      </c>
      <c r="L376" s="22">
        <v>0</v>
      </c>
      <c r="M376" s="22">
        <v>1.2449999999999999E-5</v>
      </c>
      <c r="N376" s="22">
        <v>0.36645226000000003</v>
      </c>
      <c r="O376" s="22">
        <v>38.047745469999995</v>
      </c>
      <c r="P376" s="22">
        <v>1.2588699999999998E-3</v>
      </c>
      <c r="Q376" s="24">
        <v>0</v>
      </c>
      <c r="R376" s="22">
        <v>1.7249999999999999E-4</v>
      </c>
      <c r="S376" s="22">
        <v>0</v>
      </c>
      <c r="T376" s="22">
        <v>3.4363470499999997</v>
      </c>
      <c r="U376" s="22">
        <v>26.521985559999997</v>
      </c>
      <c r="V376" s="22">
        <v>18.04678681</v>
      </c>
      <c r="W376" s="22">
        <v>7.594969E-2</v>
      </c>
    </row>
    <row r="377" spans="2:23" ht="12.75" x14ac:dyDescent="0.2">
      <c r="B377" s="18" t="s">
        <v>411</v>
      </c>
      <c r="C377" s="19" t="s">
        <v>42</v>
      </c>
      <c r="D377" s="39">
        <v>155.32243992999997</v>
      </c>
      <c r="E377" s="21">
        <v>24.328544969999999</v>
      </c>
      <c r="F377" s="22">
        <v>20.4342468</v>
      </c>
      <c r="G377" s="22">
        <v>3.8942981699999999</v>
      </c>
      <c r="H377" s="23">
        <v>130.99389495999998</v>
      </c>
      <c r="I377" s="22">
        <v>38.432412069999998</v>
      </c>
      <c r="J377" s="22">
        <v>9.3810616300000014</v>
      </c>
      <c r="K377" s="22">
        <v>1.0613E-3</v>
      </c>
      <c r="L377" s="22">
        <v>0</v>
      </c>
      <c r="M377" s="22">
        <v>0</v>
      </c>
      <c r="N377" s="22">
        <v>0.26741904999999999</v>
      </c>
      <c r="O377" s="22">
        <v>46.862229399999997</v>
      </c>
      <c r="P377" s="22">
        <v>0.20810909</v>
      </c>
      <c r="Q377" s="24">
        <v>0</v>
      </c>
      <c r="R377" s="22">
        <v>1.54816E-3</v>
      </c>
      <c r="S377" s="22">
        <v>1.3059000000000001E-4</v>
      </c>
      <c r="T377" s="22">
        <v>4.2971941600000001</v>
      </c>
      <c r="U377" s="22">
        <v>23.412880699999999</v>
      </c>
      <c r="V377" s="22">
        <v>7.9817926799999999</v>
      </c>
      <c r="W377" s="22">
        <v>0.14805613000000001</v>
      </c>
    </row>
    <row r="378" spans="2:23" ht="12.75" x14ac:dyDescent="0.2">
      <c r="B378" s="18" t="s">
        <v>412</v>
      </c>
      <c r="C378" s="19" t="s">
        <v>43</v>
      </c>
      <c r="D378" s="39">
        <v>648.96376845999998</v>
      </c>
      <c r="E378" s="21">
        <v>146.27989018999997</v>
      </c>
      <c r="F378" s="22">
        <v>128.64889556999998</v>
      </c>
      <c r="G378" s="22">
        <v>17.630994620000003</v>
      </c>
      <c r="H378" s="23">
        <v>502.68387826999998</v>
      </c>
      <c r="I378" s="22">
        <v>144.72812833</v>
      </c>
      <c r="J378" s="22">
        <v>48.875350500000003</v>
      </c>
      <c r="K378" s="22">
        <v>0</v>
      </c>
      <c r="L378" s="22">
        <v>0</v>
      </c>
      <c r="M378" s="22">
        <v>8.8211210000000012E-2</v>
      </c>
      <c r="N378" s="22">
        <v>0.85254943999999999</v>
      </c>
      <c r="O378" s="22">
        <v>194.03458890000002</v>
      </c>
      <c r="P378" s="22">
        <v>27.853042819999999</v>
      </c>
      <c r="Q378" s="24">
        <v>5.5299319999999999E-2</v>
      </c>
      <c r="R378" s="22">
        <v>3.132455E-2</v>
      </c>
      <c r="S378" s="22">
        <v>0</v>
      </c>
      <c r="T378" s="22">
        <v>15.19197786</v>
      </c>
      <c r="U378" s="22">
        <v>41.339783109999999</v>
      </c>
      <c r="V378" s="22">
        <v>29.315831679999999</v>
      </c>
      <c r="W378" s="22">
        <v>0.31779055000000006</v>
      </c>
    </row>
    <row r="379" spans="2:23" ht="12.75" x14ac:dyDescent="0.2">
      <c r="B379" s="18" t="s">
        <v>413</v>
      </c>
      <c r="C379" s="19" t="s">
        <v>348</v>
      </c>
      <c r="D379" s="39">
        <v>74.29372755</v>
      </c>
      <c r="E379" s="21">
        <v>22.442437420000001</v>
      </c>
      <c r="F379" s="22">
        <v>15.311724960000001</v>
      </c>
      <c r="G379" s="22">
        <v>7.1307124599999998</v>
      </c>
      <c r="H379" s="23">
        <v>51.851290130000002</v>
      </c>
      <c r="I379" s="22">
        <v>17.688879239999999</v>
      </c>
      <c r="J379" s="22">
        <v>2.0949969199999998</v>
      </c>
      <c r="K379" s="22">
        <v>0</v>
      </c>
      <c r="L379" s="22">
        <v>0</v>
      </c>
      <c r="M379" s="22">
        <v>0</v>
      </c>
      <c r="N379" s="22">
        <v>0.24108401000000002</v>
      </c>
      <c r="O379" s="22">
        <v>17.36985099</v>
      </c>
      <c r="P379" s="22">
        <v>4.6987080000000001E-2</v>
      </c>
      <c r="Q379" s="24">
        <v>5.8298899999999999E-3</v>
      </c>
      <c r="R379" s="22">
        <v>0</v>
      </c>
      <c r="S379" s="22">
        <v>0</v>
      </c>
      <c r="T379" s="22">
        <v>1.5683478100000001</v>
      </c>
      <c r="U379" s="22">
        <v>8.9437874399999995</v>
      </c>
      <c r="V379" s="22">
        <v>3.8617155400000001</v>
      </c>
      <c r="W379" s="22">
        <v>2.9811210000000001E-2</v>
      </c>
    </row>
    <row r="380" spans="2:23" ht="12.75" x14ac:dyDescent="0.2">
      <c r="B380" s="18" t="s">
        <v>414</v>
      </c>
      <c r="C380" s="19" t="s">
        <v>44</v>
      </c>
      <c r="D380" s="39">
        <v>67.710910890000008</v>
      </c>
      <c r="E380" s="21">
        <v>5.92371699</v>
      </c>
      <c r="F380" s="22">
        <v>3.6603783399999998</v>
      </c>
      <c r="G380" s="22">
        <v>2.2633386500000001</v>
      </c>
      <c r="H380" s="23">
        <v>61.787193900000005</v>
      </c>
      <c r="I380" s="22">
        <v>20.2664309</v>
      </c>
      <c r="J380" s="22">
        <v>5.2473171799999996</v>
      </c>
      <c r="K380" s="22">
        <v>0</v>
      </c>
      <c r="L380" s="22">
        <v>0</v>
      </c>
      <c r="M380" s="22">
        <v>0</v>
      </c>
      <c r="N380" s="22">
        <v>0.18782956000000001</v>
      </c>
      <c r="O380" s="22">
        <v>26.686194370000003</v>
      </c>
      <c r="P380" s="22">
        <v>1E-4</v>
      </c>
      <c r="Q380" s="24">
        <v>0</v>
      </c>
      <c r="R380" s="22">
        <v>4.2525000000000002E-3</v>
      </c>
      <c r="S380" s="22">
        <v>0</v>
      </c>
      <c r="T380" s="22">
        <v>1.67336452</v>
      </c>
      <c r="U380" s="22">
        <v>6.6753465199999997</v>
      </c>
      <c r="V380" s="22">
        <v>1.0099601899999999</v>
      </c>
      <c r="W380" s="22">
        <v>3.6398160000000006E-2</v>
      </c>
    </row>
    <row r="381" spans="2:23" ht="13.5" thickBot="1" x14ac:dyDescent="0.25">
      <c r="B381" s="18" t="s">
        <v>415</v>
      </c>
      <c r="C381" s="25" t="s">
        <v>45</v>
      </c>
      <c r="D381" s="40">
        <v>105.19463223999999</v>
      </c>
      <c r="E381" s="27">
        <v>10.46846983</v>
      </c>
      <c r="F381" s="28">
        <v>8.0802043599999998</v>
      </c>
      <c r="G381" s="28">
        <v>2.3882654700000003</v>
      </c>
      <c r="H381" s="29">
        <v>94.726162409999986</v>
      </c>
      <c r="I381" s="28">
        <v>20.440615940000001</v>
      </c>
      <c r="J381" s="28">
        <v>12.236345179999999</v>
      </c>
      <c r="K381" s="28">
        <v>0</v>
      </c>
      <c r="L381" s="28">
        <v>0</v>
      </c>
      <c r="M381" s="28">
        <v>2.5989999999999997E-5</v>
      </c>
      <c r="N381" s="28">
        <v>0.42808922999999999</v>
      </c>
      <c r="O381" s="28">
        <v>42.32471571</v>
      </c>
      <c r="P381" s="28">
        <v>0.54093994999999995</v>
      </c>
      <c r="Q381" s="30">
        <v>0</v>
      </c>
      <c r="R381" s="28">
        <v>4.065E-3</v>
      </c>
      <c r="S381" s="28">
        <v>0</v>
      </c>
      <c r="T381" s="28">
        <v>2.88843754</v>
      </c>
      <c r="U381" s="28">
        <v>12.7059432</v>
      </c>
      <c r="V381" s="28">
        <v>3.0785418600000001</v>
      </c>
      <c r="W381" s="28">
        <v>7.8442810000000002E-2</v>
      </c>
    </row>
    <row r="382" spans="2:23" ht="14.25" thickTop="1" thickBot="1" x14ac:dyDescent="0.25">
      <c r="C382" s="45"/>
      <c r="D382" s="46"/>
      <c r="E382" s="47"/>
      <c r="F382" s="48"/>
      <c r="G382" s="48"/>
      <c r="H382" s="47"/>
      <c r="I382" s="48"/>
      <c r="J382" s="48"/>
      <c r="K382" s="48"/>
      <c r="L382" s="48"/>
      <c r="M382" s="48"/>
      <c r="N382" s="48"/>
      <c r="O382" s="48"/>
      <c r="P382" s="48"/>
      <c r="Q382" s="49"/>
      <c r="R382" s="48"/>
      <c r="S382" s="48"/>
      <c r="T382" s="48"/>
      <c r="U382" s="48"/>
      <c r="V382" s="48"/>
      <c r="W382" s="48"/>
    </row>
    <row r="383" spans="2:23" ht="27.75" thickTop="1" x14ac:dyDescent="0.2">
      <c r="C383" s="35">
        <v>2017</v>
      </c>
      <c r="D383" s="5" t="s">
        <v>3</v>
      </c>
      <c r="E383" s="6" t="s">
        <v>4</v>
      </c>
      <c r="F383" s="5" t="s">
        <v>5</v>
      </c>
      <c r="G383" s="5" t="s">
        <v>6</v>
      </c>
      <c r="H383" s="5" t="s">
        <v>7</v>
      </c>
      <c r="I383" s="5" t="s">
        <v>8</v>
      </c>
      <c r="J383" s="5" t="s">
        <v>9</v>
      </c>
      <c r="K383" s="5" t="s">
        <v>10</v>
      </c>
      <c r="L383" s="5" t="s">
        <v>11</v>
      </c>
      <c r="M383" s="5" t="s">
        <v>12</v>
      </c>
      <c r="N383" s="5" t="s">
        <v>13</v>
      </c>
      <c r="O383" s="5" t="s">
        <v>14</v>
      </c>
      <c r="P383" s="5" t="s">
        <v>15</v>
      </c>
      <c r="Q383" s="5" t="s">
        <v>16</v>
      </c>
      <c r="R383" s="5" t="s">
        <v>17</v>
      </c>
      <c r="S383" s="5" t="s">
        <v>18</v>
      </c>
      <c r="T383" s="5" t="s">
        <v>19</v>
      </c>
      <c r="U383" s="5" t="s">
        <v>20</v>
      </c>
      <c r="V383" s="5" t="s">
        <v>21</v>
      </c>
      <c r="W383" s="5" t="s">
        <v>22</v>
      </c>
    </row>
    <row r="384" spans="2:23" ht="14.25" x14ac:dyDescent="0.2">
      <c r="B384" s="18" t="s">
        <v>416</v>
      </c>
      <c r="C384" s="36" t="s">
        <v>3</v>
      </c>
      <c r="D384" s="37">
        <v>58518.549733259992</v>
      </c>
      <c r="E384" s="8">
        <v>16602.87308234</v>
      </c>
      <c r="F384" s="9">
        <v>14148.05696247</v>
      </c>
      <c r="G384" s="9">
        <v>2454.81611987</v>
      </c>
      <c r="H384" s="9">
        <v>41915.676650919988</v>
      </c>
      <c r="I384" s="9">
        <v>16306.871466149998</v>
      </c>
      <c r="J384" s="9">
        <v>4352.1657509499992</v>
      </c>
      <c r="K384" s="9">
        <v>5.2120110000000004E-2</v>
      </c>
      <c r="L384" s="9">
        <v>6.3208207200000004</v>
      </c>
      <c r="M384" s="9">
        <v>27.823200849999996</v>
      </c>
      <c r="N384" s="9">
        <v>30.178711580000002</v>
      </c>
      <c r="O384" s="9">
        <v>14380.214318820003</v>
      </c>
      <c r="P384" s="9">
        <v>759.50379243999998</v>
      </c>
      <c r="Q384" s="9">
        <v>347.88155755999998</v>
      </c>
      <c r="R384" s="9">
        <v>3296.437312399999</v>
      </c>
      <c r="S384" s="9">
        <v>113.98074197</v>
      </c>
      <c r="T384" s="10">
        <v>507.94583918999996</v>
      </c>
      <c r="U384" s="9">
        <v>825.95868310000003</v>
      </c>
      <c r="V384" s="11">
        <v>952.87120589000006</v>
      </c>
      <c r="W384" s="9">
        <v>7.4711291899999992</v>
      </c>
    </row>
    <row r="385" spans="2:23" ht="12.75" x14ac:dyDescent="0.2">
      <c r="B385" s="18" t="s">
        <v>417</v>
      </c>
      <c r="C385" s="12" t="s">
        <v>23</v>
      </c>
      <c r="D385" s="38">
        <v>54594.930022879991</v>
      </c>
      <c r="E385" s="14">
        <v>15784.171804199999</v>
      </c>
      <c r="F385" s="15">
        <v>13472.39800689</v>
      </c>
      <c r="G385" s="15">
        <v>2311.7737973099997</v>
      </c>
      <c r="H385" s="16">
        <v>38810.758218679992</v>
      </c>
      <c r="I385" s="15">
        <v>15398.786867639999</v>
      </c>
      <c r="J385" s="15">
        <v>4063.9597714500001</v>
      </c>
      <c r="K385" s="15">
        <v>5.2110110000000001E-2</v>
      </c>
      <c r="L385" s="15">
        <v>6.3193824800000007</v>
      </c>
      <c r="M385" s="15">
        <v>26.540944439999997</v>
      </c>
      <c r="N385" s="15">
        <v>23.78644049</v>
      </c>
      <c r="O385" s="15">
        <v>13133.149562600001</v>
      </c>
      <c r="P385" s="15">
        <v>645.77865142000007</v>
      </c>
      <c r="Q385" s="17">
        <v>347.58513102000001</v>
      </c>
      <c r="R385" s="15">
        <v>3296.2921132699994</v>
      </c>
      <c r="S385" s="15">
        <v>113.97095715</v>
      </c>
      <c r="T385" s="15">
        <v>441.01327702999998</v>
      </c>
      <c r="U385" s="15">
        <v>505.19190454000005</v>
      </c>
      <c r="V385" s="15">
        <v>802.50808776000008</v>
      </c>
      <c r="W385" s="15">
        <v>5.8230172799999993</v>
      </c>
    </row>
    <row r="386" spans="2:23" ht="12.75" x14ac:dyDescent="0.2">
      <c r="B386" s="18" t="s">
        <v>418</v>
      </c>
      <c r="C386" s="19" t="s">
        <v>24</v>
      </c>
      <c r="D386" s="39">
        <v>53978.268579529991</v>
      </c>
      <c r="E386" s="21">
        <v>15679.011405180001</v>
      </c>
      <c r="F386" s="22">
        <v>13379.37528491</v>
      </c>
      <c r="G386" s="22">
        <v>2299.63612027</v>
      </c>
      <c r="H386" s="23">
        <v>38299.257174349994</v>
      </c>
      <c r="I386" s="22">
        <v>15212.40198619</v>
      </c>
      <c r="J386" s="22">
        <v>4015.40996735</v>
      </c>
      <c r="K386" s="22">
        <v>5.2110110000000001E-2</v>
      </c>
      <c r="L386" s="22">
        <v>6.3193824800000007</v>
      </c>
      <c r="M386" s="22">
        <v>26.029533149999999</v>
      </c>
      <c r="N386" s="22">
        <v>22.463117159999999</v>
      </c>
      <c r="O386" s="22">
        <v>12932.82033043</v>
      </c>
      <c r="P386" s="22">
        <v>645.35735634000002</v>
      </c>
      <c r="Q386" s="24">
        <v>347.58444722000002</v>
      </c>
      <c r="R386" s="22">
        <v>3296.2840332699998</v>
      </c>
      <c r="S386" s="22">
        <v>113.97095715</v>
      </c>
      <c r="T386" s="22">
        <v>429.91973237000002</v>
      </c>
      <c r="U386" s="22">
        <v>462.11868949000001</v>
      </c>
      <c r="V386" s="22">
        <v>782.84231389000001</v>
      </c>
      <c r="W386" s="22">
        <v>5.6832177499999998</v>
      </c>
    </row>
    <row r="387" spans="2:23" ht="12.75" x14ac:dyDescent="0.2">
      <c r="B387" s="18" t="s">
        <v>419</v>
      </c>
      <c r="C387" s="19" t="s">
        <v>346</v>
      </c>
      <c r="D387" s="39">
        <v>345.94277475000001</v>
      </c>
      <c r="E387" s="21">
        <v>68.885738070000002</v>
      </c>
      <c r="F387" s="22">
        <v>61.588847549999997</v>
      </c>
      <c r="G387" s="22">
        <v>7.2968905199999998</v>
      </c>
      <c r="H387" s="23">
        <v>277.05703668000001</v>
      </c>
      <c r="I387" s="22">
        <v>112.78425864</v>
      </c>
      <c r="J387" s="22">
        <v>24.86053012</v>
      </c>
      <c r="K387" s="22">
        <v>0</v>
      </c>
      <c r="L387" s="22">
        <v>0</v>
      </c>
      <c r="M387" s="22">
        <v>0.31153393000000001</v>
      </c>
      <c r="N387" s="22">
        <v>0.46557084000000004</v>
      </c>
      <c r="O387" s="22">
        <v>111.95390468000001</v>
      </c>
      <c r="P387" s="22">
        <v>0.38891471</v>
      </c>
      <c r="Q387" s="24">
        <v>6.8379999999999992E-4</v>
      </c>
      <c r="R387" s="22">
        <v>7.5000000000000002E-6</v>
      </c>
      <c r="S387" s="22">
        <v>0</v>
      </c>
      <c r="T387" s="22">
        <v>5.9141067500000002</v>
      </c>
      <c r="U387" s="22">
        <v>15.9626781</v>
      </c>
      <c r="V387" s="22">
        <v>4.3914102699999997</v>
      </c>
      <c r="W387" s="22">
        <v>2.3437340000000001E-2</v>
      </c>
    </row>
    <row r="388" spans="2:23" ht="12.75" x14ac:dyDescent="0.2">
      <c r="B388" s="18" t="s">
        <v>420</v>
      </c>
      <c r="C388" s="19" t="s">
        <v>25</v>
      </c>
      <c r="D388" s="39">
        <v>205.41367791000002</v>
      </c>
      <c r="E388" s="21">
        <v>31.029962319999999</v>
      </c>
      <c r="F388" s="22">
        <v>27.10585536</v>
      </c>
      <c r="G388" s="22">
        <v>3.92410696</v>
      </c>
      <c r="H388" s="23">
        <v>174.38371559000001</v>
      </c>
      <c r="I388" s="22">
        <v>51.24226711</v>
      </c>
      <c r="J388" s="22">
        <v>18.658945579999997</v>
      </c>
      <c r="K388" s="22">
        <v>0</v>
      </c>
      <c r="L388" s="22">
        <v>0</v>
      </c>
      <c r="M388" s="22">
        <v>9.2790000000000008E-3</v>
      </c>
      <c r="N388" s="22">
        <v>0.67695233999999993</v>
      </c>
      <c r="O388" s="22">
        <v>67.355639310000001</v>
      </c>
      <c r="P388" s="22">
        <v>2.2821500000000002E-3</v>
      </c>
      <c r="Q388" s="24">
        <v>0</v>
      </c>
      <c r="R388" s="22">
        <v>6.5725000000000002E-3</v>
      </c>
      <c r="S388" s="22">
        <v>0</v>
      </c>
      <c r="T388" s="22">
        <v>4.1452077300000001</v>
      </c>
      <c r="U388" s="22">
        <v>19.671680559999999</v>
      </c>
      <c r="V388" s="22">
        <v>12.56799597</v>
      </c>
      <c r="W388" s="22">
        <v>4.6893339999999999E-2</v>
      </c>
    </row>
    <row r="389" spans="2:23" ht="12.75" x14ac:dyDescent="0.2">
      <c r="B389" s="18" t="s">
        <v>421</v>
      </c>
      <c r="C389" s="19" t="s">
        <v>26</v>
      </c>
      <c r="D389" s="39">
        <v>65.304990689999997</v>
      </c>
      <c r="E389" s="21">
        <v>5.2446986300000003</v>
      </c>
      <c r="F389" s="22">
        <v>4.3280190699999999</v>
      </c>
      <c r="G389" s="22">
        <v>0.91667956000000006</v>
      </c>
      <c r="H389" s="23">
        <v>60.060292060000002</v>
      </c>
      <c r="I389" s="22">
        <v>22.358355700000001</v>
      </c>
      <c r="J389" s="22">
        <v>5.0303284000000001</v>
      </c>
      <c r="K389" s="22">
        <v>0</v>
      </c>
      <c r="L389" s="22">
        <v>0</v>
      </c>
      <c r="M389" s="22">
        <v>0.19059835999999999</v>
      </c>
      <c r="N389" s="22">
        <v>0.18080014999999999</v>
      </c>
      <c r="O389" s="22">
        <v>21.019688179999999</v>
      </c>
      <c r="P389" s="22">
        <v>3.0098220000000002E-2</v>
      </c>
      <c r="Q389" s="24">
        <v>0</v>
      </c>
      <c r="R389" s="22">
        <v>1.5E-3</v>
      </c>
      <c r="S389" s="22">
        <v>0</v>
      </c>
      <c r="T389" s="22">
        <v>1.03423018</v>
      </c>
      <c r="U389" s="22">
        <v>7.4388563899999998</v>
      </c>
      <c r="V389" s="22">
        <v>2.7063676299999999</v>
      </c>
      <c r="W389" s="22">
        <v>6.9468850000000013E-2</v>
      </c>
    </row>
    <row r="390" spans="2:23" ht="12.75" x14ac:dyDescent="0.2">
      <c r="B390" s="18" t="s">
        <v>422</v>
      </c>
      <c r="C390" s="12" t="s">
        <v>27</v>
      </c>
      <c r="D390" s="38">
        <v>1310.52969699</v>
      </c>
      <c r="E390" s="14">
        <v>315.21254772999998</v>
      </c>
      <c r="F390" s="15">
        <v>285.59440121</v>
      </c>
      <c r="G390" s="15">
        <v>29.61814652</v>
      </c>
      <c r="H390" s="16">
        <v>995.31714926000006</v>
      </c>
      <c r="I390" s="15">
        <v>294.91278810999995</v>
      </c>
      <c r="J390" s="15">
        <v>103.70970656000001</v>
      </c>
      <c r="K390" s="15">
        <v>0</v>
      </c>
      <c r="L390" s="15">
        <v>1.2632400000000001E-3</v>
      </c>
      <c r="M390" s="15">
        <v>0.10893754</v>
      </c>
      <c r="N390" s="15">
        <v>1.9818433600000001</v>
      </c>
      <c r="O390" s="15">
        <v>435.25138301999999</v>
      </c>
      <c r="P390" s="15">
        <v>0.52232992999999994</v>
      </c>
      <c r="Q390" s="17">
        <v>2.3550990000000001E-2</v>
      </c>
      <c r="R390" s="15">
        <v>3.2850000000000002E-3</v>
      </c>
      <c r="S390" s="15">
        <v>7.1729100000000002E-3</v>
      </c>
      <c r="T390" s="15">
        <v>17.514544570000002</v>
      </c>
      <c r="U390" s="15">
        <v>95.572514260000005</v>
      </c>
      <c r="V390" s="15">
        <v>45.378444599999995</v>
      </c>
      <c r="W390" s="15">
        <v>0.32938517</v>
      </c>
    </row>
    <row r="391" spans="2:23" ht="12.75" x14ac:dyDescent="0.2">
      <c r="B391" s="18" t="s">
        <v>423</v>
      </c>
      <c r="C391" s="19" t="s">
        <v>28</v>
      </c>
      <c r="D391" s="39">
        <v>815.55653321000011</v>
      </c>
      <c r="E391" s="21">
        <v>235.48151551999999</v>
      </c>
      <c r="F391" s="22">
        <v>214.45781127999999</v>
      </c>
      <c r="G391" s="22">
        <v>21.023704239999997</v>
      </c>
      <c r="H391" s="23">
        <v>580.0750176900001</v>
      </c>
      <c r="I391" s="22">
        <v>177.37826909999998</v>
      </c>
      <c r="J391" s="22">
        <v>69.662579390000005</v>
      </c>
      <c r="K391" s="22">
        <v>0</v>
      </c>
      <c r="L391" s="22">
        <v>4.6869000000000001E-4</v>
      </c>
      <c r="M391" s="22">
        <v>1.1527200000000001E-3</v>
      </c>
      <c r="N391" s="22">
        <v>0.77212548000000003</v>
      </c>
      <c r="O391" s="22">
        <v>276.31732785000003</v>
      </c>
      <c r="P391" s="22">
        <v>0.4468954</v>
      </c>
      <c r="Q391" s="24">
        <v>4.0179200000000003E-3</v>
      </c>
      <c r="R391" s="22">
        <v>2.1000000000000001E-4</v>
      </c>
      <c r="S391" s="22">
        <v>7.1729100000000002E-3</v>
      </c>
      <c r="T391" s="22">
        <v>6.9846814999999998</v>
      </c>
      <c r="U391" s="22">
        <v>35.053363490000002</v>
      </c>
      <c r="V391" s="22">
        <v>13.353355349999999</v>
      </c>
      <c r="W391" s="22">
        <v>9.3397889999999997E-2</v>
      </c>
    </row>
    <row r="392" spans="2:23" ht="12.75" x14ac:dyDescent="0.2">
      <c r="B392" s="18" t="s">
        <v>424</v>
      </c>
      <c r="C392" s="19" t="s">
        <v>29</v>
      </c>
      <c r="D392" s="39">
        <v>119.99650627000001</v>
      </c>
      <c r="E392" s="21">
        <v>17.148357959999998</v>
      </c>
      <c r="F392" s="22">
        <v>14.95985887</v>
      </c>
      <c r="G392" s="22">
        <v>2.1884990899999996</v>
      </c>
      <c r="H392" s="23">
        <v>102.84814831000001</v>
      </c>
      <c r="I392" s="22">
        <v>32.960273739999998</v>
      </c>
      <c r="J392" s="22">
        <v>10.17733277</v>
      </c>
      <c r="K392" s="22">
        <v>0</v>
      </c>
      <c r="L392" s="22">
        <v>0</v>
      </c>
      <c r="M392" s="22">
        <v>3.1094799999999999E-2</v>
      </c>
      <c r="N392" s="22">
        <v>0.26055433</v>
      </c>
      <c r="O392" s="22">
        <v>40.383161560000005</v>
      </c>
      <c r="P392" s="22">
        <v>5.1761889999999998E-2</v>
      </c>
      <c r="Q392" s="24">
        <v>0</v>
      </c>
      <c r="R392" s="22">
        <v>0</v>
      </c>
      <c r="S392" s="22">
        <v>0</v>
      </c>
      <c r="T392" s="22">
        <v>2.1054792200000003</v>
      </c>
      <c r="U392" s="22">
        <v>11.622760789999999</v>
      </c>
      <c r="V392" s="22">
        <v>5.2422962100000001</v>
      </c>
      <c r="W392" s="22">
        <v>1.3433E-2</v>
      </c>
    </row>
    <row r="393" spans="2:23" ht="12.75" x14ac:dyDescent="0.2">
      <c r="B393" s="18" t="s">
        <v>425</v>
      </c>
      <c r="C393" s="19" t="s">
        <v>347</v>
      </c>
      <c r="D393" s="39">
        <v>142.452482</v>
      </c>
      <c r="E393" s="21">
        <v>20.117102240000001</v>
      </c>
      <c r="F393" s="22">
        <v>17.581829890000002</v>
      </c>
      <c r="G393" s="22">
        <v>2.5352723500000001</v>
      </c>
      <c r="H393" s="23">
        <v>122.33537976000001</v>
      </c>
      <c r="I393" s="22">
        <v>37.322443549999996</v>
      </c>
      <c r="J393" s="22">
        <v>9.2660653000000011</v>
      </c>
      <c r="K393" s="22">
        <v>0</v>
      </c>
      <c r="L393" s="22">
        <v>0</v>
      </c>
      <c r="M393" s="22">
        <v>7.6690019999999998E-2</v>
      </c>
      <c r="N393" s="22">
        <v>0.31417246999999998</v>
      </c>
      <c r="O393" s="22">
        <v>49.151516100000002</v>
      </c>
      <c r="P393" s="22">
        <v>1.2449770000000001E-2</v>
      </c>
      <c r="Q393" s="24">
        <v>0</v>
      </c>
      <c r="R393" s="22">
        <v>1.4999999999999999E-4</v>
      </c>
      <c r="S393" s="22">
        <v>0</v>
      </c>
      <c r="T393" s="22">
        <v>3.46618892</v>
      </c>
      <c r="U393" s="22">
        <v>16.028446119999998</v>
      </c>
      <c r="V393" s="22">
        <v>6.61263852</v>
      </c>
      <c r="W393" s="22">
        <v>8.4618990000000005E-2</v>
      </c>
    </row>
    <row r="394" spans="2:23" ht="12.75" x14ac:dyDescent="0.2">
      <c r="B394" s="18" t="s">
        <v>426</v>
      </c>
      <c r="C394" s="19" t="s">
        <v>30</v>
      </c>
      <c r="D394" s="39">
        <v>96.877957969999983</v>
      </c>
      <c r="E394" s="21">
        <v>11.804762700000001</v>
      </c>
      <c r="F394" s="22">
        <v>10.959536470000002</v>
      </c>
      <c r="G394" s="22">
        <v>0.84522622999999997</v>
      </c>
      <c r="H394" s="23">
        <v>85.073195269999985</v>
      </c>
      <c r="I394" s="22">
        <v>23.993266460000001</v>
      </c>
      <c r="J394" s="22">
        <v>5.2805938600000006</v>
      </c>
      <c r="K394" s="22">
        <v>0</v>
      </c>
      <c r="L394" s="22">
        <v>7.9454999999999999E-4</v>
      </c>
      <c r="M394" s="22">
        <v>0</v>
      </c>
      <c r="N394" s="22">
        <v>0.22116527</v>
      </c>
      <c r="O394" s="22">
        <v>31.449514820000001</v>
      </c>
      <c r="P394" s="22">
        <v>1.120787E-2</v>
      </c>
      <c r="Q394" s="24">
        <v>0</v>
      </c>
      <c r="R394" s="22">
        <v>2.5249999999999999E-3</v>
      </c>
      <c r="S394" s="22">
        <v>0</v>
      </c>
      <c r="T394" s="22">
        <v>2.4055626700000001</v>
      </c>
      <c r="U394" s="22">
        <v>14.22392831</v>
      </c>
      <c r="V394" s="22">
        <v>7.4269153399999999</v>
      </c>
      <c r="W394" s="22">
        <v>5.7721120000000001E-2</v>
      </c>
    </row>
    <row r="395" spans="2:23" ht="12.75" x14ac:dyDescent="0.2">
      <c r="B395" s="18" t="s">
        <v>427</v>
      </c>
      <c r="C395" s="19" t="s">
        <v>31</v>
      </c>
      <c r="D395" s="39">
        <v>135.64621754000001</v>
      </c>
      <c r="E395" s="21">
        <v>30.660809310000001</v>
      </c>
      <c r="F395" s="22">
        <v>27.6353647</v>
      </c>
      <c r="G395" s="22">
        <v>3.0254446100000001</v>
      </c>
      <c r="H395" s="23">
        <v>104.98540823</v>
      </c>
      <c r="I395" s="22">
        <v>23.258535260000002</v>
      </c>
      <c r="J395" s="22">
        <v>9.3231352400000009</v>
      </c>
      <c r="K395" s="22">
        <v>0</v>
      </c>
      <c r="L395" s="22">
        <v>0</v>
      </c>
      <c r="M395" s="22">
        <v>0</v>
      </c>
      <c r="N395" s="22">
        <v>0.41382581000000002</v>
      </c>
      <c r="O395" s="22">
        <v>37.949862689999996</v>
      </c>
      <c r="P395" s="22">
        <v>1.5E-5</v>
      </c>
      <c r="Q395" s="24">
        <v>1.953307E-2</v>
      </c>
      <c r="R395" s="22">
        <v>4.0000000000000002E-4</v>
      </c>
      <c r="S395" s="22">
        <v>0</v>
      </c>
      <c r="T395" s="22">
        <v>2.5526322599999998</v>
      </c>
      <c r="U395" s="22">
        <v>18.644015550000002</v>
      </c>
      <c r="V395" s="22">
        <v>12.74323918</v>
      </c>
      <c r="W395" s="22">
        <v>8.0214170000000001E-2</v>
      </c>
    </row>
    <row r="396" spans="2:23" ht="12.75" x14ac:dyDescent="0.2">
      <c r="B396" s="18" t="s">
        <v>428</v>
      </c>
      <c r="C396" s="12" t="s">
        <v>32</v>
      </c>
      <c r="D396" s="38">
        <v>1201.6973797999999</v>
      </c>
      <c r="E396" s="14">
        <v>222.40962639</v>
      </c>
      <c r="F396" s="15">
        <v>157.63336014000001</v>
      </c>
      <c r="G396" s="15">
        <v>64.776266249999992</v>
      </c>
      <c r="H396" s="16">
        <v>979.28775340999994</v>
      </c>
      <c r="I396" s="15">
        <v>281.99284884000008</v>
      </c>
      <c r="J396" s="15">
        <v>88.604235610000003</v>
      </c>
      <c r="K396" s="15">
        <v>1.0000000000000001E-5</v>
      </c>
      <c r="L396" s="15">
        <v>0</v>
      </c>
      <c r="M396" s="15">
        <v>0.37959029</v>
      </c>
      <c r="N396" s="15">
        <v>2.17450674</v>
      </c>
      <c r="O396" s="15">
        <v>374.86352987999999</v>
      </c>
      <c r="P396" s="15">
        <v>83.84498988</v>
      </c>
      <c r="Q396" s="17">
        <v>0.27261300999999999</v>
      </c>
      <c r="R396" s="15">
        <v>2.616976E-2</v>
      </c>
      <c r="S396" s="15">
        <v>2.6111299999999997E-3</v>
      </c>
      <c r="T396" s="15">
        <v>17.56014867</v>
      </c>
      <c r="U396" s="15">
        <v>95.805890919999996</v>
      </c>
      <c r="V396" s="15">
        <v>33.399705760000003</v>
      </c>
      <c r="W396" s="15">
        <v>0.36090291999999996</v>
      </c>
    </row>
    <row r="397" spans="2:23" ht="12.75" x14ac:dyDescent="0.2">
      <c r="B397" s="18" t="s">
        <v>429</v>
      </c>
      <c r="C397" s="19" t="s">
        <v>33</v>
      </c>
      <c r="D397" s="39">
        <v>281.56144026000004</v>
      </c>
      <c r="E397" s="21">
        <v>46.080691400000006</v>
      </c>
      <c r="F397" s="22">
        <v>30.307630070000002</v>
      </c>
      <c r="G397" s="22">
        <v>15.773061330000001</v>
      </c>
      <c r="H397" s="23">
        <v>235.48074886000001</v>
      </c>
      <c r="I397" s="22">
        <v>60.548576850000003</v>
      </c>
      <c r="J397" s="22">
        <v>18.270577339999999</v>
      </c>
      <c r="K397" s="22">
        <v>0</v>
      </c>
      <c r="L397" s="22">
        <v>0</v>
      </c>
      <c r="M397" s="22">
        <v>0.17862002999999999</v>
      </c>
      <c r="N397" s="22">
        <v>0.24115757000000002</v>
      </c>
      <c r="O397" s="22">
        <v>126.96928095999999</v>
      </c>
      <c r="P397" s="22">
        <v>8.850442E-2</v>
      </c>
      <c r="Q397" s="24">
        <v>0</v>
      </c>
      <c r="R397" s="22">
        <v>6.4000000000000005E-4</v>
      </c>
      <c r="S397" s="22">
        <v>0</v>
      </c>
      <c r="T397" s="22">
        <v>2.2616025799999999</v>
      </c>
      <c r="U397" s="22">
        <v>18.498749829999998</v>
      </c>
      <c r="V397" s="22">
        <v>8.31045664</v>
      </c>
      <c r="W397" s="22">
        <v>0.11258264</v>
      </c>
    </row>
    <row r="398" spans="2:23" ht="12.75" x14ac:dyDescent="0.2">
      <c r="B398" s="18" t="s">
        <v>430</v>
      </c>
      <c r="C398" s="19" t="s">
        <v>34</v>
      </c>
      <c r="D398" s="39">
        <v>197.93857417000001</v>
      </c>
      <c r="E398" s="21">
        <v>36.463836440000001</v>
      </c>
      <c r="F398" s="22">
        <v>32.093557350000005</v>
      </c>
      <c r="G398" s="22">
        <v>4.3702790899999995</v>
      </c>
      <c r="H398" s="23">
        <v>161.47473773000002</v>
      </c>
      <c r="I398" s="22">
        <v>63.227337310000003</v>
      </c>
      <c r="J398" s="22">
        <v>10.82791909</v>
      </c>
      <c r="K398" s="22">
        <v>0</v>
      </c>
      <c r="L398" s="22">
        <v>0</v>
      </c>
      <c r="M398" s="22">
        <v>1.50541E-3</v>
      </c>
      <c r="N398" s="22">
        <v>0.29503796999999998</v>
      </c>
      <c r="O398" s="22">
        <v>59.822068270000003</v>
      </c>
      <c r="P398" s="22">
        <v>1.836861E-2</v>
      </c>
      <c r="Q398" s="24">
        <v>5.1847269999999994E-2</v>
      </c>
      <c r="R398" s="22">
        <v>4.3750000000000001E-4</v>
      </c>
      <c r="S398" s="22">
        <v>1.9571000000000001E-4</v>
      </c>
      <c r="T398" s="22">
        <v>2.5291517000000003</v>
      </c>
      <c r="U398" s="22">
        <v>16.60487548</v>
      </c>
      <c r="V398" s="22">
        <v>8.0634119500000008</v>
      </c>
      <c r="W398" s="22">
        <v>3.258146E-2</v>
      </c>
    </row>
    <row r="399" spans="2:23" ht="12.75" x14ac:dyDescent="0.2">
      <c r="B399" s="18" t="s">
        <v>431</v>
      </c>
      <c r="C399" s="19" t="s">
        <v>35</v>
      </c>
      <c r="D399" s="39">
        <v>335.60639031999995</v>
      </c>
      <c r="E399" s="21">
        <v>108.87296968999999</v>
      </c>
      <c r="F399" s="22">
        <v>69.101674799999998</v>
      </c>
      <c r="G399" s="22">
        <v>39.77129489</v>
      </c>
      <c r="H399" s="23">
        <v>226.73342062999998</v>
      </c>
      <c r="I399" s="22">
        <v>46.053411109999999</v>
      </c>
      <c r="J399" s="22">
        <v>29.532759370000001</v>
      </c>
      <c r="K399" s="22">
        <v>0</v>
      </c>
      <c r="L399" s="22">
        <v>0</v>
      </c>
      <c r="M399" s="22">
        <v>0</v>
      </c>
      <c r="N399" s="22">
        <v>0.54615380000000002</v>
      </c>
      <c r="O399" s="22">
        <v>42.655387229999995</v>
      </c>
      <c r="P399" s="22">
        <v>83.66808331</v>
      </c>
      <c r="Q399" s="24">
        <v>3.7676379999999995E-2</v>
      </c>
      <c r="R399" s="22">
        <v>2.413976E-2</v>
      </c>
      <c r="S399" s="22">
        <v>1.5800000000000001E-5</v>
      </c>
      <c r="T399" s="22">
        <v>1.92515071</v>
      </c>
      <c r="U399" s="22">
        <v>14.592928070000001</v>
      </c>
      <c r="V399" s="22">
        <v>7.6654712900000002</v>
      </c>
      <c r="W399" s="22">
        <v>3.2243799999999996E-2</v>
      </c>
    </row>
    <row r="400" spans="2:23" ht="12.75" x14ac:dyDescent="0.2">
      <c r="B400" s="18" t="s">
        <v>432</v>
      </c>
      <c r="C400" s="19" t="s">
        <v>36</v>
      </c>
      <c r="D400" s="39">
        <v>164.39209793000001</v>
      </c>
      <c r="E400" s="21">
        <v>8.9396842400000001</v>
      </c>
      <c r="F400" s="22">
        <v>7.5565611600000002</v>
      </c>
      <c r="G400" s="22">
        <v>1.3831230800000001</v>
      </c>
      <c r="H400" s="23">
        <v>155.45241369000001</v>
      </c>
      <c r="I400" s="22">
        <v>57.380629259999999</v>
      </c>
      <c r="J400" s="22">
        <v>11.41717498</v>
      </c>
      <c r="K400" s="22">
        <v>0</v>
      </c>
      <c r="L400" s="22">
        <v>0</v>
      </c>
      <c r="M400" s="22">
        <v>0.16630501</v>
      </c>
      <c r="N400" s="22">
        <v>0.37964594000000002</v>
      </c>
      <c r="O400" s="22">
        <v>66.940540040000002</v>
      </c>
      <c r="P400" s="22">
        <v>0</v>
      </c>
      <c r="Q400" s="24">
        <v>0</v>
      </c>
      <c r="R400" s="22">
        <v>8.9999999999999998E-4</v>
      </c>
      <c r="S400" s="22">
        <v>0</v>
      </c>
      <c r="T400" s="22">
        <v>4.3729673299999998</v>
      </c>
      <c r="U400" s="22">
        <v>13.15647583</v>
      </c>
      <c r="V400" s="22">
        <v>1.5741813500000001</v>
      </c>
      <c r="W400" s="22">
        <v>6.3593949999999996E-2</v>
      </c>
    </row>
    <row r="401" spans="2:23" ht="12.75" x14ac:dyDescent="0.2">
      <c r="B401" s="18" t="s">
        <v>433</v>
      </c>
      <c r="C401" s="19" t="s">
        <v>37</v>
      </c>
      <c r="D401" s="39">
        <v>42.307469289999993</v>
      </c>
      <c r="E401" s="21">
        <v>5.3660816699999998</v>
      </c>
      <c r="F401" s="22">
        <v>4.5441714600000003</v>
      </c>
      <c r="G401" s="22">
        <v>0.82191020999999997</v>
      </c>
      <c r="H401" s="23">
        <v>36.941387619999993</v>
      </c>
      <c r="I401" s="22">
        <v>8.6690439399999999</v>
      </c>
      <c r="J401" s="22">
        <v>1.6715748400000001</v>
      </c>
      <c r="K401" s="22">
        <v>0</v>
      </c>
      <c r="L401" s="22">
        <v>0</v>
      </c>
      <c r="M401" s="22">
        <v>3.3159839999999996E-2</v>
      </c>
      <c r="N401" s="22">
        <v>2.6885340000000001E-2</v>
      </c>
      <c r="O401" s="22">
        <v>16.84999264</v>
      </c>
      <c r="P401" s="22">
        <v>2.6009099999999997E-3</v>
      </c>
      <c r="Q401" s="24">
        <v>0</v>
      </c>
      <c r="R401" s="22">
        <v>1.5E-5</v>
      </c>
      <c r="S401" s="22">
        <v>0</v>
      </c>
      <c r="T401" s="22">
        <v>0.97311709000000002</v>
      </c>
      <c r="U401" s="22">
        <v>6.7954174199999997</v>
      </c>
      <c r="V401" s="22">
        <v>1.91381935</v>
      </c>
      <c r="W401" s="22">
        <v>5.7612499999999999E-3</v>
      </c>
    </row>
    <row r="402" spans="2:23" ht="12.75" x14ac:dyDescent="0.2">
      <c r="B402" s="18" t="s">
        <v>434</v>
      </c>
      <c r="C402" s="19" t="s">
        <v>38</v>
      </c>
      <c r="D402" s="39">
        <v>123.43835581</v>
      </c>
      <c r="E402" s="21">
        <v>8.6351557799999998</v>
      </c>
      <c r="F402" s="22">
        <v>6.84381241</v>
      </c>
      <c r="G402" s="22">
        <v>1.7913433700000001</v>
      </c>
      <c r="H402" s="23">
        <v>114.80320003</v>
      </c>
      <c r="I402" s="22">
        <v>35.196463719999997</v>
      </c>
      <c r="J402" s="22">
        <v>11.327654560000001</v>
      </c>
      <c r="K402" s="22">
        <v>1.0000000000000001E-5</v>
      </c>
      <c r="L402" s="22">
        <v>0</v>
      </c>
      <c r="M402" s="22">
        <v>0</v>
      </c>
      <c r="N402" s="22">
        <v>0.45888994</v>
      </c>
      <c r="O402" s="22">
        <v>43.629170969999997</v>
      </c>
      <c r="P402" s="22">
        <v>6.0805039999999998E-2</v>
      </c>
      <c r="Q402" s="24">
        <v>0.17853521</v>
      </c>
      <c r="R402" s="22">
        <v>3.7499999999999997E-5</v>
      </c>
      <c r="S402" s="22">
        <v>2.3996199999999999E-3</v>
      </c>
      <c r="T402" s="22">
        <v>3.98844333</v>
      </c>
      <c r="U402" s="22">
        <v>16.91568887</v>
      </c>
      <c r="V402" s="22">
        <v>2.9921686099999998</v>
      </c>
      <c r="W402" s="22">
        <v>5.2932660000000006E-2</v>
      </c>
    </row>
    <row r="403" spans="2:23" ht="12.75" x14ac:dyDescent="0.2">
      <c r="B403" s="18" t="s">
        <v>435</v>
      </c>
      <c r="C403" s="19" t="s">
        <v>39</v>
      </c>
      <c r="D403" s="39">
        <v>56.453052020000001</v>
      </c>
      <c r="E403" s="21">
        <v>8.0512071699999996</v>
      </c>
      <c r="F403" s="22">
        <v>7.1859528899999994</v>
      </c>
      <c r="G403" s="22">
        <v>0.86525428000000004</v>
      </c>
      <c r="H403" s="23">
        <v>48.401844850000003</v>
      </c>
      <c r="I403" s="22">
        <v>10.917386650000001</v>
      </c>
      <c r="J403" s="22">
        <v>5.5565754299999996</v>
      </c>
      <c r="K403" s="22">
        <v>0</v>
      </c>
      <c r="L403" s="22">
        <v>0</v>
      </c>
      <c r="M403" s="22">
        <v>0</v>
      </c>
      <c r="N403" s="22">
        <v>0.22673617999999998</v>
      </c>
      <c r="O403" s="22">
        <v>17.997089769999999</v>
      </c>
      <c r="P403" s="22">
        <v>6.62759E-3</v>
      </c>
      <c r="Q403" s="24">
        <v>4.5541499999999999E-3</v>
      </c>
      <c r="R403" s="22">
        <v>0</v>
      </c>
      <c r="S403" s="22">
        <v>0</v>
      </c>
      <c r="T403" s="22">
        <v>1.50971593</v>
      </c>
      <c r="U403" s="22">
        <v>9.2417554200000005</v>
      </c>
      <c r="V403" s="22">
        <v>2.8801965699999998</v>
      </c>
      <c r="W403" s="22">
        <v>6.1207160000000004E-2</v>
      </c>
    </row>
    <row r="404" spans="2:23" ht="12.75" x14ac:dyDescent="0.2">
      <c r="B404" s="18" t="s">
        <v>436</v>
      </c>
      <c r="C404" s="12" t="s">
        <v>40</v>
      </c>
      <c r="D404" s="38">
        <v>1411.3926335900001</v>
      </c>
      <c r="E404" s="14">
        <v>281.07910402000005</v>
      </c>
      <c r="F404" s="15">
        <v>232.43119423000002</v>
      </c>
      <c r="G404" s="15">
        <v>48.64790979</v>
      </c>
      <c r="H404" s="16">
        <v>1130.3135295700001</v>
      </c>
      <c r="I404" s="15">
        <v>331.17896156</v>
      </c>
      <c r="J404" s="15">
        <v>95.892037329999994</v>
      </c>
      <c r="K404" s="15">
        <v>0</v>
      </c>
      <c r="L404" s="15">
        <v>1.75E-4</v>
      </c>
      <c r="M404" s="15">
        <v>0.79372858000000002</v>
      </c>
      <c r="N404" s="15">
        <v>2.2359209900000003</v>
      </c>
      <c r="O404" s="15">
        <v>436.94984331999996</v>
      </c>
      <c r="P404" s="15">
        <v>29.357821210000001</v>
      </c>
      <c r="Q404" s="17">
        <v>2.6254000000000002E-4</v>
      </c>
      <c r="R404" s="15">
        <v>0.11574437000000001</v>
      </c>
      <c r="S404" s="15">
        <v>7.8000000000000005E-7</v>
      </c>
      <c r="T404" s="15">
        <v>31.857868920000001</v>
      </c>
      <c r="U404" s="15">
        <v>129.38837337999999</v>
      </c>
      <c r="V404" s="15">
        <v>71.584967769999992</v>
      </c>
      <c r="W404" s="15">
        <v>0.95782381999999988</v>
      </c>
    </row>
    <row r="405" spans="2:23" ht="12.75" x14ac:dyDescent="0.2">
      <c r="B405" s="18" t="s">
        <v>437</v>
      </c>
      <c r="C405" s="19" t="s">
        <v>41</v>
      </c>
      <c r="D405" s="39">
        <v>184.17005999</v>
      </c>
      <c r="E405" s="21">
        <v>32.314744009999998</v>
      </c>
      <c r="F405" s="22">
        <v>29.448618829999997</v>
      </c>
      <c r="G405" s="22">
        <v>2.8661251800000001</v>
      </c>
      <c r="H405" s="23">
        <v>151.85531598</v>
      </c>
      <c r="I405" s="22">
        <v>38.877671399999997</v>
      </c>
      <c r="J405" s="22">
        <v>10.43228234</v>
      </c>
      <c r="K405" s="22">
        <v>0</v>
      </c>
      <c r="L405" s="22">
        <v>0</v>
      </c>
      <c r="M405" s="22">
        <v>0.62450437999999997</v>
      </c>
      <c r="N405" s="22">
        <v>0.26861605999999999</v>
      </c>
      <c r="O405" s="22">
        <v>47.177207889999998</v>
      </c>
      <c r="P405" s="22">
        <v>4.7001000000000005E-3</v>
      </c>
      <c r="Q405" s="24">
        <v>0</v>
      </c>
      <c r="R405" s="22">
        <v>1.4999999999999999E-4</v>
      </c>
      <c r="S405" s="22">
        <v>0</v>
      </c>
      <c r="T405" s="22">
        <v>4.1852649399999997</v>
      </c>
      <c r="U405" s="22">
        <v>28.895167829999998</v>
      </c>
      <c r="V405" s="22">
        <v>21.31940474</v>
      </c>
      <c r="W405" s="22">
        <v>7.03463E-2</v>
      </c>
    </row>
    <row r="406" spans="2:23" ht="12.75" x14ac:dyDescent="0.2">
      <c r="B406" s="18" t="s">
        <v>438</v>
      </c>
      <c r="C406" s="19" t="s">
        <v>42</v>
      </c>
      <c r="D406" s="39">
        <v>190.83329247999998</v>
      </c>
      <c r="E406" s="21">
        <v>28.551474300000002</v>
      </c>
      <c r="F406" s="22">
        <v>23.83375685</v>
      </c>
      <c r="G406" s="22">
        <v>4.7177174500000003</v>
      </c>
      <c r="H406" s="23">
        <v>162.28181817999999</v>
      </c>
      <c r="I406" s="22">
        <v>51.406637359999998</v>
      </c>
      <c r="J406" s="22">
        <v>9.5927854000000004</v>
      </c>
      <c r="K406" s="22">
        <v>0</v>
      </c>
      <c r="L406" s="22">
        <v>1.4999999999999999E-4</v>
      </c>
      <c r="M406" s="22">
        <v>4.15745E-2</v>
      </c>
      <c r="N406" s="22">
        <v>0.52938068999999999</v>
      </c>
      <c r="O406" s="22">
        <v>58.220416840000006</v>
      </c>
      <c r="P406" s="22">
        <v>1.7190331299999999</v>
      </c>
      <c r="Q406" s="24">
        <v>0</v>
      </c>
      <c r="R406" s="22">
        <v>5.3822910000000002E-2</v>
      </c>
      <c r="S406" s="22">
        <v>0</v>
      </c>
      <c r="T406" s="22">
        <v>5.4835554599999998</v>
      </c>
      <c r="U406" s="22">
        <v>25.144522780000003</v>
      </c>
      <c r="V406" s="22">
        <v>9.9605166300000008</v>
      </c>
      <c r="W406" s="22">
        <v>0.12942248000000001</v>
      </c>
    </row>
    <row r="407" spans="2:23" ht="12.75" x14ac:dyDescent="0.2">
      <c r="B407" s="18" t="s">
        <v>439</v>
      </c>
      <c r="C407" s="19" t="s">
        <v>43</v>
      </c>
      <c r="D407" s="39">
        <v>737.19260561999999</v>
      </c>
      <c r="E407" s="21">
        <v>166.60616978000002</v>
      </c>
      <c r="F407" s="22">
        <v>141.79045508000002</v>
      </c>
      <c r="G407" s="22">
        <v>24.815714700000001</v>
      </c>
      <c r="H407" s="23">
        <v>570.58643583999992</v>
      </c>
      <c r="I407" s="22">
        <v>169.92593843</v>
      </c>
      <c r="J407" s="22">
        <v>54.549153770000004</v>
      </c>
      <c r="K407" s="22">
        <v>0</v>
      </c>
      <c r="L407" s="22">
        <v>2.5000000000000001E-5</v>
      </c>
      <c r="M407" s="22">
        <v>1.1251250000000001E-2</v>
      </c>
      <c r="N407" s="22">
        <v>0.87320074999999997</v>
      </c>
      <c r="O407" s="22">
        <v>226.45191037999999</v>
      </c>
      <c r="P407" s="22">
        <v>27.034913469999999</v>
      </c>
      <c r="Q407" s="24">
        <v>0</v>
      </c>
      <c r="R407" s="22">
        <v>4.6085720000000004E-2</v>
      </c>
      <c r="S407" s="22">
        <v>7.8000000000000005E-7</v>
      </c>
      <c r="T407" s="22">
        <v>15.54275172</v>
      </c>
      <c r="U407" s="22">
        <v>44.358634719999998</v>
      </c>
      <c r="V407" s="22">
        <v>31.212604070000001</v>
      </c>
      <c r="W407" s="22">
        <v>0.57996577999999999</v>
      </c>
    </row>
    <row r="408" spans="2:23" ht="12.75" x14ac:dyDescent="0.2">
      <c r="B408" s="18" t="s">
        <v>440</v>
      </c>
      <c r="C408" s="19" t="s">
        <v>348</v>
      </c>
      <c r="D408" s="39">
        <v>91.521555409999991</v>
      </c>
      <c r="E408" s="21">
        <v>30.76763227</v>
      </c>
      <c r="F408" s="22">
        <v>21.654313129999998</v>
      </c>
      <c r="G408" s="22">
        <v>9.1133191399999998</v>
      </c>
      <c r="H408" s="23">
        <v>60.753923139999998</v>
      </c>
      <c r="I408" s="22">
        <v>21.238004989999997</v>
      </c>
      <c r="J408" s="22">
        <v>3.05125175</v>
      </c>
      <c r="K408" s="22">
        <v>0</v>
      </c>
      <c r="L408" s="22">
        <v>0</v>
      </c>
      <c r="M408" s="22">
        <v>0</v>
      </c>
      <c r="N408" s="22">
        <v>0.12182357000000001</v>
      </c>
      <c r="O408" s="22">
        <v>20.12796153</v>
      </c>
      <c r="P408" s="22">
        <v>4.4608559999999998E-2</v>
      </c>
      <c r="Q408" s="24">
        <v>0</v>
      </c>
      <c r="R408" s="22">
        <v>0</v>
      </c>
      <c r="S408" s="22">
        <v>0</v>
      </c>
      <c r="T408" s="22">
        <v>1.8287461699999998</v>
      </c>
      <c r="U408" s="22">
        <v>9.65049359</v>
      </c>
      <c r="V408" s="22">
        <v>4.6612002500000003</v>
      </c>
      <c r="W408" s="22">
        <v>2.9832729999999998E-2</v>
      </c>
    </row>
    <row r="409" spans="2:23" ht="12.75" x14ac:dyDescent="0.2">
      <c r="B409" s="18" t="s">
        <v>441</v>
      </c>
      <c r="C409" s="19" t="s">
        <v>44</v>
      </c>
      <c r="D409" s="39">
        <v>75.60047496</v>
      </c>
      <c r="E409" s="21">
        <v>6.9959878799999995</v>
      </c>
      <c r="F409" s="22">
        <v>4.4311393499999996</v>
      </c>
      <c r="G409" s="22">
        <v>2.5648485299999999</v>
      </c>
      <c r="H409" s="23">
        <v>68.604487079999998</v>
      </c>
      <c r="I409" s="22">
        <v>22.864889920000003</v>
      </c>
      <c r="J409" s="22">
        <v>4.8352347099999999</v>
      </c>
      <c r="K409" s="22">
        <v>0</v>
      </c>
      <c r="L409" s="22">
        <v>0</v>
      </c>
      <c r="M409" s="22">
        <v>0.11429783</v>
      </c>
      <c r="N409" s="22">
        <v>0.17279378000000001</v>
      </c>
      <c r="O409" s="22">
        <v>30.47552052</v>
      </c>
      <c r="P409" s="22">
        <v>6.2409999999999994E-5</v>
      </c>
      <c r="Q409" s="24">
        <v>2.6254000000000002E-4</v>
      </c>
      <c r="R409" s="22">
        <v>1.1624999999999999E-3</v>
      </c>
      <c r="S409" s="22">
        <v>0</v>
      </c>
      <c r="T409" s="22">
        <v>1.7637140600000001</v>
      </c>
      <c r="U409" s="22">
        <v>7.3373488499999997</v>
      </c>
      <c r="V409" s="22">
        <v>0.99362209999999995</v>
      </c>
      <c r="W409" s="22">
        <v>4.5577859999999998E-2</v>
      </c>
    </row>
    <row r="410" spans="2:23" ht="13.5" thickBot="1" x14ac:dyDescent="0.25">
      <c r="B410" s="18" t="s">
        <v>442</v>
      </c>
      <c r="C410" s="25" t="s">
        <v>45</v>
      </c>
      <c r="D410" s="40">
        <v>132.07464513000002</v>
      </c>
      <c r="E410" s="27">
        <v>15.843095779999999</v>
      </c>
      <c r="F410" s="28">
        <v>11.27291099</v>
      </c>
      <c r="G410" s="28">
        <v>4.5701847899999999</v>
      </c>
      <c r="H410" s="29">
        <v>116.23154935000001</v>
      </c>
      <c r="I410" s="28">
        <v>26.865819460000001</v>
      </c>
      <c r="J410" s="28">
        <v>13.431329359999999</v>
      </c>
      <c r="K410" s="28">
        <v>0</v>
      </c>
      <c r="L410" s="28">
        <v>0</v>
      </c>
      <c r="M410" s="28">
        <v>2.1006200000000001E-3</v>
      </c>
      <c r="N410" s="28">
        <v>0.27010613999999999</v>
      </c>
      <c r="O410" s="28">
        <v>54.496826159999998</v>
      </c>
      <c r="P410" s="28">
        <v>0.55450354000000002</v>
      </c>
      <c r="Q410" s="30">
        <v>0</v>
      </c>
      <c r="R410" s="28">
        <v>1.452324E-2</v>
      </c>
      <c r="S410" s="28">
        <v>0</v>
      </c>
      <c r="T410" s="28">
        <v>3.0538365699999996</v>
      </c>
      <c r="U410" s="28">
        <v>14.002205609999999</v>
      </c>
      <c r="V410" s="28">
        <v>3.43761998</v>
      </c>
      <c r="W410" s="28">
        <v>0.10267867</v>
      </c>
    </row>
    <row r="411" spans="2:23" ht="14.25" thickTop="1" thickBot="1" x14ac:dyDescent="0.25">
      <c r="C411" s="45"/>
      <c r="D411" s="46"/>
      <c r="E411" s="47"/>
      <c r="F411" s="48"/>
      <c r="G411" s="48"/>
      <c r="H411" s="47"/>
      <c r="I411" s="48"/>
      <c r="J411" s="48"/>
      <c r="K411" s="48"/>
      <c r="L411" s="48"/>
      <c r="M411" s="48"/>
      <c r="N411" s="48"/>
      <c r="O411" s="48"/>
      <c r="P411" s="48"/>
      <c r="Q411" s="49"/>
      <c r="R411" s="48"/>
      <c r="S411" s="48"/>
      <c r="T411" s="48"/>
      <c r="U411" s="48"/>
      <c r="V411" s="48"/>
      <c r="W411" s="48"/>
    </row>
    <row r="412" spans="2:23" ht="27.75" thickTop="1" x14ac:dyDescent="0.2">
      <c r="C412" s="35">
        <v>2018</v>
      </c>
      <c r="D412" s="5" t="s">
        <v>3</v>
      </c>
      <c r="E412" s="6" t="s">
        <v>4</v>
      </c>
      <c r="F412" s="5" t="s">
        <v>5</v>
      </c>
      <c r="G412" s="5" t="s">
        <v>6</v>
      </c>
      <c r="H412" s="5" t="s">
        <v>7</v>
      </c>
      <c r="I412" s="5" t="s">
        <v>8</v>
      </c>
      <c r="J412" s="5" t="s">
        <v>9</v>
      </c>
      <c r="K412" s="5" t="s">
        <v>10</v>
      </c>
      <c r="L412" s="5" t="s">
        <v>11</v>
      </c>
      <c r="M412" s="5" t="s">
        <v>12</v>
      </c>
      <c r="N412" s="5" t="s">
        <v>13</v>
      </c>
      <c r="O412" s="5" t="s">
        <v>14</v>
      </c>
      <c r="P412" s="5" t="s">
        <v>15</v>
      </c>
      <c r="Q412" s="5" t="s">
        <v>16</v>
      </c>
      <c r="R412" s="5" t="s">
        <v>17</v>
      </c>
      <c r="S412" s="5" t="s">
        <v>18</v>
      </c>
      <c r="T412" s="5" t="s">
        <v>19</v>
      </c>
      <c r="U412" s="5" t="s">
        <v>20</v>
      </c>
      <c r="V412" s="5" t="s">
        <v>21</v>
      </c>
      <c r="W412" s="5" t="s">
        <v>22</v>
      </c>
    </row>
    <row r="413" spans="2:23" ht="14.25" x14ac:dyDescent="0.2">
      <c r="B413" s="18" t="s">
        <v>443</v>
      </c>
      <c r="C413" s="36" t="s">
        <v>3</v>
      </c>
      <c r="D413" s="7">
        <v>60601.337036409997</v>
      </c>
      <c r="E413" s="8">
        <v>18136.100917010001</v>
      </c>
      <c r="F413" s="9">
        <v>15560.289724079999</v>
      </c>
      <c r="G413" s="9">
        <v>2575.8111929299998</v>
      </c>
      <c r="H413" s="9">
        <v>42465.236119399997</v>
      </c>
      <c r="I413" s="9">
        <v>16236.294949789999</v>
      </c>
      <c r="J413" s="9">
        <v>4645.9030610600003</v>
      </c>
      <c r="K413" s="9">
        <v>7.2000000000000005E-6</v>
      </c>
      <c r="L413" s="9">
        <v>0.15113220000000002</v>
      </c>
      <c r="M413" s="9">
        <v>10.25391205</v>
      </c>
      <c r="N413" s="9">
        <v>28.101418519999992</v>
      </c>
      <c r="O413" s="9">
        <v>14572.837854299998</v>
      </c>
      <c r="P413" s="9">
        <v>790.34383059000004</v>
      </c>
      <c r="Q413" s="9">
        <v>337.12998648000001</v>
      </c>
      <c r="R413" s="9">
        <v>3417.37042036</v>
      </c>
      <c r="S413" s="9">
        <v>123.28513196999999</v>
      </c>
      <c r="T413" s="10">
        <v>462.96000329999998</v>
      </c>
      <c r="U413" s="9">
        <v>881.16035321999993</v>
      </c>
      <c r="V413" s="11">
        <v>952.71253541000021</v>
      </c>
      <c r="W413" s="9">
        <v>6.7315229499999996</v>
      </c>
    </row>
    <row r="414" spans="2:23" ht="12.75" x14ac:dyDescent="0.2">
      <c r="B414" s="18" t="s">
        <v>444</v>
      </c>
      <c r="C414" s="12" t="s">
        <v>23</v>
      </c>
      <c r="D414" s="13">
        <v>56467.278036229989</v>
      </c>
      <c r="E414" s="14">
        <v>17202.642947139997</v>
      </c>
      <c r="F414" s="15">
        <v>14796.267297289998</v>
      </c>
      <c r="G414" s="15">
        <v>2406.3756498499997</v>
      </c>
      <c r="H414" s="16">
        <v>39264.635089089992</v>
      </c>
      <c r="I414" s="15">
        <v>15303.25799364</v>
      </c>
      <c r="J414" s="15">
        <v>4337.4867728400004</v>
      </c>
      <c r="K414" s="15">
        <v>0</v>
      </c>
      <c r="L414" s="15">
        <v>0.15097470000000002</v>
      </c>
      <c r="M414" s="15">
        <v>9.7627516700000001</v>
      </c>
      <c r="N414" s="15">
        <v>20.911169699999995</v>
      </c>
      <c r="O414" s="15">
        <v>13310.829959709999</v>
      </c>
      <c r="P414" s="15">
        <v>673.93882886999995</v>
      </c>
      <c r="Q414" s="17">
        <v>336.94987982999999</v>
      </c>
      <c r="R414" s="15">
        <v>3417.3430986100002</v>
      </c>
      <c r="S414" s="15">
        <v>123.09236521</v>
      </c>
      <c r="T414" s="15">
        <v>392.80268405999999</v>
      </c>
      <c r="U414" s="15">
        <v>530.63528547999999</v>
      </c>
      <c r="V414" s="15">
        <v>802.39752918000011</v>
      </c>
      <c r="W414" s="15">
        <v>5.0757955899999994</v>
      </c>
    </row>
    <row r="415" spans="2:23" ht="12.75" x14ac:dyDescent="0.2">
      <c r="B415" s="18" t="s">
        <v>445</v>
      </c>
      <c r="C415" s="19" t="s">
        <v>24</v>
      </c>
      <c r="D415" s="20">
        <v>55798.137955279992</v>
      </c>
      <c r="E415" s="21">
        <v>17073.715997019997</v>
      </c>
      <c r="F415" s="22">
        <v>14681.206544629998</v>
      </c>
      <c r="G415" s="22">
        <v>2392.5094523899998</v>
      </c>
      <c r="H415" s="23">
        <v>38724.421958259998</v>
      </c>
      <c r="I415" s="22">
        <v>15115.68815697</v>
      </c>
      <c r="J415" s="22">
        <v>4279.1588235500003</v>
      </c>
      <c r="K415" s="22">
        <v>0</v>
      </c>
      <c r="L415" s="22">
        <v>0.15097470000000002</v>
      </c>
      <c r="M415" s="22">
        <v>9.73486063</v>
      </c>
      <c r="N415" s="22">
        <v>19.631100309999997</v>
      </c>
      <c r="O415" s="22">
        <v>13097.38971023</v>
      </c>
      <c r="P415" s="22">
        <v>673.43719311999996</v>
      </c>
      <c r="Q415" s="24">
        <v>336.94941562999998</v>
      </c>
      <c r="R415" s="22">
        <v>3417.3354661100002</v>
      </c>
      <c r="S415" s="22">
        <v>123.09236521</v>
      </c>
      <c r="T415" s="22">
        <v>380.31921712999997</v>
      </c>
      <c r="U415" s="22">
        <v>484.57056997000001</v>
      </c>
      <c r="V415" s="22">
        <v>781.99956325000005</v>
      </c>
      <c r="W415" s="22">
        <v>4.9645414499999996</v>
      </c>
    </row>
    <row r="416" spans="2:23" ht="12.75" x14ac:dyDescent="0.2">
      <c r="B416" s="18" t="s">
        <v>446</v>
      </c>
      <c r="C416" s="19" t="s">
        <v>346</v>
      </c>
      <c r="D416" s="20">
        <v>372.27875166000001</v>
      </c>
      <c r="E416" s="21">
        <v>87.916190169999993</v>
      </c>
      <c r="F416" s="22">
        <v>78.725380129999991</v>
      </c>
      <c r="G416" s="22">
        <v>9.1908100399999988</v>
      </c>
      <c r="H416" s="23">
        <v>284.36256149000002</v>
      </c>
      <c r="I416" s="22">
        <v>112.39125554</v>
      </c>
      <c r="J416" s="22">
        <v>26.455526819999999</v>
      </c>
      <c r="K416" s="22">
        <v>0</v>
      </c>
      <c r="L416" s="22">
        <v>0</v>
      </c>
      <c r="M416" s="22">
        <v>0</v>
      </c>
      <c r="N416" s="22">
        <v>0.81498762000000002</v>
      </c>
      <c r="O416" s="22">
        <v>115.28645359999999</v>
      </c>
      <c r="P416" s="22">
        <v>0.44607875000000002</v>
      </c>
      <c r="Q416" s="24">
        <v>4.6420000000000001E-4</v>
      </c>
      <c r="R416" s="22">
        <v>0</v>
      </c>
      <c r="S416" s="22">
        <v>0</v>
      </c>
      <c r="T416" s="22">
        <v>7.1315969199999998</v>
      </c>
      <c r="U416" s="22">
        <v>17.01586348</v>
      </c>
      <c r="V416" s="22">
        <v>4.7986088499999999</v>
      </c>
      <c r="W416" s="22">
        <v>2.1725710000000002E-2</v>
      </c>
    </row>
    <row r="417" spans="2:23" ht="12.75" x14ac:dyDescent="0.2">
      <c r="B417" s="18" t="s">
        <v>447</v>
      </c>
      <c r="C417" s="19" t="s">
        <v>25</v>
      </c>
      <c r="D417" s="20">
        <v>229.99673954000002</v>
      </c>
      <c r="E417" s="21">
        <v>35.018467940000001</v>
      </c>
      <c r="F417" s="22">
        <v>31.487595510000002</v>
      </c>
      <c r="G417" s="22">
        <v>3.5308724300000001</v>
      </c>
      <c r="H417" s="23">
        <v>194.97827160000003</v>
      </c>
      <c r="I417" s="22">
        <v>53.927981600000003</v>
      </c>
      <c r="J417" s="22">
        <v>25.985670679999998</v>
      </c>
      <c r="K417" s="22">
        <v>0</v>
      </c>
      <c r="L417" s="22">
        <v>0</v>
      </c>
      <c r="M417" s="22">
        <v>2.7891040000000002E-2</v>
      </c>
      <c r="N417" s="22">
        <v>0.35656090999999995</v>
      </c>
      <c r="O417" s="22">
        <v>76.543297790000011</v>
      </c>
      <c r="P417" s="22">
        <v>8.8599999999999999E-5</v>
      </c>
      <c r="Q417" s="24">
        <v>0</v>
      </c>
      <c r="R417" s="22">
        <v>6.2824999999999999E-3</v>
      </c>
      <c r="S417" s="22">
        <v>0</v>
      </c>
      <c r="T417" s="22">
        <v>4.2885030099999994</v>
      </c>
      <c r="U417" s="22">
        <v>20.944760079999998</v>
      </c>
      <c r="V417" s="22">
        <v>12.87054504</v>
      </c>
      <c r="W417" s="22">
        <v>2.6690349999999998E-2</v>
      </c>
    </row>
    <row r="418" spans="2:23" ht="12.75" x14ac:dyDescent="0.2">
      <c r="B418" s="18" t="s">
        <v>448</v>
      </c>
      <c r="C418" s="19" t="s">
        <v>26</v>
      </c>
      <c r="D418" s="20">
        <v>66.864589750000007</v>
      </c>
      <c r="E418" s="21">
        <v>5.9922920099999999</v>
      </c>
      <c r="F418" s="22">
        <v>4.8477770199999997</v>
      </c>
      <c r="G418" s="22">
        <v>1.14451499</v>
      </c>
      <c r="H418" s="23">
        <v>60.872297740000008</v>
      </c>
      <c r="I418" s="22">
        <v>21.250599530000002</v>
      </c>
      <c r="J418" s="22">
        <v>5.8867517899999999</v>
      </c>
      <c r="K418" s="22">
        <v>0</v>
      </c>
      <c r="L418" s="22">
        <v>0</v>
      </c>
      <c r="M418" s="22">
        <v>0</v>
      </c>
      <c r="N418" s="22">
        <v>0.10852086</v>
      </c>
      <c r="O418" s="22">
        <v>21.61049809</v>
      </c>
      <c r="P418" s="22">
        <v>5.5468400000000001E-2</v>
      </c>
      <c r="Q418" s="24">
        <v>0</v>
      </c>
      <c r="R418" s="22">
        <v>1.3500000000000001E-3</v>
      </c>
      <c r="S418" s="22">
        <v>0</v>
      </c>
      <c r="T418" s="22">
        <v>1.063367</v>
      </c>
      <c r="U418" s="22">
        <v>8.1040919500000008</v>
      </c>
      <c r="V418" s="22">
        <v>2.7288120400000002</v>
      </c>
      <c r="W418" s="22">
        <v>6.2838080000000004E-2</v>
      </c>
    </row>
    <row r="419" spans="2:23" ht="12.75" x14ac:dyDescent="0.2">
      <c r="B419" s="18" t="s">
        <v>449</v>
      </c>
      <c r="C419" s="12" t="s">
        <v>27</v>
      </c>
      <c r="D419" s="13">
        <v>1363.1322131699999</v>
      </c>
      <c r="E419" s="14">
        <v>356.28135767999993</v>
      </c>
      <c r="F419" s="15">
        <v>326.03892578999995</v>
      </c>
      <c r="G419" s="15">
        <v>30.242431890000002</v>
      </c>
      <c r="H419" s="16">
        <v>1006.8508554900001</v>
      </c>
      <c r="I419" s="15">
        <v>293.29306271000002</v>
      </c>
      <c r="J419" s="15">
        <v>114.77040432000001</v>
      </c>
      <c r="K419" s="15">
        <v>0</v>
      </c>
      <c r="L419" s="15">
        <v>0</v>
      </c>
      <c r="M419" s="15">
        <v>1.1040719999999999E-2</v>
      </c>
      <c r="N419" s="15">
        <v>2.6465772300000001</v>
      </c>
      <c r="O419" s="15">
        <v>431.92816163000003</v>
      </c>
      <c r="P419" s="15">
        <v>0.22200523999999999</v>
      </c>
      <c r="Q419" s="17">
        <v>7.9808649999999995E-2</v>
      </c>
      <c r="R419" s="15">
        <v>1.64E-3</v>
      </c>
      <c r="S419" s="15">
        <v>0.18133234000000001</v>
      </c>
      <c r="T419" s="15">
        <v>16.292855750000001</v>
      </c>
      <c r="U419" s="15">
        <v>103.75449737999999</v>
      </c>
      <c r="V419" s="15">
        <v>43.248049590000001</v>
      </c>
      <c r="W419" s="15">
        <v>0.42141993000000005</v>
      </c>
    </row>
    <row r="420" spans="2:23" ht="12.75" x14ac:dyDescent="0.2">
      <c r="B420" s="18" t="s">
        <v>450</v>
      </c>
      <c r="C420" s="19" t="s">
        <v>28</v>
      </c>
      <c r="D420" s="20">
        <v>841.36584703999984</v>
      </c>
      <c r="E420" s="21">
        <v>265.42521232000001</v>
      </c>
      <c r="F420" s="22">
        <v>246.27403469999999</v>
      </c>
      <c r="G420" s="22">
        <v>19.151177620000002</v>
      </c>
      <c r="H420" s="23">
        <v>575.94063471999982</v>
      </c>
      <c r="I420" s="22">
        <v>176.50060375000001</v>
      </c>
      <c r="J420" s="22">
        <v>79.140043730000002</v>
      </c>
      <c r="K420" s="22">
        <v>0</v>
      </c>
      <c r="L420" s="22">
        <v>0</v>
      </c>
      <c r="M420" s="22">
        <v>0</v>
      </c>
      <c r="N420" s="22">
        <v>0.78117778000000004</v>
      </c>
      <c r="O420" s="22">
        <v>264.17551711999999</v>
      </c>
      <c r="P420" s="22">
        <v>0.11862142000000001</v>
      </c>
      <c r="Q420" s="24">
        <v>7.1237999999999996E-2</v>
      </c>
      <c r="R420" s="22">
        <v>2.475E-4</v>
      </c>
      <c r="S420" s="22">
        <v>0.18130988000000001</v>
      </c>
      <c r="T420" s="22">
        <v>5.7373769900000005</v>
      </c>
      <c r="U420" s="22">
        <v>38.245756189999994</v>
      </c>
      <c r="V420" s="22">
        <v>10.9046065</v>
      </c>
      <c r="W420" s="22">
        <v>8.4135860000000007E-2</v>
      </c>
    </row>
    <row r="421" spans="2:23" ht="12.75" x14ac:dyDescent="0.2">
      <c r="B421" s="18" t="s">
        <v>451</v>
      </c>
      <c r="C421" s="19" t="s">
        <v>29</v>
      </c>
      <c r="D421" s="20">
        <v>129.18157156000001</v>
      </c>
      <c r="E421" s="21">
        <v>21.13755973</v>
      </c>
      <c r="F421" s="22">
        <v>18.526945699999999</v>
      </c>
      <c r="G421" s="22">
        <v>2.6106140299999998</v>
      </c>
      <c r="H421" s="23">
        <v>108.04401183</v>
      </c>
      <c r="I421" s="22">
        <v>33.62164027</v>
      </c>
      <c r="J421" s="22">
        <v>9.16329043</v>
      </c>
      <c r="K421" s="22">
        <v>0</v>
      </c>
      <c r="L421" s="22">
        <v>0</v>
      </c>
      <c r="M421" s="22">
        <v>0</v>
      </c>
      <c r="N421" s="22">
        <v>0.41026490999999998</v>
      </c>
      <c r="O421" s="22">
        <v>44.988976460000003</v>
      </c>
      <c r="P421" s="22">
        <v>5.638725E-2</v>
      </c>
      <c r="Q421" s="24">
        <v>0</v>
      </c>
      <c r="R421" s="22">
        <v>7.5000000000000002E-6</v>
      </c>
      <c r="S421" s="22">
        <v>0</v>
      </c>
      <c r="T421" s="22">
        <v>2.5042605400000002</v>
      </c>
      <c r="U421" s="22">
        <v>12.20390916</v>
      </c>
      <c r="V421" s="22">
        <v>5.0856752500000004</v>
      </c>
      <c r="W421" s="22">
        <v>9.6000599999999988E-3</v>
      </c>
    </row>
    <row r="422" spans="2:23" ht="12.75" x14ac:dyDescent="0.2">
      <c r="B422" s="18" t="s">
        <v>452</v>
      </c>
      <c r="C422" s="19" t="s">
        <v>347</v>
      </c>
      <c r="D422" s="20">
        <v>142.41957361000001</v>
      </c>
      <c r="E422" s="21">
        <v>19.649354330000001</v>
      </c>
      <c r="F422" s="22">
        <v>17.399823340000001</v>
      </c>
      <c r="G422" s="22">
        <v>2.2495309900000002</v>
      </c>
      <c r="H422" s="23">
        <v>122.77021928000002</v>
      </c>
      <c r="I422" s="22">
        <v>34.26467452</v>
      </c>
      <c r="J422" s="22">
        <v>9.9319445900000005</v>
      </c>
      <c r="K422" s="22">
        <v>0</v>
      </c>
      <c r="L422" s="22">
        <v>0</v>
      </c>
      <c r="M422" s="22">
        <v>1.1040719999999999E-2</v>
      </c>
      <c r="N422" s="22">
        <v>0.73848353</v>
      </c>
      <c r="O422" s="22">
        <v>50.05630721</v>
      </c>
      <c r="P422" s="22">
        <v>3.1746160000000002E-2</v>
      </c>
      <c r="Q422" s="24">
        <v>0</v>
      </c>
      <c r="R422" s="22">
        <v>3.3E-4</v>
      </c>
      <c r="S422" s="22">
        <v>0</v>
      </c>
      <c r="T422" s="22">
        <v>3.5016998199999998</v>
      </c>
      <c r="U422" s="22">
        <v>17.37056909</v>
      </c>
      <c r="V422" s="22">
        <v>6.6983951100000008</v>
      </c>
      <c r="W422" s="22">
        <v>0.16502853000000001</v>
      </c>
    </row>
    <row r="423" spans="2:23" ht="12.75" x14ac:dyDescent="0.2">
      <c r="B423" s="18" t="s">
        <v>453</v>
      </c>
      <c r="C423" s="19" t="s">
        <v>30</v>
      </c>
      <c r="D423" s="20">
        <v>99.698740440000009</v>
      </c>
      <c r="E423" s="21">
        <v>15.534701610000001</v>
      </c>
      <c r="F423" s="22">
        <v>14.55943463</v>
      </c>
      <c r="G423" s="22">
        <v>0.97526698000000001</v>
      </c>
      <c r="H423" s="23">
        <v>84.16403883000001</v>
      </c>
      <c r="I423" s="22">
        <v>22.962370420000003</v>
      </c>
      <c r="J423" s="22">
        <v>6.5988305700000005</v>
      </c>
      <c r="K423" s="22">
        <v>0</v>
      </c>
      <c r="L423" s="22">
        <v>0</v>
      </c>
      <c r="M423" s="22">
        <v>0</v>
      </c>
      <c r="N423" s="22">
        <v>0.29203171999999999</v>
      </c>
      <c r="O423" s="22">
        <v>29.527462140000001</v>
      </c>
      <c r="P423" s="22">
        <v>1.5250410000000001E-2</v>
      </c>
      <c r="Q423" s="24">
        <v>8.5706499999999991E-3</v>
      </c>
      <c r="R423" s="22">
        <v>1.0399999999999999E-3</v>
      </c>
      <c r="S423" s="22">
        <v>0</v>
      </c>
      <c r="T423" s="22">
        <v>2.1472073199999997</v>
      </c>
      <c r="U423" s="22">
        <v>15.314670789999999</v>
      </c>
      <c r="V423" s="22">
        <v>7.2205731799999997</v>
      </c>
      <c r="W423" s="22">
        <v>7.6031630000000003E-2</v>
      </c>
    </row>
    <row r="424" spans="2:23" ht="12.75" x14ac:dyDescent="0.2">
      <c r="B424" s="18" t="s">
        <v>454</v>
      </c>
      <c r="C424" s="19" t="s">
        <v>31</v>
      </c>
      <c r="D424" s="20">
        <v>150.46648052</v>
      </c>
      <c r="E424" s="21">
        <v>34.534529689999999</v>
      </c>
      <c r="F424" s="22">
        <v>29.278687420000001</v>
      </c>
      <c r="G424" s="22">
        <v>5.2558422699999996</v>
      </c>
      <c r="H424" s="23">
        <v>115.93195083000001</v>
      </c>
      <c r="I424" s="22">
        <v>25.943773749999998</v>
      </c>
      <c r="J424" s="22">
        <v>9.9362949999999994</v>
      </c>
      <c r="K424" s="22">
        <v>0</v>
      </c>
      <c r="L424" s="22">
        <v>0</v>
      </c>
      <c r="M424" s="22">
        <v>0</v>
      </c>
      <c r="N424" s="22">
        <v>0.42461928999999998</v>
      </c>
      <c r="O424" s="22">
        <v>43.179898700000003</v>
      </c>
      <c r="P424" s="22">
        <v>0</v>
      </c>
      <c r="Q424" s="24">
        <v>0</v>
      </c>
      <c r="R424" s="22">
        <v>1.5E-5</v>
      </c>
      <c r="S424" s="22">
        <v>2.2460000000000002E-5</v>
      </c>
      <c r="T424" s="22">
        <v>2.40231108</v>
      </c>
      <c r="U424" s="22">
        <v>20.619592149999999</v>
      </c>
      <c r="V424" s="22">
        <v>13.338799550000001</v>
      </c>
      <c r="W424" s="22">
        <v>8.6623850000000002E-2</v>
      </c>
    </row>
    <row r="425" spans="2:23" ht="12.75" x14ac:dyDescent="0.2">
      <c r="B425" s="18" t="s">
        <v>455</v>
      </c>
      <c r="C425" s="12" t="s">
        <v>32</v>
      </c>
      <c r="D425" s="13">
        <v>1282.8883082000002</v>
      </c>
      <c r="E425" s="14">
        <v>275.55285579000002</v>
      </c>
      <c r="F425" s="15">
        <v>192.39878219000002</v>
      </c>
      <c r="G425" s="15">
        <v>83.154073600000004</v>
      </c>
      <c r="H425" s="16">
        <v>1007.3354524100001</v>
      </c>
      <c r="I425" s="15">
        <v>301.36895159000005</v>
      </c>
      <c r="J425" s="15">
        <v>91.778070809999988</v>
      </c>
      <c r="K425" s="15">
        <v>0</v>
      </c>
      <c r="L425" s="15">
        <v>0</v>
      </c>
      <c r="M425" s="15">
        <v>0.17291576</v>
      </c>
      <c r="N425" s="15">
        <v>2.3100167599999999</v>
      </c>
      <c r="O425" s="15">
        <v>359.82368293999997</v>
      </c>
      <c r="P425" s="15">
        <v>90.832398589999997</v>
      </c>
      <c r="Q425" s="17">
        <v>9.8667350000000001E-2</v>
      </c>
      <c r="R425" s="15">
        <v>5.1649999999999995E-3</v>
      </c>
      <c r="S425" s="15">
        <v>9.5444199999999996E-3</v>
      </c>
      <c r="T425" s="15">
        <v>20.94498299</v>
      </c>
      <c r="U425" s="15">
        <v>104.27572404999999</v>
      </c>
      <c r="V425" s="15">
        <v>35.246151240000003</v>
      </c>
      <c r="W425" s="15">
        <v>0.46918090999999995</v>
      </c>
    </row>
    <row r="426" spans="2:23" ht="12.75" x14ac:dyDescent="0.2">
      <c r="B426" s="18" t="s">
        <v>456</v>
      </c>
      <c r="C426" s="19" t="s">
        <v>33</v>
      </c>
      <c r="D426" s="20">
        <v>288.31886842</v>
      </c>
      <c r="E426" s="21">
        <v>55.130647180000004</v>
      </c>
      <c r="F426" s="22">
        <v>36.572987770000005</v>
      </c>
      <c r="G426" s="22">
        <v>18.557659409999999</v>
      </c>
      <c r="H426" s="23">
        <v>233.18822123999999</v>
      </c>
      <c r="I426" s="22">
        <v>65.703170720000003</v>
      </c>
      <c r="J426" s="22">
        <v>20.669688559999997</v>
      </c>
      <c r="K426" s="22">
        <v>0</v>
      </c>
      <c r="L426" s="22">
        <v>0</v>
      </c>
      <c r="M426" s="22">
        <v>0</v>
      </c>
      <c r="N426" s="22">
        <v>0.59631081999999991</v>
      </c>
      <c r="O426" s="22">
        <v>113.32459428</v>
      </c>
      <c r="P426" s="22">
        <v>6.1585010000000003E-2</v>
      </c>
      <c r="Q426" s="24">
        <v>0</v>
      </c>
      <c r="R426" s="22">
        <v>3.6549999999999998E-3</v>
      </c>
      <c r="S426" s="22">
        <v>0</v>
      </c>
      <c r="T426" s="22">
        <v>2.6685434900000002</v>
      </c>
      <c r="U426" s="22">
        <v>20.185053879999998</v>
      </c>
      <c r="V426" s="22">
        <v>9.7603977300000011</v>
      </c>
      <c r="W426" s="22">
        <v>0.21522174999999999</v>
      </c>
    </row>
    <row r="427" spans="2:23" ht="12.75" x14ac:dyDescent="0.2">
      <c r="B427" s="18" t="s">
        <v>457</v>
      </c>
      <c r="C427" s="19" t="s">
        <v>34</v>
      </c>
      <c r="D427" s="20">
        <v>196.29683408</v>
      </c>
      <c r="E427" s="21">
        <v>36.944052769999999</v>
      </c>
      <c r="F427" s="22">
        <v>32.818007309999999</v>
      </c>
      <c r="G427" s="22">
        <v>4.1260454600000003</v>
      </c>
      <c r="H427" s="23">
        <v>159.35278131000001</v>
      </c>
      <c r="I427" s="22">
        <v>60.30777836</v>
      </c>
      <c r="J427" s="22">
        <v>11.79602807</v>
      </c>
      <c r="K427" s="22">
        <v>0</v>
      </c>
      <c r="L427" s="22">
        <v>0</v>
      </c>
      <c r="M427" s="22">
        <v>0</v>
      </c>
      <c r="N427" s="22">
        <v>0.29971356999999998</v>
      </c>
      <c r="O427" s="22">
        <v>56.853670990000005</v>
      </c>
      <c r="P427" s="22">
        <v>1.6060540000000002E-2</v>
      </c>
      <c r="Q427" s="24">
        <v>0</v>
      </c>
      <c r="R427" s="22">
        <v>4.8000000000000001E-4</v>
      </c>
      <c r="S427" s="22">
        <v>0</v>
      </c>
      <c r="T427" s="22">
        <v>3.8677405299999998</v>
      </c>
      <c r="U427" s="22">
        <v>17.817733609999998</v>
      </c>
      <c r="V427" s="22">
        <v>8.3519226999999994</v>
      </c>
      <c r="W427" s="22">
        <v>4.1652939999999999E-2</v>
      </c>
    </row>
    <row r="428" spans="2:23" ht="12.75" x14ac:dyDescent="0.2">
      <c r="B428" s="18" t="s">
        <v>458</v>
      </c>
      <c r="C428" s="19" t="s">
        <v>35</v>
      </c>
      <c r="D428" s="20">
        <v>384.37403012000004</v>
      </c>
      <c r="E428" s="21">
        <v>146.82134113000001</v>
      </c>
      <c r="F428" s="22">
        <v>91.198298340000008</v>
      </c>
      <c r="G428" s="22">
        <v>55.62304279</v>
      </c>
      <c r="H428" s="23">
        <v>237.55268899000004</v>
      </c>
      <c r="I428" s="22">
        <v>53.300093400000002</v>
      </c>
      <c r="J428" s="22">
        <v>25.928269710000002</v>
      </c>
      <c r="K428" s="22">
        <v>0</v>
      </c>
      <c r="L428" s="22">
        <v>0</v>
      </c>
      <c r="M428" s="22">
        <v>0</v>
      </c>
      <c r="N428" s="22">
        <v>0.69685927000000003</v>
      </c>
      <c r="O428" s="22">
        <v>41.592683439999995</v>
      </c>
      <c r="P428" s="22">
        <v>90.692627920000007</v>
      </c>
      <c r="Q428" s="24">
        <v>6.5825170000000002E-2</v>
      </c>
      <c r="R428" s="22">
        <v>7.6749999999999995E-4</v>
      </c>
      <c r="S428" s="22">
        <v>0</v>
      </c>
      <c r="T428" s="22">
        <v>2.4124744700000003</v>
      </c>
      <c r="U428" s="22">
        <v>15.230988119999999</v>
      </c>
      <c r="V428" s="22">
        <v>7.5951255700000004</v>
      </c>
      <c r="W428" s="22">
        <v>3.6974420000000008E-2</v>
      </c>
    </row>
    <row r="429" spans="2:23" ht="12.75" x14ac:dyDescent="0.2">
      <c r="B429" s="18" t="s">
        <v>459</v>
      </c>
      <c r="C429" s="19" t="s">
        <v>36</v>
      </c>
      <c r="D429" s="20">
        <v>181.96934002</v>
      </c>
      <c r="E429" s="21">
        <v>14.415724820000001</v>
      </c>
      <c r="F429" s="22">
        <v>13.727933800000001</v>
      </c>
      <c r="G429" s="22">
        <v>0.68779102000000003</v>
      </c>
      <c r="H429" s="23">
        <v>167.5536152</v>
      </c>
      <c r="I429" s="22">
        <v>64.986676790000004</v>
      </c>
      <c r="J429" s="22">
        <v>12.952285269999999</v>
      </c>
      <c r="K429" s="22">
        <v>0</v>
      </c>
      <c r="L429" s="22">
        <v>0</v>
      </c>
      <c r="M429" s="22">
        <v>6.4380679999999996E-2</v>
      </c>
      <c r="N429" s="22">
        <v>0.34611434000000002</v>
      </c>
      <c r="O429" s="22">
        <v>67.962077489999999</v>
      </c>
      <c r="P429" s="22">
        <v>6.1499999999999999E-4</v>
      </c>
      <c r="Q429" s="24">
        <v>0</v>
      </c>
      <c r="R429" s="22">
        <v>1.05E-4</v>
      </c>
      <c r="S429" s="22">
        <v>0</v>
      </c>
      <c r="T429" s="22">
        <v>5.12171032</v>
      </c>
      <c r="U429" s="22">
        <v>14.297814499999999</v>
      </c>
      <c r="V429" s="22">
        <v>1.75429346</v>
      </c>
      <c r="W429" s="22">
        <v>6.7542349999999987E-2</v>
      </c>
    </row>
    <row r="430" spans="2:23" ht="12.75" x14ac:dyDescent="0.2">
      <c r="B430" s="18" t="s">
        <v>460</v>
      </c>
      <c r="C430" s="19" t="s">
        <v>37</v>
      </c>
      <c r="D430" s="20">
        <v>45.176058320000003</v>
      </c>
      <c r="E430" s="21">
        <v>5.2590493300000007</v>
      </c>
      <c r="F430" s="22">
        <v>4.4157820700000006</v>
      </c>
      <c r="G430" s="22">
        <v>0.84326725999999996</v>
      </c>
      <c r="H430" s="23">
        <v>39.917008989999999</v>
      </c>
      <c r="I430" s="22">
        <v>10.051493240000001</v>
      </c>
      <c r="J430" s="22">
        <v>2.1741097599999999</v>
      </c>
      <c r="K430" s="22">
        <v>0</v>
      </c>
      <c r="L430" s="22">
        <v>0</v>
      </c>
      <c r="M430" s="22">
        <v>0.10853508000000001</v>
      </c>
      <c r="N430" s="22">
        <v>0.11744578</v>
      </c>
      <c r="O430" s="22">
        <v>17.174382229999999</v>
      </c>
      <c r="P430" s="22">
        <v>5.7810000000000001E-4</v>
      </c>
      <c r="Q430" s="24">
        <v>0</v>
      </c>
      <c r="R430" s="22">
        <v>3.0000000000000001E-5</v>
      </c>
      <c r="S430" s="22">
        <v>0</v>
      </c>
      <c r="T430" s="22">
        <v>1.0646400499999999</v>
      </c>
      <c r="U430" s="22">
        <v>7.3825542999999998</v>
      </c>
      <c r="V430" s="22">
        <v>1.8296433000000001</v>
      </c>
      <c r="W430" s="22">
        <v>1.3597149999999999E-2</v>
      </c>
    </row>
    <row r="431" spans="2:23" ht="12.75" x14ac:dyDescent="0.2">
      <c r="B431" s="18" t="s">
        <v>461</v>
      </c>
      <c r="C431" s="19" t="s">
        <v>38</v>
      </c>
      <c r="D431" s="20">
        <v>127.20464831</v>
      </c>
      <c r="E431" s="21">
        <v>9.9887568099999999</v>
      </c>
      <c r="F431" s="22">
        <v>7.6447830300000001</v>
      </c>
      <c r="G431" s="22">
        <v>2.3439737799999998</v>
      </c>
      <c r="H431" s="23">
        <v>117.2158915</v>
      </c>
      <c r="I431" s="22">
        <v>35.126852599999999</v>
      </c>
      <c r="J431" s="22">
        <v>12.604180769999999</v>
      </c>
      <c r="K431" s="22">
        <v>0</v>
      </c>
      <c r="L431" s="22">
        <v>0</v>
      </c>
      <c r="M431" s="22">
        <v>0</v>
      </c>
      <c r="N431" s="22">
        <v>0.17274067999999998</v>
      </c>
      <c r="O431" s="22">
        <v>42.41341259</v>
      </c>
      <c r="P431" s="22">
        <v>5.3333559999999995E-2</v>
      </c>
      <c r="Q431" s="24">
        <v>3.2842179999999999E-2</v>
      </c>
      <c r="R431" s="22">
        <v>1.2750000000000001E-4</v>
      </c>
      <c r="S431" s="22">
        <v>9.5444199999999996E-3</v>
      </c>
      <c r="T431" s="22">
        <v>4.2535595599999994</v>
      </c>
      <c r="U431" s="22">
        <v>19.218551340000001</v>
      </c>
      <c r="V431" s="22">
        <v>3.3035970799999999</v>
      </c>
      <c r="W431" s="22">
        <v>2.7149220000000002E-2</v>
      </c>
    </row>
    <row r="432" spans="2:23" ht="12.75" x14ac:dyDescent="0.2">
      <c r="B432" s="18" t="s">
        <v>462</v>
      </c>
      <c r="C432" s="19" t="s">
        <v>39</v>
      </c>
      <c r="D432" s="20">
        <v>59.548528930000003</v>
      </c>
      <c r="E432" s="21">
        <v>6.9932837499999998</v>
      </c>
      <c r="F432" s="22">
        <v>6.0209898700000002</v>
      </c>
      <c r="G432" s="22">
        <v>0.97229388000000005</v>
      </c>
      <c r="H432" s="23">
        <v>52.55524518</v>
      </c>
      <c r="I432" s="22">
        <v>11.89288648</v>
      </c>
      <c r="J432" s="22">
        <v>5.6535086699999999</v>
      </c>
      <c r="K432" s="22">
        <v>0</v>
      </c>
      <c r="L432" s="22">
        <v>0</v>
      </c>
      <c r="M432" s="22">
        <v>0</v>
      </c>
      <c r="N432" s="22">
        <v>8.083230000000001E-2</v>
      </c>
      <c r="O432" s="22">
        <v>20.502861920000001</v>
      </c>
      <c r="P432" s="22">
        <v>7.5984600000000005E-3</v>
      </c>
      <c r="Q432" s="24">
        <v>0</v>
      </c>
      <c r="R432" s="22">
        <v>0</v>
      </c>
      <c r="S432" s="22">
        <v>0</v>
      </c>
      <c r="T432" s="22">
        <v>1.5563145700000001</v>
      </c>
      <c r="U432" s="22">
        <v>10.143028300000001</v>
      </c>
      <c r="V432" s="22">
        <v>2.6511714</v>
      </c>
      <c r="W432" s="22">
        <v>6.7043080000000005E-2</v>
      </c>
    </row>
    <row r="433" spans="2:23" ht="12.75" x14ac:dyDescent="0.2">
      <c r="B433" s="18" t="s">
        <v>463</v>
      </c>
      <c r="C433" s="12" t="s">
        <v>40</v>
      </c>
      <c r="D433" s="13">
        <v>1488.0384788099998</v>
      </c>
      <c r="E433" s="14">
        <v>301.62375639999999</v>
      </c>
      <c r="F433" s="15">
        <v>245.58471880999997</v>
      </c>
      <c r="G433" s="15">
        <v>56.03903759</v>
      </c>
      <c r="H433" s="16">
        <v>1186.4147224099997</v>
      </c>
      <c r="I433" s="15">
        <v>338.37494184999997</v>
      </c>
      <c r="J433" s="15">
        <v>101.86781308999998</v>
      </c>
      <c r="K433" s="15">
        <v>7.2000000000000005E-6</v>
      </c>
      <c r="L433" s="15">
        <v>1.5750000000000001E-4</v>
      </c>
      <c r="M433" s="15">
        <v>0.30720389999999997</v>
      </c>
      <c r="N433" s="15">
        <v>2.2336548300000003</v>
      </c>
      <c r="O433" s="15">
        <v>470.25605001999998</v>
      </c>
      <c r="P433" s="15">
        <v>25.350597890000003</v>
      </c>
      <c r="Q433" s="17">
        <v>1.6306500000000002E-3</v>
      </c>
      <c r="R433" s="15">
        <v>2.051675E-2</v>
      </c>
      <c r="S433" s="15">
        <v>1.89E-3</v>
      </c>
      <c r="T433" s="15">
        <v>32.919480499999999</v>
      </c>
      <c r="U433" s="15">
        <v>142.49484631000001</v>
      </c>
      <c r="V433" s="15">
        <v>71.820805399999998</v>
      </c>
      <c r="W433" s="15">
        <v>0.76512652000000003</v>
      </c>
    </row>
    <row r="434" spans="2:23" ht="12.75" x14ac:dyDescent="0.2">
      <c r="B434" s="18" t="s">
        <v>464</v>
      </c>
      <c r="C434" s="19" t="s">
        <v>41</v>
      </c>
      <c r="D434" s="20">
        <v>191.56844086999999</v>
      </c>
      <c r="E434" s="21">
        <v>31.782575789999999</v>
      </c>
      <c r="F434" s="22">
        <v>28.596503999999999</v>
      </c>
      <c r="G434" s="22">
        <v>3.1860717900000002</v>
      </c>
      <c r="H434" s="23">
        <v>159.78586507999998</v>
      </c>
      <c r="I434" s="22">
        <v>37.830819689999998</v>
      </c>
      <c r="J434" s="22">
        <v>11.97379449</v>
      </c>
      <c r="K434" s="22">
        <v>7.2000000000000005E-6</v>
      </c>
      <c r="L434" s="22">
        <v>0</v>
      </c>
      <c r="M434" s="22">
        <v>2.1656900000000001E-3</v>
      </c>
      <c r="N434" s="22">
        <v>0.37451635</v>
      </c>
      <c r="O434" s="22">
        <v>51.576622049999997</v>
      </c>
      <c r="P434" s="22">
        <v>2.6949E-4</v>
      </c>
      <c r="Q434" s="24">
        <v>0</v>
      </c>
      <c r="R434" s="22">
        <v>1.5E-5</v>
      </c>
      <c r="S434" s="22">
        <v>0</v>
      </c>
      <c r="T434" s="22">
        <v>5.2320175899999999</v>
      </c>
      <c r="U434" s="22">
        <v>31.800015250000001</v>
      </c>
      <c r="V434" s="22">
        <v>20.89667687</v>
      </c>
      <c r="W434" s="22">
        <v>9.8945409999999998E-2</v>
      </c>
    </row>
    <row r="435" spans="2:23" ht="12.75" x14ac:dyDescent="0.2">
      <c r="B435" s="18" t="s">
        <v>465</v>
      </c>
      <c r="C435" s="19" t="s">
        <v>42</v>
      </c>
      <c r="D435" s="20">
        <v>201.22242337</v>
      </c>
      <c r="E435" s="21">
        <v>22.655706970000001</v>
      </c>
      <c r="F435" s="22">
        <v>19.17790604</v>
      </c>
      <c r="G435" s="22">
        <v>3.4778009300000003</v>
      </c>
      <c r="H435" s="23">
        <v>178.56671639999999</v>
      </c>
      <c r="I435" s="22">
        <v>54.144012889999999</v>
      </c>
      <c r="J435" s="22">
        <v>11.24978606</v>
      </c>
      <c r="K435" s="22">
        <v>0</v>
      </c>
      <c r="L435" s="22">
        <v>1.5750000000000001E-4</v>
      </c>
      <c r="M435" s="22">
        <v>0.20932526999999998</v>
      </c>
      <c r="N435" s="22">
        <v>0.40715871000000003</v>
      </c>
      <c r="O435" s="22">
        <v>66.090970249999998</v>
      </c>
      <c r="P435" s="22">
        <v>1.88589487</v>
      </c>
      <c r="Q435" s="24">
        <v>0</v>
      </c>
      <c r="R435" s="22">
        <v>5.2506899999999997E-3</v>
      </c>
      <c r="S435" s="22">
        <v>0</v>
      </c>
      <c r="T435" s="22">
        <v>5.9166502400000001</v>
      </c>
      <c r="U435" s="22">
        <v>28.426333170000003</v>
      </c>
      <c r="V435" s="22">
        <v>10.082525890000001</v>
      </c>
      <c r="W435" s="22">
        <v>0.14865086</v>
      </c>
    </row>
    <row r="436" spans="2:23" ht="12.75" x14ac:dyDescent="0.2">
      <c r="B436" s="18" t="s">
        <v>466</v>
      </c>
      <c r="C436" s="19" t="s">
        <v>43</v>
      </c>
      <c r="D436" s="20">
        <v>770.34062340000014</v>
      </c>
      <c r="E436" s="21">
        <v>181.80041703000001</v>
      </c>
      <c r="F436" s="22">
        <v>153.16840137</v>
      </c>
      <c r="G436" s="22">
        <v>28.63201566</v>
      </c>
      <c r="H436" s="23">
        <v>588.54020637000008</v>
      </c>
      <c r="I436" s="22">
        <v>167.3721582</v>
      </c>
      <c r="J436" s="22">
        <v>57.073598009999998</v>
      </c>
      <c r="K436" s="22">
        <v>0</v>
      </c>
      <c r="L436" s="22">
        <v>0</v>
      </c>
      <c r="M436" s="22">
        <v>1.8391630000000003E-2</v>
      </c>
      <c r="N436" s="22">
        <v>0.78019204000000009</v>
      </c>
      <c r="O436" s="22">
        <v>246.98732340999999</v>
      </c>
      <c r="P436" s="22">
        <v>22.812710940000002</v>
      </c>
      <c r="Q436" s="24">
        <v>0</v>
      </c>
      <c r="R436" s="22">
        <v>1.3496059999999999E-2</v>
      </c>
      <c r="S436" s="22">
        <v>1.89E-3</v>
      </c>
      <c r="T436" s="22">
        <v>14.22516416</v>
      </c>
      <c r="U436" s="22">
        <v>47.687125170000002</v>
      </c>
      <c r="V436" s="22">
        <v>31.23674802</v>
      </c>
      <c r="W436" s="22">
        <v>0.33140872999999998</v>
      </c>
    </row>
    <row r="437" spans="2:23" ht="12.75" x14ac:dyDescent="0.2">
      <c r="B437" s="18" t="s">
        <v>467</v>
      </c>
      <c r="C437" s="19" t="s">
        <v>348</v>
      </c>
      <c r="D437" s="20">
        <v>108.94714592000001</v>
      </c>
      <c r="E437" s="21">
        <v>43.357776729999998</v>
      </c>
      <c r="F437" s="22">
        <v>29.10452514</v>
      </c>
      <c r="G437" s="22">
        <v>14.25325159</v>
      </c>
      <c r="H437" s="23">
        <v>65.589369190000014</v>
      </c>
      <c r="I437" s="22">
        <v>24.072640010000001</v>
      </c>
      <c r="J437" s="22">
        <v>3.0688837000000002</v>
      </c>
      <c r="K437" s="22">
        <v>0</v>
      </c>
      <c r="L437" s="22">
        <v>0</v>
      </c>
      <c r="M437" s="22">
        <v>1.55278E-2</v>
      </c>
      <c r="N437" s="22">
        <v>6.3501870000000002E-2</v>
      </c>
      <c r="O437" s="22">
        <v>20.995054940000003</v>
      </c>
      <c r="P437" s="22">
        <v>2.908906E-2</v>
      </c>
      <c r="Q437" s="24">
        <v>0</v>
      </c>
      <c r="R437" s="22">
        <v>2.9999999999999997E-4</v>
      </c>
      <c r="S437" s="22">
        <v>0</v>
      </c>
      <c r="T437" s="22">
        <v>2.0129770100000002</v>
      </c>
      <c r="U437" s="22">
        <v>10.65405048</v>
      </c>
      <c r="V437" s="22">
        <v>4.6529469500000005</v>
      </c>
      <c r="W437" s="22">
        <v>2.4397369999999998E-2</v>
      </c>
    </row>
    <row r="438" spans="2:23" ht="12.75" x14ac:dyDescent="0.2">
      <c r="B438" s="18" t="s">
        <v>468</v>
      </c>
      <c r="C438" s="19" t="s">
        <v>44</v>
      </c>
      <c r="D438" s="20">
        <v>81.716953539999992</v>
      </c>
      <c r="E438" s="21">
        <v>7.0838622000000004</v>
      </c>
      <c r="F438" s="22">
        <v>4.3316090799999998</v>
      </c>
      <c r="G438" s="22">
        <v>2.7522531200000002</v>
      </c>
      <c r="H438" s="23">
        <v>74.633091339999993</v>
      </c>
      <c r="I438" s="22">
        <v>25.60616503</v>
      </c>
      <c r="J438" s="22">
        <v>5.1829595900000003</v>
      </c>
      <c r="K438" s="22">
        <v>0</v>
      </c>
      <c r="L438" s="22">
        <v>0</v>
      </c>
      <c r="M438" s="22">
        <v>3.868659E-2</v>
      </c>
      <c r="N438" s="22">
        <v>0.15819151000000001</v>
      </c>
      <c r="O438" s="22">
        <v>32.464740280000001</v>
      </c>
      <c r="P438" s="22">
        <v>0</v>
      </c>
      <c r="Q438" s="24">
        <v>0</v>
      </c>
      <c r="R438" s="22">
        <v>1.0575000000000001E-3</v>
      </c>
      <c r="S438" s="22">
        <v>0</v>
      </c>
      <c r="T438" s="22">
        <v>1.92353738</v>
      </c>
      <c r="U438" s="22">
        <v>8.1801261699999994</v>
      </c>
      <c r="V438" s="22">
        <v>1.0411218</v>
      </c>
      <c r="W438" s="22">
        <v>3.6505490000000008E-2</v>
      </c>
    </row>
    <row r="439" spans="2:23" ht="13.5" thickBot="1" x14ac:dyDescent="0.25">
      <c r="B439" s="18" t="s">
        <v>469</v>
      </c>
      <c r="C439" s="25" t="s">
        <v>45</v>
      </c>
      <c r="D439" s="26">
        <v>134.24289170999998</v>
      </c>
      <c r="E439" s="27">
        <v>14.94341768</v>
      </c>
      <c r="F439" s="28">
        <v>11.20577318</v>
      </c>
      <c r="G439" s="28">
        <v>3.7376445</v>
      </c>
      <c r="H439" s="29">
        <v>119.29947402999998</v>
      </c>
      <c r="I439" s="28">
        <v>29.34914603</v>
      </c>
      <c r="J439" s="28">
        <v>13.318791239999999</v>
      </c>
      <c r="K439" s="28">
        <v>0</v>
      </c>
      <c r="L439" s="28">
        <v>0</v>
      </c>
      <c r="M439" s="28">
        <v>2.310692E-2</v>
      </c>
      <c r="N439" s="28">
        <v>0.45009434999999998</v>
      </c>
      <c r="O439" s="28">
        <v>52.141339090000002</v>
      </c>
      <c r="P439" s="28">
        <v>0.62263352999999999</v>
      </c>
      <c r="Q439" s="30">
        <v>1.6306500000000002E-3</v>
      </c>
      <c r="R439" s="28">
        <v>3.9750000000000001E-4</v>
      </c>
      <c r="S439" s="28">
        <v>0</v>
      </c>
      <c r="T439" s="28">
        <v>3.6091341200000002</v>
      </c>
      <c r="U439" s="28">
        <v>15.747196070000001</v>
      </c>
      <c r="V439" s="28">
        <v>3.9107858700000002</v>
      </c>
      <c r="W439" s="28">
        <v>0.12521866000000001</v>
      </c>
    </row>
    <row r="440" spans="2:23" ht="14.25" thickTop="1" thickBot="1" x14ac:dyDescent="0.25">
      <c r="C440" s="45"/>
      <c r="D440" s="46"/>
      <c r="E440" s="47"/>
      <c r="F440" s="48"/>
      <c r="G440" s="48"/>
      <c r="H440" s="47"/>
      <c r="I440" s="48"/>
      <c r="J440" s="48"/>
      <c r="K440" s="48"/>
      <c r="L440" s="48"/>
      <c r="M440" s="48"/>
      <c r="N440" s="48"/>
      <c r="O440" s="48"/>
      <c r="P440" s="48"/>
      <c r="Q440" s="49"/>
      <c r="R440" s="48"/>
      <c r="S440" s="48"/>
      <c r="T440" s="48"/>
      <c r="U440" s="48"/>
      <c r="V440" s="48"/>
      <c r="W440" s="48"/>
    </row>
    <row r="441" spans="2:23" ht="27.75" thickTop="1" x14ac:dyDescent="0.2">
      <c r="C441" s="35">
        <v>2019</v>
      </c>
      <c r="D441" s="5" t="s">
        <v>3</v>
      </c>
      <c r="E441" s="6" t="s">
        <v>4</v>
      </c>
      <c r="F441" s="5" t="s">
        <v>5</v>
      </c>
      <c r="G441" s="5" t="s">
        <v>6</v>
      </c>
      <c r="H441" s="5" t="s">
        <v>7</v>
      </c>
      <c r="I441" s="5" t="s">
        <v>8</v>
      </c>
      <c r="J441" s="5" t="s">
        <v>9</v>
      </c>
      <c r="K441" s="5" t="s">
        <v>10</v>
      </c>
      <c r="L441" s="5" t="s">
        <v>11</v>
      </c>
      <c r="M441" s="5" t="s">
        <v>12</v>
      </c>
      <c r="N441" s="5" t="s">
        <v>13</v>
      </c>
      <c r="O441" s="5" t="s">
        <v>14</v>
      </c>
      <c r="P441" s="5" t="s">
        <v>15</v>
      </c>
      <c r="Q441" s="5" t="s">
        <v>16</v>
      </c>
      <c r="R441" s="5" t="s">
        <v>17</v>
      </c>
      <c r="S441" s="5" t="s">
        <v>18</v>
      </c>
      <c r="T441" s="5" t="s">
        <v>19</v>
      </c>
      <c r="U441" s="5" t="s">
        <v>20</v>
      </c>
      <c r="V441" s="5" t="s">
        <v>21</v>
      </c>
      <c r="W441" s="5" t="s">
        <v>22</v>
      </c>
    </row>
    <row r="442" spans="2:23" ht="14.25" x14ac:dyDescent="0.2">
      <c r="B442" s="18" t="s">
        <v>470</v>
      </c>
      <c r="C442" s="36" t="s">
        <v>3</v>
      </c>
      <c r="D442" s="7">
        <v>64384.557867610012</v>
      </c>
      <c r="E442" s="8">
        <v>19042.24642177</v>
      </c>
      <c r="F442" s="9">
        <v>16330.73916616</v>
      </c>
      <c r="G442" s="9">
        <v>2711.5072556099994</v>
      </c>
      <c r="H442" s="9">
        <v>45342.311445840009</v>
      </c>
      <c r="I442" s="9">
        <v>17098.364713989999</v>
      </c>
      <c r="J442" s="9">
        <v>4766.0016771499995</v>
      </c>
      <c r="K442" s="9">
        <v>0.19886294000000002</v>
      </c>
      <c r="L442" s="9">
        <v>2.1122292699999998</v>
      </c>
      <c r="M442" s="9">
        <v>63.132312710000001</v>
      </c>
      <c r="N442" s="9">
        <v>42.183434839999997</v>
      </c>
      <c r="O442" s="9">
        <v>15896.577689459999</v>
      </c>
      <c r="P442" s="9">
        <v>869.62203040999998</v>
      </c>
      <c r="Q442" s="9">
        <v>362.52320553999994</v>
      </c>
      <c r="R442" s="9">
        <v>3743.4446092700005</v>
      </c>
      <c r="S442" s="9">
        <v>131.40170219000004</v>
      </c>
      <c r="T442" s="10">
        <v>451.46607992000003</v>
      </c>
      <c r="U442" s="9">
        <v>909.32731662000003</v>
      </c>
      <c r="V442" s="11">
        <v>998.83106822999991</v>
      </c>
      <c r="W442" s="9">
        <v>7.1245133000000003</v>
      </c>
    </row>
    <row r="443" spans="2:23" ht="12.75" x14ac:dyDescent="0.2">
      <c r="B443" s="18" t="s">
        <v>471</v>
      </c>
      <c r="C443" s="12" t="s">
        <v>23</v>
      </c>
      <c r="D443" s="13">
        <v>59878.40836632</v>
      </c>
      <c r="E443" s="14">
        <v>18013.042779709998</v>
      </c>
      <c r="F443" s="15">
        <v>15502.296595139998</v>
      </c>
      <c r="G443" s="15">
        <v>2510.7461845699995</v>
      </c>
      <c r="H443" s="16">
        <v>41865.365586610002</v>
      </c>
      <c r="I443" s="15">
        <v>16102.605624419999</v>
      </c>
      <c r="J443" s="15">
        <v>4434.9382775199992</v>
      </c>
      <c r="K443" s="15">
        <v>0.19886294000000002</v>
      </c>
      <c r="L443" s="15">
        <v>1.62198317</v>
      </c>
      <c r="M443" s="15">
        <v>62.353128830000003</v>
      </c>
      <c r="N443" s="15">
        <v>32.94686815</v>
      </c>
      <c r="O443" s="15">
        <v>14517.009147339999</v>
      </c>
      <c r="P443" s="15">
        <v>726.18798989000004</v>
      </c>
      <c r="Q443" s="17">
        <v>361.74601546999997</v>
      </c>
      <c r="R443" s="15">
        <v>3743.3647638200005</v>
      </c>
      <c r="S443" s="15">
        <v>130.33845647000001</v>
      </c>
      <c r="T443" s="15">
        <v>374.45273334000001</v>
      </c>
      <c r="U443" s="15">
        <v>534.47400611</v>
      </c>
      <c r="V443" s="15">
        <v>837.40963396999996</v>
      </c>
      <c r="W443" s="15">
        <v>5.7180951700000007</v>
      </c>
    </row>
    <row r="444" spans="2:23" ht="12.75" x14ac:dyDescent="0.2">
      <c r="B444" s="18" t="s">
        <v>472</v>
      </c>
      <c r="C444" s="19" t="s">
        <v>24</v>
      </c>
      <c r="D444" s="20">
        <v>59149.546205579994</v>
      </c>
      <c r="E444" s="21">
        <v>17875.348068749998</v>
      </c>
      <c r="F444" s="22">
        <v>15378.90653565</v>
      </c>
      <c r="G444" s="22">
        <v>2496.4415331</v>
      </c>
      <c r="H444" s="23">
        <v>41274.198136829997</v>
      </c>
      <c r="I444" s="22">
        <v>15906.082813749999</v>
      </c>
      <c r="J444" s="22">
        <v>4369.9483997299994</v>
      </c>
      <c r="K444" s="22">
        <v>0.19886294000000002</v>
      </c>
      <c r="L444" s="22">
        <v>1.62198317</v>
      </c>
      <c r="M444" s="22">
        <v>62.350701200000003</v>
      </c>
      <c r="N444" s="22">
        <v>31.11785003</v>
      </c>
      <c r="O444" s="22">
        <v>14276.28811206</v>
      </c>
      <c r="P444" s="22">
        <v>725.75283241</v>
      </c>
      <c r="Q444" s="24">
        <v>361.74554379</v>
      </c>
      <c r="R444" s="22">
        <v>3743.3503063200001</v>
      </c>
      <c r="S444" s="22">
        <v>130.33845647000001</v>
      </c>
      <c r="T444" s="22">
        <v>361.03417776999999</v>
      </c>
      <c r="U444" s="22">
        <v>484.81128505000004</v>
      </c>
      <c r="V444" s="22">
        <v>813.93390454999997</v>
      </c>
      <c r="W444" s="22">
        <v>5.6229075900000005</v>
      </c>
    </row>
    <row r="445" spans="2:23" ht="12.75" x14ac:dyDescent="0.2">
      <c r="B445" s="18" t="s">
        <v>473</v>
      </c>
      <c r="C445" s="19" t="s">
        <v>497</v>
      </c>
      <c r="D445" s="20">
        <v>404.57671051</v>
      </c>
      <c r="E445" s="21">
        <v>86.767512390000007</v>
      </c>
      <c r="F445" s="22">
        <v>77.552344610000006</v>
      </c>
      <c r="G445" s="22">
        <v>9.2151677799999998</v>
      </c>
      <c r="H445" s="23">
        <v>317.80919811999996</v>
      </c>
      <c r="I445" s="22">
        <v>119.15705504</v>
      </c>
      <c r="J445" s="22">
        <v>31.910661340000001</v>
      </c>
      <c r="K445" s="22">
        <v>0</v>
      </c>
      <c r="L445" s="22">
        <v>0</v>
      </c>
      <c r="M445" s="22">
        <v>0</v>
      </c>
      <c r="N445" s="22">
        <v>0.58654941000000005</v>
      </c>
      <c r="O445" s="22">
        <v>135.60012384999999</v>
      </c>
      <c r="P445" s="22">
        <v>0.41246808000000001</v>
      </c>
      <c r="Q445" s="24">
        <v>4.7167999999999998E-4</v>
      </c>
      <c r="R445" s="22">
        <v>9.3000000000000005E-4</v>
      </c>
      <c r="S445" s="22">
        <v>0</v>
      </c>
      <c r="T445" s="22">
        <v>7.0015534800000001</v>
      </c>
      <c r="U445" s="22">
        <v>17.949737539999997</v>
      </c>
      <c r="V445" s="22">
        <v>5.1669917999999999</v>
      </c>
      <c r="W445" s="22">
        <v>2.2655899999999996E-2</v>
      </c>
    </row>
    <row r="446" spans="2:23" ht="12.75" x14ac:dyDescent="0.2">
      <c r="B446" s="18" t="s">
        <v>474</v>
      </c>
      <c r="C446" s="19" t="s">
        <v>25</v>
      </c>
      <c r="D446" s="20">
        <v>252.14700746999998</v>
      </c>
      <c r="E446" s="21">
        <v>44.503676200000001</v>
      </c>
      <c r="F446" s="22">
        <v>40.685332070000001</v>
      </c>
      <c r="G446" s="22">
        <v>3.8183441299999998</v>
      </c>
      <c r="H446" s="23">
        <v>207.64333126999998</v>
      </c>
      <c r="I446" s="22">
        <v>55.074001789999997</v>
      </c>
      <c r="J446" s="22">
        <v>26.313358670000003</v>
      </c>
      <c r="K446" s="22">
        <v>0</v>
      </c>
      <c r="L446" s="22">
        <v>0</v>
      </c>
      <c r="M446" s="22">
        <v>2.3199800000000001E-3</v>
      </c>
      <c r="N446" s="22">
        <v>0.92885713999999997</v>
      </c>
      <c r="O446" s="22">
        <v>82.169625920000001</v>
      </c>
      <c r="P446" s="22">
        <v>8.3230000000000001E-5</v>
      </c>
      <c r="Q446" s="24">
        <v>0</v>
      </c>
      <c r="R446" s="22">
        <v>5.5374999999999999E-3</v>
      </c>
      <c r="S446" s="22">
        <v>0</v>
      </c>
      <c r="T446" s="22">
        <v>4.7580479800000006</v>
      </c>
      <c r="U446" s="22">
        <v>23.001985079999997</v>
      </c>
      <c r="V446" s="22">
        <v>15.364948249999999</v>
      </c>
      <c r="W446" s="22">
        <v>2.4565730000000001E-2</v>
      </c>
    </row>
    <row r="447" spans="2:23" ht="12.75" x14ac:dyDescent="0.2">
      <c r="B447" s="18" t="s">
        <v>475</v>
      </c>
      <c r="C447" s="19" t="s">
        <v>26</v>
      </c>
      <c r="D447" s="20">
        <v>72.138442760000018</v>
      </c>
      <c r="E447" s="21">
        <v>6.4235223699999997</v>
      </c>
      <c r="F447" s="22">
        <v>5.1523828099999998</v>
      </c>
      <c r="G447" s="22">
        <v>1.2711395599999999</v>
      </c>
      <c r="H447" s="23">
        <v>65.714920390000017</v>
      </c>
      <c r="I447" s="22">
        <v>22.291753839999998</v>
      </c>
      <c r="J447" s="22">
        <v>6.7658577800000002</v>
      </c>
      <c r="K447" s="22">
        <v>0</v>
      </c>
      <c r="L447" s="22">
        <v>0</v>
      </c>
      <c r="M447" s="22">
        <v>1.0765E-4</v>
      </c>
      <c r="N447" s="22">
        <v>0.31361157000000001</v>
      </c>
      <c r="O447" s="22">
        <v>22.951285510000002</v>
      </c>
      <c r="P447" s="22">
        <v>2.2606169999999998E-2</v>
      </c>
      <c r="Q447" s="24">
        <v>0</v>
      </c>
      <c r="R447" s="22">
        <v>7.9900000000000006E-3</v>
      </c>
      <c r="S447" s="22">
        <v>0</v>
      </c>
      <c r="T447" s="22">
        <v>1.65895411</v>
      </c>
      <c r="U447" s="22">
        <v>8.7109984399999991</v>
      </c>
      <c r="V447" s="22">
        <v>2.9437893700000002</v>
      </c>
      <c r="W447" s="22">
        <v>4.796595E-2</v>
      </c>
    </row>
    <row r="448" spans="2:23" ht="12.75" x14ac:dyDescent="0.2">
      <c r="B448" s="18" t="s">
        <v>476</v>
      </c>
      <c r="C448" s="12" t="s">
        <v>27</v>
      </c>
      <c r="D448" s="13">
        <v>1485.2567378500003</v>
      </c>
      <c r="E448" s="14">
        <v>360.17488562000005</v>
      </c>
      <c r="F448" s="15">
        <v>326.80312109000005</v>
      </c>
      <c r="G448" s="15">
        <v>33.37176453</v>
      </c>
      <c r="H448" s="16">
        <v>1125.0818522300001</v>
      </c>
      <c r="I448" s="15">
        <v>314.60189737000002</v>
      </c>
      <c r="J448" s="15">
        <v>131.38996684</v>
      </c>
      <c r="K448" s="15">
        <v>0</v>
      </c>
      <c r="L448" s="15">
        <v>0.49024609999999996</v>
      </c>
      <c r="M448" s="15">
        <v>0.30559718000000002</v>
      </c>
      <c r="N448" s="15">
        <v>2.2444280000000001</v>
      </c>
      <c r="O448" s="15">
        <v>504.09137522999998</v>
      </c>
      <c r="P448" s="15">
        <v>0.23630915</v>
      </c>
      <c r="Q448" s="17">
        <v>2.0516000000000003E-2</v>
      </c>
      <c r="R448" s="15">
        <v>2.3589999999999996E-3</v>
      </c>
      <c r="S448" s="15">
        <v>1.0628814</v>
      </c>
      <c r="T448" s="15">
        <v>18.642616269999998</v>
      </c>
      <c r="U448" s="15">
        <v>107.94490106000001</v>
      </c>
      <c r="V448" s="15">
        <v>43.668020870000007</v>
      </c>
      <c r="W448" s="15">
        <v>0.38073776000000004</v>
      </c>
    </row>
    <row r="449" spans="2:23" ht="12.75" x14ac:dyDescent="0.2">
      <c r="B449" s="18" t="s">
        <v>477</v>
      </c>
      <c r="C449" s="19" t="s">
        <v>28</v>
      </c>
      <c r="D449" s="20">
        <v>910.15237118000005</v>
      </c>
      <c r="E449" s="21">
        <v>262.51753858000001</v>
      </c>
      <c r="F449" s="22">
        <v>241.77866184999999</v>
      </c>
      <c r="G449" s="22">
        <v>20.738876730000001</v>
      </c>
      <c r="H449" s="23">
        <v>647.6348326000001</v>
      </c>
      <c r="I449" s="22">
        <v>180.76031369</v>
      </c>
      <c r="J449" s="22">
        <v>89.719094209999994</v>
      </c>
      <c r="K449" s="22">
        <v>0</v>
      </c>
      <c r="L449" s="22">
        <v>0.49024609999999996</v>
      </c>
      <c r="M449" s="22">
        <v>0</v>
      </c>
      <c r="N449" s="22">
        <v>1.04575682</v>
      </c>
      <c r="O449" s="22">
        <v>319.03905035000002</v>
      </c>
      <c r="P449" s="22">
        <v>0.13079624000000001</v>
      </c>
      <c r="Q449" s="24">
        <v>0</v>
      </c>
      <c r="R449" s="22">
        <v>1.3675E-3</v>
      </c>
      <c r="S449" s="22">
        <v>1.0628363999999999</v>
      </c>
      <c r="T449" s="22">
        <v>5.9917360899999998</v>
      </c>
      <c r="U449" s="22">
        <v>39.048673950000001</v>
      </c>
      <c r="V449" s="22">
        <v>10.247457130000001</v>
      </c>
      <c r="W449" s="22">
        <v>9.750412E-2</v>
      </c>
    </row>
    <row r="450" spans="2:23" ht="12.75" x14ac:dyDescent="0.2">
      <c r="B450" s="18" t="s">
        <v>478</v>
      </c>
      <c r="C450" s="19" t="s">
        <v>29</v>
      </c>
      <c r="D450" s="20">
        <v>143.71593527999997</v>
      </c>
      <c r="E450" s="21">
        <v>21.62493177</v>
      </c>
      <c r="F450" s="22">
        <v>18.403434449999999</v>
      </c>
      <c r="G450" s="22">
        <v>3.2214973199999997</v>
      </c>
      <c r="H450" s="23">
        <v>122.09100350999998</v>
      </c>
      <c r="I450" s="22">
        <v>40.03996995</v>
      </c>
      <c r="J450" s="22">
        <v>10.779000439999999</v>
      </c>
      <c r="K450" s="22">
        <v>0</v>
      </c>
      <c r="L450" s="22">
        <v>0</v>
      </c>
      <c r="M450" s="22">
        <v>0</v>
      </c>
      <c r="N450" s="22">
        <v>0.1564874</v>
      </c>
      <c r="O450" s="22">
        <v>49.967539359999996</v>
      </c>
      <c r="P450" s="22">
        <v>4.8560829999999999E-2</v>
      </c>
      <c r="Q450" s="24">
        <v>0</v>
      </c>
      <c r="R450" s="22">
        <v>7.5000000000000002E-6</v>
      </c>
      <c r="S450" s="22">
        <v>0</v>
      </c>
      <c r="T450" s="22">
        <v>2.8962321099999997</v>
      </c>
      <c r="U450" s="22">
        <v>12.903099970000001</v>
      </c>
      <c r="V450" s="22">
        <v>5.2920624400000005</v>
      </c>
      <c r="W450" s="22">
        <v>8.0435100000000002E-3</v>
      </c>
    </row>
    <row r="451" spans="2:23" ht="12.75" x14ac:dyDescent="0.2">
      <c r="B451" s="18" t="s">
        <v>479</v>
      </c>
      <c r="C451" s="19" t="s">
        <v>498</v>
      </c>
      <c r="D451" s="20">
        <v>160.80275753000001</v>
      </c>
      <c r="E451" s="21">
        <v>21.775241089999998</v>
      </c>
      <c r="F451" s="22">
        <v>18.798579629999999</v>
      </c>
      <c r="G451" s="22">
        <v>2.9766614599999999</v>
      </c>
      <c r="H451" s="23">
        <v>139.02751644</v>
      </c>
      <c r="I451" s="22">
        <v>42.321877659999998</v>
      </c>
      <c r="J451" s="22">
        <v>12.69771216</v>
      </c>
      <c r="K451" s="22">
        <v>0</v>
      </c>
      <c r="L451" s="22">
        <v>0</v>
      </c>
      <c r="M451" s="22">
        <v>0</v>
      </c>
      <c r="N451" s="22">
        <v>0.36859877000000002</v>
      </c>
      <c r="O451" s="22">
        <v>54.571283719999997</v>
      </c>
      <c r="P451" s="22">
        <v>3.4013809999999998E-2</v>
      </c>
      <c r="Q451" s="24">
        <v>0</v>
      </c>
      <c r="R451" s="22">
        <v>1.5E-5</v>
      </c>
      <c r="S451" s="22">
        <v>0</v>
      </c>
      <c r="T451" s="22">
        <v>4.2146379199999995</v>
      </c>
      <c r="U451" s="22">
        <v>18.078923360000001</v>
      </c>
      <c r="V451" s="22">
        <v>6.6100097599999996</v>
      </c>
      <c r="W451" s="22">
        <v>0.13044428</v>
      </c>
    </row>
    <row r="452" spans="2:23" ht="12.75" x14ac:dyDescent="0.2">
      <c r="B452" s="18" t="s">
        <v>480</v>
      </c>
      <c r="C452" s="19" t="s">
        <v>30</v>
      </c>
      <c r="D452" s="20">
        <v>106.79710465999999</v>
      </c>
      <c r="E452" s="21">
        <v>16.199725340000001</v>
      </c>
      <c r="F452" s="22">
        <v>15.15865084</v>
      </c>
      <c r="G452" s="22">
        <v>1.0410744999999999</v>
      </c>
      <c r="H452" s="23">
        <v>90.597379319999988</v>
      </c>
      <c r="I452" s="22">
        <v>22.999066210000002</v>
      </c>
      <c r="J452" s="22">
        <v>7.2242088799999999</v>
      </c>
      <c r="K452" s="22">
        <v>0</v>
      </c>
      <c r="L452" s="22">
        <v>0</v>
      </c>
      <c r="M452" s="22">
        <v>0.24520025000000001</v>
      </c>
      <c r="N452" s="22">
        <v>0.28154025999999999</v>
      </c>
      <c r="O452" s="22">
        <v>34.122659479999996</v>
      </c>
      <c r="P452" s="22">
        <v>2.279577E-2</v>
      </c>
      <c r="Q452" s="24">
        <v>4.3693899999999999E-3</v>
      </c>
      <c r="R452" s="22">
        <v>6.8249999999999995E-4</v>
      </c>
      <c r="S452" s="22">
        <v>0</v>
      </c>
      <c r="T452" s="22">
        <v>2.4287497</v>
      </c>
      <c r="U452" s="22">
        <v>16.124650539999998</v>
      </c>
      <c r="V452" s="22">
        <v>7.0709104000000007</v>
      </c>
      <c r="W452" s="22">
        <v>7.2545940000000003E-2</v>
      </c>
    </row>
    <row r="453" spans="2:23" ht="12.75" x14ac:dyDescent="0.2">
      <c r="B453" s="18" t="s">
        <v>481</v>
      </c>
      <c r="C453" s="19" t="s">
        <v>31</v>
      </c>
      <c r="D453" s="20">
        <v>163.78856920000001</v>
      </c>
      <c r="E453" s="21">
        <v>38.057448839999999</v>
      </c>
      <c r="F453" s="22">
        <v>32.663794320000001</v>
      </c>
      <c r="G453" s="22">
        <v>5.3936545199999992</v>
      </c>
      <c r="H453" s="23">
        <v>125.73112036000001</v>
      </c>
      <c r="I453" s="22">
        <v>28.480669859999999</v>
      </c>
      <c r="J453" s="22">
        <v>10.96995115</v>
      </c>
      <c r="K453" s="22">
        <v>0</v>
      </c>
      <c r="L453" s="22">
        <v>0</v>
      </c>
      <c r="M453" s="22">
        <v>6.0396930000000001E-2</v>
      </c>
      <c r="N453" s="22">
        <v>0.39204475</v>
      </c>
      <c r="O453" s="22">
        <v>46.390842319999997</v>
      </c>
      <c r="P453" s="22">
        <v>1.4249999999999999E-4</v>
      </c>
      <c r="Q453" s="24">
        <v>1.6146610000000002E-2</v>
      </c>
      <c r="R453" s="22">
        <v>2.8650000000000003E-4</v>
      </c>
      <c r="S453" s="22">
        <v>4.5000000000000003E-5</v>
      </c>
      <c r="T453" s="22">
        <v>3.1112604500000001</v>
      </c>
      <c r="U453" s="22">
        <v>21.78955324</v>
      </c>
      <c r="V453" s="22">
        <v>14.44758114</v>
      </c>
      <c r="W453" s="22">
        <v>7.2199910000000006E-2</v>
      </c>
    </row>
    <row r="454" spans="2:23" ht="12.75" x14ac:dyDescent="0.2">
      <c r="B454" s="18" t="s">
        <v>482</v>
      </c>
      <c r="C454" s="12" t="s">
        <v>32</v>
      </c>
      <c r="D454" s="13">
        <v>1399.5054150999999</v>
      </c>
      <c r="E454" s="14">
        <v>331.34875416</v>
      </c>
      <c r="F454" s="15">
        <v>227.16816631000003</v>
      </c>
      <c r="G454" s="15">
        <v>104.18058784999998</v>
      </c>
      <c r="H454" s="16">
        <v>1068.1566609399999</v>
      </c>
      <c r="I454" s="15">
        <v>319.15665282999998</v>
      </c>
      <c r="J454" s="15">
        <v>90.614831039999999</v>
      </c>
      <c r="K454" s="15">
        <v>0</v>
      </c>
      <c r="L454" s="15">
        <v>0</v>
      </c>
      <c r="M454" s="15">
        <v>2.6118400000000003E-3</v>
      </c>
      <c r="N454" s="15">
        <v>3.0498009499999998</v>
      </c>
      <c r="O454" s="15">
        <v>369.82769589999998</v>
      </c>
      <c r="P454" s="15">
        <v>114.08797951000001</v>
      </c>
      <c r="Q454" s="17">
        <v>0.75411311999999997</v>
      </c>
      <c r="R454" s="15">
        <v>8.6869999999999985E-3</v>
      </c>
      <c r="S454" s="15">
        <v>1.0900000000000002E-6</v>
      </c>
      <c r="T454" s="15">
        <v>21.052855259999998</v>
      </c>
      <c r="U454" s="15">
        <v>110.65834868</v>
      </c>
      <c r="V454" s="15">
        <v>38.561066689999997</v>
      </c>
      <c r="W454" s="15">
        <v>0.38201702999999998</v>
      </c>
    </row>
    <row r="455" spans="2:23" ht="12.75" x14ac:dyDescent="0.2">
      <c r="B455" s="18" t="s">
        <v>483</v>
      </c>
      <c r="C455" s="19" t="s">
        <v>33</v>
      </c>
      <c r="D455" s="20">
        <v>290.21023806000005</v>
      </c>
      <c r="E455" s="21">
        <v>63.104986140000008</v>
      </c>
      <c r="F455" s="22">
        <v>42.573357990000005</v>
      </c>
      <c r="G455" s="22">
        <v>20.53162815</v>
      </c>
      <c r="H455" s="23">
        <v>227.10525192000006</v>
      </c>
      <c r="I455" s="22">
        <v>71.830026019999991</v>
      </c>
      <c r="J455" s="22">
        <v>21.46727447</v>
      </c>
      <c r="K455" s="22">
        <v>0</v>
      </c>
      <c r="L455" s="22">
        <v>0</v>
      </c>
      <c r="M455" s="22">
        <v>2.6118400000000003E-3</v>
      </c>
      <c r="N455" s="22">
        <v>0.44752598999999998</v>
      </c>
      <c r="O455" s="22">
        <v>98.535855480000009</v>
      </c>
      <c r="P455" s="22">
        <v>6.1280750000000002E-2</v>
      </c>
      <c r="Q455" s="24">
        <v>0</v>
      </c>
      <c r="R455" s="22">
        <v>3.3969999999999998E-3</v>
      </c>
      <c r="S455" s="22">
        <v>0</v>
      </c>
      <c r="T455" s="22">
        <v>2.2535283500000003</v>
      </c>
      <c r="U455" s="22">
        <v>21.364051710000002</v>
      </c>
      <c r="V455" s="22">
        <v>11.008111939999999</v>
      </c>
      <c r="W455" s="22">
        <v>0.13158836999999998</v>
      </c>
    </row>
    <row r="456" spans="2:23" ht="12.75" x14ac:dyDescent="0.2">
      <c r="B456" s="18" t="s">
        <v>484</v>
      </c>
      <c r="C456" s="19" t="s">
        <v>34</v>
      </c>
      <c r="D456" s="20">
        <v>212.10557192000002</v>
      </c>
      <c r="E456" s="21">
        <v>40.379818499999999</v>
      </c>
      <c r="F456" s="22">
        <v>36.066323789999998</v>
      </c>
      <c r="G456" s="22">
        <v>4.3134947099999996</v>
      </c>
      <c r="H456" s="23">
        <v>171.72575342000002</v>
      </c>
      <c r="I456" s="22">
        <v>62.805628429999999</v>
      </c>
      <c r="J456" s="22">
        <v>12.183226710000001</v>
      </c>
      <c r="K456" s="22">
        <v>0</v>
      </c>
      <c r="L456" s="22">
        <v>0</v>
      </c>
      <c r="M456" s="22">
        <v>0</v>
      </c>
      <c r="N456" s="22">
        <v>0.37006850000000002</v>
      </c>
      <c r="O456" s="22">
        <v>64.530394579999992</v>
      </c>
      <c r="P456" s="22">
        <v>9.0690900000000001E-3</v>
      </c>
      <c r="Q456" s="24">
        <v>0</v>
      </c>
      <c r="R456" s="22">
        <v>3.7750000000000001E-4</v>
      </c>
      <c r="S456" s="22">
        <v>1.0900000000000002E-6</v>
      </c>
      <c r="T456" s="22">
        <v>3.8252491600000003</v>
      </c>
      <c r="U456" s="22">
        <v>19.061252329999999</v>
      </c>
      <c r="V456" s="22">
        <v>8.8977669400000003</v>
      </c>
      <c r="W456" s="22">
        <v>4.2719089999999994E-2</v>
      </c>
    </row>
    <row r="457" spans="2:23" ht="12.75" x14ac:dyDescent="0.2">
      <c r="B457" s="18" t="s">
        <v>485</v>
      </c>
      <c r="C457" s="19" t="s">
        <v>35</v>
      </c>
      <c r="D457" s="20">
        <v>441.62704255999995</v>
      </c>
      <c r="E457" s="21">
        <v>188.79221029999999</v>
      </c>
      <c r="F457" s="22">
        <v>114.24850573000001</v>
      </c>
      <c r="G457" s="22">
        <v>74.543704569999989</v>
      </c>
      <c r="H457" s="23">
        <v>252.83483225999998</v>
      </c>
      <c r="I457" s="22">
        <v>50.04666658</v>
      </c>
      <c r="J457" s="22">
        <v>20.259364000000001</v>
      </c>
      <c r="K457" s="22">
        <v>0</v>
      </c>
      <c r="L457" s="22">
        <v>0</v>
      </c>
      <c r="M457" s="22">
        <v>0</v>
      </c>
      <c r="N457" s="22">
        <v>0.47815561000000001</v>
      </c>
      <c r="O457" s="22">
        <v>42.015706630000004</v>
      </c>
      <c r="P457" s="22">
        <v>113.95558545</v>
      </c>
      <c r="Q457" s="24">
        <v>1.7364479999999998E-2</v>
      </c>
      <c r="R457" s="22">
        <v>3.7724999999999998E-3</v>
      </c>
      <c r="S457" s="22">
        <v>0</v>
      </c>
      <c r="T457" s="22">
        <v>2.1361722599999999</v>
      </c>
      <c r="U457" s="22">
        <v>15.758793240000001</v>
      </c>
      <c r="V457" s="22">
        <v>8.1240916300000006</v>
      </c>
      <c r="W457" s="22">
        <v>3.9159879999999994E-2</v>
      </c>
    </row>
    <row r="458" spans="2:23" ht="12.75" x14ac:dyDescent="0.2">
      <c r="B458" s="18" t="s">
        <v>486</v>
      </c>
      <c r="C458" s="19" t="s">
        <v>36</v>
      </c>
      <c r="D458" s="20">
        <v>207.93279331000005</v>
      </c>
      <c r="E458" s="21">
        <v>16.039110700000002</v>
      </c>
      <c r="F458" s="22">
        <v>14.668282380000001</v>
      </c>
      <c r="G458" s="22">
        <v>1.37082832</v>
      </c>
      <c r="H458" s="23">
        <v>191.89368261000004</v>
      </c>
      <c r="I458" s="22">
        <v>76.824449170000008</v>
      </c>
      <c r="J458" s="22">
        <v>15.14987539</v>
      </c>
      <c r="K458" s="22">
        <v>0</v>
      </c>
      <c r="L458" s="22">
        <v>0</v>
      </c>
      <c r="M458" s="22">
        <v>0</v>
      </c>
      <c r="N458" s="22">
        <v>0.96326854000000006</v>
      </c>
      <c r="O458" s="22">
        <v>76.458139519999989</v>
      </c>
      <c r="P458" s="22">
        <v>2.7225000000000001E-3</v>
      </c>
      <c r="Q458" s="24">
        <v>2.7016499999999999E-3</v>
      </c>
      <c r="R458" s="22">
        <v>2.875E-4</v>
      </c>
      <c r="S458" s="22">
        <v>0</v>
      </c>
      <c r="T458" s="22">
        <v>4.8382969299999994</v>
      </c>
      <c r="U458" s="22">
        <v>15.628310119999998</v>
      </c>
      <c r="V458" s="22">
        <v>1.96990559</v>
      </c>
      <c r="W458" s="22">
        <v>5.5725699999999996E-2</v>
      </c>
    </row>
    <row r="459" spans="2:23" ht="12.75" x14ac:dyDescent="0.2">
      <c r="B459" s="18" t="s">
        <v>487</v>
      </c>
      <c r="C459" s="19" t="s">
        <v>37</v>
      </c>
      <c r="D459" s="20">
        <v>48.982285800000007</v>
      </c>
      <c r="E459" s="21">
        <v>6.8164810400000011</v>
      </c>
      <c r="F459" s="22">
        <v>5.7152274000000007</v>
      </c>
      <c r="G459" s="22">
        <v>1.1012536399999999</v>
      </c>
      <c r="H459" s="23">
        <v>42.165804760000007</v>
      </c>
      <c r="I459" s="22">
        <v>10.66368299</v>
      </c>
      <c r="J459" s="22">
        <v>2.4803368699999999</v>
      </c>
      <c r="K459" s="22">
        <v>0</v>
      </c>
      <c r="L459" s="22">
        <v>0</v>
      </c>
      <c r="M459" s="22">
        <v>0</v>
      </c>
      <c r="N459" s="22">
        <v>4.0647530000000001E-2</v>
      </c>
      <c r="O459" s="22">
        <v>17.444456350000003</v>
      </c>
      <c r="P459" s="22">
        <v>1.4668699999999999E-3</v>
      </c>
      <c r="Q459" s="24">
        <v>0</v>
      </c>
      <c r="R459" s="22">
        <v>2.3000000000000001E-4</v>
      </c>
      <c r="S459" s="22">
        <v>0</v>
      </c>
      <c r="T459" s="22">
        <v>1.28026858</v>
      </c>
      <c r="U459" s="22">
        <v>8.1471600300000002</v>
      </c>
      <c r="V459" s="22">
        <v>2.1028669900000003</v>
      </c>
      <c r="W459" s="22">
        <v>4.6885500000000005E-3</v>
      </c>
    </row>
    <row r="460" spans="2:23" ht="12.75" x14ac:dyDescent="0.2">
      <c r="B460" s="18" t="s">
        <v>488</v>
      </c>
      <c r="C460" s="19" t="s">
        <v>38</v>
      </c>
      <c r="D460" s="20">
        <v>132.96296891</v>
      </c>
      <c r="E460" s="21">
        <v>8.1403713500000006</v>
      </c>
      <c r="F460" s="22">
        <v>6.6641026800000001</v>
      </c>
      <c r="G460" s="22">
        <v>1.4762686699999998</v>
      </c>
      <c r="H460" s="23">
        <v>124.82259755999999</v>
      </c>
      <c r="I460" s="22">
        <v>34.386755319999999</v>
      </c>
      <c r="J460" s="22">
        <v>12.88349831</v>
      </c>
      <c r="K460" s="22">
        <v>0</v>
      </c>
      <c r="L460" s="22">
        <v>0</v>
      </c>
      <c r="M460" s="22">
        <v>0</v>
      </c>
      <c r="N460" s="22">
        <v>0.25750590000000001</v>
      </c>
      <c r="O460" s="22">
        <v>48.113347090000005</v>
      </c>
      <c r="P460" s="22">
        <v>4.53444E-2</v>
      </c>
      <c r="Q460" s="24">
        <v>0.73404698999999995</v>
      </c>
      <c r="R460" s="22">
        <v>3.2249999999999998E-4</v>
      </c>
      <c r="S460" s="22">
        <v>0</v>
      </c>
      <c r="T460" s="22">
        <v>4.6073342999999998</v>
      </c>
      <c r="U460" s="22">
        <v>20.03409095</v>
      </c>
      <c r="V460" s="22">
        <v>3.7345963599999998</v>
      </c>
      <c r="W460" s="22">
        <v>2.5755439999999998E-2</v>
      </c>
    </row>
    <row r="461" spans="2:23" ht="12.75" x14ac:dyDescent="0.2">
      <c r="B461" s="18" t="s">
        <v>489</v>
      </c>
      <c r="C461" s="19" t="s">
        <v>39</v>
      </c>
      <c r="D461" s="20">
        <v>65.684514540000009</v>
      </c>
      <c r="E461" s="21">
        <v>8.0757761299999995</v>
      </c>
      <c r="F461" s="22">
        <v>7.2323663399999996</v>
      </c>
      <c r="G461" s="22">
        <v>0.84340979000000005</v>
      </c>
      <c r="H461" s="23">
        <v>57.608738410000015</v>
      </c>
      <c r="I461" s="22">
        <v>12.59944432</v>
      </c>
      <c r="J461" s="22">
        <v>6.19125529</v>
      </c>
      <c r="K461" s="22">
        <v>0</v>
      </c>
      <c r="L461" s="22">
        <v>0</v>
      </c>
      <c r="M461" s="22">
        <v>0</v>
      </c>
      <c r="N461" s="22">
        <v>0.49262887999999999</v>
      </c>
      <c r="O461" s="22">
        <v>22.72979625</v>
      </c>
      <c r="P461" s="22">
        <v>1.2510450000000001E-2</v>
      </c>
      <c r="Q461" s="24">
        <v>0</v>
      </c>
      <c r="R461" s="22">
        <v>2.9999999999999997E-4</v>
      </c>
      <c r="S461" s="22">
        <v>0</v>
      </c>
      <c r="T461" s="22">
        <v>2.1120056800000002</v>
      </c>
      <c r="U461" s="22">
        <v>10.6646903</v>
      </c>
      <c r="V461" s="22">
        <v>2.7237272400000001</v>
      </c>
      <c r="W461" s="22">
        <v>8.2379999999999995E-2</v>
      </c>
    </row>
    <row r="462" spans="2:23" ht="12.75" x14ac:dyDescent="0.2">
      <c r="B462" s="18" t="s">
        <v>490</v>
      </c>
      <c r="C462" s="12" t="s">
        <v>40</v>
      </c>
      <c r="D462" s="13">
        <v>1621.38734834</v>
      </c>
      <c r="E462" s="14">
        <v>337.68000228</v>
      </c>
      <c r="F462" s="15">
        <v>274.47128362000001</v>
      </c>
      <c r="G462" s="15">
        <v>63.208718660000002</v>
      </c>
      <c r="H462" s="16">
        <v>1283.70734606</v>
      </c>
      <c r="I462" s="15">
        <v>362.00053936999996</v>
      </c>
      <c r="J462" s="15">
        <v>109.05860174999999</v>
      </c>
      <c r="K462" s="15">
        <v>0</v>
      </c>
      <c r="L462" s="15">
        <v>0</v>
      </c>
      <c r="M462" s="15">
        <v>0.47097486</v>
      </c>
      <c r="N462" s="15">
        <v>3.9423377400000001</v>
      </c>
      <c r="O462" s="15">
        <v>505.64947099</v>
      </c>
      <c r="P462" s="15">
        <v>29.109751860000003</v>
      </c>
      <c r="Q462" s="17">
        <v>2.5609499999999998E-3</v>
      </c>
      <c r="R462" s="15">
        <v>6.8799449999999998E-2</v>
      </c>
      <c r="S462" s="15">
        <v>3.6322999999999998E-4</v>
      </c>
      <c r="T462" s="15">
        <v>37.317875049999998</v>
      </c>
      <c r="U462" s="15">
        <v>156.25006077</v>
      </c>
      <c r="V462" s="15">
        <v>79.192346700000002</v>
      </c>
      <c r="W462" s="15">
        <v>0.64366333999999992</v>
      </c>
    </row>
    <row r="463" spans="2:23" ht="12.75" x14ac:dyDescent="0.2">
      <c r="B463" s="18" t="s">
        <v>491</v>
      </c>
      <c r="C463" s="19" t="s">
        <v>41</v>
      </c>
      <c r="D463" s="20">
        <v>203.76543544</v>
      </c>
      <c r="E463" s="21">
        <v>35.735493730000002</v>
      </c>
      <c r="F463" s="22">
        <v>31.584112609999998</v>
      </c>
      <c r="G463" s="22">
        <v>4.1513811199999999</v>
      </c>
      <c r="H463" s="23">
        <v>168.02994171</v>
      </c>
      <c r="I463" s="22">
        <v>37.606472549999999</v>
      </c>
      <c r="J463" s="22">
        <v>12.367621640000001</v>
      </c>
      <c r="K463" s="22">
        <v>0</v>
      </c>
      <c r="L463" s="22">
        <v>0</v>
      </c>
      <c r="M463" s="22">
        <v>0</v>
      </c>
      <c r="N463" s="22">
        <v>0.51490431000000003</v>
      </c>
      <c r="O463" s="22">
        <v>57.444980009999995</v>
      </c>
      <c r="P463" s="22">
        <v>3.4806000000000003E-4</v>
      </c>
      <c r="Q463" s="24">
        <v>0</v>
      </c>
      <c r="R463" s="22">
        <v>3.1500000000000001E-4</v>
      </c>
      <c r="S463" s="22">
        <v>3.525E-4</v>
      </c>
      <c r="T463" s="22">
        <v>4.6761953200000006</v>
      </c>
      <c r="U463" s="22">
        <v>34.537659290000001</v>
      </c>
      <c r="V463" s="22">
        <v>20.778461499999999</v>
      </c>
      <c r="W463" s="22">
        <v>0.10263153</v>
      </c>
    </row>
    <row r="464" spans="2:23" ht="12.75" x14ac:dyDescent="0.2">
      <c r="B464" s="18" t="s">
        <v>492</v>
      </c>
      <c r="C464" s="19" t="s">
        <v>42</v>
      </c>
      <c r="D464" s="20">
        <v>237.68224515000003</v>
      </c>
      <c r="E464" s="21">
        <v>26.365623540000001</v>
      </c>
      <c r="F464" s="22">
        <v>23.637599390000002</v>
      </c>
      <c r="G464" s="22">
        <v>2.72802415</v>
      </c>
      <c r="H464" s="23">
        <v>211.31662161000003</v>
      </c>
      <c r="I464" s="22">
        <v>64.19489686</v>
      </c>
      <c r="J464" s="22">
        <v>13.157791269999999</v>
      </c>
      <c r="K464" s="22">
        <v>0</v>
      </c>
      <c r="L464" s="22">
        <v>0</v>
      </c>
      <c r="M464" s="22">
        <v>0.14478093</v>
      </c>
      <c r="N464" s="22">
        <v>0.95812021999999997</v>
      </c>
      <c r="O464" s="22">
        <v>79.532667489999994</v>
      </c>
      <c r="P464" s="22">
        <v>2.0719970500000002</v>
      </c>
      <c r="Q464" s="24">
        <v>0</v>
      </c>
      <c r="R464" s="22">
        <v>1.4562500000000001E-2</v>
      </c>
      <c r="S464" s="22">
        <v>0</v>
      </c>
      <c r="T464" s="22">
        <v>7.0683576600000002</v>
      </c>
      <c r="U464" s="22">
        <v>32.053641230000004</v>
      </c>
      <c r="V464" s="22">
        <v>11.96876649</v>
      </c>
      <c r="W464" s="22">
        <v>0.15103991</v>
      </c>
    </row>
    <row r="465" spans="2:23" ht="12.75" x14ac:dyDescent="0.2">
      <c r="B465" s="18" t="s">
        <v>493</v>
      </c>
      <c r="C465" s="19" t="s">
        <v>43</v>
      </c>
      <c r="D465" s="20">
        <v>803.66283552999994</v>
      </c>
      <c r="E465" s="21">
        <v>198.79627662999999</v>
      </c>
      <c r="F465" s="22">
        <v>165.85763034999999</v>
      </c>
      <c r="G465" s="22">
        <v>32.93864628</v>
      </c>
      <c r="H465" s="23">
        <v>604.86655889999997</v>
      </c>
      <c r="I465" s="22">
        <v>166.57546938999999</v>
      </c>
      <c r="J465" s="22">
        <v>60.197796570000001</v>
      </c>
      <c r="K465" s="22">
        <v>0</v>
      </c>
      <c r="L465" s="22">
        <v>0</v>
      </c>
      <c r="M465" s="22">
        <v>0</v>
      </c>
      <c r="N465" s="22">
        <v>1.9415186299999998</v>
      </c>
      <c r="O465" s="22">
        <v>245.77157652000002</v>
      </c>
      <c r="P465" s="22">
        <v>26.33137331</v>
      </c>
      <c r="Q465" s="24">
        <v>2.5609499999999998E-3</v>
      </c>
      <c r="R465" s="22">
        <v>4.5784449999999997E-2</v>
      </c>
      <c r="S465" s="22">
        <v>1.0730000000000001E-5</v>
      </c>
      <c r="T465" s="22">
        <v>16.831527690000001</v>
      </c>
      <c r="U465" s="22">
        <v>50.79947482</v>
      </c>
      <c r="V465" s="22">
        <v>36.232462820000002</v>
      </c>
      <c r="W465" s="22">
        <v>0.13700302000000003</v>
      </c>
    </row>
    <row r="466" spans="2:23" ht="12.75" x14ac:dyDescent="0.2">
      <c r="B466" s="18" t="s">
        <v>494</v>
      </c>
      <c r="C466" s="19" t="s">
        <v>499</v>
      </c>
      <c r="D466" s="20">
        <v>127.73559706</v>
      </c>
      <c r="E466" s="21">
        <v>51.751929879999999</v>
      </c>
      <c r="F466" s="22">
        <v>35.871302409999998</v>
      </c>
      <c r="G466" s="22">
        <v>15.88062747</v>
      </c>
      <c r="H466" s="23">
        <v>75.983667179999998</v>
      </c>
      <c r="I466" s="22">
        <v>28.910604210000002</v>
      </c>
      <c r="J466" s="22">
        <v>3.9447718300000001</v>
      </c>
      <c r="K466" s="22">
        <v>0</v>
      </c>
      <c r="L466" s="22">
        <v>0</v>
      </c>
      <c r="M466" s="22">
        <v>4.5936559999999994E-2</v>
      </c>
      <c r="N466" s="22">
        <v>6.5980469999999999E-2</v>
      </c>
      <c r="O466" s="22">
        <v>24.187831879999997</v>
      </c>
      <c r="P466" s="22">
        <v>1.865721E-2</v>
      </c>
      <c r="Q466" s="24">
        <v>0</v>
      </c>
      <c r="R466" s="22">
        <v>0</v>
      </c>
      <c r="S466" s="22">
        <v>0</v>
      </c>
      <c r="T466" s="22">
        <v>2.2255431299999997</v>
      </c>
      <c r="U466" s="22">
        <v>11.75870748</v>
      </c>
      <c r="V466" s="22">
        <v>4.7960722200000001</v>
      </c>
      <c r="W466" s="22">
        <v>2.9562189999999999E-2</v>
      </c>
    </row>
    <row r="467" spans="2:23" ht="12.75" x14ac:dyDescent="0.2">
      <c r="B467" s="18" t="s">
        <v>495</v>
      </c>
      <c r="C467" s="19" t="s">
        <v>44</v>
      </c>
      <c r="D467" s="20">
        <v>90.515938039999995</v>
      </c>
      <c r="E467" s="21">
        <v>7.1599343200000005</v>
      </c>
      <c r="F467" s="22">
        <v>4.3220857000000006</v>
      </c>
      <c r="G467" s="22">
        <v>2.8378486199999999</v>
      </c>
      <c r="H467" s="23">
        <v>83.35600371999999</v>
      </c>
      <c r="I467" s="22">
        <v>30.529137809999998</v>
      </c>
      <c r="J467" s="22">
        <v>5.1842926199999999</v>
      </c>
      <c r="K467" s="22">
        <v>0</v>
      </c>
      <c r="L467" s="22">
        <v>0</v>
      </c>
      <c r="M467" s="22">
        <v>0.25644454999999999</v>
      </c>
      <c r="N467" s="22">
        <v>4.4172099999999999E-2</v>
      </c>
      <c r="O467" s="22">
        <v>34.667303930000003</v>
      </c>
      <c r="P467" s="22">
        <v>0</v>
      </c>
      <c r="Q467" s="24">
        <v>0</v>
      </c>
      <c r="R467" s="22">
        <v>7.3499999999999998E-4</v>
      </c>
      <c r="S467" s="22">
        <v>0</v>
      </c>
      <c r="T467" s="22">
        <v>2.4131748599999998</v>
      </c>
      <c r="U467" s="22">
        <v>9.0097030900000004</v>
      </c>
      <c r="V467" s="22">
        <v>1.1593303100000001</v>
      </c>
      <c r="W467" s="22">
        <v>9.1709449999999998E-2</v>
      </c>
    </row>
    <row r="468" spans="2:23" ht="13.5" thickBot="1" x14ac:dyDescent="0.25">
      <c r="B468" s="18" t="s">
        <v>496</v>
      </c>
      <c r="C468" s="25" t="s">
        <v>45</v>
      </c>
      <c r="D468" s="26">
        <v>158.02529711999998</v>
      </c>
      <c r="E468" s="27">
        <v>17.870744179999999</v>
      </c>
      <c r="F468" s="28">
        <v>13.198553159999999</v>
      </c>
      <c r="G468" s="28">
        <v>4.6721910199999996</v>
      </c>
      <c r="H468" s="29">
        <v>140.15455293999997</v>
      </c>
      <c r="I468" s="28">
        <v>34.18395855</v>
      </c>
      <c r="J468" s="28">
        <v>14.20632782</v>
      </c>
      <c r="K468" s="28">
        <v>0</v>
      </c>
      <c r="L468" s="28">
        <v>0</v>
      </c>
      <c r="M468" s="28">
        <v>2.3812819999999998E-2</v>
      </c>
      <c r="N468" s="28">
        <v>0.41764201000000001</v>
      </c>
      <c r="O468" s="28">
        <v>64.04511115999999</v>
      </c>
      <c r="P468" s="28">
        <v>0.68737623000000003</v>
      </c>
      <c r="Q468" s="30">
        <v>0</v>
      </c>
      <c r="R468" s="28">
        <v>7.4025000000000002E-3</v>
      </c>
      <c r="S468" s="28">
        <v>0</v>
      </c>
      <c r="T468" s="28">
        <v>4.10307639</v>
      </c>
      <c r="U468" s="28">
        <v>18.09087486</v>
      </c>
      <c r="V468" s="28">
        <v>4.25725336</v>
      </c>
      <c r="W468" s="28">
        <v>0.13171723999999999</v>
      </c>
    </row>
    <row r="469" spans="2:23" ht="14.25" thickTop="1" thickBot="1" x14ac:dyDescent="0.25">
      <c r="C469" s="45"/>
      <c r="D469" s="46"/>
      <c r="E469" s="47"/>
      <c r="F469" s="48"/>
      <c r="G469" s="48"/>
      <c r="H469" s="47"/>
      <c r="I469" s="48"/>
      <c r="J469" s="48"/>
      <c r="K469" s="48"/>
      <c r="L469" s="48"/>
      <c r="M469" s="48"/>
      <c r="N469" s="48"/>
      <c r="O469" s="48"/>
      <c r="P469" s="48"/>
      <c r="Q469" s="49"/>
      <c r="R469" s="48"/>
      <c r="S469" s="48"/>
      <c r="T469" s="48"/>
      <c r="U469" s="48"/>
      <c r="V469" s="48"/>
      <c r="W469" s="48"/>
    </row>
    <row r="470" spans="2:23" ht="31.5" customHeight="1" thickTop="1" x14ac:dyDescent="0.2">
      <c r="C470" s="35">
        <v>2020</v>
      </c>
      <c r="D470" s="5" t="s">
        <v>3</v>
      </c>
      <c r="E470" s="6" t="s">
        <v>4</v>
      </c>
      <c r="F470" s="5" t="s">
        <v>5</v>
      </c>
      <c r="G470" s="5" t="s">
        <v>6</v>
      </c>
      <c r="H470" s="5" t="s">
        <v>7</v>
      </c>
      <c r="I470" s="5" t="s">
        <v>8</v>
      </c>
      <c r="J470" s="5" t="s">
        <v>9</v>
      </c>
      <c r="K470" s="5" t="s">
        <v>10</v>
      </c>
      <c r="L470" s="5" t="s">
        <v>11</v>
      </c>
      <c r="M470" s="5" t="s">
        <v>12</v>
      </c>
      <c r="N470" s="5" t="s">
        <v>13</v>
      </c>
      <c r="O470" s="5" t="s">
        <v>14</v>
      </c>
      <c r="P470" s="5" t="s">
        <v>15</v>
      </c>
      <c r="Q470" s="5" t="s">
        <v>16</v>
      </c>
      <c r="R470" s="5" t="s">
        <v>17</v>
      </c>
      <c r="S470" s="5" t="s">
        <v>18</v>
      </c>
      <c r="T470" s="5" t="s">
        <v>19</v>
      </c>
      <c r="U470" s="5" t="s">
        <v>20</v>
      </c>
      <c r="V470" s="5" t="s">
        <v>21</v>
      </c>
      <c r="W470" s="5" t="s">
        <v>22</v>
      </c>
    </row>
    <row r="471" spans="2:23" ht="14.25" x14ac:dyDescent="0.2">
      <c r="B471" s="18" t="s">
        <v>500</v>
      </c>
      <c r="C471" s="36" t="s">
        <v>3</v>
      </c>
      <c r="D471" s="7">
        <v>62231.124086930009</v>
      </c>
      <c r="E471" s="8">
        <v>17442.021564319999</v>
      </c>
      <c r="F471" s="9">
        <v>14954.66875588</v>
      </c>
      <c r="G471" s="9">
        <v>2487.3528084400004</v>
      </c>
      <c r="H471" s="9">
        <v>44789.10252261001</v>
      </c>
      <c r="I471" s="9">
        <v>16748.98304635</v>
      </c>
      <c r="J471" s="9">
        <v>5067.4316585400002</v>
      </c>
      <c r="K471" s="9">
        <v>0</v>
      </c>
      <c r="L471" s="9">
        <v>1.9382655</v>
      </c>
      <c r="M471" s="9">
        <v>2.6662241199999999</v>
      </c>
      <c r="N471" s="9">
        <v>12.358393289999999</v>
      </c>
      <c r="O471" s="9">
        <v>15991.810646560001</v>
      </c>
      <c r="P471" s="9">
        <v>895.40222717000006</v>
      </c>
      <c r="Q471" s="9">
        <v>298.58764760999998</v>
      </c>
      <c r="R471" s="9">
        <v>3484.7436481500004</v>
      </c>
      <c r="S471" s="9">
        <v>147.24136400999998</v>
      </c>
      <c r="T471" s="10">
        <v>391.61217262999986</v>
      </c>
      <c r="U471" s="9">
        <v>903.02774318000002</v>
      </c>
      <c r="V471" s="11">
        <v>835.75679393999997</v>
      </c>
      <c r="W471" s="9">
        <v>7.5426915599999989</v>
      </c>
    </row>
    <row r="472" spans="2:23" ht="12.75" x14ac:dyDescent="0.2">
      <c r="B472" s="18" t="s">
        <v>501</v>
      </c>
      <c r="C472" s="12" t="s">
        <v>23</v>
      </c>
      <c r="D472" s="13">
        <v>57996.550362990012</v>
      </c>
      <c r="E472" s="14">
        <v>16545.679695129998</v>
      </c>
      <c r="F472" s="15">
        <v>14213.18294318</v>
      </c>
      <c r="G472" s="15">
        <v>2332.4967519500001</v>
      </c>
      <c r="H472" s="16">
        <v>41450.870667860014</v>
      </c>
      <c r="I472" s="15">
        <v>15795.787276219999</v>
      </c>
      <c r="J472" s="15">
        <v>4707.14358937</v>
      </c>
      <c r="K472" s="15">
        <v>0</v>
      </c>
      <c r="L472" s="15">
        <v>1.9382655</v>
      </c>
      <c r="M472" s="15">
        <v>2.5374269599999999</v>
      </c>
      <c r="N472" s="15">
        <v>7.9981462199999998</v>
      </c>
      <c r="O472" s="15">
        <v>14711.10682305</v>
      </c>
      <c r="P472" s="15">
        <v>745.91946500000006</v>
      </c>
      <c r="Q472" s="17">
        <v>298.3991565</v>
      </c>
      <c r="R472" s="15">
        <v>3484.5295953000004</v>
      </c>
      <c r="S472" s="15">
        <v>145.51543297000001</v>
      </c>
      <c r="T472" s="15">
        <v>317.71409671999993</v>
      </c>
      <c r="U472" s="15">
        <v>521.45711365</v>
      </c>
      <c r="V472" s="15">
        <v>704.55685656999992</v>
      </c>
      <c r="W472" s="15">
        <v>6.2674238299999994</v>
      </c>
    </row>
    <row r="473" spans="2:23" ht="12.75" x14ac:dyDescent="0.2">
      <c r="B473" s="18" t="s">
        <v>502</v>
      </c>
      <c r="C473" s="19" t="s">
        <v>24</v>
      </c>
      <c r="D473" s="20">
        <v>57302.690304750002</v>
      </c>
      <c r="E473" s="21">
        <v>16416.929539689998</v>
      </c>
      <c r="F473" s="22">
        <v>14096.181922809999</v>
      </c>
      <c r="G473" s="22">
        <v>2320.7476168799999</v>
      </c>
      <c r="H473" s="23">
        <v>40885.760765060004</v>
      </c>
      <c r="I473" s="22">
        <v>15598.476401899999</v>
      </c>
      <c r="J473" s="22">
        <v>4636.7376588400002</v>
      </c>
      <c r="K473" s="22">
        <v>0</v>
      </c>
      <c r="L473" s="22">
        <v>1.9382655</v>
      </c>
      <c r="M473" s="22">
        <v>2.5374269599999999</v>
      </c>
      <c r="N473" s="22">
        <v>6.8419787400000001</v>
      </c>
      <c r="O473" s="22">
        <v>14497.34717734</v>
      </c>
      <c r="P473" s="22">
        <v>745.49978450000003</v>
      </c>
      <c r="Q473" s="24">
        <v>297.74070525000002</v>
      </c>
      <c r="R473" s="22">
        <v>3484.5198678000002</v>
      </c>
      <c r="S473" s="22">
        <v>145.51543297000001</v>
      </c>
      <c r="T473" s="22">
        <v>306.45401089999996</v>
      </c>
      <c r="U473" s="22">
        <v>470.55488623000002</v>
      </c>
      <c r="V473" s="22">
        <v>685.40901392000001</v>
      </c>
      <c r="W473" s="22">
        <v>6.1881542099999995</v>
      </c>
    </row>
    <row r="474" spans="2:23" ht="12.75" x14ac:dyDescent="0.2">
      <c r="B474" s="18" t="s">
        <v>503</v>
      </c>
      <c r="C474" s="19" t="s">
        <v>497</v>
      </c>
      <c r="D474" s="20">
        <v>373.89546387999997</v>
      </c>
      <c r="E474" s="21">
        <v>85.635455940000014</v>
      </c>
      <c r="F474" s="22">
        <v>78.306437620000011</v>
      </c>
      <c r="G474" s="22">
        <v>7.3290183200000003</v>
      </c>
      <c r="H474" s="23">
        <v>288.26000793999998</v>
      </c>
      <c r="I474" s="22">
        <v>115.72968460999999</v>
      </c>
      <c r="J474" s="22">
        <v>33.387999579999999</v>
      </c>
      <c r="K474" s="22">
        <v>0</v>
      </c>
      <c r="L474" s="22">
        <v>0</v>
      </c>
      <c r="M474" s="22">
        <v>0</v>
      </c>
      <c r="N474" s="22">
        <v>0.80795127</v>
      </c>
      <c r="O474" s="22">
        <v>109.71514125</v>
      </c>
      <c r="P474" s="22">
        <v>0.37213738000000002</v>
      </c>
      <c r="Q474" s="24">
        <v>0.65845125000000004</v>
      </c>
      <c r="R474" s="22">
        <v>4.125E-4</v>
      </c>
      <c r="S474" s="22">
        <v>0</v>
      </c>
      <c r="T474" s="22">
        <v>5.3666278800000002</v>
      </c>
      <c r="U474" s="22">
        <v>18.271641039999999</v>
      </c>
      <c r="V474" s="22">
        <v>3.9256605800000002</v>
      </c>
      <c r="W474" s="22">
        <v>2.4300600000000002E-2</v>
      </c>
    </row>
    <row r="475" spans="2:23" ht="12.75" x14ac:dyDescent="0.2">
      <c r="B475" s="18" t="s">
        <v>504</v>
      </c>
      <c r="C475" s="19" t="s">
        <v>25</v>
      </c>
      <c r="D475" s="20">
        <v>250.75183915999995</v>
      </c>
      <c r="E475" s="21">
        <v>37.796842419999997</v>
      </c>
      <c r="F475" s="22">
        <v>33.993945859999997</v>
      </c>
      <c r="G475" s="22">
        <v>3.8028965600000002</v>
      </c>
      <c r="H475" s="23">
        <v>212.95499673999996</v>
      </c>
      <c r="I475" s="22">
        <v>59.179392469999996</v>
      </c>
      <c r="J475" s="22">
        <v>28.182928440000001</v>
      </c>
      <c r="K475" s="22">
        <v>0</v>
      </c>
      <c r="L475" s="22">
        <v>0</v>
      </c>
      <c r="M475" s="22">
        <v>0</v>
      </c>
      <c r="N475" s="22">
        <v>0.27082350999999999</v>
      </c>
      <c r="O475" s="22">
        <v>83.503913189999992</v>
      </c>
      <c r="P475" s="22">
        <v>0</v>
      </c>
      <c r="Q475" s="24">
        <v>0</v>
      </c>
      <c r="R475" s="22">
        <v>6.0825000000000002E-3</v>
      </c>
      <c r="S475" s="22">
        <v>0</v>
      </c>
      <c r="T475" s="22">
        <v>4.6259184699999993</v>
      </c>
      <c r="U475" s="22">
        <v>23.759411960000001</v>
      </c>
      <c r="V475" s="22">
        <v>13.410256949999999</v>
      </c>
      <c r="W475" s="22">
        <v>1.6269249999999999E-2</v>
      </c>
    </row>
    <row r="476" spans="2:23" ht="12.75" x14ac:dyDescent="0.2">
      <c r="B476" s="18" t="s">
        <v>505</v>
      </c>
      <c r="C476" s="19" t="s">
        <v>26</v>
      </c>
      <c r="D476" s="20">
        <v>69.212755200000004</v>
      </c>
      <c r="E476" s="21">
        <v>5.3178570799999996</v>
      </c>
      <c r="F476" s="22">
        <v>4.7006368899999993</v>
      </c>
      <c r="G476" s="22">
        <v>0.61722018999999995</v>
      </c>
      <c r="H476" s="23">
        <v>63.894898120000001</v>
      </c>
      <c r="I476" s="22">
        <v>22.401797239999997</v>
      </c>
      <c r="J476" s="22">
        <v>8.8350025099999989</v>
      </c>
      <c r="K476" s="22">
        <v>0</v>
      </c>
      <c r="L476" s="22">
        <v>0</v>
      </c>
      <c r="M476" s="22">
        <v>0</v>
      </c>
      <c r="N476" s="22">
        <v>7.7392699999999995E-2</v>
      </c>
      <c r="O476" s="22">
        <v>20.54059127</v>
      </c>
      <c r="P476" s="22">
        <v>4.7543120000000001E-2</v>
      </c>
      <c r="Q476" s="24">
        <v>0</v>
      </c>
      <c r="R476" s="22">
        <v>3.2325000000000001E-3</v>
      </c>
      <c r="S476" s="22">
        <v>0</v>
      </c>
      <c r="T476" s="22">
        <v>1.26753947</v>
      </c>
      <c r="U476" s="22">
        <v>8.8711744199999991</v>
      </c>
      <c r="V476" s="22">
        <v>1.8119251200000002</v>
      </c>
      <c r="W476" s="22">
        <v>3.8699769999999994E-2</v>
      </c>
    </row>
    <row r="477" spans="2:23" ht="12.75" x14ac:dyDescent="0.2">
      <c r="B477" s="18" t="s">
        <v>506</v>
      </c>
      <c r="C477" s="12" t="s">
        <v>27</v>
      </c>
      <c r="D477" s="13">
        <v>1416.4423370400002</v>
      </c>
      <c r="E477" s="14">
        <v>330.77714133000001</v>
      </c>
      <c r="F477" s="15">
        <v>302.66729979000002</v>
      </c>
      <c r="G477" s="15">
        <v>28.109841539999998</v>
      </c>
      <c r="H477" s="16">
        <v>1085.6651957100003</v>
      </c>
      <c r="I477" s="15">
        <v>308.15839830000004</v>
      </c>
      <c r="J477" s="15">
        <v>146.36819432999999</v>
      </c>
      <c r="K477" s="15">
        <v>0</v>
      </c>
      <c r="L477" s="15">
        <v>0</v>
      </c>
      <c r="M477" s="15">
        <v>9.818136999999999E-2</v>
      </c>
      <c r="N477" s="15">
        <v>1.01577278</v>
      </c>
      <c r="O477" s="15">
        <v>466.85069326000001</v>
      </c>
      <c r="P477" s="15">
        <v>0.22247227000000003</v>
      </c>
      <c r="Q477" s="17">
        <v>0</v>
      </c>
      <c r="R477" s="15">
        <v>2.3925000000000001E-3</v>
      </c>
      <c r="S477" s="15">
        <v>1.2487948800000002</v>
      </c>
      <c r="T477" s="15">
        <v>18.833486260000001</v>
      </c>
      <c r="U477" s="15">
        <v>107.7046876</v>
      </c>
      <c r="V477" s="15">
        <v>34.787601899999999</v>
      </c>
      <c r="W477" s="15">
        <v>0.37452026000000005</v>
      </c>
    </row>
    <row r="478" spans="2:23" ht="12.75" x14ac:dyDescent="0.2">
      <c r="B478" s="18" t="s">
        <v>507</v>
      </c>
      <c r="C478" s="19" t="s">
        <v>28</v>
      </c>
      <c r="D478" s="20">
        <v>834.04832048999992</v>
      </c>
      <c r="E478" s="21">
        <v>235.12891310000001</v>
      </c>
      <c r="F478" s="22">
        <v>218.17444337000001</v>
      </c>
      <c r="G478" s="22">
        <v>16.95446973</v>
      </c>
      <c r="H478" s="23">
        <v>598.91940738999995</v>
      </c>
      <c r="I478" s="22">
        <v>169.40425036000002</v>
      </c>
      <c r="J478" s="22">
        <v>92.150906849999998</v>
      </c>
      <c r="K478" s="22">
        <v>0</v>
      </c>
      <c r="L478" s="22">
        <v>0</v>
      </c>
      <c r="M478" s="22">
        <v>0</v>
      </c>
      <c r="N478" s="22">
        <v>0.30500410999999999</v>
      </c>
      <c r="O478" s="22">
        <v>282.10145827999997</v>
      </c>
      <c r="P478" s="22">
        <v>0.15128088000000001</v>
      </c>
      <c r="Q478" s="24">
        <v>0</v>
      </c>
      <c r="R478" s="22">
        <v>4.8000000000000001E-4</v>
      </c>
      <c r="S478" s="22">
        <v>1.2487945300000001</v>
      </c>
      <c r="T478" s="22">
        <v>6.0952873800000003</v>
      </c>
      <c r="U478" s="22">
        <v>38.184864529999999</v>
      </c>
      <c r="V478" s="22">
        <v>9.1917405500000005</v>
      </c>
      <c r="W478" s="22">
        <v>8.533992E-2</v>
      </c>
    </row>
    <row r="479" spans="2:23" ht="12.75" x14ac:dyDescent="0.2">
      <c r="B479" s="18" t="s">
        <v>508</v>
      </c>
      <c r="C479" s="19" t="s">
        <v>29</v>
      </c>
      <c r="D479" s="20">
        <v>160.36134490000001</v>
      </c>
      <c r="E479" s="21">
        <v>15.829975659999999</v>
      </c>
      <c r="F479" s="22">
        <v>13.34464549</v>
      </c>
      <c r="G479" s="22">
        <v>2.4853301700000001</v>
      </c>
      <c r="H479" s="23">
        <v>144.53136924</v>
      </c>
      <c r="I479" s="22">
        <v>47.03676437</v>
      </c>
      <c r="J479" s="22">
        <v>20.042989930000001</v>
      </c>
      <c r="K479" s="22">
        <v>0</v>
      </c>
      <c r="L479" s="22">
        <v>0</v>
      </c>
      <c r="M479" s="22">
        <v>0</v>
      </c>
      <c r="N479" s="22">
        <v>7.1529999999999996E-2</v>
      </c>
      <c r="O479" s="22">
        <v>58.028476600000005</v>
      </c>
      <c r="P479" s="22">
        <v>4.0399919999999999E-2</v>
      </c>
      <c r="Q479" s="24">
        <v>0</v>
      </c>
      <c r="R479" s="22">
        <v>0</v>
      </c>
      <c r="S479" s="22">
        <v>0</v>
      </c>
      <c r="T479" s="22">
        <v>2.4205449300000002</v>
      </c>
      <c r="U479" s="22">
        <v>13.029632099999999</v>
      </c>
      <c r="V479" s="22">
        <v>3.85277409</v>
      </c>
      <c r="W479" s="22">
        <v>8.2573000000000004E-3</v>
      </c>
    </row>
    <row r="480" spans="2:23" ht="12.75" x14ac:dyDescent="0.2">
      <c r="B480" s="18" t="s">
        <v>509</v>
      </c>
      <c r="C480" s="19" t="s">
        <v>498</v>
      </c>
      <c r="D480" s="20">
        <v>153.75580673000002</v>
      </c>
      <c r="E480" s="21">
        <v>18.91183341</v>
      </c>
      <c r="F480" s="22">
        <v>16.94809411</v>
      </c>
      <c r="G480" s="22">
        <v>1.9637393000000001</v>
      </c>
      <c r="H480" s="23">
        <v>134.84397332000003</v>
      </c>
      <c r="I480" s="22">
        <v>40.036873909999997</v>
      </c>
      <c r="J480" s="22">
        <v>14.49108702</v>
      </c>
      <c r="K480" s="22">
        <v>0</v>
      </c>
      <c r="L480" s="22">
        <v>0</v>
      </c>
      <c r="M480" s="22">
        <v>9.818136999999999E-2</v>
      </c>
      <c r="N480" s="22">
        <v>0.36338626000000002</v>
      </c>
      <c r="O480" s="22">
        <v>51.345575830000001</v>
      </c>
      <c r="P480" s="22">
        <v>2.1273069999999998E-2</v>
      </c>
      <c r="Q480" s="24">
        <v>0</v>
      </c>
      <c r="R480" s="22">
        <v>1.4999999999999999E-4</v>
      </c>
      <c r="S480" s="22">
        <v>7.0000000000000005E-8</v>
      </c>
      <c r="T480" s="22">
        <v>5.3894555300000002</v>
      </c>
      <c r="U480" s="22">
        <v>17.98523685</v>
      </c>
      <c r="V480" s="22">
        <v>4.9849533499999996</v>
      </c>
      <c r="W480" s="22">
        <v>0.12780005999999999</v>
      </c>
    </row>
    <row r="481" spans="2:23" ht="12.75" x14ac:dyDescent="0.2">
      <c r="B481" s="18" t="s">
        <v>510</v>
      </c>
      <c r="C481" s="19" t="s">
        <v>30</v>
      </c>
      <c r="D481" s="20">
        <v>102.80252046000001</v>
      </c>
      <c r="E481" s="21">
        <v>15.583817459999999</v>
      </c>
      <c r="F481" s="22">
        <v>14.276956999999999</v>
      </c>
      <c r="G481" s="22">
        <v>1.30686046</v>
      </c>
      <c r="H481" s="23">
        <v>87.218703000000019</v>
      </c>
      <c r="I481" s="22">
        <v>22.4464045</v>
      </c>
      <c r="J481" s="22">
        <v>8.3628023799999998</v>
      </c>
      <c r="K481" s="22">
        <v>0</v>
      </c>
      <c r="L481" s="22">
        <v>0</v>
      </c>
      <c r="M481" s="22">
        <v>0</v>
      </c>
      <c r="N481" s="22">
        <v>7.9323500000000005E-2</v>
      </c>
      <c r="O481" s="22">
        <v>32.190970880000002</v>
      </c>
      <c r="P481" s="22">
        <v>9.5183999999999998E-3</v>
      </c>
      <c r="Q481" s="24">
        <v>0</v>
      </c>
      <c r="R481" s="22">
        <v>4.95E-4</v>
      </c>
      <c r="S481" s="22">
        <v>2.8000000000000002E-7</v>
      </c>
      <c r="T481" s="22">
        <v>2.16963712</v>
      </c>
      <c r="U481" s="22">
        <v>16.384925620000001</v>
      </c>
      <c r="V481" s="22">
        <v>5.4991042699999992</v>
      </c>
      <c r="W481" s="22">
        <v>7.5521050000000006E-2</v>
      </c>
    </row>
    <row r="482" spans="2:23" ht="12.75" x14ac:dyDescent="0.2">
      <c r="B482" s="18" t="s">
        <v>511</v>
      </c>
      <c r="C482" s="19" t="s">
        <v>31</v>
      </c>
      <c r="D482" s="20">
        <v>165.47434446</v>
      </c>
      <c r="E482" s="21">
        <v>45.3226017</v>
      </c>
      <c r="F482" s="22">
        <v>39.923159820000002</v>
      </c>
      <c r="G482" s="22">
        <v>5.3994418799999995</v>
      </c>
      <c r="H482" s="23">
        <v>120.15174276</v>
      </c>
      <c r="I482" s="22">
        <v>29.234105159999999</v>
      </c>
      <c r="J482" s="22">
        <v>11.32040815</v>
      </c>
      <c r="K482" s="22">
        <v>0</v>
      </c>
      <c r="L482" s="22">
        <v>0</v>
      </c>
      <c r="M482" s="22">
        <v>0</v>
      </c>
      <c r="N482" s="22">
        <v>0.19652891</v>
      </c>
      <c r="O482" s="22">
        <v>43.184211670000003</v>
      </c>
      <c r="P482" s="22">
        <v>0</v>
      </c>
      <c r="Q482" s="24">
        <v>0</v>
      </c>
      <c r="R482" s="22">
        <v>1.2675E-3</v>
      </c>
      <c r="S482" s="22">
        <v>0</v>
      </c>
      <c r="T482" s="22">
        <v>2.7585612999999998</v>
      </c>
      <c r="U482" s="22">
        <v>22.1200285</v>
      </c>
      <c r="V482" s="22">
        <v>11.259029640000001</v>
      </c>
      <c r="W482" s="22">
        <v>7.7601930000000013E-2</v>
      </c>
    </row>
    <row r="483" spans="2:23" ht="12.75" x14ac:dyDescent="0.2">
      <c r="B483" s="18" t="s">
        <v>512</v>
      </c>
      <c r="C483" s="12" t="s">
        <v>32</v>
      </c>
      <c r="D483" s="13">
        <v>1331.1823348700002</v>
      </c>
      <c r="E483" s="14">
        <v>278.66135337999998</v>
      </c>
      <c r="F483" s="15">
        <v>206.30366237999999</v>
      </c>
      <c r="G483" s="15">
        <v>72.357690999999988</v>
      </c>
      <c r="H483" s="16">
        <v>1052.5209814900002</v>
      </c>
      <c r="I483" s="15">
        <v>295.39215221000001</v>
      </c>
      <c r="J483" s="15">
        <v>97.44949179000001</v>
      </c>
      <c r="K483" s="15">
        <v>0</v>
      </c>
      <c r="L483" s="15">
        <v>0</v>
      </c>
      <c r="M483" s="15">
        <v>3.061579E-2</v>
      </c>
      <c r="N483" s="15">
        <v>1.1498645200000002</v>
      </c>
      <c r="O483" s="15">
        <v>367.38708489000004</v>
      </c>
      <c r="P483" s="15">
        <v>123.49423307000001</v>
      </c>
      <c r="Q483" s="17">
        <v>0.18718067999999999</v>
      </c>
      <c r="R483" s="15">
        <v>4.3049999999999998E-3</v>
      </c>
      <c r="S483" s="15">
        <v>0.47575373999999998</v>
      </c>
      <c r="T483" s="15">
        <v>19.185879909999997</v>
      </c>
      <c r="U483" s="15">
        <v>112.24824642999999</v>
      </c>
      <c r="V483" s="15">
        <v>35.153195010000005</v>
      </c>
      <c r="W483" s="15">
        <v>0.36297845000000001</v>
      </c>
    </row>
    <row r="484" spans="2:23" ht="12.75" x14ac:dyDescent="0.2">
      <c r="B484" s="18" t="s">
        <v>513</v>
      </c>
      <c r="C484" s="19" t="s">
        <v>33</v>
      </c>
      <c r="D484" s="20">
        <v>259.97869338000004</v>
      </c>
      <c r="E484" s="21">
        <v>44.16756719</v>
      </c>
      <c r="F484" s="22">
        <v>34.100613369999998</v>
      </c>
      <c r="G484" s="22">
        <v>10.06695382</v>
      </c>
      <c r="H484" s="23">
        <v>215.81112619000004</v>
      </c>
      <c r="I484" s="22">
        <v>58.797485969999997</v>
      </c>
      <c r="J484" s="22">
        <v>21.739662559999999</v>
      </c>
      <c r="K484" s="22">
        <v>0</v>
      </c>
      <c r="L484" s="22">
        <v>0</v>
      </c>
      <c r="M484" s="22">
        <v>7.4697000000000001E-4</v>
      </c>
      <c r="N484" s="22">
        <v>0.18126235000000002</v>
      </c>
      <c r="O484" s="22">
        <v>100.58944134000001</v>
      </c>
      <c r="P484" s="22">
        <v>5.9329960000000001E-2</v>
      </c>
      <c r="Q484" s="24">
        <v>1.9858499999999999E-3</v>
      </c>
      <c r="R484" s="22">
        <v>2.0474999999999998E-3</v>
      </c>
      <c r="S484" s="22">
        <v>0</v>
      </c>
      <c r="T484" s="22">
        <v>1.8821803899999998</v>
      </c>
      <c r="U484" s="22">
        <v>21.170691260000002</v>
      </c>
      <c r="V484" s="22">
        <v>11.261095880000001</v>
      </c>
      <c r="W484" s="22">
        <v>0.12519616</v>
      </c>
    </row>
    <row r="485" spans="2:23" ht="12.75" x14ac:dyDescent="0.2">
      <c r="B485" s="18" t="s">
        <v>514</v>
      </c>
      <c r="C485" s="19" t="s">
        <v>34</v>
      </c>
      <c r="D485" s="20">
        <v>198.86804362999999</v>
      </c>
      <c r="E485" s="21">
        <v>37.55452244</v>
      </c>
      <c r="F485" s="22">
        <v>31.918727219999997</v>
      </c>
      <c r="G485" s="22">
        <v>5.6357952199999994</v>
      </c>
      <c r="H485" s="23">
        <v>161.31352118999999</v>
      </c>
      <c r="I485" s="22">
        <v>55.430050689999995</v>
      </c>
      <c r="J485" s="22">
        <v>17.048447120000002</v>
      </c>
      <c r="K485" s="22">
        <v>0</v>
      </c>
      <c r="L485" s="22">
        <v>0</v>
      </c>
      <c r="M485" s="22">
        <v>0</v>
      </c>
      <c r="N485" s="22">
        <v>0.11299911999999999</v>
      </c>
      <c r="O485" s="22">
        <v>58.704860100000005</v>
      </c>
      <c r="P485" s="22">
        <v>8.2851399999999999E-3</v>
      </c>
      <c r="Q485" s="24">
        <v>2.5208889999999998E-2</v>
      </c>
      <c r="R485" s="22">
        <v>2.9999999999999997E-4</v>
      </c>
      <c r="S485" s="22">
        <v>3.4999999999999998E-7</v>
      </c>
      <c r="T485" s="22">
        <v>3.7210357699999999</v>
      </c>
      <c r="U485" s="22">
        <v>18.563537199999999</v>
      </c>
      <c r="V485" s="22">
        <v>7.6502042100000001</v>
      </c>
      <c r="W485" s="22">
        <v>4.85926E-2</v>
      </c>
    </row>
    <row r="486" spans="2:23" ht="12.75" x14ac:dyDescent="0.2">
      <c r="B486" s="18" t="s">
        <v>515</v>
      </c>
      <c r="C486" s="19" t="s">
        <v>35</v>
      </c>
      <c r="D486" s="20">
        <v>426.8916658600001</v>
      </c>
      <c r="E486" s="21">
        <v>160.67227101</v>
      </c>
      <c r="F486" s="22">
        <v>107.97243039</v>
      </c>
      <c r="G486" s="22">
        <v>52.699840619999996</v>
      </c>
      <c r="H486" s="23">
        <v>266.21939485000007</v>
      </c>
      <c r="I486" s="22">
        <v>51.203635640000002</v>
      </c>
      <c r="J486" s="22">
        <v>19.096553879999998</v>
      </c>
      <c r="K486" s="22">
        <v>0</v>
      </c>
      <c r="L486" s="22">
        <v>0</v>
      </c>
      <c r="M486" s="22">
        <v>0</v>
      </c>
      <c r="N486" s="22">
        <v>0.42682084999999997</v>
      </c>
      <c r="O486" s="22">
        <v>47.636238090000006</v>
      </c>
      <c r="P486" s="22">
        <v>123.36892450000001</v>
      </c>
      <c r="Q486" s="24">
        <v>0</v>
      </c>
      <c r="R486" s="22">
        <v>1.1925E-3</v>
      </c>
      <c r="S486" s="22">
        <v>0.47575339</v>
      </c>
      <c r="T486" s="22">
        <v>1.7834449299999999</v>
      </c>
      <c r="U486" s="22">
        <v>15.409705189999999</v>
      </c>
      <c r="V486" s="22">
        <v>6.7819127000000003</v>
      </c>
      <c r="W486" s="22">
        <v>3.5213180000000004E-2</v>
      </c>
    </row>
    <row r="487" spans="2:23" ht="12.75" x14ac:dyDescent="0.2">
      <c r="B487" s="18" t="s">
        <v>516</v>
      </c>
      <c r="C487" s="19" t="s">
        <v>36</v>
      </c>
      <c r="D487" s="20">
        <v>210.84744612999995</v>
      </c>
      <c r="E487" s="21">
        <v>14.798642019999999</v>
      </c>
      <c r="F487" s="22">
        <v>13.67764708</v>
      </c>
      <c r="G487" s="22">
        <v>1.1209949399999999</v>
      </c>
      <c r="H487" s="23">
        <v>196.04880410999996</v>
      </c>
      <c r="I487" s="22">
        <v>76.718555159999994</v>
      </c>
      <c r="J487" s="22">
        <v>16.227782829999999</v>
      </c>
      <c r="K487" s="22">
        <v>0</v>
      </c>
      <c r="L487" s="22">
        <v>0</v>
      </c>
      <c r="M487" s="22">
        <v>0</v>
      </c>
      <c r="N487" s="22">
        <v>0.34353034000000005</v>
      </c>
      <c r="O487" s="22">
        <v>78.399312269999996</v>
      </c>
      <c r="P487" s="22">
        <v>1.51244E-2</v>
      </c>
      <c r="Q487" s="24">
        <v>2.0767869999999997E-2</v>
      </c>
      <c r="R487" s="22">
        <v>3.6749999999999999E-4</v>
      </c>
      <c r="S487" s="22">
        <v>0</v>
      </c>
      <c r="T487" s="22">
        <v>5.3489387800000001</v>
      </c>
      <c r="U487" s="22">
        <v>17.053176730000001</v>
      </c>
      <c r="V487" s="22">
        <v>1.86097526</v>
      </c>
      <c r="W487" s="22">
        <v>6.0272970000000002E-2</v>
      </c>
    </row>
    <row r="488" spans="2:23" ht="12.75" x14ac:dyDescent="0.2">
      <c r="B488" s="18" t="s">
        <v>517</v>
      </c>
      <c r="C488" s="19" t="s">
        <v>37</v>
      </c>
      <c r="D488" s="20">
        <v>44.990638200000006</v>
      </c>
      <c r="E488" s="21">
        <v>4.8327355600000006</v>
      </c>
      <c r="F488" s="22">
        <v>4.1505700800000005</v>
      </c>
      <c r="G488" s="22">
        <v>0.68216547999999999</v>
      </c>
      <c r="H488" s="23">
        <v>40.157902640000003</v>
      </c>
      <c r="I488" s="22">
        <v>10.30657401</v>
      </c>
      <c r="J488" s="22">
        <v>2.7653369799999998</v>
      </c>
      <c r="K488" s="22">
        <v>0</v>
      </c>
      <c r="L488" s="22">
        <v>0</v>
      </c>
      <c r="M488" s="22">
        <v>0</v>
      </c>
      <c r="N488" s="22">
        <v>2.5034869999999997E-2</v>
      </c>
      <c r="O488" s="22">
        <v>15.91849305</v>
      </c>
      <c r="P488" s="22">
        <v>3.2773200000000002E-3</v>
      </c>
      <c r="Q488" s="24">
        <v>0</v>
      </c>
      <c r="R488" s="22">
        <v>3.6000000000000002E-4</v>
      </c>
      <c r="S488" s="22">
        <v>0</v>
      </c>
      <c r="T488" s="22">
        <v>1.14128338</v>
      </c>
      <c r="U488" s="22">
        <v>8.5662336500000009</v>
      </c>
      <c r="V488" s="22">
        <v>1.42699278</v>
      </c>
      <c r="W488" s="22">
        <v>4.3166000000000003E-3</v>
      </c>
    </row>
    <row r="489" spans="2:23" ht="12.75" x14ac:dyDescent="0.2">
      <c r="B489" s="18" t="s">
        <v>518</v>
      </c>
      <c r="C489" s="19" t="s">
        <v>38</v>
      </c>
      <c r="D489" s="20">
        <v>128.17228577</v>
      </c>
      <c r="E489" s="21">
        <v>9.9854469899999998</v>
      </c>
      <c r="F489" s="22">
        <v>8.66463787</v>
      </c>
      <c r="G489" s="22">
        <v>1.3208091200000001</v>
      </c>
      <c r="H489" s="23">
        <v>118.18683878</v>
      </c>
      <c r="I489" s="22">
        <v>30.813347629999999</v>
      </c>
      <c r="J489" s="22">
        <v>13.59528862</v>
      </c>
      <c r="K489" s="22">
        <v>0</v>
      </c>
      <c r="L489" s="22">
        <v>0</v>
      </c>
      <c r="M489" s="22">
        <v>2.9868820000000001E-2</v>
      </c>
      <c r="N489" s="22">
        <v>1.19276E-2</v>
      </c>
      <c r="O489" s="22">
        <v>45.681129349999999</v>
      </c>
      <c r="P489" s="22">
        <v>3.155082E-2</v>
      </c>
      <c r="Q489" s="24">
        <v>0.13921807</v>
      </c>
      <c r="R489" s="22">
        <v>3.7499999999999997E-5</v>
      </c>
      <c r="S489" s="22">
        <v>0</v>
      </c>
      <c r="T489" s="22">
        <v>3.80946812</v>
      </c>
      <c r="U489" s="22">
        <v>20.352994940000002</v>
      </c>
      <c r="V489" s="22">
        <v>3.6947185199999999</v>
      </c>
      <c r="W489" s="22">
        <v>2.728879E-2</v>
      </c>
    </row>
    <row r="490" spans="2:23" ht="12.75" x14ac:dyDescent="0.2">
      <c r="B490" s="18" t="s">
        <v>519</v>
      </c>
      <c r="C490" s="19" t="s">
        <v>39</v>
      </c>
      <c r="D490" s="20">
        <v>61.433561900000001</v>
      </c>
      <c r="E490" s="21">
        <v>6.6501681700000006</v>
      </c>
      <c r="F490" s="22">
        <v>5.8190363700000001</v>
      </c>
      <c r="G490" s="22">
        <v>0.83113180000000009</v>
      </c>
      <c r="H490" s="23">
        <v>54.78339373</v>
      </c>
      <c r="I490" s="22">
        <v>12.12250311</v>
      </c>
      <c r="J490" s="22">
        <v>6.9764197999999995</v>
      </c>
      <c r="K490" s="22">
        <v>0</v>
      </c>
      <c r="L490" s="22">
        <v>0</v>
      </c>
      <c r="M490" s="22">
        <v>0</v>
      </c>
      <c r="N490" s="22">
        <v>4.8289390000000001E-2</v>
      </c>
      <c r="O490" s="22">
        <v>20.457610690000003</v>
      </c>
      <c r="P490" s="22">
        <v>7.74093E-3</v>
      </c>
      <c r="Q490" s="24">
        <v>0</v>
      </c>
      <c r="R490" s="22">
        <v>0</v>
      </c>
      <c r="S490" s="22">
        <v>0</v>
      </c>
      <c r="T490" s="22">
        <v>1.49952854</v>
      </c>
      <c r="U490" s="22">
        <v>11.131907460000001</v>
      </c>
      <c r="V490" s="22">
        <v>2.4772956600000002</v>
      </c>
      <c r="W490" s="22">
        <v>6.2098150000000005E-2</v>
      </c>
    </row>
    <row r="491" spans="2:23" ht="12.75" x14ac:dyDescent="0.2">
      <c r="B491" s="18" t="s">
        <v>520</v>
      </c>
      <c r="C491" s="12" t="s">
        <v>40</v>
      </c>
      <c r="D491" s="13">
        <v>1486.9490520300001</v>
      </c>
      <c r="E491" s="14">
        <v>286.90337448000002</v>
      </c>
      <c r="F491" s="15">
        <v>232.51485052999999</v>
      </c>
      <c r="G491" s="15">
        <v>54.388523950000007</v>
      </c>
      <c r="H491" s="16">
        <v>1200.0456775500002</v>
      </c>
      <c r="I491" s="15">
        <v>349.64521962000003</v>
      </c>
      <c r="J491" s="15">
        <v>116.47038305000001</v>
      </c>
      <c r="K491" s="15">
        <v>0</v>
      </c>
      <c r="L491" s="15">
        <v>0</v>
      </c>
      <c r="M491" s="15">
        <v>0</v>
      </c>
      <c r="N491" s="15">
        <v>2.19460977</v>
      </c>
      <c r="O491" s="15">
        <v>446.46604536000001</v>
      </c>
      <c r="P491" s="15">
        <v>25.76605683</v>
      </c>
      <c r="Q491" s="17">
        <v>1.31043E-3</v>
      </c>
      <c r="R491" s="15">
        <v>0.20735534999999999</v>
      </c>
      <c r="S491" s="15">
        <v>1.3824199999999999E-3</v>
      </c>
      <c r="T491" s="15">
        <v>35.878709739999998</v>
      </c>
      <c r="U491" s="15">
        <v>161.6176955</v>
      </c>
      <c r="V491" s="15">
        <v>61.259140459999998</v>
      </c>
      <c r="W491" s="15">
        <v>0.53776902000000004</v>
      </c>
    </row>
    <row r="492" spans="2:23" ht="12.75" x14ac:dyDescent="0.2">
      <c r="B492" s="18" t="s">
        <v>521</v>
      </c>
      <c r="C492" s="19" t="s">
        <v>41</v>
      </c>
      <c r="D492" s="20">
        <v>190.47581828999998</v>
      </c>
      <c r="E492" s="21">
        <v>28.358454680000001</v>
      </c>
      <c r="F492" s="22">
        <v>25.004038600000001</v>
      </c>
      <c r="G492" s="22">
        <v>3.35441608</v>
      </c>
      <c r="H492" s="23">
        <v>162.11736360999998</v>
      </c>
      <c r="I492" s="22">
        <v>39.147310049999994</v>
      </c>
      <c r="J492" s="22">
        <v>13.51275311</v>
      </c>
      <c r="K492" s="22">
        <v>0</v>
      </c>
      <c r="L492" s="22">
        <v>0</v>
      </c>
      <c r="M492" s="22">
        <v>0</v>
      </c>
      <c r="N492" s="22">
        <v>0.28596161999999997</v>
      </c>
      <c r="O492" s="22">
        <v>54.922610840000004</v>
      </c>
      <c r="P492" s="22">
        <v>3.8933499999999998E-3</v>
      </c>
      <c r="Q492" s="24">
        <v>5.0752999999999996E-4</v>
      </c>
      <c r="R492" s="22">
        <v>2.2499999999999999E-4</v>
      </c>
      <c r="S492" s="22">
        <v>1.3815799999999999E-3</v>
      </c>
      <c r="T492" s="22">
        <v>4.4625635399999997</v>
      </c>
      <c r="U492" s="22">
        <v>34.406901529999999</v>
      </c>
      <c r="V492" s="22">
        <v>15.28629258</v>
      </c>
      <c r="W492" s="22">
        <v>8.6962880000000006E-2</v>
      </c>
    </row>
    <row r="493" spans="2:23" ht="12.75" x14ac:dyDescent="0.2">
      <c r="B493" s="18" t="s">
        <v>522</v>
      </c>
      <c r="C493" s="19" t="s">
        <v>42</v>
      </c>
      <c r="D493" s="20">
        <v>249.16741986</v>
      </c>
      <c r="E493" s="21">
        <v>30.775770199999997</v>
      </c>
      <c r="F493" s="22">
        <v>26.771805739999998</v>
      </c>
      <c r="G493" s="22">
        <v>4.0039644599999997</v>
      </c>
      <c r="H493" s="23">
        <v>218.39164966000001</v>
      </c>
      <c r="I493" s="22">
        <v>72.197113810000005</v>
      </c>
      <c r="J493" s="22">
        <v>16.107357199999999</v>
      </c>
      <c r="K493" s="22">
        <v>0</v>
      </c>
      <c r="L493" s="22">
        <v>0</v>
      </c>
      <c r="M493" s="22">
        <v>0</v>
      </c>
      <c r="N493" s="22">
        <v>0.38023471000000003</v>
      </c>
      <c r="O493" s="22">
        <v>76.578835609999999</v>
      </c>
      <c r="P493" s="22">
        <v>1.4470956000000001</v>
      </c>
      <c r="Q493" s="24">
        <v>8.1080000000000003E-5</v>
      </c>
      <c r="R493" s="22">
        <v>1.8000000000000001E-4</v>
      </c>
      <c r="S493" s="22">
        <v>0</v>
      </c>
      <c r="T493" s="22">
        <v>7.3024613499999997</v>
      </c>
      <c r="U493" s="22">
        <v>34.153350689999996</v>
      </c>
      <c r="V493" s="22">
        <v>10.08964175</v>
      </c>
      <c r="W493" s="22">
        <v>0.13529785999999999</v>
      </c>
    </row>
    <row r="494" spans="2:23" ht="12.75" x14ac:dyDescent="0.2">
      <c r="B494" s="18" t="s">
        <v>523</v>
      </c>
      <c r="C494" s="19" t="s">
        <v>43</v>
      </c>
      <c r="D494" s="20">
        <v>704.41047720000006</v>
      </c>
      <c r="E494" s="21">
        <v>166.09049813000001</v>
      </c>
      <c r="F494" s="22">
        <v>137.68854772</v>
      </c>
      <c r="G494" s="22">
        <v>28.401950410000001</v>
      </c>
      <c r="H494" s="23">
        <v>538.31997907000004</v>
      </c>
      <c r="I494" s="22">
        <v>147.17596780000002</v>
      </c>
      <c r="J494" s="22">
        <v>62.218920799999999</v>
      </c>
      <c r="K494" s="22">
        <v>0</v>
      </c>
      <c r="L494" s="22">
        <v>0</v>
      </c>
      <c r="M494" s="22">
        <v>0</v>
      </c>
      <c r="N494" s="22">
        <v>1.37410334</v>
      </c>
      <c r="O494" s="22">
        <v>207.74003841999999</v>
      </c>
      <c r="P494" s="22">
        <v>23.618972550000002</v>
      </c>
      <c r="Q494" s="24">
        <v>0</v>
      </c>
      <c r="R494" s="22">
        <v>0.20578035</v>
      </c>
      <c r="S494" s="22">
        <v>8.4E-7</v>
      </c>
      <c r="T494" s="22">
        <v>16.10864029</v>
      </c>
      <c r="U494" s="22">
        <v>51.833098290000002</v>
      </c>
      <c r="V494" s="22">
        <v>27.919056980000001</v>
      </c>
      <c r="W494" s="22">
        <v>0.12539941000000002</v>
      </c>
    </row>
    <row r="495" spans="2:23" ht="12.75" x14ac:dyDescent="0.2">
      <c r="B495" s="18" t="s">
        <v>524</v>
      </c>
      <c r="C495" s="19" t="s">
        <v>499</v>
      </c>
      <c r="D495" s="20">
        <v>110.21621309</v>
      </c>
      <c r="E495" s="21">
        <v>37.062130400000001</v>
      </c>
      <c r="F495" s="22">
        <v>25.847460290000001</v>
      </c>
      <c r="G495" s="22">
        <v>11.21467011</v>
      </c>
      <c r="H495" s="23">
        <v>73.154082689999996</v>
      </c>
      <c r="I495" s="22">
        <v>29.190001800000001</v>
      </c>
      <c r="J495" s="22">
        <v>4.1919961099999998</v>
      </c>
      <c r="K495" s="22">
        <v>0</v>
      </c>
      <c r="L495" s="22">
        <v>0</v>
      </c>
      <c r="M495" s="22">
        <v>0</v>
      </c>
      <c r="N495" s="22">
        <v>9.1851399999999996E-3</v>
      </c>
      <c r="O495" s="22">
        <v>21.253004949999998</v>
      </c>
      <c r="P495" s="22">
        <v>6.9493799999999998E-3</v>
      </c>
      <c r="Q495" s="24">
        <v>0</v>
      </c>
      <c r="R495" s="22">
        <v>1.4999999999999999E-4</v>
      </c>
      <c r="S495" s="22">
        <v>0</v>
      </c>
      <c r="T495" s="22">
        <v>2.3053804200000001</v>
      </c>
      <c r="U495" s="22">
        <v>12.43918111</v>
      </c>
      <c r="V495" s="22">
        <v>3.7324502100000001</v>
      </c>
      <c r="W495" s="22">
        <v>2.5783569999999999E-2</v>
      </c>
    </row>
    <row r="496" spans="2:23" ht="12.75" x14ac:dyDescent="0.2">
      <c r="B496" s="18" t="s">
        <v>525</v>
      </c>
      <c r="C496" s="19" t="s">
        <v>44</v>
      </c>
      <c r="D496" s="20">
        <v>77.619254059999989</v>
      </c>
      <c r="E496" s="21">
        <v>6.0553838100000004</v>
      </c>
      <c r="F496" s="22">
        <v>3.5695045599999999</v>
      </c>
      <c r="G496" s="22">
        <v>2.48587925</v>
      </c>
      <c r="H496" s="23">
        <v>71.563870249999994</v>
      </c>
      <c r="I496" s="22">
        <v>27.734813289999998</v>
      </c>
      <c r="J496" s="22">
        <v>4.4470630199999999</v>
      </c>
      <c r="K496" s="22">
        <v>0</v>
      </c>
      <c r="L496" s="22">
        <v>0</v>
      </c>
      <c r="M496" s="22">
        <v>0</v>
      </c>
      <c r="N496" s="22">
        <v>2.5910500000000001E-3</v>
      </c>
      <c r="O496" s="22">
        <v>27.178424839999998</v>
      </c>
      <c r="P496" s="22">
        <v>0</v>
      </c>
      <c r="Q496" s="24">
        <v>0</v>
      </c>
      <c r="R496" s="22">
        <v>7.2000000000000005E-4</v>
      </c>
      <c r="S496" s="22">
        <v>0</v>
      </c>
      <c r="T496" s="22">
        <v>1.8345533799999998</v>
      </c>
      <c r="U496" s="22">
        <v>9.4747539800000009</v>
      </c>
      <c r="V496" s="22">
        <v>0.84819533999999996</v>
      </c>
      <c r="W496" s="22">
        <v>4.2755349999999998E-2</v>
      </c>
    </row>
    <row r="497" spans="2:23" ht="13.5" thickBot="1" x14ac:dyDescent="0.25">
      <c r="B497" s="18" t="s">
        <v>526</v>
      </c>
      <c r="C497" s="25" t="s">
        <v>45</v>
      </c>
      <c r="D497" s="26">
        <v>155.05986953000001</v>
      </c>
      <c r="E497" s="27">
        <v>18.561137259999999</v>
      </c>
      <c r="F497" s="28">
        <v>13.633493619999999</v>
      </c>
      <c r="G497" s="28">
        <v>4.9276436399999994</v>
      </c>
      <c r="H497" s="29">
        <v>136.49873227</v>
      </c>
      <c r="I497" s="28">
        <v>34.200012869999995</v>
      </c>
      <c r="J497" s="28">
        <v>15.99229281</v>
      </c>
      <c r="K497" s="28">
        <v>0</v>
      </c>
      <c r="L497" s="28">
        <v>0</v>
      </c>
      <c r="M497" s="28">
        <v>0</v>
      </c>
      <c r="N497" s="28">
        <v>0.14253391000000001</v>
      </c>
      <c r="O497" s="28">
        <v>58.793130700000006</v>
      </c>
      <c r="P497" s="28">
        <v>0.68914595000000001</v>
      </c>
      <c r="Q497" s="30">
        <v>7.2182000000000008E-4</v>
      </c>
      <c r="R497" s="28">
        <v>2.9999999999999997E-4</v>
      </c>
      <c r="S497" s="28">
        <v>0</v>
      </c>
      <c r="T497" s="28">
        <v>3.8651107599999999</v>
      </c>
      <c r="U497" s="28">
        <v>19.3104099</v>
      </c>
      <c r="V497" s="28">
        <v>3.3835036000000001</v>
      </c>
      <c r="W497" s="28">
        <v>0.12156995</v>
      </c>
    </row>
    <row r="498" spans="2:23" ht="14.25" thickTop="1" thickBot="1" x14ac:dyDescent="0.25">
      <c r="C498" s="45"/>
      <c r="D498" s="45"/>
      <c r="E498" s="45"/>
      <c r="F498" s="45"/>
      <c r="G498" s="45"/>
      <c r="H498" s="45"/>
      <c r="I498" s="45"/>
      <c r="J498" s="45"/>
      <c r="K498" s="48"/>
      <c r="L498" s="48"/>
      <c r="M498" s="48"/>
      <c r="N498" s="48"/>
      <c r="O498" s="48"/>
      <c r="P498" s="48"/>
      <c r="Q498" s="49"/>
      <c r="R498" s="48"/>
      <c r="S498" s="48"/>
      <c r="T498" s="48"/>
      <c r="U498" s="48"/>
      <c r="V498" s="48"/>
      <c r="W498" s="48"/>
    </row>
    <row r="499" spans="2:23" ht="27.75" thickTop="1" x14ac:dyDescent="0.2">
      <c r="C499" s="35">
        <v>2021</v>
      </c>
      <c r="D499" s="5" t="s">
        <v>3</v>
      </c>
      <c r="E499" s="6" t="s">
        <v>4</v>
      </c>
      <c r="F499" s="5" t="s">
        <v>5</v>
      </c>
      <c r="G499" s="5" t="s">
        <v>6</v>
      </c>
      <c r="H499" s="5" t="s">
        <v>7</v>
      </c>
      <c r="I499" s="5" t="s">
        <v>8</v>
      </c>
      <c r="J499" s="5" t="s">
        <v>9</v>
      </c>
      <c r="K499" s="5" t="s">
        <v>10</v>
      </c>
      <c r="L499" s="5" t="s">
        <v>11</v>
      </c>
      <c r="M499" s="5" t="s">
        <v>12</v>
      </c>
      <c r="N499" s="5" t="s">
        <v>13</v>
      </c>
      <c r="O499" s="5" t="s">
        <v>14</v>
      </c>
      <c r="P499" s="5" t="s">
        <v>15</v>
      </c>
      <c r="Q499" s="5" t="s">
        <v>16</v>
      </c>
      <c r="R499" s="5" t="s">
        <v>17</v>
      </c>
      <c r="S499" s="5" t="s">
        <v>18</v>
      </c>
      <c r="T499" s="5" t="s">
        <v>19</v>
      </c>
      <c r="U499" s="5" t="s">
        <v>20</v>
      </c>
      <c r="V499" s="5" t="s">
        <v>21</v>
      </c>
      <c r="W499" s="5" t="s">
        <v>22</v>
      </c>
    </row>
    <row r="500" spans="2:23" ht="14.25" x14ac:dyDescent="0.2">
      <c r="B500" s="18" t="s">
        <v>530</v>
      </c>
      <c r="C500" s="36" t="s">
        <v>3</v>
      </c>
      <c r="D500" s="7">
        <v>80329.113707868106</v>
      </c>
      <c r="E500" s="8">
        <v>24946.472924640268</v>
      </c>
      <c r="F500" s="9">
        <v>21461.114193440299</v>
      </c>
      <c r="G500" s="9">
        <v>3485.3587311999704</v>
      </c>
      <c r="H500" s="9">
        <v>55382.640783227842</v>
      </c>
      <c r="I500" s="9">
        <v>23287.8453352699</v>
      </c>
      <c r="J500" s="9">
        <v>5389.2654243099396</v>
      </c>
      <c r="K500" s="9">
        <v>0</v>
      </c>
      <c r="L500" s="9">
        <v>3.3522098599999999</v>
      </c>
      <c r="M500" s="9">
        <v>8.9050827299999984</v>
      </c>
      <c r="N500" s="9">
        <v>26.288639629999999</v>
      </c>
      <c r="O500" s="9">
        <v>18226.174366466505</v>
      </c>
      <c r="P500" s="9">
        <v>1058.7169085500011</v>
      </c>
      <c r="Q500" s="9">
        <v>332.59420141999999</v>
      </c>
      <c r="R500" s="9">
        <v>4066.2946505700002</v>
      </c>
      <c r="S500" s="9">
        <v>183.22706867000002</v>
      </c>
      <c r="T500" s="10">
        <v>542.04864867199592</v>
      </c>
      <c r="U500" s="9">
        <v>1011.0820858494999</v>
      </c>
      <c r="V500" s="11">
        <v>1238.4698973200002</v>
      </c>
      <c r="W500" s="9">
        <v>8.3762639100000023</v>
      </c>
    </row>
    <row r="501" spans="2:23" ht="12.75" x14ac:dyDescent="0.2">
      <c r="B501" s="18" t="s">
        <v>531</v>
      </c>
      <c r="C501" s="12" t="s">
        <v>23</v>
      </c>
      <c r="D501" s="13">
        <v>74825.321702708112</v>
      </c>
      <c r="E501" s="14">
        <v>23616.407619840269</v>
      </c>
      <c r="F501" s="15">
        <v>20366.298730970298</v>
      </c>
      <c r="G501" s="15">
        <v>3250.1088888699705</v>
      </c>
      <c r="H501" s="16">
        <v>51208.914082867843</v>
      </c>
      <c r="I501" s="15">
        <v>21991.520808299898</v>
      </c>
      <c r="J501" s="15">
        <v>5011.15680960994</v>
      </c>
      <c r="K501" s="15">
        <v>0</v>
      </c>
      <c r="L501" s="15">
        <v>3.3522098599999999</v>
      </c>
      <c r="M501" s="15">
        <v>8.6244735399999986</v>
      </c>
      <c r="N501" s="15">
        <v>19.730234679999999</v>
      </c>
      <c r="O501" s="15">
        <v>16667.506177996504</v>
      </c>
      <c r="P501" s="15">
        <v>871.74101560000111</v>
      </c>
      <c r="Q501" s="17">
        <v>331.91884314999999</v>
      </c>
      <c r="R501" s="15">
        <v>4065.8126217700005</v>
      </c>
      <c r="S501" s="15">
        <v>182.56044852000002</v>
      </c>
      <c r="T501" s="15">
        <v>443.13128062199593</v>
      </c>
      <c r="U501" s="15">
        <v>565.22939249950002</v>
      </c>
      <c r="V501" s="15">
        <v>1039.8690438200001</v>
      </c>
      <c r="W501" s="15">
        <v>6.7607229000000011</v>
      </c>
    </row>
    <row r="502" spans="2:23" ht="12.75" x14ac:dyDescent="0.2">
      <c r="B502" s="18" t="s">
        <v>532</v>
      </c>
      <c r="C502" s="19" t="s">
        <v>24</v>
      </c>
      <c r="D502" s="20">
        <v>73878.596509818119</v>
      </c>
      <c r="E502" s="21">
        <v>23403.406826230272</v>
      </c>
      <c r="F502" s="22">
        <v>20170.550547720301</v>
      </c>
      <c r="G502" s="22">
        <v>3232.8562785099703</v>
      </c>
      <c r="H502" s="23">
        <v>50475.189683587843</v>
      </c>
      <c r="I502" s="22">
        <v>21724.269147469899</v>
      </c>
      <c r="J502" s="22">
        <v>4926.3344048399404</v>
      </c>
      <c r="K502" s="22">
        <v>0</v>
      </c>
      <c r="L502" s="22">
        <v>3.3522098599999999</v>
      </c>
      <c r="M502" s="22">
        <v>8.6244735399999986</v>
      </c>
      <c r="N502" s="22">
        <v>17.871168860000001</v>
      </c>
      <c r="O502" s="22">
        <v>16395.7795919665</v>
      </c>
      <c r="P502" s="22">
        <v>870.92503143000101</v>
      </c>
      <c r="Q502" s="24">
        <v>331.91834914999998</v>
      </c>
      <c r="R502" s="22">
        <v>4065.8087867700001</v>
      </c>
      <c r="S502" s="22">
        <v>182.56044852000002</v>
      </c>
      <c r="T502" s="22">
        <v>423.77808113199598</v>
      </c>
      <c r="U502" s="22">
        <v>507.08107395950003</v>
      </c>
      <c r="V502" s="22">
        <v>1010.20982023</v>
      </c>
      <c r="W502" s="22">
        <v>6.6770958600000005</v>
      </c>
    </row>
    <row r="503" spans="2:23" ht="12.75" x14ac:dyDescent="0.2">
      <c r="B503" s="18" t="s">
        <v>533</v>
      </c>
      <c r="C503" s="19" t="s">
        <v>497</v>
      </c>
      <c r="D503" s="20">
        <v>527.27202094000006</v>
      </c>
      <c r="E503" s="21">
        <v>143.49757277</v>
      </c>
      <c r="F503" s="22">
        <v>132.19722077</v>
      </c>
      <c r="G503" s="22">
        <v>11.300352</v>
      </c>
      <c r="H503" s="23">
        <v>383.77444817000003</v>
      </c>
      <c r="I503" s="22">
        <v>166.71734606999999</v>
      </c>
      <c r="J503" s="22">
        <v>37.706451080000001</v>
      </c>
      <c r="K503" s="22">
        <v>0</v>
      </c>
      <c r="L503" s="22">
        <v>0</v>
      </c>
      <c r="M503" s="22">
        <v>0</v>
      </c>
      <c r="N503" s="22">
        <v>0.90758148999999999</v>
      </c>
      <c r="O503" s="22">
        <v>141.97725159000001</v>
      </c>
      <c r="P503" s="22">
        <v>0.79293668000000006</v>
      </c>
      <c r="Q503" s="24">
        <v>4.9399999999999997E-4</v>
      </c>
      <c r="R503" s="22">
        <v>1E-4</v>
      </c>
      <c r="S503" s="22">
        <v>0</v>
      </c>
      <c r="T503" s="22">
        <v>8.5793722899999985</v>
      </c>
      <c r="U503" s="22">
        <v>20.352696550000001</v>
      </c>
      <c r="V503" s="22">
        <v>6.7153383899999994</v>
      </c>
      <c r="W503" s="22">
        <v>2.4880030000000001E-2</v>
      </c>
    </row>
    <row r="504" spans="2:23" ht="12.75" x14ac:dyDescent="0.2">
      <c r="B504" s="18" t="s">
        <v>534</v>
      </c>
      <c r="C504" s="19" t="s">
        <v>25</v>
      </c>
      <c r="D504" s="20">
        <v>326.91694140999982</v>
      </c>
      <c r="E504" s="21">
        <v>58.898391120000007</v>
      </c>
      <c r="F504" s="22">
        <v>54.222521210000004</v>
      </c>
      <c r="G504" s="22">
        <v>4.6758699100000003</v>
      </c>
      <c r="H504" s="23">
        <v>268.01855028999984</v>
      </c>
      <c r="I504" s="22">
        <v>70.595347469999808</v>
      </c>
      <c r="J504" s="22">
        <v>35.292211960000003</v>
      </c>
      <c r="K504" s="22">
        <v>0</v>
      </c>
      <c r="L504" s="22">
        <v>0</v>
      </c>
      <c r="M504" s="22">
        <v>0</v>
      </c>
      <c r="N504" s="22">
        <v>0.68140626000000004</v>
      </c>
      <c r="O504" s="22">
        <v>104.77331304000001</v>
      </c>
      <c r="P504" s="22">
        <v>4.506E-4</v>
      </c>
      <c r="Q504" s="24">
        <v>0</v>
      </c>
      <c r="R504" s="22">
        <v>3.4125000000000002E-3</v>
      </c>
      <c r="S504" s="22">
        <v>0</v>
      </c>
      <c r="T504" s="22">
        <v>9.2036909100000006</v>
      </c>
      <c r="U504" s="22">
        <v>27.5831406</v>
      </c>
      <c r="V504" s="22">
        <v>19.863795679999999</v>
      </c>
      <c r="W504" s="22">
        <v>2.1781270000000002E-2</v>
      </c>
    </row>
    <row r="505" spans="2:23" ht="12.75" x14ac:dyDescent="0.2">
      <c r="B505" s="18" t="s">
        <v>535</v>
      </c>
      <c r="C505" s="19" t="s">
        <v>26</v>
      </c>
      <c r="D505" s="20">
        <v>92.536230539999991</v>
      </c>
      <c r="E505" s="21">
        <v>10.60482972</v>
      </c>
      <c r="F505" s="22">
        <v>9.328441269999999</v>
      </c>
      <c r="G505" s="22">
        <v>1.27638845</v>
      </c>
      <c r="H505" s="23">
        <v>81.931400819999993</v>
      </c>
      <c r="I505" s="22">
        <v>29.938967290000001</v>
      </c>
      <c r="J505" s="22">
        <v>11.82374173</v>
      </c>
      <c r="K505" s="22">
        <v>0</v>
      </c>
      <c r="L505" s="22">
        <v>0</v>
      </c>
      <c r="M505" s="22">
        <v>0</v>
      </c>
      <c r="N505" s="22">
        <v>0.27007807</v>
      </c>
      <c r="O505" s="22">
        <v>24.976021399999997</v>
      </c>
      <c r="P505" s="22">
        <v>2.2596889999999998E-2</v>
      </c>
      <c r="Q505" s="24">
        <v>0</v>
      </c>
      <c r="R505" s="22">
        <v>3.2249999999999998E-4</v>
      </c>
      <c r="S505" s="22">
        <v>0</v>
      </c>
      <c r="T505" s="22">
        <v>1.57013629</v>
      </c>
      <c r="U505" s="22">
        <v>10.212481390000001</v>
      </c>
      <c r="V505" s="22">
        <v>3.08008952</v>
      </c>
      <c r="W505" s="22">
        <v>3.6965739999999997E-2</v>
      </c>
    </row>
    <row r="506" spans="2:23" ht="12.75" x14ac:dyDescent="0.2">
      <c r="B506" s="18" t="s">
        <v>536</v>
      </c>
      <c r="C506" s="12" t="s">
        <v>27</v>
      </c>
      <c r="D506" s="13">
        <v>1846.2988638400006</v>
      </c>
      <c r="E506" s="14">
        <v>509.27555246000003</v>
      </c>
      <c r="F506" s="15">
        <v>468.81631837000003</v>
      </c>
      <c r="G506" s="15">
        <v>40.459234090000002</v>
      </c>
      <c r="H506" s="16">
        <v>1337.0233113800007</v>
      </c>
      <c r="I506" s="15">
        <v>434.4807865100006</v>
      </c>
      <c r="J506" s="15">
        <v>145.53134308999998</v>
      </c>
      <c r="K506" s="15">
        <v>0</v>
      </c>
      <c r="L506" s="15">
        <v>0</v>
      </c>
      <c r="M506" s="15">
        <v>0.12641722</v>
      </c>
      <c r="N506" s="15">
        <v>1.9895818599999999</v>
      </c>
      <c r="O506" s="15">
        <v>552.68267817999993</v>
      </c>
      <c r="P506" s="15">
        <v>0.35974004999999998</v>
      </c>
      <c r="Q506" s="17">
        <v>1.125842E-2</v>
      </c>
      <c r="R506" s="15">
        <v>6.5924999999999994E-3</v>
      </c>
      <c r="S506" s="15">
        <v>0</v>
      </c>
      <c r="T506" s="15">
        <v>25.597870900000004</v>
      </c>
      <c r="U506" s="15">
        <v>123.90909844000001</v>
      </c>
      <c r="V506" s="15">
        <v>51.609603710000002</v>
      </c>
      <c r="W506" s="15">
        <v>0.71834049999999994</v>
      </c>
    </row>
    <row r="507" spans="2:23" ht="12.75" x14ac:dyDescent="0.2">
      <c r="B507" s="18" t="s">
        <v>537</v>
      </c>
      <c r="C507" s="19" t="s">
        <v>28</v>
      </c>
      <c r="D507" s="20">
        <v>1103.7203541100009</v>
      </c>
      <c r="E507" s="21">
        <v>374.92326681999998</v>
      </c>
      <c r="F507" s="22">
        <v>350.95161969999998</v>
      </c>
      <c r="G507" s="22">
        <v>23.97164712</v>
      </c>
      <c r="H507" s="23">
        <v>728.79708729000095</v>
      </c>
      <c r="I507" s="22">
        <v>251.45526030000099</v>
      </c>
      <c r="J507" s="22">
        <v>93.281599689999993</v>
      </c>
      <c r="K507" s="22">
        <v>0</v>
      </c>
      <c r="L507" s="22">
        <v>0</v>
      </c>
      <c r="M507" s="22">
        <v>0.12641722</v>
      </c>
      <c r="N507" s="22">
        <v>0.45839484999999996</v>
      </c>
      <c r="O507" s="22">
        <v>318.27726945000001</v>
      </c>
      <c r="P507" s="22">
        <v>0.25642556</v>
      </c>
      <c r="Q507" s="24">
        <v>0</v>
      </c>
      <c r="R507" s="22">
        <v>5.6249999999999996E-4</v>
      </c>
      <c r="S507" s="22">
        <v>0</v>
      </c>
      <c r="T507" s="22">
        <v>7.5062758799999996</v>
      </c>
      <c r="U507" s="22">
        <v>44.252317259999998</v>
      </c>
      <c r="V507" s="22">
        <v>12.78109618</v>
      </c>
      <c r="W507" s="22">
        <v>0.4014684</v>
      </c>
    </row>
    <row r="508" spans="2:23" ht="12.75" x14ac:dyDescent="0.2">
      <c r="B508" s="18" t="s">
        <v>538</v>
      </c>
      <c r="C508" s="19" t="s">
        <v>29</v>
      </c>
      <c r="D508" s="20">
        <v>181.78663462000006</v>
      </c>
      <c r="E508" s="21">
        <v>32.038926359999998</v>
      </c>
      <c r="F508" s="22">
        <v>26.52245096</v>
      </c>
      <c r="G508" s="22">
        <v>5.5164754</v>
      </c>
      <c r="H508" s="23">
        <v>149.74770826000005</v>
      </c>
      <c r="I508" s="22">
        <v>52.173085210000004</v>
      </c>
      <c r="J508" s="22">
        <v>13.57018203</v>
      </c>
      <c r="K508" s="22">
        <v>0</v>
      </c>
      <c r="L508" s="22">
        <v>0</v>
      </c>
      <c r="M508" s="22">
        <v>0</v>
      </c>
      <c r="N508" s="22">
        <v>0.11680189000000001</v>
      </c>
      <c r="O508" s="22">
        <v>60.138887619999998</v>
      </c>
      <c r="P508" s="22">
        <v>6.3810119999999998E-2</v>
      </c>
      <c r="Q508" s="24">
        <v>0</v>
      </c>
      <c r="R508" s="22">
        <v>0</v>
      </c>
      <c r="S508" s="22">
        <v>0</v>
      </c>
      <c r="T508" s="22">
        <v>2.9009321800000003</v>
      </c>
      <c r="U508" s="22">
        <v>14.908536289999999</v>
      </c>
      <c r="V508" s="22">
        <v>5.8622812300000007</v>
      </c>
      <c r="W508" s="22">
        <v>1.3191690000000001E-2</v>
      </c>
    </row>
    <row r="509" spans="2:23" ht="12.75" x14ac:dyDescent="0.2">
      <c r="B509" s="18" t="s">
        <v>539</v>
      </c>
      <c r="C509" s="19" t="s">
        <v>498</v>
      </c>
      <c r="D509" s="20">
        <v>210.48138007</v>
      </c>
      <c r="E509" s="21">
        <v>31.374088460000003</v>
      </c>
      <c r="F509" s="22">
        <v>27.614136260000002</v>
      </c>
      <c r="G509" s="22">
        <v>3.7599522000000003</v>
      </c>
      <c r="H509" s="23">
        <v>179.10729161</v>
      </c>
      <c r="I509" s="22">
        <v>59.244901040000002</v>
      </c>
      <c r="J509" s="22">
        <v>15.52023097</v>
      </c>
      <c r="K509" s="22">
        <v>0</v>
      </c>
      <c r="L509" s="22">
        <v>0</v>
      </c>
      <c r="M509" s="22">
        <v>0</v>
      </c>
      <c r="N509" s="22">
        <v>0.52081120000000003</v>
      </c>
      <c r="O509" s="22">
        <v>67.634801299999992</v>
      </c>
      <c r="P509" s="22">
        <v>2.0747769999999999E-2</v>
      </c>
      <c r="Q509" s="24">
        <v>0</v>
      </c>
      <c r="R509" s="22">
        <v>0</v>
      </c>
      <c r="S509" s="22">
        <v>0</v>
      </c>
      <c r="T509" s="22">
        <v>8.1779144200000005</v>
      </c>
      <c r="U509" s="22">
        <v>20.578998420000001</v>
      </c>
      <c r="V509" s="22">
        <v>7.2541943</v>
      </c>
      <c r="W509" s="22">
        <v>0.15469219000000001</v>
      </c>
    </row>
    <row r="510" spans="2:23" ht="12.75" x14ac:dyDescent="0.2">
      <c r="B510" s="18" t="s">
        <v>540</v>
      </c>
      <c r="C510" s="19" t="s">
        <v>30</v>
      </c>
      <c r="D510" s="20">
        <v>129.98249783999989</v>
      </c>
      <c r="E510" s="21">
        <v>22.938042500000002</v>
      </c>
      <c r="F510" s="22">
        <v>21.051260420000002</v>
      </c>
      <c r="G510" s="22">
        <v>1.8867820800000001</v>
      </c>
      <c r="H510" s="23">
        <v>107.0444553399999</v>
      </c>
      <c r="I510" s="22">
        <v>28.268443549999901</v>
      </c>
      <c r="J510" s="22">
        <v>9.8081955900000004</v>
      </c>
      <c r="K510" s="22">
        <v>0</v>
      </c>
      <c r="L510" s="22">
        <v>0</v>
      </c>
      <c r="M510" s="22">
        <v>0</v>
      </c>
      <c r="N510" s="22">
        <v>0.17688090000000001</v>
      </c>
      <c r="O510" s="22">
        <v>37.237834369999995</v>
      </c>
      <c r="P510" s="22">
        <v>1.8006599999999998E-2</v>
      </c>
      <c r="Q510" s="24">
        <v>0</v>
      </c>
      <c r="R510" s="22">
        <v>5.8799999999999998E-3</v>
      </c>
      <c r="S510" s="22">
        <v>0</v>
      </c>
      <c r="T510" s="22">
        <v>3.3210046699999998</v>
      </c>
      <c r="U510" s="22">
        <v>18.84289506</v>
      </c>
      <c r="V510" s="22">
        <v>9.2885325399999985</v>
      </c>
      <c r="W510" s="22">
        <v>7.6782059999999999E-2</v>
      </c>
    </row>
    <row r="511" spans="2:23" ht="12.75" x14ac:dyDescent="0.2">
      <c r="B511" s="18" t="s">
        <v>541</v>
      </c>
      <c r="C511" s="19" t="s">
        <v>31</v>
      </c>
      <c r="D511" s="20">
        <v>220.32799719999969</v>
      </c>
      <c r="E511" s="21">
        <v>48.001228320000003</v>
      </c>
      <c r="F511" s="22">
        <v>42.676851030000002</v>
      </c>
      <c r="G511" s="22">
        <v>5.3243772900000002</v>
      </c>
      <c r="H511" s="23">
        <v>172.32676887999969</v>
      </c>
      <c r="I511" s="22">
        <v>43.339096409999698</v>
      </c>
      <c r="J511" s="22">
        <v>13.351134810000001</v>
      </c>
      <c r="K511" s="22">
        <v>0</v>
      </c>
      <c r="L511" s="22">
        <v>0</v>
      </c>
      <c r="M511" s="22">
        <v>0</v>
      </c>
      <c r="N511" s="22">
        <v>0.71669302000000001</v>
      </c>
      <c r="O511" s="22">
        <v>69.393885439999991</v>
      </c>
      <c r="P511" s="22">
        <v>7.5000000000000002E-4</v>
      </c>
      <c r="Q511" s="24">
        <v>1.125842E-2</v>
      </c>
      <c r="R511" s="22">
        <v>1.4999999999999999E-4</v>
      </c>
      <c r="S511" s="22">
        <v>0</v>
      </c>
      <c r="T511" s="22">
        <v>3.6917437500000001</v>
      </c>
      <c r="U511" s="22">
        <v>25.326351410000001</v>
      </c>
      <c r="V511" s="22">
        <v>16.423499460000002</v>
      </c>
      <c r="W511" s="22">
        <v>7.2206160000000005E-2</v>
      </c>
    </row>
    <row r="512" spans="2:23" ht="12.75" x14ac:dyDescent="0.2">
      <c r="B512" s="18" t="s">
        <v>542</v>
      </c>
      <c r="C512" s="12" t="s">
        <v>32</v>
      </c>
      <c r="D512" s="13">
        <v>1724.2104717899992</v>
      </c>
      <c r="E512" s="14">
        <v>396.23263224999994</v>
      </c>
      <c r="F512" s="15">
        <v>284.38587638999996</v>
      </c>
      <c r="G512" s="15">
        <v>111.84675586</v>
      </c>
      <c r="H512" s="16">
        <v>1327.9778395399994</v>
      </c>
      <c r="I512" s="15">
        <v>397.42809737999966</v>
      </c>
      <c r="J512" s="15">
        <v>110.01101321</v>
      </c>
      <c r="K512" s="15">
        <v>0</v>
      </c>
      <c r="L512" s="15">
        <v>0</v>
      </c>
      <c r="M512" s="15">
        <v>0</v>
      </c>
      <c r="N512" s="15">
        <v>2.1103638299999998</v>
      </c>
      <c r="O512" s="15">
        <v>455.45058986000004</v>
      </c>
      <c r="P512" s="15">
        <v>153.28617837999997</v>
      </c>
      <c r="Q512" s="17">
        <v>0.61572143000000001</v>
      </c>
      <c r="R512" s="15">
        <v>4.2025000000000005E-3</v>
      </c>
      <c r="S512" s="15">
        <v>0.66450099000000007</v>
      </c>
      <c r="T512" s="15">
        <v>25.715480719999999</v>
      </c>
      <c r="U512" s="15">
        <v>134.02791579999999</v>
      </c>
      <c r="V512" s="15">
        <v>48.319311889999994</v>
      </c>
      <c r="W512" s="15">
        <v>0.34446355000000006</v>
      </c>
    </row>
    <row r="513" spans="2:23" ht="12.75" x14ac:dyDescent="0.2">
      <c r="B513" s="18" t="s">
        <v>543</v>
      </c>
      <c r="C513" s="19" t="s">
        <v>33</v>
      </c>
      <c r="D513" s="20">
        <v>320.90195038999991</v>
      </c>
      <c r="E513" s="21">
        <v>51.233288260000009</v>
      </c>
      <c r="F513" s="22">
        <v>42.668562310000006</v>
      </c>
      <c r="G513" s="22">
        <v>8.5647259499999997</v>
      </c>
      <c r="H513" s="23">
        <v>269.66866212999992</v>
      </c>
      <c r="I513" s="22">
        <v>72.749142219999896</v>
      </c>
      <c r="J513" s="22">
        <v>23.163116719999998</v>
      </c>
      <c r="K513" s="22">
        <v>0</v>
      </c>
      <c r="L513" s="22">
        <v>0</v>
      </c>
      <c r="M513" s="22">
        <v>0</v>
      </c>
      <c r="N513" s="22">
        <v>0.29550104999999999</v>
      </c>
      <c r="O513" s="22">
        <v>131.99264547999999</v>
      </c>
      <c r="P513" s="22">
        <v>0.15497223999999998</v>
      </c>
      <c r="Q513" s="24">
        <v>8.2429900000000004E-3</v>
      </c>
      <c r="R513" s="22">
        <v>2.0400000000000001E-3</v>
      </c>
      <c r="S513" s="22">
        <v>0</v>
      </c>
      <c r="T513" s="22">
        <v>2.3860498900000002</v>
      </c>
      <c r="U513" s="22">
        <v>25.717030859999998</v>
      </c>
      <c r="V513" s="22">
        <v>13.097249640000001</v>
      </c>
      <c r="W513" s="22">
        <v>0.10267103999999999</v>
      </c>
    </row>
    <row r="514" spans="2:23" ht="12.75" x14ac:dyDescent="0.2">
      <c r="B514" s="18" t="s">
        <v>544</v>
      </c>
      <c r="C514" s="19" t="s">
        <v>34</v>
      </c>
      <c r="D514" s="20">
        <v>239.74715896000015</v>
      </c>
      <c r="E514" s="21">
        <v>46.938079110000004</v>
      </c>
      <c r="F514" s="22">
        <v>38.43496536</v>
      </c>
      <c r="G514" s="22">
        <v>8.5031137500000007</v>
      </c>
      <c r="H514" s="23">
        <v>192.80907985000013</v>
      </c>
      <c r="I514" s="22">
        <v>71.575515840000094</v>
      </c>
      <c r="J514" s="22">
        <v>15.59561748</v>
      </c>
      <c r="K514" s="22">
        <v>0</v>
      </c>
      <c r="L514" s="22">
        <v>0</v>
      </c>
      <c r="M514" s="22">
        <v>0</v>
      </c>
      <c r="N514" s="22">
        <v>0.36100552000000002</v>
      </c>
      <c r="O514" s="22">
        <v>67.953151790000007</v>
      </c>
      <c r="P514" s="22">
        <v>1.203152E-2</v>
      </c>
      <c r="Q514" s="24">
        <v>0.58372594</v>
      </c>
      <c r="R514" s="22">
        <v>1.0449999999999999E-3</v>
      </c>
      <c r="S514" s="22">
        <v>0</v>
      </c>
      <c r="T514" s="22">
        <v>4.6391303300000004</v>
      </c>
      <c r="U514" s="22">
        <v>22.21676686</v>
      </c>
      <c r="V514" s="22">
        <v>9.8118403499999989</v>
      </c>
      <c r="W514" s="22">
        <v>5.9249219999999998E-2</v>
      </c>
    </row>
    <row r="515" spans="2:23" ht="12.75" x14ac:dyDescent="0.2">
      <c r="B515" s="18" t="s">
        <v>545</v>
      </c>
      <c r="C515" s="19" t="s">
        <v>35</v>
      </c>
      <c r="D515" s="20">
        <v>619.52981601000033</v>
      </c>
      <c r="E515" s="21">
        <v>245.19146765999997</v>
      </c>
      <c r="F515" s="22">
        <v>156.58601138999998</v>
      </c>
      <c r="G515" s="22">
        <v>88.605456269999991</v>
      </c>
      <c r="H515" s="23">
        <v>374.33834835000033</v>
      </c>
      <c r="I515" s="22">
        <v>93.437167630000289</v>
      </c>
      <c r="J515" s="22">
        <v>29.94434021</v>
      </c>
      <c r="K515" s="22">
        <v>0</v>
      </c>
      <c r="L515" s="22">
        <v>0</v>
      </c>
      <c r="M515" s="22">
        <v>0</v>
      </c>
      <c r="N515" s="22">
        <v>0.74075082999999997</v>
      </c>
      <c r="O515" s="22">
        <v>63.550355939999996</v>
      </c>
      <c r="P515" s="22">
        <v>153.07058741</v>
      </c>
      <c r="Q515" s="24">
        <v>1.461E-4</v>
      </c>
      <c r="R515" s="22">
        <v>7.1250000000000003E-4</v>
      </c>
      <c r="S515" s="22">
        <v>2.2500000000000001E-5</v>
      </c>
      <c r="T515" s="22">
        <v>4.0653510299999995</v>
      </c>
      <c r="U515" s="22">
        <v>17.70735264</v>
      </c>
      <c r="V515" s="22">
        <v>11.78501924</v>
      </c>
      <c r="W515" s="22">
        <v>3.6542320000000003E-2</v>
      </c>
    </row>
    <row r="516" spans="2:23" ht="12.75" x14ac:dyDescent="0.2">
      <c r="B516" s="18" t="s">
        <v>546</v>
      </c>
      <c r="C516" s="19" t="s">
        <v>36</v>
      </c>
      <c r="D516" s="20">
        <v>246.06801489999953</v>
      </c>
      <c r="E516" s="21">
        <v>19.275953860000001</v>
      </c>
      <c r="F516" s="22">
        <v>17.966049350000002</v>
      </c>
      <c r="G516" s="22">
        <v>1.30990451</v>
      </c>
      <c r="H516" s="23">
        <v>226.79206103999954</v>
      </c>
      <c r="I516" s="22">
        <v>87.429017489999509</v>
      </c>
      <c r="J516" s="22">
        <v>17.740916469999998</v>
      </c>
      <c r="K516" s="22">
        <v>0</v>
      </c>
      <c r="L516" s="22">
        <v>0</v>
      </c>
      <c r="M516" s="22">
        <v>0</v>
      </c>
      <c r="N516" s="22">
        <v>0.20670362</v>
      </c>
      <c r="O516" s="22">
        <v>92.212607900000009</v>
      </c>
      <c r="P516" s="22">
        <v>2.451039E-2</v>
      </c>
      <c r="Q516" s="24">
        <v>1.9545600000000002E-3</v>
      </c>
      <c r="R516" s="22">
        <v>3.0000000000000001E-5</v>
      </c>
      <c r="S516" s="22">
        <v>0</v>
      </c>
      <c r="T516" s="22">
        <v>5.9871012600000002</v>
      </c>
      <c r="U516" s="22">
        <v>20.580426660000001</v>
      </c>
      <c r="V516" s="22">
        <v>2.5508466400000001</v>
      </c>
      <c r="W516" s="22">
        <v>5.7946050000000006E-2</v>
      </c>
    </row>
    <row r="517" spans="2:23" ht="12.75" x14ac:dyDescent="0.2">
      <c r="B517" s="18" t="s">
        <v>547</v>
      </c>
      <c r="C517" s="19" t="s">
        <v>37</v>
      </c>
      <c r="D517" s="20">
        <v>52.301700369999999</v>
      </c>
      <c r="E517" s="21">
        <v>5.6132498900000005</v>
      </c>
      <c r="F517" s="22">
        <v>4.6040151600000003</v>
      </c>
      <c r="G517" s="22">
        <v>1.00923473</v>
      </c>
      <c r="H517" s="23">
        <v>46.68845048</v>
      </c>
      <c r="I517" s="22">
        <v>11.56944977</v>
      </c>
      <c r="J517" s="22">
        <v>3.26973468</v>
      </c>
      <c r="K517" s="22">
        <v>0</v>
      </c>
      <c r="L517" s="22">
        <v>0</v>
      </c>
      <c r="M517" s="22">
        <v>0</v>
      </c>
      <c r="N517" s="22">
        <v>9.404208E-2</v>
      </c>
      <c r="O517" s="22">
        <v>18.580522930000001</v>
      </c>
      <c r="P517" s="22">
        <v>3.55602E-3</v>
      </c>
      <c r="Q517" s="24">
        <v>0</v>
      </c>
      <c r="R517" s="22">
        <v>2.9999999999999997E-4</v>
      </c>
      <c r="S517" s="22">
        <v>0</v>
      </c>
      <c r="T517" s="22">
        <v>1.3995573600000002</v>
      </c>
      <c r="U517" s="22">
        <v>9.9261103800000008</v>
      </c>
      <c r="V517" s="22">
        <v>1.8268872599999999</v>
      </c>
      <c r="W517" s="22">
        <v>1.8290000000000001E-2</v>
      </c>
    </row>
    <row r="518" spans="2:23" ht="12.75" x14ac:dyDescent="0.2">
      <c r="B518" s="18" t="s">
        <v>548</v>
      </c>
      <c r="C518" s="19" t="s">
        <v>38</v>
      </c>
      <c r="D518" s="20">
        <v>164.55718077999998</v>
      </c>
      <c r="E518" s="21">
        <v>16.60304768</v>
      </c>
      <c r="F518" s="22">
        <v>13.988787369999999</v>
      </c>
      <c r="G518" s="22">
        <v>2.6142603100000001</v>
      </c>
      <c r="H518" s="23">
        <v>147.95413309999998</v>
      </c>
      <c r="I518" s="22">
        <v>41.55122557</v>
      </c>
      <c r="J518" s="22">
        <v>14.500612859999999</v>
      </c>
      <c r="K518" s="22">
        <v>0</v>
      </c>
      <c r="L518" s="22">
        <v>0</v>
      </c>
      <c r="M518" s="22">
        <v>0</v>
      </c>
      <c r="N518" s="22">
        <v>0.29007019000000001</v>
      </c>
      <c r="O518" s="22">
        <v>55.422685960000003</v>
      </c>
      <c r="P518" s="22">
        <v>7.0402200000000007E-3</v>
      </c>
      <c r="Q518" s="24">
        <v>2.3251299999999999E-3</v>
      </c>
      <c r="R518" s="22">
        <v>7.4999999999999993E-5</v>
      </c>
      <c r="S518" s="22">
        <v>0.66447849000000003</v>
      </c>
      <c r="T518" s="22">
        <v>5.2071706600000001</v>
      </c>
      <c r="U518" s="22">
        <v>24.86733791</v>
      </c>
      <c r="V518" s="22">
        <v>5.4202070300000003</v>
      </c>
      <c r="W518" s="22">
        <v>2.0904080000000002E-2</v>
      </c>
    </row>
    <row r="519" spans="2:23" ht="12.75" x14ac:dyDescent="0.2">
      <c r="B519" s="18" t="s">
        <v>549</v>
      </c>
      <c r="C519" s="19" t="s">
        <v>39</v>
      </c>
      <c r="D519" s="20">
        <v>81.10465037999991</v>
      </c>
      <c r="E519" s="21">
        <v>11.377545789999999</v>
      </c>
      <c r="F519" s="22">
        <v>10.13748545</v>
      </c>
      <c r="G519" s="22">
        <v>1.2400603400000001</v>
      </c>
      <c r="H519" s="23">
        <v>69.727104589999911</v>
      </c>
      <c r="I519" s="22">
        <v>19.116578859999898</v>
      </c>
      <c r="J519" s="22">
        <v>5.79667479</v>
      </c>
      <c r="K519" s="22">
        <v>0</v>
      </c>
      <c r="L519" s="22">
        <v>0</v>
      </c>
      <c r="M519" s="22">
        <v>0</v>
      </c>
      <c r="N519" s="22">
        <v>0.12229053999999999</v>
      </c>
      <c r="O519" s="22">
        <v>25.73861986</v>
      </c>
      <c r="P519" s="22">
        <v>1.3480580000000001E-2</v>
      </c>
      <c r="Q519" s="24">
        <v>1.932671E-2</v>
      </c>
      <c r="R519" s="22">
        <v>0</v>
      </c>
      <c r="S519" s="22">
        <v>0</v>
      </c>
      <c r="T519" s="22">
        <v>2.0311201899999998</v>
      </c>
      <c r="U519" s="22">
        <v>13.01289049</v>
      </c>
      <c r="V519" s="22">
        <v>3.82726173</v>
      </c>
      <c r="W519" s="22">
        <v>4.8860839999999996E-2</v>
      </c>
    </row>
    <row r="520" spans="2:23" ht="12.75" x14ac:dyDescent="0.2">
      <c r="B520" s="18" t="s">
        <v>550</v>
      </c>
      <c r="C520" s="12" t="s">
        <v>40</v>
      </c>
      <c r="D520" s="13">
        <v>1933.2826695299991</v>
      </c>
      <c r="E520" s="14">
        <v>424.55712009000001</v>
      </c>
      <c r="F520" s="15">
        <v>341.61326771</v>
      </c>
      <c r="G520" s="15">
        <v>82.94385238000001</v>
      </c>
      <c r="H520" s="16">
        <v>1508.7255494399992</v>
      </c>
      <c r="I520" s="15">
        <v>464.41564307999948</v>
      </c>
      <c r="J520" s="15">
        <v>122.56625839999998</v>
      </c>
      <c r="K520" s="15">
        <v>0</v>
      </c>
      <c r="L520" s="15">
        <v>0</v>
      </c>
      <c r="M520" s="15">
        <v>0.15419196999999998</v>
      </c>
      <c r="N520" s="15">
        <v>2.4584592599999997</v>
      </c>
      <c r="O520" s="15">
        <v>550.53492042999994</v>
      </c>
      <c r="P520" s="15">
        <v>33.32997452</v>
      </c>
      <c r="Q520" s="17">
        <v>4.8378419999999991E-2</v>
      </c>
      <c r="R520" s="15">
        <v>0.47123380000000004</v>
      </c>
      <c r="S520" s="15">
        <v>2.1191600000000001E-3</v>
      </c>
      <c r="T520" s="15">
        <v>47.604016429999994</v>
      </c>
      <c r="U520" s="15">
        <v>187.91567910999999</v>
      </c>
      <c r="V520" s="15">
        <v>98.671937899999989</v>
      </c>
      <c r="W520" s="15">
        <v>0.55273696000000005</v>
      </c>
    </row>
    <row r="521" spans="2:23" ht="12.75" x14ac:dyDescent="0.2">
      <c r="B521" s="18" t="s">
        <v>551</v>
      </c>
      <c r="C521" s="19" t="s">
        <v>41</v>
      </c>
      <c r="D521" s="20">
        <v>246.32542487999982</v>
      </c>
      <c r="E521" s="21">
        <v>44.93609987</v>
      </c>
      <c r="F521" s="22">
        <v>39.786183530000002</v>
      </c>
      <c r="G521" s="22">
        <v>5.1499163399999999</v>
      </c>
      <c r="H521" s="23">
        <v>201.38932500999982</v>
      </c>
      <c r="I521" s="22">
        <v>48.611764619999803</v>
      </c>
      <c r="J521" s="22">
        <v>15.82629492</v>
      </c>
      <c r="K521" s="22">
        <v>0</v>
      </c>
      <c r="L521" s="22">
        <v>0</v>
      </c>
      <c r="M521" s="22">
        <v>1.8114999999999999E-2</v>
      </c>
      <c r="N521" s="22">
        <v>0.20034397000000001</v>
      </c>
      <c r="O521" s="22">
        <v>67.629998950000001</v>
      </c>
      <c r="P521" s="22">
        <v>1.08223E-3</v>
      </c>
      <c r="Q521" s="24">
        <v>2.4447139999999999E-2</v>
      </c>
      <c r="R521" s="22">
        <v>1.65E-4</v>
      </c>
      <c r="S521" s="22">
        <v>2.1138000000000003E-3</v>
      </c>
      <c r="T521" s="22">
        <v>6.2927962699999993</v>
      </c>
      <c r="U521" s="22">
        <v>39.37559478</v>
      </c>
      <c r="V521" s="22">
        <v>23.305526</v>
      </c>
      <c r="W521" s="22">
        <v>0.10108233</v>
      </c>
    </row>
    <row r="522" spans="2:23" ht="12.75" x14ac:dyDescent="0.2">
      <c r="B522" s="18" t="s">
        <v>552</v>
      </c>
      <c r="C522" s="19" t="s">
        <v>42</v>
      </c>
      <c r="D522" s="20">
        <v>332.63862200999961</v>
      </c>
      <c r="E522" s="21">
        <v>58.890520449999997</v>
      </c>
      <c r="F522" s="22">
        <v>45.57849049</v>
      </c>
      <c r="G522" s="22">
        <v>13.31202996</v>
      </c>
      <c r="H522" s="23">
        <v>273.74810155999961</v>
      </c>
      <c r="I522" s="22">
        <v>88.441804549999588</v>
      </c>
      <c r="J522" s="22">
        <v>18.64024646</v>
      </c>
      <c r="K522" s="22">
        <v>0</v>
      </c>
      <c r="L522" s="22">
        <v>0</v>
      </c>
      <c r="M522" s="22">
        <v>0.13607696999999999</v>
      </c>
      <c r="N522" s="22">
        <v>0.42680478999999999</v>
      </c>
      <c r="O522" s="22">
        <v>96.975890819999989</v>
      </c>
      <c r="P522" s="22">
        <v>1.57770389</v>
      </c>
      <c r="Q522" s="24">
        <v>0</v>
      </c>
      <c r="R522" s="22">
        <v>0</v>
      </c>
      <c r="S522" s="22">
        <v>0</v>
      </c>
      <c r="T522" s="22">
        <v>9.9360011999999998</v>
      </c>
      <c r="U522" s="22">
        <v>41.584154140000003</v>
      </c>
      <c r="V522" s="22">
        <v>15.912242669999999</v>
      </c>
      <c r="W522" s="22">
        <v>0.11717607000000001</v>
      </c>
    </row>
    <row r="523" spans="2:23" ht="12.75" x14ac:dyDescent="0.2">
      <c r="B523" s="18" t="s">
        <v>553</v>
      </c>
      <c r="C523" s="19" t="s">
        <v>43</v>
      </c>
      <c r="D523" s="20">
        <v>910.01363643999991</v>
      </c>
      <c r="E523" s="21">
        <v>237.9787322</v>
      </c>
      <c r="F523" s="22">
        <v>197.62532567</v>
      </c>
      <c r="G523" s="22">
        <v>40.353406530000001</v>
      </c>
      <c r="H523" s="23">
        <v>672.03490423999995</v>
      </c>
      <c r="I523" s="22">
        <v>203.42899818999999</v>
      </c>
      <c r="J523" s="22">
        <v>60.225117130000001</v>
      </c>
      <c r="K523" s="22">
        <v>0</v>
      </c>
      <c r="L523" s="22">
        <v>0</v>
      </c>
      <c r="M523" s="22">
        <v>0</v>
      </c>
      <c r="N523" s="22">
        <v>1.1927933899999998</v>
      </c>
      <c r="O523" s="22">
        <v>251.17816311000001</v>
      </c>
      <c r="P523" s="22">
        <v>30.96209855</v>
      </c>
      <c r="Q523" s="24">
        <v>0</v>
      </c>
      <c r="R523" s="22">
        <v>0.4695763</v>
      </c>
      <c r="S523" s="22">
        <v>5.3600000000000004E-6</v>
      </c>
      <c r="T523" s="22">
        <v>20.208331149999999</v>
      </c>
      <c r="U523" s="22">
        <v>58.091826179999998</v>
      </c>
      <c r="V523" s="22">
        <v>46.158223929999998</v>
      </c>
      <c r="W523" s="22">
        <v>0.11977095</v>
      </c>
    </row>
    <row r="524" spans="2:23" ht="12.75" x14ac:dyDescent="0.2">
      <c r="B524" s="18" t="s">
        <v>554</v>
      </c>
      <c r="C524" s="19" t="s">
        <v>499</v>
      </c>
      <c r="D524" s="20">
        <v>141.35469382999992</v>
      </c>
      <c r="E524" s="21">
        <v>48.435880439999998</v>
      </c>
      <c r="F524" s="22">
        <v>33.916239329999996</v>
      </c>
      <c r="G524" s="22">
        <v>14.51964111</v>
      </c>
      <c r="H524" s="23">
        <v>92.918813389999912</v>
      </c>
      <c r="I524" s="22">
        <v>36.376152589999897</v>
      </c>
      <c r="J524" s="22">
        <v>4.1987879499999998</v>
      </c>
      <c r="K524" s="22">
        <v>0</v>
      </c>
      <c r="L524" s="22">
        <v>0</v>
      </c>
      <c r="M524" s="22">
        <v>0</v>
      </c>
      <c r="N524" s="22">
        <v>0.10965662</v>
      </c>
      <c r="O524" s="22">
        <v>28.26548455</v>
      </c>
      <c r="P524" s="22">
        <v>1.2735049999999999E-2</v>
      </c>
      <c r="Q524" s="24">
        <v>1.860989E-2</v>
      </c>
      <c r="R524" s="22">
        <v>6.0749999999999997E-4</v>
      </c>
      <c r="S524" s="22">
        <v>0</v>
      </c>
      <c r="T524" s="22">
        <v>2.8570017700000001</v>
      </c>
      <c r="U524" s="22">
        <v>14.231535050000002</v>
      </c>
      <c r="V524" s="22">
        <v>6.8087514999999996</v>
      </c>
      <c r="W524" s="22">
        <v>3.9490919999999999E-2</v>
      </c>
    </row>
    <row r="525" spans="2:23" ht="12.75" x14ac:dyDescent="0.2">
      <c r="B525" s="18" t="s">
        <v>555</v>
      </c>
      <c r="C525" s="19" t="s">
        <v>44</v>
      </c>
      <c r="D525" s="20">
        <v>101.93256653000012</v>
      </c>
      <c r="E525" s="21">
        <v>9.8286960699999995</v>
      </c>
      <c r="F525" s="22">
        <v>5.8218607599999999</v>
      </c>
      <c r="G525" s="22">
        <v>4.0068353100000005</v>
      </c>
      <c r="H525" s="23">
        <v>92.10387046000011</v>
      </c>
      <c r="I525" s="22">
        <v>36.429246650000103</v>
      </c>
      <c r="J525" s="22">
        <v>6.1568724900000005</v>
      </c>
      <c r="K525" s="22">
        <v>0</v>
      </c>
      <c r="L525" s="22">
        <v>0</v>
      </c>
      <c r="M525" s="22">
        <v>0</v>
      </c>
      <c r="N525" s="22">
        <v>0.18042635000000001</v>
      </c>
      <c r="O525" s="22">
        <v>34.288998590000006</v>
      </c>
      <c r="P525" s="22">
        <v>7.5163900000000004E-3</v>
      </c>
      <c r="Q525" s="24">
        <v>1.7961000000000002E-4</v>
      </c>
      <c r="R525" s="22">
        <v>7.0500000000000001E-4</v>
      </c>
      <c r="S525" s="22">
        <v>0</v>
      </c>
      <c r="T525" s="22">
        <v>2.6186740499999996</v>
      </c>
      <c r="U525" s="22">
        <v>11.12428441</v>
      </c>
      <c r="V525" s="22">
        <v>1.25656674</v>
      </c>
      <c r="W525" s="22">
        <v>4.0400180000000001E-2</v>
      </c>
    </row>
    <row r="526" spans="2:23" ht="13.5" thickBot="1" x14ac:dyDescent="0.25">
      <c r="B526" s="18" t="s">
        <v>556</v>
      </c>
      <c r="C526" s="25" t="s">
        <v>45</v>
      </c>
      <c r="D526" s="26">
        <v>201.01772584000005</v>
      </c>
      <c r="E526" s="27">
        <v>24.487191059999997</v>
      </c>
      <c r="F526" s="28">
        <v>18.885167929999998</v>
      </c>
      <c r="G526" s="28">
        <v>5.6020231300000001</v>
      </c>
      <c r="H526" s="29">
        <v>176.53053478000007</v>
      </c>
      <c r="I526" s="28">
        <v>51.127676480000098</v>
      </c>
      <c r="J526" s="28">
        <v>17.518939449999998</v>
      </c>
      <c r="K526" s="28">
        <v>0</v>
      </c>
      <c r="L526" s="28">
        <v>0</v>
      </c>
      <c r="M526" s="28">
        <v>0</v>
      </c>
      <c r="N526" s="28">
        <v>0.34843414</v>
      </c>
      <c r="O526" s="28">
        <v>72.196384409999993</v>
      </c>
      <c r="P526" s="28">
        <v>0.76883841000000008</v>
      </c>
      <c r="Q526" s="30">
        <v>5.1417799999999994E-3</v>
      </c>
      <c r="R526" s="28">
        <v>1.8000000000000001E-4</v>
      </c>
      <c r="S526" s="28">
        <v>0</v>
      </c>
      <c r="T526" s="28">
        <v>5.6912119900000002</v>
      </c>
      <c r="U526" s="28">
        <v>23.508284549999999</v>
      </c>
      <c r="V526" s="28">
        <v>5.2306270599999998</v>
      </c>
      <c r="W526" s="28">
        <v>0.13481651</v>
      </c>
    </row>
    <row r="527" spans="2:23" ht="14.25" thickTop="1" thickBot="1" x14ac:dyDescent="0.25">
      <c r="C527" s="45"/>
      <c r="D527" s="45"/>
      <c r="E527" s="45"/>
      <c r="F527" s="45"/>
      <c r="G527" s="45"/>
      <c r="H527" s="45"/>
      <c r="I527" s="45"/>
      <c r="J527" s="45"/>
      <c r="K527" s="48"/>
      <c r="L527" s="48"/>
      <c r="M527" s="48"/>
      <c r="N527" s="48"/>
      <c r="O527" s="48"/>
      <c r="P527" s="48"/>
      <c r="Q527" s="49"/>
      <c r="R527" s="48"/>
      <c r="S527" s="48"/>
      <c r="T527" s="48"/>
      <c r="U527" s="48"/>
      <c r="V527" s="48"/>
      <c r="W527" s="48"/>
    </row>
    <row r="528" spans="2:23" ht="27.75" thickTop="1" x14ac:dyDescent="0.2">
      <c r="C528" s="35">
        <v>2022</v>
      </c>
      <c r="D528" s="5" t="s">
        <v>3</v>
      </c>
      <c r="E528" s="6" t="s">
        <v>4</v>
      </c>
      <c r="F528" s="5" t="s">
        <v>5</v>
      </c>
      <c r="G528" s="5" t="s">
        <v>6</v>
      </c>
      <c r="H528" s="5" t="s">
        <v>7</v>
      </c>
      <c r="I528" s="5" t="s">
        <v>8</v>
      </c>
      <c r="J528" s="5" t="s">
        <v>9</v>
      </c>
      <c r="K528" s="5" t="s">
        <v>10</v>
      </c>
      <c r="L528" s="5" t="s">
        <v>11</v>
      </c>
      <c r="M528" s="5" t="s">
        <v>12</v>
      </c>
      <c r="N528" s="5" t="s">
        <v>13</v>
      </c>
      <c r="O528" s="5" t="s">
        <v>14</v>
      </c>
      <c r="P528" s="5" t="s">
        <v>15</v>
      </c>
      <c r="Q528" s="5" t="s">
        <v>16</v>
      </c>
      <c r="R528" s="5" t="s">
        <v>17</v>
      </c>
      <c r="S528" s="5" t="s">
        <v>18</v>
      </c>
      <c r="T528" s="5" t="s">
        <v>19</v>
      </c>
      <c r="U528" s="5" t="s">
        <v>20</v>
      </c>
      <c r="V528" s="5" t="s">
        <v>21</v>
      </c>
      <c r="W528" s="5" t="s">
        <v>22</v>
      </c>
    </row>
    <row r="529" spans="2:26" ht="14.25" x14ac:dyDescent="0.2">
      <c r="B529" s="18" t="s">
        <v>557</v>
      </c>
      <c r="C529" s="36" t="s">
        <v>3</v>
      </c>
      <c r="D529" s="7">
        <v>90871.17235097001</v>
      </c>
      <c r="E529" s="8">
        <v>30033.157682270004</v>
      </c>
      <c r="F529" s="9">
        <v>26130.507926600003</v>
      </c>
      <c r="G529" s="9">
        <v>3902.6497556700001</v>
      </c>
      <c r="H529" s="9">
        <v>60838.014668700001</v>
      </c>
      <c r="I529" s="9">
        <v>25655.401265749999</v>
      </c>
      <c r="J529" s="9">
        <v>6118.7473468900016</v>
      </c>
      <c r="K529" s="9">
        <v>3.53375E-3</v>
      </c>
      <c r="L529" s="9">
        <v>2.1382149999999998</v>
      </c>
      <c r="M529" s="9">
        <v>10.747624269999999</v>
      </c>
      <c r="N529" s="9">
        <v>36.957243990000002</v>
      </c>
      <c r="O529" s="9">
        <v>20215.190340339996</v>
      </c>
      <c r="P529" s="9">
        <v>1159.3319217999999</v>
      </c>
      <c r="Q529" s="9">
        <v>346.19103888999996</v>
      </c>
      <c r="R529" s="9">
        <v>4038.8700942099999</v>
      </c>
      <c r="S529" s="9">
        <v>185.53349642000001</v>
      </c>
      <c r="T529" s="10">
        <v>586.49240738000003</v>
      </c>
      <c r="U529" s="9">
        <v>1070.7492687900001</v>
      </c>
      <c r="V529" s="11">
        <v>1402.1348688400001</v>
      </c>
      <c r="W529" s="9">
        <v>9.5260023799999995</v>
      </c>
    </row>
    <row r="530" spans="2:26" ht="12.75" x14ac:dyDescent="0.2">
      <c r="B530" s="18" t="s">
        <v>558</v>
      </c>
      <c r="C530" s="12" t="s">
        <v>23</v>
      </c>
      <c r="D530" s="13">
        <v>84615.59053957001</v>
      </c>
      <c r="E530" s="14">
        <v>28552.904430470004</v>
      </c>
      <c r="F530" s="15">
        <v>24898.967158270003</v>
      </c>
      <c r="G530" s="15">
        <v>3653.9372722000003</v>
      </c>
      <c r="H530" s="16">
        <v>56062.686109100003</v>
      </c>
      <c r="I530" s="15">
        <v>24121.32232336</v>
      </c>
      <c r="J530" s="15">
        <v>5660.2041357000007</v>
      </c>
      <c r="K530" s="15">
        <v>3.53375E-3</v>
      </c>
      <c r="L530" s="15">
        <v>2.1356380800000001</v>
      </c>
      <c r="M530" s="15">
        <v>10.60132523</v>
      </c>
      <c r="N530" s="15">
        <v>30.867726269999999</v>
      </c>
      <c r="O530" s="15">
        <v>18396.892468399998</v>
      </c>
      <c r="P530" s="15">
        <v>983.01507890999994</v>
      </c>
      <c r="Q530" s="17">
        <v>345.12423859999996</v>
      </c>
      <c r="R530" s="15">
        <v>4038.6359373599998</v>
      </c>
      <c r="S530" s="15">
        <v>185.51759153</v>
      </c>
      <c r="T530" s="15">
        <v>483.77956661000002</v>
      </c>
      <c r="U530" s="15">
        <v>585.68290636000006</v>
      </c>
      <c r="V530" s="15">
        <v>1211.2297730100001</v>
      </c>
      <c r="W530" s="15">
        <v>7.6738659299999998</v>
      </c>
      <c r="Y530" s="2">
        <v>1</v>
      </c>
      <c r="Z530" s="2">
        <v>2000</v>
      </c>
    </row>
    <row r="531" spans="2:26" ht="12.75" x14ac:dyDescent="0.2">
      <c r="B531" s="18" t="s">
        <v>559</v>
      </c>
      <c r="C531" s="19" t="s">
        <v>24</v>
      </c>
      <c r="D531" s="20">
        <v>83443.915812940002</v>
      </c>
      <c r="E531" s="21">
        <v>28250.870468770001</v>
      </c>
      <c r="F531" s="22">
        <v>24634.478931860001</v>
      </c>
      <c r="G531" s="22">
        <v>3616.39153691</v>
      </c>
      <c r="H531" s="23">
        <v>55193.045344170001</v>
      </c>
      <c r="I531" s="22">
        <v>23790.571314770001</v>
      </c>
      <c r="J531" s="22">
        <v>5559.5712689700003</v>
      </c>
      <c r="K531" s="22">
        <v>3.53375E-3</v>
      </c>
      <c r="L531" s="22">
        <v>2.1294828200000002</v>
      </c>
      <c r="M531" s="22">
        <v>10.60132523</v>
      </c>
      <c r="N531" s="22">
        <v>28.666420939999998</v>
      </c>
      <c r="O531" s="22">
        <v>18077.511270790001</v>
      </c>
      <c r="P531" s="22">
        <v>981.99065588999997</v>
      </c>
      <c r="Q531" s="24">
        <v>345.09907079999999</v>
      </c>
      <c r="R531" s="22">
        <v>4038.6318023600002</v>
      </c>
      <c r="S531" s="22">
        <v>185.51709407000001</v>
      </c>
      <c r="T531" s="22">
        <v>464.70304591000001</v>
      </c>
      <c r="U531" s="22">
        <v>521.73734153999999</v>
      </c>
      <c r="V531" s="22">
        <v>1178.7242923599999</v>
      </c>
      <c r="W531" s="22">
        <v>7.5874239699999997</v>
      </c>
      <c r="Y531" s="2">
        <v>2</v>
      </c>
      <c r="Z531" s="2">
        <v>2001</v>
      </c>
    </row>
    <row r="532" spans="2:26" ht="12.75" x14ac:dyDescent="0.2">
      <c r="B532" s="18" t="s">
        <v>560</v>
      </c>
      <c r="C532" s="19" t="s">
        <v>497</v>
      </c>
      <c r="D532" s="20">
        <v>646.81915838999998</v>
      </c>
      <c r="E532" s="21">
        <v>191.58790241</v>
      </c>
      <c r="F532" s="22">
        <v>163.50276572000001</v>
      </c>
      <c r="G532" s="22">
        <v>28.085136689999999</v>
      </c>
      <c r="H532" s="23">
        <v>455.23125598000001</v>
      </c>
      <c r="I532" s="22">
        <v>195.05484715</v>
      </c>
      <c r="J532" s="22">
        <v>43.77382326</v>
      </c>
      <c r="K532" s="22">
        <v>0</v>
      </c>
      <c r="L532" s="22">
        <v>0</v>
      </c>
      <c r="M532" s="22">
        <v>0</v>
      </c>
      <c r="N532" s="22">
        <v>1.07540445</v>
      </c>
      <c r="O532" s="22">
        <v>175.01605566000001</v>
      </c>
      <c r="P532" s="22">
        <v>1.01130611</v>
      </c>
      <c r="Q532" s="24">
        <v>4.29532E-3</v>
      </c>
      <c r="R532" s="22">
        <v>2.9500000000000001E-4</v>
      </c>
      <c r="S532" s="22">
        <v>4.9746000000000002E-4</v>
      </c>
      <c r="T532" s="22">
        <v>9.3875588299999997</v>
      </c>
      <c r="U532" s="22">
        <v>22.578956089999998</v>
      </c>
      <c r="V532" s="22">
        <v>7.2972038000000001</v>
      </c>
      <c r="W532" s="22">
        <v>3.1012850000000002E-2</v>
      </c>
      <c r="Y532" s="2">
        <v>3</v>
      </c>
      <c r="Z532" s="2">
        <v>2002</v>
      </c>
    </row>
    <row r="533" spans="2:26" ht="12.75" x14ac:dyDescent="0.2">
      <c r="B533" s="18" t="s">
        <v>561</v>
      </c>
      <c r="C533" s="19" t="s">
        <v>25</v>
      </c>
      <c r="D533" s="20">
        <v>419.88250665999999</v>
      </c>
      <c r="E533" s="21">
        <v>97.614433460000001</v>
      </c>
      <c r="F533" s="22">
        <v>89.491512589999999</v>
      </c>
      <c r="G533" s="22">
        <v>8.1229208699999997</v>
      </c>
      <c r="H533" s="23">
        <v>322.2680732</v>
      </c>
      <c r="I533" s="22">
        <v>101.95697126</v>
      </c>
      <c r="J533" s="22">
        <v>42.847779350000003</v>
      </c>
      <c r="K533" s="22">
        <v>0</v>
      </c>
      <c r="L533" s="22">
        <v>6.1552600000000001E-3</v>
      </c>
      <c r="M533" s="22">
        <v>0</v>
      </c>
      <c r="N533" s="22">
        <v>0.83896451999999999</v>
      </c>
      <c r="O533" s="22">
        <v>116.91171660000001</v>
      </c>
      <c r="P533" s="22">
        <v>0</v>
      </c>
      <c r="Q533" s="24">
        <v>0</v>
      </c>
      <c r="R533" s="22">
        <v>3.8400000000000001E-3</v>
      </c>
      <c r="S533" s="22">
        <v>0</v>
      </c>
      <c r="T533" s="22">
        <v>7.6569034599999997</v>
      </c>
      <c r="U533" s="22">
        <v>30.151834319999999</v>
      </c>
      <c r="V533" s="22">
        <v>21.875195730000002</v>
      </c>
      <c r="W533" s="22">
        <v>1.8712699999999999E-2</v>
      </c>
      <c r="Y533" s="2">
        <v>4</v>
      </c>
      <c r="Z533" s="2">
        <v>2003</v>
      </c>
    </row>
    <row r="534" spans="2:26" ht="12.75" x14ac:dyDescent="0.2">
      <c r="B534" s="18" t="s">
        <v>562</v>
      </c>
      <c r="C534" s="19" t="s">
        <v>26</v>
      </c>
      <c r="D534" s="20">
        <v>104.97306158000001</v>
      </c>
      <c r="E534" s="21">
        <v>12.83162583</v>
      </c>
      <c r="F534" s="22">
        <v>11.493948100000001</v>
      </c>
      <c r="G534" s="22">
        <v>1.33767773</v>
      </c>
      <c r="H534" s="23">
        <v>92.141435749999999</v>
      </c>
      <c r="I534" s="22">
        <v>33.739190180000001</v>
      </c>
      <c r="J534" s="22">
        <v>14.01126412</v>
      </c>
      <c r="K534" s="22">
        <v>0</v>
      </c>
      <c r="L534" s="22">
        <v>0</v>
      </c>
      <c r="M534" s="22">
        <v>0</v>
      </c>
      <c r="N534" s="22">
        <v>0.28693636</v>
      </c>
      <c r="O534" s="22">
        <v>27.45342535</v>
      </c>
      <c r="P534" s="22">
        <v>1.3116910000000001E-2</v>
      </c>
      <c r="Q534" s="24">
        <v>2.0872479999999999E-2</v>
      </c>
      <c r="R534" s="22">
        <v>0</v>
      </c>
      <c r="S534" s="22">
        <v>0</v>
      </c>
      <c r="T534" s="22">
        <v>2.0320584099999999</v>
      </c>
      <c r="U534" s="22">
        <v>11.21477441</v>
      </c>
      <c r="V534" s="22">
        <v>3.3330811200000001</v>
      </c>
      <c r="W534" s="22">
        <v>3.6716409999999998E-2</v>
      </c>
      <c r="Y534" s="2">
        <v>5</v>
      </c>
      <c r="Z534" s="2">
        <v>2004</v>
      </c>
    </row>
    <row r="535" spans="2:26" ht="12.75" x14ac:dyDescent="0.2">
      <c r="B535" s="18" t="s">
        <v>563</v>
      </c>
      <c r="C535" s="12" t="s">
        <v>27</v>
      </c>
      <c r="D535" s="13">
        <v>2102.9880905499999</v>
      </c>
      <c r="E535" s="14">
        <v>594.64757495999993</v>
      </c>
      <c r="F535" s="15">
        <v>541.29151893999995</v>
      </c>
      <c r="G535" s="15">
        <v>53.356056019999997</v>
      </c>
      <c r="H535" s="16">
        <v>1508.34051559</v>
      </c>
      <c r="I535" s="15">
        <v>500.34465955999997</v>
      </c>
      <c r="J535" s="15">
        <v>169.11474512000001</v>
      </c>
      <c r="K535" s="15">
        <v>0</v>
      </c>
      <c r="L535" s="15">
        <v>5.2500000000000002E-5</v>
      </c>
      <c r="M535" s="15">
        <v>0.10796968999999999</v>
      </c>
      <c r="N535" s="15">
        <v>1.80893496</v>
      </c>
      <c r="O535" s="15">
        <v>626.29248497000003</v>
      </c>
      <c r="P535" s="15">
        <v>0.31282088000000002</v>
      </c>
      <c r="Q535" s="17">
        <v>4.2806399999999996E-3</v>
      </c>
      <c r="R535" s="15">
        <v>7.5169E-3</v>
      </c>
      <c r="S535" s="15">
        <v>1.4000000000000001E-7</v>
      </c>
      <c r="T535" s="15">
        <v>26.8472784</v>
      </c>
      <c r="U535" s="15">
        <v>132.85568484000001</v>
      </c>
      <c r="V535" s="15">
        <v>49.727552309999993</v>
      </c>
      <c r="W535" s="15">
        <v>0.91653468000000005</v>
      </c>
      <c r="Y535" s="2">
        <v>6</v>
      </c>
      <c r="Z535" s="2">
        <v>2005</v>
      </c>
    </row>
    <row r="536" spans="2:26" ht="12.75" x14ac:dyDescent="0.2">
      <c r="B536" s="18" t="s">
        <v>564</v>
      </c>
      <c r="C536" s="19" t="s">
        <v>28</v>
      </c>
      <c r="D536" s="20">
        <v>1285.4441218899999</v>
      </c>
      <c r="E536" s="21">
        <v>447.10364197000001</v>
      </c>
      <c r="F536" s="22">
        <v>413.56732706999998</v>
      </c>
      <c r="G536" s="22">
        <v>33.536314900000001</v>
      </c>
      <c r="H536" s="23">
        <v>838.34047992000001</v>
      </c>
      <c r="I536" s="22">
        <v>298.88828577999999</v>
      </c>
      <c r="J536" s="22">
        <v>108.8818641</v>
      </c>
      <c r="K536" s="22">
        <v>0</v>
      </c>
      <c r="L536" s="22">
        <v>5.2500000000000002E-5</v>
      </c>
      <c r="M536" s="22">
        <v>8.1029409999999996E-2</v>
      </c>
      <c r="N536" s="22">
        <v>0.59823614000000003</v>
      </c>
      <c r="O536" s="22">
        <v>362.64558991000001</v>
      </c>
      <c r="P536" s="22">
        <v>0.22897196</v>
      </c>
      <c r="Q536" s="24">
        <v>4.2806399999999996E-3</v>
      </c>
      <c r="R536" s="22">
        <v>5.6468999999999998E-3</v>
      </c>
      <c r="S536" s="22">
        <v>1.4000000000000001E-7</v>
      </c>
      <c r="T536" s="22">
        <v>8.1931115900000009</v>
      </c>
      <c r="U536" s="22">
        <v>46.635158179999998</v>
      </c>
      <c r="V536" s="22">
        <v>11.5701839</v>
      </c>
      <c r="W536" s="22">
        <v>0.60806877000000004</v>
      </c>
      <c r="Y536" s="2">
        <v>7</v>
      </c>
      <c r="Z536" s="2">
        <v>2006</v>
      </c>
    </row>
    <row r="537" spans="2:26" ht="12.75" x14ac:dyDescent="0.2">
      <c r="B537" s="18" t="s">
        <v>565</v>
      </c>
      <c r="C537" s="19" t="s">
        <v>29</v>
      </c>
      <c r="D537" s="20">
        <v>209.28026679000001</v>
      </c>
      <c r="E537" s="21">
        <v>40.41554841</v>
      </c>
      <c r="F537" s="22">
        <v>33.469096530000002</v>
      </c>
      <c r="G537" s="22">
        <v>6.9464518799999997</v>
      </c>
      <c r="H537" s="23">
        <v>168.86471838</v>
      </c>
      <c r="I537" s="22">
        <v>57.676162730000001</v>
      </c>
      <c r="J537" s="22">
        <v>14.86206235</v>
      </c>
      <c r="K537" s="22">
        <v>0</v>
      </c>
      <c r="L537" s="22">
        <v>0</v>
      </c>
      <c r="M537" s="22">
        <v>0</v>
      </c>
      <c r="N537" s="22">
        <v>0.2013614</v>
      </c>
      <c r="O537" s="22">
        <v>69.510672389999996</v>
      </c>
      <c r="P537" s="22">
        <v>4.6523189999999999E-2</v>
      </c>
      <c r="Q537" s="24">
        <v>0</v>
      </c>
      <c r="R537" s="22">
        <v>0</v>
      </c>
      <c r="S537" s="22">
        <v>0</v>
      </c>
      <c r="T537" s="22">
        <v>3.9427962299999999</v>
      </c>
      <c r="U537" s="22">
        <v>16.31470289</v>
      </c>
      <c r="V537" s="22">
        <v>6.2983532999999996</v>
      </c>
      <c r="W537" s="22">
        <v>1.20839E-2</v>
      </c>
      <c r="Y537" s="2">
        <v>8</v>
      </c>
      <c r="Z537" s="2">
        <v>2007</v>
      </c>
    </row>
    <row r="538" spans="2:26" ht="12.75" x14ac:dyDescent="0.2">
      <c r="B538" s="18" t="s">
        <v>566</v>
      </c>
      <c r="C538" s="19" t="s">
        <v>498</v>
      </c>
      <c r="D538" s="20">
        <v>251.227395</v>
      </c>
      <c r="E538" s="21">
        <v>35.78524101</v>
      </c>
      <c r="F538" s="22">
        <v>30.528414380000001</v>
      </c>
      <c r="G538" s="22">
        <v>5.2568266299999999</v>
      </c>
      <c r="H538" s="23">
        <v>215.44215399000001</v>
      </c>
      <c r="I538" s="22">
        <v>70.973804650000005</v>
      </c>
      <c r="J538" s="22">
        <v>18.384445960000001</v>
      </c>
      <c r="K538" s="22">
        <v>0</v>
      </c>
      <c r="L538" s="22">
        <v>0</v>
      </c>
      <c r="M538" s="22">
        <v>0</v>
      </c>
      <c r="N538" s="22">
        <v>0.45433351999999999</v>
      </c>
      <c r="O538" s="22">
        <v>87.536347460000002</v>
      </c>
      <c r="P538" s="22">
        <v>2.304645E-2</v>
      </c>
      <c r="Q538" s="24">
        <v>0</v>
      </c>
      <c r="R538" s="22">
        <v>7.5000000000000002E-6</v>
      </c>
      <c r="S538" s="22">
        <v>0</v>
      </c>
      <c r="T538" s="22">
        <v>8.1991109400000006</v>
      </c>
      <c r="U538" s="22">
        <v>22.197287930000002</v>
      </c>
      <c r="V538" s="22">
        <v>7.5247344700000003</v>
      </c>
      <c r="W538" s="22">
        <v>0.14903511</v>
      </c>
      <c r="Y538" s="2">
        <v>9</v>
      </c>
      <c r="Z538" s="2">
        <v>2008</v>
      </c>
    </row>
    <row r="539" spans="2:26" ht="12.75" x14ac:dyDescent="0.2">
      <c r="B539" s="18" t="s">
        <v>567</v>
      </c>
      <c r="C539" s="19" t="s">
        <v>30</v>
      </c>
      <c r="D539" s="20">
        <v>140.52173071999999</v>
      </c>
      <c r="E539" s="21">
        <v>19.93378251</v>
      </c>
      <c r="F539" s="22">
        <v>18.266430669999998</v>
      </c>
      <c r="G539" s="22">
        <v>1.66735184</v>
      </c>
      <c r="H539" s="23">
        <v>120.58794820999999</v>
      </c>
      <c r="I539" s="22">
        <v>33.965745679999998</v>
      </c>
      <c r="J539" s="22">
        <v>10.394780409999999</v>
      </c>
      <c r="K539" s="22">
        <v>0</v>
      </c>
      <c r="L539" s="22">
        <v>0</v>
      </c>
      <c r="M539" s="22">
        <v>0</v>
      </c>
      <c r="N539" s="22">
        <v>0.15971769999999999</v>
      </c>
      <c r="O539" s="22">
        <v>44.055294930000002</v>
      </c>
      <c r="P539" s="22">
        <v>1.4129279999999999E-2</v>
      </c>
      <c r="Q539" s="24">
        <v>0</v>
      </c>
      <c r="R539" s="22">
        <v>1.5625000000000001E-3</v>
      </c>
      <c r="S539" s="22">
        <v>0</v>
      </c>
      <c r="T539" s="22">
        <v>2.80881815</v>
      </c>
      <c r="U539" s="22">
        <v>20.49791209</v>
      </c>
      <c r="V539" s="22">
        <v>8.6102097000000004</v>
      </c>
      <c r="W539" s="22">
        <v>7.9777769999999998E-2</v>
      </c>
      <c r="Y539" s="2">
        <v>10</v>
      </c>
      <c r="Z539" s="2">
        <v>2009</v>
      </c>
    </row>
    <row r="540" spans="2:26" ht="12.75" x14ac:dyDescent="0.2">
      <c r="B540" s="18" t="s">
        <v>568</v>
      </c>
      <c r="C540" s="19" t="s">
        <v>31</v>
      </c>
      <c r="D540" s="20">
        <v>216.51457615000001</v>
      </c>
      <c r="E540" s="21">
        <v>51.409361060000002</v>
      </c>
      <c r="F540" s="22">
        <v>45.460250289999998</v>
      </c>
      <c r="G540" s="22">
        <v>5.9491107699999999</v>
      </c>
      <c r="H540" s="23">
        <v>165.10521509</v>
      </c>
      <c r="I540" s="22">
        <v>38.840660720000002</v>
      </c>
      <c r="J540" s="22">
        <v>16.591592299999999</v>
      </c>
      <c r="K540" s="22">
        <v>0</v>
      </c>
      <c r="L540" s="22">
        <v>0</v>
      </c>
      <c r="M540" s="22">
        <v>2.694028E-2</v>
      </c>
      <c r="N540" s="22">
        <v>0.39528619999999998</v>
      </c>
      <c r="O540" s="22">
        <v>62.544580279999998</v>
      </c>
      <c r="P540" s="22">
        <v>1.4999999999999999E-4</v>
      </c>
      <c r="Q540" s="24">
        <v>0</v>
      </c>
      <c r="R540" s="22">
        <v>2.9999999999999997E-4</v>
      </c>
      <c r="S540" s="22">
        <v>0</v>
      </c>
      <c r="T540" s="22">
        <v>3.7034414899999999</v>
      </c>
      <c r="U540" s="22">
        <v>27.21062375</v>
      </c>
      <c r="V540" s="22">
        <v>15.724070940000001</v>
      </c>
      <c r="W540" s="22">
        <v>6.7569130000000005E-2</v>
      </c>
      <c r="Y540" s="2">
        <v>11</v>
      </c>
      <c r="Z540" s="2">
        <v>2010</v>
      </c>
    </row>
    <row r="541" spans="2:26" ht="12.75" x14ac:dyDescent="0.2">
      <c r="B541" s="18" t="s">
        <v>569</v>
      </c>
      <c r="C541" s="12" t="s">
        <v>32</v>
      </c>
      <c r="D541" s="13">
        <v>1953.4137476599999</v>
      </c>
      <c r="E541" s="14">
        <v>432.47235994999994</v>
      </c>
      <c r="F541" s="15">
        <v>322.78100395999996</v>
      </c>
      <c r="G541" s="15">
        <v>109.69135598999999</v>
      </c>
      <c r="H541" s="16">
        <v>1520.9413877100001</v>
      </c>
      <c r="I541" s="15">
        <v>475.06075066000005</v>
      </c>
      <c r="J541" s="15">
        <v>140.65611428</v>
      </c>
      <c r="K541" s="15">
        <v>0</v>
      </c>
      <c r="L541" s="15">
        <v>2.5244199999999999E-3</v>
      </c>
      <c r="M541" s="15">
        <v>0</v>
      </c>
      <c r="N541" s="15">
        <v>2.2210204299999998</v>
      </c>
      <c r="O541" s="15">
        <v>548.91115238999998</v>
      </c>
      <c r="P541" s="15">
        <v>137.24295002999997</v>
      </c>
      <c r="Q541" s="17">
        <v>1.06251965</v>
      </c>
      <c r="R541" s="15">
        <v>3.1324999999999999E-3</v>
      </c>
      <c r="S541" s="15">
        <v>5.8499999999999999E-5</v>
      </c>
      <c r="T541" s="15">
        <v>26.546511679999998</v>
      </c>
      <c r="U541" s="15">
        <v>144.77479364999999</v>
      </c>
      <c r="V541" s="15">
        <v>44.132712310000002</v>
      </c>
      <c r="W541" s="15">
        <v>0.32714721000000002</v>
      </c>
      <c r="Y541" s="2">
        <v>12</v>
      </c>
      <c r="Z541" s="2">
        <v>2011</v>
      </c>
    </row>
    <row r="542" spans="2:26" ht="12.75" x14ac:dyDescent="0.2">
      <c r="B542" s="18" t="s">
        <v>570</v>
      </c>
      <c r="C542" s="19" t="s">
        <v>33</v>
      </c>
      <c r="D542" s="20">
        <v>364.96237943</v>
      </c>
      <c r="E542" s="21">
        <v>62.905564439999999</v>
      </c>
      <c r="F542" s="22">
        <v>51.437607640000003</v>
      </c>
      <c r="G542" s="22">
        <v>11.4679568</v>
      </c>
      <c r="H542" s="23">
        <v>302.05681499000002</v>
      </c>
      <c r="I542" s="22">
        <v>90.390525530000005</v>
      </c>
      <c r="J542" s="22">
        <v>29.331830669999999</v>
      </c>
      <c r="K542" s="22">
        <v>0</v>
      </c>
      <c r="L542" s="22">
        <v>0</v>
      </c>
      <c r="M542" s="22">
        <v>0</v>
      </c>
      <c r="N542" s="22">
        <v>0.58260445000000005</v>
      </c>
      <c r="O542" s="22">
        <v>141.48635225999999</v>
      </c>
      <c r="P542" s="22">
        <v>5.6084509999999997E-2</v>
      </c>
      <c r="Q542" s="24">
        <v>0</v>
      </c>
      <c r="R542" s="22">
        <v>3.3500000000000001E-4</v>
      </c>
      <c r="S542" s="22">
        <v>0</v>
      </c>
      <c r="T542" s="22">
        <v>2.67193703</v>
      </c>
      <c r="U542" s="22">
        <v>26.70980235</v>
      </c>
      <c r="V542" s="22">
        <v>10.741149869999999</v>
      </c>
      <c r="W542" s="22">
        <v>8.6193320000000004E-2</v>
      </c>
      <c r="Y542" s="2">
        <v>13</v>
      </c>
      <c r="Z542" s="2">
        <v>2012</v>
      </c>
    </row>
    <row r="543" spans="2:26" ht="12.75" x14ac:dyDescent="0.2">
      <c r="B543" s="18" t="s">
        <v>571</v>
      </c>
      <c r="C543" s="19" t="s">
        <v>34</v>
      </c>
      <c r="D543" s="20">
        <v>290.41009480000002</v>
      </c>
      <c r="E543" s="21">
        <v>52.397721730000001</v>
      </c>
      <c r="F543" s="22">
        <v>43.134024089999997</v>
      </c>
      <c r="G543" s="22">
        <v>9.2636976400000002</v>
      </c>
      <c r="H543" s="23">
        <v>238.01237307</v>
      </c>
      <c r="I543" s="22">
        <v>96.333416380000003</v>
      </c>
      <c r="J543" s="22">
        <v>18.498501950000001</v>
      </c>
      <c r="K543" s="22">
        <v>0</v>
      </c>
      <c r="L543" s="22">
        <v>0</v>
      </c>
      <c r="M543" s="22">
        <v>0</v>
      </c>
      <c r="N543" s="22">
        <v>0.25566541999999998</v>
      </c>
      <c r="O543" s="22">
        <v>84.960261419999995</v>
      </c>
      <c r="P543" s="22">
        <v>1.2935540000000001E-2</v>
      </c>
      <c r="Q543" s="24">
        <v>0.92202406000000003</v>
      </c>
      <c r="R543" s="22">
        <v>1.5399999999999999E-3</v>
      </c>
      <c r="S543" s="22">
        <v>0</v>
      </c>
      <c r="T543" s="22">
        <v>5.0002456500000001</v>
      </c>
      <c r="U543" s="22">
        <v>23.891718999999998</v>
      </c>
      <c r="V543" s="22">
        <v>8.0819051099999992</v>
      </c>
      <c r="W543" s="22">
        <v>5.4158539999999998E-2</v>
      </c>
      <c r="Y543" s="2">
        <v>14</v>
      </c>
      <c r="Z543" s="2">
        <v>2013</v>
      </c>
    </row>
    <row r="544" spans="2:26" ht="12.75" x14ac:dyDescent="0.2">
      <c r="B544" s="18" t="s">
        <v>572</v>
      </c>
      <c r="C544" s="19" t="s">
        <v>35</v>
      </c>
      <c r="D544" s="20">
        <v>651.04037906999997</v>
      </c>
      <c r="E544" s="21">
        <v>252.60868920999999</v>
      </c>
      <c r="F544" s="22">
        <v>169.86223439</v>
      </c>
      <c r="G544" s="22">
        <v>82.746454819999997</v>
      </c>
      <c r="H544" s="23">
        <v>398.43168986000001</v>
      </c>
      <c r="I544" s="22">
        <v>99.395914820000002</v>
      </c>
      <c r="J544" s="22">
        <v>39.634929059999997</v>
      </c>
      <c r="K544" s="22">
        <v>0</v>
      </c>
      <c r="L544" s="22">
        <v>0</v>
      </c>
      <c r="M544" s="22">
        <v>0</v>
      </c>
      <c r="N544" s="22">
        <v>0.53345869999999995</v>
      </c>
      <c r="O544" s="22">
        <v>86.828938410000006</v>
      </c>
      <c r="P544" s="22">
        <v>137.15451480999999</v>
      </c>
      <c r="Q544" s="24">
        <v>0</v>
      </c>
      <c r="R544" s="22">
        <v>8.5749999999999997E-4</v>
      </c>
      <c r="S544" s="22">
        <v>0</v>
      </c>
      <c r="T544" s="22">
        <v>3.0989755200000002</v>
      </c>
      <c r="U544" s="22">
        <v>18.952962150000001</v>
      </c>
      <c r="V544" s="22">
        <v>12.7940773</v>
      </c>
      <c r="W544" s="22">
        <v>3.7061589999999998E-2</v>
      </c>
      <c r="Y544" s="2">
        <v>15</v>
      </c>
      <c r="Z544" s="2">
        <v>2014</v>
      </c>
    </row>
    <row r="545" spans="2:26" ht="12.75" x14ac:dyDescent="0.2">
      <c r="B545" s="18" t="s">
        <v>573</v>
      </c>
      <c r="C545" s="19" t="s">
        <v>36</v>
      </c>
      <c r="D545" s="20">
        <v>283.16171100999998</v>
      </c>
      <c r="E545" s="21">
        <v>29.389428110000001</v>
      </c>
      <c r="F545" s="22">
        <v>27.778767590000001</v>
      </c>
      <c r="G545" s="22">
        <v>1.6106605199999999</v>
      </c>
      <c r="H545" s="23">
        <v>253.77228289999999</v>
      </c>
      <c r="I545" s="22">
        <v>96.279234259999996</v>
      </c>
      <c r="J545" s="22">
        <v>23.084809409999998</v>
      </c>
      <c r="K545" s="22">
        <v>0</v>
      </c>
      <c r="L545" s="22">
        <v>1.4999999999999999E-4</v>
      </c>
      <c r="M545" s="22">
        <v>0</v>
      </c>
      <c r="N545" s="22">
        <v>0.33387967000000002</v>
      </c>
      <c r="O545" s="22">
        <v>102.79977002</v>
      </c>
      <c r="P545" s="22">
        <v>3.1273E-3</v>
      </c>
      <c r="Q545" s="24">
        <v>0</v>
      </c>
      <c r="R545" s="22">
        <v>2.2500000000000001E-5</v>
      </c>
      <c r="S545" s="22">
        <v>0</v>
      </c>
      <c r="T545" s="22">
        <v>6.1503341000000002</v>
      </c>
      <c r="U545" s="22">
        <v>22.795127959999999</v>
      </c>
      <c r="V545" s="22">
        <v>2.2621641399999999</v>
      </c>
      <c r="W545" s="22">
        <v>6.3663540000000005E-2</v>
      </c>
      <c r="Y545" s="2">
        <v>16</v>
      </c>
      <c r="Z545" s="2">
        <v>2015</v>
      </c>
    </row>
    <row r="546" spans="2:26" ht="12.75" x14ac:dyDescent="0.2">
      <c r="B546" s="18" t="s">
        <v>574</v>
      </c>
      <c r="C546" s="19" t="s">
        <v>37</v>
      </c>
      <c r="D546" s="20">
        <v>58.95989719</v>
      </c>
      <c r="E546" s="21">
        <v>5.9935078099999997</v>
      </c>
      <c r="F546" s="22">
        <v>4.5215387299999996</v>
      </c>
      <c r="G546" s="22">
        <v>1.47196908</v>
      </c>
      <c r="H546" s="23">
        <v>52.966389380000003</v>
      </c>
      <c r="I546" s="22">
        <v>13.8703558</v>
      </c>
      <c r="J546" s="22">
        <v>4.1976433699999998</v>
      </c>
      <c r="K546" s="22">
        <v>0</v>
      </c>
      <c r="L546" s="22">
        <v>0</v>
      </c>
      <c r="M546" s="22">
        <v>0</v>
      </c>
      <c r="N546" s="22">
        <v>0.25953543000000001</v>
      </c>
      <c r="O546" s="22">
        <v>20.365090519999999</v>
      </c>
      <c r="P546" s="22">
        <v>4.37799E-3</v>
      </c>
      <c r="Q546" s="24">
        <v>0</v>
      </c>
      <c r="R546" s="22">
        <v>2.4499999999999999E-4</v>
      </c>
      <c r="S546" s="22">
        <v>0</v>
      </c>
      <c r="T546" s="22">
        <v>1.70051233</v>
      </c>
      <c r="U546" s="22">
        <v>10.844789029999999</v>
      </c>
      <c r="V546" s="22">
        <v>1.70733991</v>
      </c>
      <c r="W546" s="22">
        <v>1.6500000000000001E-2</v>
      </c>
    </row>
    <row r="547" spans="2:26" ht="12.75" x14ac:dyDescent="0.2">
      <c r="B547" s="18" t="s">
        <v>575</v>
      </c>
      <c r="C547" s="19" t="s">
        <v>38</v>
      </c>
      <c r="D547" s="20">
        <v>201.16421939</v>
      </c>
      <c r="E547" s="21">
        <v>16.94893158</v>
      </c>
      <c r="F547" s="22">
        <v>14.818599730000001</v>
      </c>
      <c r="G547" s="22">
        <v>2.1303318500000001</v>
      </c>
      <c r="H547" s="23">
        <v>184.21528781000001</v>
      </c>
      <c r="I547" s="22">
        <v>51.003832119999998</v>
      </c>
      <c r="J547" s="22">
        <v>18.01018208</v>
      </c>
      <c r="K547" s="22">
        <v>0</v>
      </c>
      <c r="L547" s="22">
        <v>0</v>
      </c>
      <c r="M547" s="22">
        <v>0</v>
      </c>
      <c r="N547" s="22">
        <v>2.6912309999999998E-2</v>
      </c>
      <c r="O547" s="22">
        <v>77.594977540000002</v>
      </c>
      <c r="P547" s="22">
        <v>3.31964E-3</v>
      </c>
      <c r="Q547" s="24">
        <v>0.14049559</v>
      </c>
      <c r="R547" s="22">
        <v>5.2500000000000002E-5</v>
      </c>
      <c r="S547" s="22">
        <v>5.8499999999999999E-5</v>
      </c>
      <c r="T547" s="22">
        <v>5.5278183399999996</v>
      </c>
      <c r="U547" s="22">
        <v>27.285788270000001</v>
      </c>
      <c r="V547" s="22">
        <v>4.6040969699999996</v>
      </c>
      <c r="W547" s="22">
        <v>1.7753950000000001E-2</v>
      </c>
    </row>
    <row r="548" spans="2:26" ht="12.75" x14ac:dyDescent="0.2">
      <c r="B548" s="18" t="s">
        <v>576</v>
      </c>
      <c r="C548" s="19" t="s">
        <v>39</v>
      </c>
      <c r="D548" s="20">
        <v>103.71506677000001</v>
      </c>
      <c r="E548" s="21">
        <v>12.228517070000001</v>
      </c>
      <c r="F548" s="22">
        <v>11.228231790000001</v>
      </c>
      <c r="G548" s="22">
        <v>1.0002852799999999</v>
      </c>
      <c r="H548" s="23">
        <v>91.486549699999998</v>
      </c>
      <c r="I548" s="22">
        <v>27.787471750000002</v>
      </c>
      <c r="J548" s="22">
        <v>7.8982177399999998</v>
      </c>
      <c r="K548" s="22">
        <v>0</v>
      </c>
      <c r="L548" s="22">
        <v>2.3744199999999999E-3</v>
      </c>
      <c r="M548" s="22">
        <v>0</v>
      </c>
      <c r="N548" s="22">
        <v>0.22896445000000001</v>
      </c>
      <c r="O548" s="22">
        <v>34.875762219999999</v>
      </c>
      <c r="P548" s="22">
        <v>8.5902400000000007E-3</v>
      </c>
      <c r="Q548" s="24">
        <v>0</v>
      </c>
      <c r="R548" s="22">
        <v>8.0000000000000007E-5</v>
      </c>
      <c r="S548" s="22">
        <v>0</v>
      </c>
      <c r="T548" s="22">
        <v>2.3966887099999998</v>
      </c>
      <c r="U548" s="22">
        <v>14.29460489</v>
      </c>
      <c r="V548" s="22">
        <v>3.9419790099999998</v>
      </c>
      <c r="W548" s="22">
        <v>5.1816269999999998E-2</v>
      </c>
    </row>
    <row r="549" spans="2:26" ht="12.75" x14ac:dyDescent="0.2">
      <c r="B549" s="18" t="s">
        <v>577</v>
      </c>
      <c r="C549" s="12" t="s">
        <v>40</v>
      </c>
      <c r="D549" s="13">
        <v>2199.1799731900001</v>
      </c>
      <c r="E549" s="14">
        <v>453.13331689</v>
      </c>
      <c r="F549" s="15">
        <v>367.46824543000002</v>
      </c>
      <c r="G549" s="15">
        <v>85.665071459999993</v>
      </c>
      <c r="H549" s="16">
        <v>1746.0466563</v>
      </c>
      <c r="I549" s="15">
        <v>558.67353217000004</v>
      </c>
      <c r="J549" s="15">
        <v>148.77235179000002</v>
      </c>
      <c r="K549" s="15">
        <v>0</v>
      </c>
      <c r="L549" s="15">
        <v>0</v>
      </c>
      <c r="M549" s="15">
        <v>3.8329349999999998E-2</v>
      </c>
      <c r="N549" s="15">
        <v>2.0595623299999999</v>
      </c>
      <c r="O549" s="15">
        <v>643.09423458000003</v>
      </c>
      <c r="P549" s="15">
        <v>38.761071979999997</v>
      </c>
      <c r="Q549" s="17">
        <v>0</v>
      </c>
      <c r="R549" s="15">
        <v>0.22350744999999997</v>
      </c>
      <c r="S549" s="15">
        <v>1.5846249999999999E-2</v>
      </c>
      <c r="T549" s="15">
        <v>49.319050690000005</v>
      </c>
      <c r="U549" s="15">
        <v>207.43588394</v>
      </c>
      <c r="V549" s="15">
        <v>97.044831209999984</v>
      </c>
      <c r="W549" s="15">
        <v>0.60845456000000009</v>
      </c>
    </row>
    <row r="550" spans="2:26" ht="12.75" x14ac:dyDescent="0.2">
      <c r="B550" s="18" t="s">
        <v>578</v>
      </c>
      <c r="C550" s="19" t="s">
        <v>41</v>
      </c>
      <c r="D550" s="20">
        <v>272.74624210000002</v>
      </c>
      <c r="E550" s="21">
        <v>46.487901600000001</v>
      </c>
      <c r="F550" s="22">
        <v>40.709179669999997</v>
      </c>
      <c r="G550" s="22">
        <v>5.7787219299999997</v>
      </c>
      <c r="H550" s="23">
        <v>226.2583405</v>
      </c>
      <c r="I550" s="22">
        <v>54.185899839999998</v>
      </c>
      <c r="J550" s="22">
        <v>19.297329359999999</v>
      </c>
      <c r="K550" s="22">
        <v>0</v>
      </c>
      <c r="L550" s="22">
        <v>0</v>
      </c>
      <c r="M550" s="22">
        <v>0</v>
      </c>
      <c r="N550" s="22">
        <v>0.43213912999999998</v>
      </c>
      <c r="O550" s="22">
        <v>80.792592189999993</v>
      </c>
      <c r="P550" s="22">
        <v>1.9084499999999999E-3</v>
      </c>
      <c r="Q550" s="24">
        <v>0</v>
      </c>
      <c r="R550" s="22">
        <v>1.05E-4</v>
      </c>
      <c r="S550" s="22">
        <v>0</v>
      </c>
      <c r="T550" s="22">
        <v>6.2051336399999997</v>
      </c>
      <c r="U550" s="22">
        <v>42.219582320000001</v>
      </c>
      <c r="V550" s="22">
        <v>23.01558554</v>
      </c>
      <c r="W550" s="22">
        <v>0.10806503000000001</v>
      </c>
    </row>
    <row r="551" spans="2:26" ht="12.75" x14ac:dyDescent="0.2">
      <c r="B551" s="18" t="s">
        <v>579</v>
      </c>
      <c r="C551" s="19" t="s">
        <v>42</v>
      </c>
      <c r="D551" s="20">
        <v>382.10035704000001</v>
      </c>
      <c r="E551" s="21">
        <v>57.913677999999997</v>
      </c>
      <c r="F551" s="22">
        <v>45.507150860000003</v>
      </c>
      <c r="G551" s="22">
        <v>12.40652714</v>
      </c>
      <c r="H551" s="23">
        <v>324.18667904</v>
      </c>
      <c r="I551" s="22">
        <v>106.12784522</v>
      </c>
      <c r="J551" s="22">
        <v>25.408151449999998</v>
      </c>
      <c r="K551" s="22">
        <v>0</v>
      </c>
      <c r="L551" s="22">
        <v>0</v>
      </c>
      <c r="M551" s="22">
        <v>0</v>
      </c>
      <c r="N551" s="22">
        <v>0.53237161</v>
      </c>
      <c r="O551" s="22">
        <v>116.45830221999999</v>
      </c>
      <c r="P551" s="22">
        <v>1.6634701700000001</v>
      </c>
      <c r="Q551" s="24">
        <v>0</v>
      </c>
      <c r="R551" s="22">
        <v>3.5500000000000001E-4</v>
      </c>
      <c r="S551" s="22">
        <v>0</v>
      </c>
      <c r="T551" s="22">
        <v>10.569407310000001</v>
      </c>
      <c r="U551" s="22">
        <v>47.387299820000003</v>
      </c>
      <c r="V551" s="22">
        <v>15.913053789999999</v>
      </c>
      <c r="W551" s="22">
        <v>0.12642244999999999</v>
      </c>
    </row>
    <row r="552" spans="2:26" ht="12.75" x14ac:dyDescent="0.2">
      <c r="B552" s="18" t="s">
        <v>580</v>
      </c>
      <c r="C552" s="19" t="s">
        <v>43</v>
      </c>
      <c r="D552" s="20">
        <v>1033.4680474300001</v>
      </c>
      <c r="E552" s="21">
        <v>261.18539206999998</v>
      </c>
      <c r="F552" s="22">
        <v>216.39894267</v>
      </c>
      <c r="G552" s="22">
        <v>44.786449400000002</v>
      </c>
      <c r="H552" s="23">
        <v>772.28265536000004</v>
      </c>
      <c r="I552" s="22">
        <v>243.41585935000001</v>
      </c>
      <c r="J552" s="22">
        <v>71.619884760000005</v>
      </c>
      <c r="K552" s="22">
        <v>0</v>
      </c>
      <c r="L552" s="22">
        <v>0</v>
      </c>
      <c r="M552" s="22">
        <v>0</v>
      </c>
      <c r="N552" s="22">
        <v>0.59908253</v>
      </c>
      <c r="O552" s="22">
        <v>291.21372402999998</v>
      </c>
      <c r="P552" s="22">
        <v>36.326831429999999</v>
      </c>
      <c r="Q552" s="24">
        <v>0</v>
      </c>
      <c r="R552" s="22">
        <v>0.21918494999999999</v>
      </c>
      <c r="S552" s="22">
        <v>6.3099999999999997E-6</v>
      </c>
      <c r="T552" s="22">
        <v>20.771368649999999</v>
      </c>
      <c r="U552" s="22">
        <v>63.096708030000002</v>
      </c>
      <c r="V552" s="22">
        <v>44.873486790000001</v>
      </c>
      <c r="W552" s="22">
        <v>0.14651853000000001</v>
      </c>
    </row>
    <row r="553" spans="2:26" ht="12.75" x14ac:dyDescent="0.2">
      <c r="B553" s="18" t="s">
        <v>581</v>
      </c>
      <c r="C553" s="19" t="s">
        <v>499</v>
      </c>
      <c r="D553" s="20">
        <v>153.81089897999999</v>
      </c>
      <c r="E553" s="21">
        <v>50.292277599999998</v>
      </c>
      <c r="F553" s="22">
        <v>38.389316729999997</v>
      </c>
      <c r="G553" s="22">
        <v>11.902960869999999</v>
      </c>
      <c r="H553" s="23">
        <v>103.51862138</v>
      </c>
      <c r="I553" s="22">
        <v>42.630648139999998</v>
      </c>
      <c r="J553" s="22">
        <v>5.1252261199999998</v>
      </c>
      <c r="K553" s="22">
        <v>0</v>
      </c>
      <c r="L553" s="22">
        <v>0</v>
      </c>
      <c r="M553" s="22">
        <v>0</v>
      </c>
      <c r="N553" s="22">
        <v>0.1015504</v>
      </c>
      <c r="O553" s="22">
        <v>30.932322469999999</v>
      </c>
      <c r="P553" s="22">
        <v>1.3140819999999999E-2</v>
      </c>
      <c r="Q553" s="24">
        <v>0</v>
      </c>
      <c r="R553" s="22">
        <v>5.6999999999999998E-4</v>
      </c>
      <c r="S553" s="22">
        <v>0</v>
      </c>
      <c r="T553" s="22">
        <v>2.9638307500000001</v>
      </c>
      <c r="U553" s="22">
        <v>15.56354777</v>
      </c>
      <c r="V553" s="22">
        <v>6.1414878000000002</v>
      </c>
      <c r="W553" s="22">
        <v>4.6297110000000002E-2</v>
      </c>
    </row>
    <row r="554" spans="2:26" ht="12.75" x14ac:dyDescent="0.2">
      <c r="B554" s="18" t="s">
        <v>582</v>
      </c>
      <c r="C554" s="19" t="s">
        <v>44</v>
      </c>
      <c r="D554" s="20">
        <v>127.61161932</v>
      </c>
      <c r="E554" s="21">
        <v>11.3052397</v>
      </c>
      <c r="F554" s="22">
        <v>6.9140522000000004</v>
      </c>
      <c r="G554" s="22">
        <v>4.3911875</v>
      </c>
      <c r="H554" s="23">
        <v>116.30637962</v>
      </c>
      <c r="I554" s="22">
        <v>50.009906370000003</v>
      </c>
      <c r="J554" s="22">
        <v>6.2718578699999998</v>
      </c>
      <c r="K554" s="22">
        <v>0</v>
      </c>
      <c r="L554" s="22">
        <v>0</v>
      </c>
      <c r="M554" s="22">
        <v>3.8329349999999998E-2</v>
      </c>
      <c r="N554" s="22">
        <v>1.8557219999999999E-2</v>
      </c>
      <c r="O554" s="22">
        <v>43.112766219999997</v>
      </c>
      <c r="P554" s="22">
        <v>0</v>
      </c>
      <c r="Q554" s="24">
        <v>0</v>
      </c>
      <c r="R554" s="22">
        <v>1.8000000000000001E-4</v>
      </c>
      <c r="S554" s="22">
        <v>0</v>
      </c>
      <c r="T554" s="22">
        <v>3.0752841599999998</v>
      </c>
      <c r="U554" s="22">
        <v>12.421587110000001</v>
      </c>
      <c r="V554" s="22">
        <v>1.3087688900000001</v>
      </c>
      <c r="W554" s="22">
        <v>4.9142430000000001E-2</v>
      </c>
    </row>
    <row r="555" spans="2:26" ht="13.5" thickBot="1" x14ac:dyDescent="0.25">
      <c r="B555" s="18" t="s">
        <v>583</v>
      </c>
      <c r="C555" s="25" t="s">
        <v>45</v>
      </c>
      <c r="D555" s="26">
        <v>229.44280832000001</v>
      </c>
      <c r="E555" s="27">
        <v>25.948827919999999</v>
      </c>
      <c r="F555" s="28">
        <v>19.549603300000001</v>
      </c>
      <c r="G555" s="28">
        <v>6.39922462</v>
      </c>
      <c r="H555" s="29">
        <v>203.4939804</v>
      </c>
      <c r="I555" s="28">
        <v>62.30337325</v>
      </c>
      <c r="J555" s="28">
        <v>21.049902230000001</v>
      </c>
      <c r="K555" s="28">
        <v>0</v>
      </c>
      <c r="L555" s="28">
        <v>0</v>
      </c>
      <c r="M555" s="28">
        <v>0</v>
      </c>
      <c r="N555" s="28">
        <v>0.37586143999999999</v>
      </c>
      <c r="O555" s="28">
        <v>80.584527449999996</v>
      </c>
      <c r="P555" s="28">
        <v>0.75572110999999997</v>
      </c>
      <c r="Q555" s="30">
        <v>0</v>
      </c>
      <c r="R555" s="28">
        <v>3.1124999999999998E-3</v>
      </c>
      <c r="S555" s="28">
        <v>1.583994E-2</v>
      </c>
      <c r="T555" s="28">
        <v>5.7340261799999999</v>
      </c>
      <c r="U555" s="28">
        <v>26.747158890000001</v>
      </c>
      <c r="V555" s="28">
        <v>5.7924483999999996</v>
      </c>
      <c r="W555" s="28">
        <v>0.13200901000000001</v>
      </c>
    </row>
    <row r="556" spans="2:26" ht="14.25" thickTop="1" thickBot="1" x14ac:dyDescent="0.25">
      <c r="C556" s="45"/>
      <c r="D556" s="46"/>
      <c r="E556" s="47"/>
      <c r="F556" s="48"/>
      <c r="G556" s="48"/>
      <c r="H556" s="47"/>
      <c r="I556" s="48"/>
      <c r="J556" s="48"/>
      <c r="K556" s="48"/>
      <c r="L556" s="48"/>
      <c r="M556" s="48"/>
      <c r="N556" s="48"/>
      <c r="O556" s="48"/>
      <c r="P556" s="48"/>
      <c r="Q556" s="49"/>
      <c r="R556" s="48"/>
      <c r="S556" s="48"/>
      <c r="T556" s="48"/>
      <c r="U556" s="48"/>
      <c r="V556" s="48"/>
      <c r="W556" s="48"/>
    </row>
    <row r="557" spans="2:26" ht="27.75" thickTop="1" x14ac:dyDescent="0.2">
      <c r="C557" s="35">
        <v>2023</v>
      </c>
      <c r="D557" s="5" t="s">
        <v>3</v>
      </c>
      <c r="E557" s="6" t="s">
        <v>4</v>
      </c>
      <c r="F557" s="5" t="s">
        <v>5</v>
      </c>
      <c r="G557" s="5" t="s">
        <v>6</v>
      </c>
      <c r="H557" s="5" t="s">
        <v>7</v>
      </c>
      <c r="I557" s="5" t="s">
        <v>8</v>
      </c>
      <c r="J557" s="5" t="s">
        <v>9</v>
      </c>
      <c r="K557" s="5" t="s">
        <v>10</v>
      </c>
      <c r="L557" s="5" t="s">
        <v>11</v>
      </c>
      <c r="M557" s="5" t="s">
        <v>12</v>
      </c>
      <c r="N557" s="5" t="s">
        <v>13</v>
      </c>
      <c r="O557" s="5" t="s">
        <v>14</v>
      </c>
      <c r="P557" s="5" t="s">
        <v>15</v>
      </c>
      <c r="Q557" s="5" t="s">
        <v>16</v>
      </c>
      <c r="R557" s="5" t="s">
        <v>17</v>
      </c>
      <c r="S557" s="5" t="s">
        <v>18</v>
      </c>
      <c r="T557" s="5" t="s">
        <v>19</v>
      </c>
      <c r="U557" s="5" t="s">
        <v>20</v>
      </c>
      <c r="V557" s="5" t="s">
        <v>21</v>
      </c>
      <c r="W557" s="5" t="s">
        <v>22</v>
      </c>
    </row>
    <row r="558" spans="2:26" ht="14.25" x14ac:dyDescent="0.2">
      <c r="B558" s="18" t="s">
        <v>584</v>
      </c>
      <c r="C558" s="36" t="s">
        <v>3</v>
      </c>
      <c r="D558" s="7">
        <v>98180.158175490011</v>
      </c>
      <c r="E558" s="8">
        <v>30012.484107520002</v>
      </c>
      <c r="F558" s="9">
        <v>25925.414758760002</v>
      </c>
      <c r="G558" s="9">
        <v>4087.0693487599997</v>
      </c>
      <c r="H558" s="9">
        <v>68167.674067970016</v>
      </c>
      <c r="I558" s="9">
        <v>28389.943917210006</v>
      </c>
      <c r="J558" s="9">
        <v>7259.4291648699991</v>
      </c>
      <c r="K558" s="9">
        <v>0</v>
      </c>
      <c r="L558" s="9">
        <v>0.87144846999999992</v>
      </c>
      <c r="M558" s="9">
        <v>7.9738054899999993</v>
      </c>
      <c r="N558" s="9">
        <v>40.301797319999999</v>
      </c>
      <c r="O558" s="9">
        <v>22997.680077890003</v>
      </c>
      <c r="P558" s="9">
        <v>1248.5316384300002</v>
      </c>
      <c r="Q558" s="9">
        <v>316.47037126000004</v>
      </c>
      <c r="R558" s="9">
        <v>4270.2546341799998</v>
      </c>
      <c r="S558" s="9">
        <v>201.46537276000004</v>
      </c>
      <c r="T558" s="9">
        <v>588.45227599999998</v>
      </c>
      <c r="U558" s="9">
        <v>1160.4079667199999</v>
      </c>
      <c r="V558" s="9">
        <v>1675.7468364100002</v>
      </c>
      <c r="W558" s="9">
        <v>10.144760960000001</v>
      </c>
    </row>
    <row r="559" spans="2:26" ht="12.75" x14ac:dyDescent="0.2">
      <c r="B559" s="18" t="s">
        <v>585</v>
      </c>
      <c r="C559" s="12" t="s">
        <v>23</v>
      </c>
      <c r="D559" s="13">
        <v>91212.027447830013</v>
      </c>
      <c r="E559" s="14">
        <v>28518.312697270001</v>
      </c>
      <c r="F559" s="15">
        <v>24679.789018080002</v>
      </c>
      <c r="G559" s="15">
        <v>3838.5236791899997</v>
      </c>
      <c r="H559" s="16">
        <v>62693.714750560008</v>
      </c>
      <c r="I559" s="15">
        <v>26595.319078650005</v>
      </c>
      <c r="J559" s="15">
        <v>6696.3788875499995</v>
      </c>
      <c r="K559" s="15">
        <v>0</v>
      </c>
      <c r="L559" s="15">
        <v>0.87144846999999992</v>
      </c>
      <c r="M559" s="15">
        <v>7.8261382199999998</v>
      </c>
      <c r="N559" s="15">
        <v>32.269156369999997</v>
      </c>
      <c r="O559" s="15">
        <v>20945.373571120002</v>
      </c>
      <c r="P559" s="15">
        <v>1078.69143278</v>
      </c>
      <c r="Q559" s="15">
        <v>316.19759437000005</v>
      </c>
      <c r="R559" s="15">
        <v>4270.0126986200003</v>
      </c>
      <c r="S559" s="15">
        <v>201.33663477000002</v>
      </c>
      <c r="T559" s="15">
        <v>477.92051250000003</v>
      </c>
      <c r="U559" s="15">
        <v>621.2592934999999</v>
      </c>
      <c r="V559" s="15">
        <v>1442.3600272900001</v>
      </c>
      <c r="W559" s="15">
        <v>7.8982763500000006</v>
      </c>
    </row>
    <row r="560" spans="2:26" ht="12.75" x14ac:dyDescent="0.2">
      <c r="B560" s="18" t="s">
        <v>586</v>
      </c>
      <c r="C560" s="19" t="s">
        <v>24</v>
      </c>
      <c r="D560" s="20">
        <v>89914.306845060011</v>
      </c>
      <c r="E560" s="21">
        <v>28257.026501110002</v>
      </c>
      <c r="F560" s="22">
        <v>24448.523587650001</v>
      </c>
      <c r="G560" s="22">
        <v>3808.5029134599999</v>
      </c>
      <c r="H560" s="23">
        <v>61657.280343950006</v>
      </c>
      <c r="I560" s="22">
        <v>26193.890878240003</v>
      </c>
      <c r="J560" s="22">
        <v>6569.2334202799993</v>
      </c>
      <c r="K560" s="22">
        <v>0</v>
      </c>
      <c r="L560" s="22">
        <v>0.87144846999999992</v>
      </c>
      <c r="M560" s="22">
        <v>7.8261382199999998</v>
      </c>
      <c r="N560" s="22">
        <v>30.722561940000002</v>
      </c>
      <c r="O560" s="22">
        <v>20573.312258150003</v>
      </c>
      <c r="P560" s="22">
        <v>1077.5199132800001</v>
      </c>
      <c r="Q560" s="22">
        <v>316.19421729000004</v>
      </c>
      <c r="R560" s="22">
        <v>4269.96990912</v>
      </c>
      <c r="S560" s="22">
        <v>201.33663477000002</v>
      </c>
      <c r="T560" s="22">
        <v>457.08434410000001</v>
      </c>
      <c r="U560" s="22">
        <v>550.40531004999991</v>
      </c>
      <c r="V560" s="22">
        <v>1401.1098763800001</v>
      </c>
      <c r="W560" s="22">
        <v>7.8034336600000005</v>
      </c>
    </row>
    <row r="561" spans="2:23" ht="12.75" x14ac:dyDescent="0.2">
      <c r="B561" s="18" t="s">
        <v>587</v>
      </c>
      <c r="C561" s="19" t="s">
        <v>497</v>
      </c>
      <c r="D561" s="20">
        <v>680.20107064000001</v>
      </c>
      <c r="E561" s="21">
        <v>144.20597908000002</v>
      </c>
      <c r="F561" s="22">
        <v>127.66327406000001</v>
      </c>
      <c r="G561" s="22">
        <v>16.54270502</v>
      </c>
      <c r="H561" s="23">
        <v>535.99509155999999</v>
      </c>
      <c r="I561" s="22">
        <v>239.42680899000001</v>
      </c>
      <c r="J561" s="22">
        <v>58.143780460000002</v>
      </c>
      <c r="K561" s="22">
        <v>0</v>
      </c>
      <c r="L561" s="22">
        <v>0</v>
      </c>
      <c r="M561" s="22">
        <v>0</v>
      </c>
      <c r="N561" s="22">
        <v>1.04171163</v>
      </c>
      <c r="O561" s="22">
        <v>192.37048680000001</v>
      </c>
      <c r="P561" s="22">
        <v>1.15182373</v>
      </c>
      <c r="Q561" s="22">
        <v>3.7352999999999996E-4</v>
      </c>
      <c r="R561" s="22">
        <v>7.5750000000000004E-4</v>
      </c>
      <c r="S561" s="22">
        <v>0</v>
      </c>
      <c r="T561" s="22">
        <v>9.1571240100000004</v>
      </c>
      <c r="U561" s="22">
        <v>24.69834612</v>
      </c>
      <c r="V561" s="22">
        <v>9.9706320700000006</v>
      </c>
      <c r="W561" s="22">
        <v>3.324672E-2</v>
      </c>
    </row>
    <row r="562" spans="2:23" ht="12.75" x14ac:dyDescent="0.2">
      <c r="B562" s="18" t="s">
        <v>588</v>
      </c>
      <c r="C562" s="19" t="s">
        <v>25</v>
      </c>
      <c r="D562" s="20">
        <v>494.46279944999998</v>
      </c>
      <c r="E562" s="21">
        <v>103.02350643999999</v>
      </c>
      <c r="F562" s="22">
        <v>91.255131629999994</v>
      </c>
      <c r="G562" s="22">
        <v>11.768374810000001</v>
      </c>
      <c r="H562" s="23">
        <v>391.43929300999997</v>
      </c>
      <c r="I562" s="22">
        <v>124.4047638</v>
      </c>
      <c r="J562" s="22">
        <v>51.194879069999999</v>
      </c>
      <c r="K562" s="22">
        <v>0</v>
      </c>
      <c r="L562" s="22">
        <v>0</v>
      </c>
      <c r="M562" s="22">
        <v>0</v>
      </c>
      <c r="N562" s="22">
        <v>0.36216621000000004</v>
      </c>
      <c r="O562" s="22">
        <v>144.86057955000001</v>
      </c>
      <c r="P562" s="22">
        <v>0</v>
      </c>
      <c r="Q562" s="22">
        <v>0</v>
      </c>
      <c r="R562" s="22">
        <v>2.2725000000000002E-3</v>
      </c>
      <c r="S562" s="22">
        <v>0</v>
      </c>
      <c r="T562" s="22">
        <v>9.5128966699999999</v>
      </c>
      <c r="U562" s="22">
        <v>33.833294000000002</v>
      </c>
      <c r="V562" s="22">
        <v>27.247977579999997</v>
      </c>
      <c r="W562" s="22">
        <v>2.046363E-2</v>
      </c>
    </row>
    <row r="563" spans="2:23" ht="12.75" x14ac:dyDescent="0.2">
      <c r="B563" s="18" t="s">
        <v>589</v>
      </c>
      <c r="C563" s="19" t="s">
        <v>26</v>
      </c>
      <c r="D563" s="20">
        <v>123.05673268</v>
      </c>
      <c r="E563" s="21">
        <v>14.05671064</v>
      </c>
      <c r="F563" s="22">
        <v>12.34702474</v>
      </c>
      <c r="G563" s="22">
        <v>1.7096859</v>
      </c>
      <c r="H563" s="23">
        <v>109.00002203999999</v>
      </c>
      <c r="I563" s="22">
        <v>37.59662762</v>
      </c>
      <c r="J563" s="22">
        <v>17.80680774</v>
      </c>
      <c r="K563" s="22">
        <v>0</v>
      </c>
      <c r="L563" s="22">
        <v>0</v>
      </c>
      <c r="M563" s="22">
        <v>0</v>
      </c>
      <c r="N563" s="22">
        <v>0.14271659</v>
      </c>
      <c r="O563" s="22">
        <v>34.830246619999997</v>
      </c>
      <c r="P563" s="22">
        <v>1.9695770000000001E-2</v>
      </c>
      <c r="Q563" s="22">
        <v>3.0035500000000002E-3</v>
      </c>
      <c r="R563" s="22">
        <v>3.9759500000000003E-2</v>
      </c>
      <c r="S563" s="22">
        <v>0</v>
      </c>
      <c r="T563" s="22">
        <v>2.1661477200000001</v>
      </c>
      <c r="U563" s="22">
        <v>12.322343330000001</v>
      </c>
      <c r="V563" s="22">
        <v>4.03154126</v>
      </c>
      <c r="W563" s="22">
        <v>4.1132339999999996E-2</v>
      </c>
    </row>
    <row r="564" spans="2:23" ht="12.75" x14ac:dyDescent="0.2">
      <c r="B564" s="18" t="s">
        <v>590</v>
      </c>
      <c r="C564" s="12" t="s">
        <v>27</v>
      </c>
      <c r="D564" s="13">
        <v>2283.8140353500003</v>
      </c>
      <c r="E564" s="14">
        <v>574.17079577999993</v>
      </c>
      <c r="F564" s="15">
        <v>520.24721820999991</v>
      </c>
      <c r="G564" s="15">
        <v>53.923577569999999</v>
      </c>
      <c r="H564" s="16">
        <v>1709.6432395700001</v>
      </c>
      <c r="I564" s="15">
        <v>577.19430894000004</v>
      </c>
      <c r="J564" s="15">
        <v>201.24375071999998</v>
      </c>
      <c r="K564" s="15">
        <v>0</v>
      </c>
      <c r="L564" s="15">
        <v>0</v>
      </c>
      <c r="M564" s="15">
        <v>0.1224567</v>
      </c>
      <c r="N564" s="15">
        <v>2.1941713300000001</v>
      </c>
      <c r="O564" s="15">
        <v>697.31525806000002</v>
      </c>
      <c r="P564" s="15">
        <v>0.41095206000000001</v>
      </c>
      <c r="Q564" s="15">
        <v>3.0947770000000003E-2</v>
      </c>
      <c r="R564" s="15">
        <v>2.2475599999999996E-3</v>
      </c>
      <c r="S564" s="15">
        <v>2.8129999999999997E-5</v>
      </c>
      <c r="T564" s="15">
        <v>25.198190069999999</v>
      </c>
      <c r="U564" s="15">
        <v>142.89882194</v>
      </c>
      <c r="V564" s="15">
        <v>61.724021789999995</v>
      </c>
      <c r="W564" s="15">
        <v>1.3080845000000001</v>
      </c>
    </row>
    <row r="565" spans="2:23" ht="12.75" x14ac:dyDescent="0.2">
      <c r="B565" s="18" t="s">
        <v>591</v>
      </c>
      <c r="C565" s="19" t="s">
        <v>28</v>
      </c>
      <c r="D565" s="20">
        <v>1319.47210718</v>
      </c>
      <c r="E565" s="21">
        <v>392.52954545</v>
      </c>
      <c r="F565" s="22">
        <v>361.27653261</v>
      </c>
      <c r="G565" s="22">
        <v>31.25301284</v>
      </c>
      <c r="H565" s="23">
        <v>926.94256173000008</v>
      </c>
      <c r="I565" s="22">
        <v>337.42971776000002</v>
      </c>
      <c r="J565" s="22">
        <v>125.60321762000001</v>
      </c>
      <c r="K565" s="22">
        <v>0</v>
      </c>
      <c r="L565" s="22">
        <v>0</v>
      </c>
      <c r="M565" s="22">
        <v>8.5653030000000005E-2</v>
      </c>
      <c r="N565" s="22">
        <v>0.96013581999999997</v>
      </c>
      <c r="O565" s="22">
        <v>390.20744217999999</v>
      </c>
      <c r="P565" s="22">
        <v>0.34612770000000004</v>
      </c>
      <c r="Q565" s="22">
        <v>1.424887E-2</v>
      </c>
      <c r="R565" s="22">
        <v>1.3285599999999999E-3</v>
      </c>
      <c r="S565" s="22">
        <v>3.9000000000000002E-7</v>
      </c>
      <c r="T565" s="22">
        <v>8.32692765</v>
      </c>
      <c r="U565" s="22">
        <v>49.223634759999996</v>
      </c>
      <c r="V565" s="22">
        <v>13.751651349999999</v>
      </c>
      <c r="W565" s="22">
        <v>0.99247604</v>
      </c>
    </row>
    <row r="566" spans="2:23" ht="12.75" x14ac:dyDescent="0.2">
      <c r="B566" s="18" t="s">
        <v>592</v>
      </c>
      <c r="C566" s="19" t="s">
        <v>29</v>
      </c>
      <c r="D566" s="20">
        <v>263.94214343000004</v>
      </c>
      <c r="E566" s="21">
        <v>57.746532620000004</v>
      </c>
      <c r="F566" s="22">
        <v>48.581560250000003</v>
      </c>
      <c r="G566" s="22">
        <v>9.1649723699999992</v>
      </c>
      <c r="H566" s="23">
        <v>206.19561081000003</v>
      </c>
      <c r="I566" s="22">
        <v>71.100037099999994</v>
      </c>
      <c r="J566" s="22">
        <v>21.90342862</v>
      </c>
      <c r="K566" s="22">
        <v>0</v>
      </c>
      <c r="L566" s="22">
        <v>0</v>
      </c>
      <c r="M566" s="22">
        <v>0</v>
      </c>
      <c r="N566" s="22">
        <v>0.44220328000000003</v>
      </c>
      <c r="O566" s="22">
        <v>83.855205269999999</v>
      </c>
      <c r="P566" s="22">
        <v>3.3942069999999998E-2</v>
      </c>
      <c r="Q566" s="22">
        <v>0</v>
      </c>
      <c r="R566" s="22">
        <v>0</v>
      </c>
      <c r="S566" s="22">
        <v>0</v>
      </c>
      <c r="T566" s="22">
        <v>3.9691261299999998</v>
      </c>
      <c r="U566" s="22">
        <v>17.426280600000002</v>
      </c>
      <c r="V566" s="22">
        <v>7.4531653499999999</v>
      </c>
      <c r="W566" s="22">
        <v>1.222239E-2</v>
      </c>
    </row>
    <row r="567" spans="2:23" ht="12.75" x14ac:dyDescent="0.2">
      <c r="B567" s="18" t="s">
        <v>593</v>
      </c>
      <c r="C567" s="19" t="s">
        <v>498</v>
      </c>
      <c r="D567" s="20">
        <v>293.93849527999998</v>
      </c>
      <c r="E567" s="21">
        <v>40.91081312</v>
      </c>
      <c r="F567" s="22">
        <v>35.843838599999998</v>
      </c>
      <c r="G567" s="22">
        <v>5.0669745199999996</v>
      </c>
      <c r="H567" s="23">
        <v>253.02768215999998</v>
      </c>
      <c r="I567" s="22">
        <v>85.71779045000001</v>
      </c>
      <c r="J567" s="22">
        <v>20.114741049999999</v>
      </c>
      <c r="K567" s="22">
        <v>0</v>
      </c>
      <c r="L567" s="22">
        <v>0</v>
      </c>
      <c r="M567" s="22">
        <v>1.485532E-2</v>
      </c>
      <c r="N567" s="22">
        <v>0.48769232000000001</v>
      </c>
      <c r="O567" s="22">
        <v>106.60762936</v>
      </c>
      <c r="P567" s="22">
        <v>1.525844E-2</v>
      </c>
      <c r="Q567" s="22">
        <v>1.6698900000000003E-2</v>
      </c>
      <c r="R567" s="22">
        <v>6.0000000000000002E-5</v>
      </c>
      <c r="S567" s="22">
        <v>0</v>
      </c>
      <c r="T567" s="22">
        <v>5.8433403400000001</v>
      </c>
      <c r="U567" s="22">
        <v>24.360034260000003</v>
      </c>
      <c r="V567" s="22">
        <v>9.6997901099999986</v>
      </c>
      <c r="W567" s="22">
        <v>0.14979160999999999</v>
      </c>
    </row>
    <row r="568" spans="2:23" ht="12.75" x14ac:dyDescent="0.2">
      <c r="B568" s="18" t="s">
        <v>594</v>
      </c>
      <c r="C568" s="19" t="s">
        <v>30</v>
      </c>
      <c r="D568" s="20">
        <v>160.54510324999998</v>
      </c>
      <c r="E568" s="21">
        <v>23.366765359999999</v>
      </c>
      <c r="F568" s="22">
        <v>21.35409357</v>
      </c>
      <c r="G568" s="22">
        <v>2.0126717900000002</v>
      </c>
      <c r="H568" s="23">
        <v>137.17833788999999</v>
      </c>
      <c r="I568" s="22">
        <v>38.898366189999997</v>
      </c>
      <c r="J568" s="22">
        <v>12.8560216</v>
      </c>
      <c r="K568" s="22">
        <v>0</v>
      </c>
      <c r="L568" s="22">
        <v>0</v>
      </c>
      <c r="M568" s="22">
        <v>0</v>
      </c>
      <c r="N568" s="22">
        <v>8.702008E-2</v>
      </c>
      <c r="O568" s="22">
        <v>50.078172880000004</v>
      </c>
      <c r="P568" s="22">
        <v>1.3566160000000001E-2</v>
      </c>
      <c r="Q568" s="22">
        <v>0</v>
      </c>
      <c r="R568" s="22">
        <v>8.4400000000000002E-4</v>
      </c>
      <c r="S568" s="22">
        <v>1.1000000000000001E-7</v>
      </c>
      <c r="T568" s="22">
        <v>3.0462456699999998</v>
      </c>
      <c r="U568" s="22">
        <v>21.90823516</v>
      </c>
      <c r="V568" s="22">
        <v>10.20411708</v>
      </c>
      <c r="W568" s="22">
        <v>8.5748960000000013E-2</v>
      </c>
    </row>
    <row r="569" spans="2:23" ht="12.75" x14ac:dyDescent="0.2">
      <c r="B569" s="18" t="s">
        <v>595</v>
      </c>
      <c r="C569" s="19" t="s">
        <v>31</v>
      </c>
      <c r="D569" s="20">
        <v>245.91618621000001</v>
      </c>
      <c r="E569" s="21">
        <v>59.617139229999999</v>
      </c>
      <c r="F569" s="22">
        <v>53.191193179999999</v>
      </c>
      <c r="G569" s="22">
        <v>6.4259460499999994</v>
      </c>
      <c r="H569" s="23">
        <v>186.29904698000001</v>
      </c>
      <c r="I569" s="22">
        <v>44.048397439999995</v>
      </c>
      <c r="J569" s="22">
        <v>20.766341829999998</v>
      </c>
      <c r="K569" s="22">
        <v>0</v>
      </c>
      <c r="L569" s="22">
        <v>0</v>
      </c>
      <c r="M569" s="22">
        <v>2.1948349999999998E-2</v>
      </c>
      <c r="N569" s="22">
        <v>0.21711982999999999</v>
      </c>
      <c r="O569" s="22">
        <v>66.566808370000004</v>
      </c>
      <c r="P569" s="22">
        <v>2.05769E-3</v>
      </c>
      <c r="Q569" s="22">
        <v>0</v>
      </c>
      <c r="R569" s="22">
        <v>1.5E-5</v>
      </c>
      <c r="S569" s="22">
        <v>2.7629999999999998E-5</v>
      </c>
      <c r="T569" s="22">
        <v>4.0125502800000001</v>
      </c>
      <c r="U569" s="22">
        <v>29.980637160000001</v>
      </c>
      <c r="V569" s="22">
        <v>20.615297899999998</v>
      </c>
      <c r="W569" s="22">
        <v>6.7845500000000003E-2</v>
      </c>
    </row>
    <row r="570" spans="2:23" ht="12.75" x14ac:dyDescent="0.2">
      <c r="B570" s="18" t="s">
        <v>596</v>
      </c>
      <c r="C570" s="12" t="s">
        <v>32</v>
      </c>
      <c r="D570" s="13">
        <v>2181.3342802699999</v>
      </c>
      <c r="E570" s="14">
        <v>410.09405965000008</v>
      </c>
      <c r="F570" s="15">
        <v>309.91855193000009</v>
      </c>
      <c r="G570" s="15">
        <v>100.17550772</v>
      </c>
      <c r="H570" s="16">
        <v>1771.2402206199999</v>
      </c>
      <c r="I570" s="15">
        <v>548.28881622999995</v>
      </c>
      <c r="J570" s="15">
        <v>178.32191396000002</v>
      </c>
      <c r="K570" s="15">
        <v>0</v>
      </c>
      <c r="L570" s="15">
        <v>0</v>
      </c>
      <c r="M570" s="15">
        <v>0</v>
      </c>
      <c r="N570" s="15">
        <v>2.3569135699999997</v>
      </c>
      <c r="O570" s="15">
        <v>657.4216240799999</v>
      </c>
      <c r="P570" s="15">
        <v>134.13622370000002</v>
      </c>
      <c r="Q570" s="15">
        <v>0.17446970000000001</v>
      </c>
      <c r="R570" s="15">
        <v>1.0824999999999999E-3</v>
      </c>
      <c r="S570" s="15">
        <v>4.6000000000000009E-6</v>
      </c>
      <c r="T570" s="15">
        <v>30.540714380000004</v>
      </c>
      <c r="U570" s="15">
        <v>164.17243554000001</v>
      </c>
      <c r="V570" s="15">
        <v>55.494836860000007</v>
      </c>
      <c r="W570" s="15">
        <v>0.33118550000000002</v>
      </c>
    </row>
    <row r="571" spans="2:23" ht="12.75" x14ac:dyDescent="0.2">
      <c r="B571" s="18" t="s">
        <v>597</v>
      </c>
      <c r="C571" s="19" t="s">
        <v>33</v>
      </c>
      <c r="D571" s="20">
        <v>376.32967930000001</v>
      </c>
      <c r="E571" s="21">
        <v>60.970315110000001</v>
      </c>
      <c r="F571" s="22">
        <v>48.721223350000002</v>
      </c>
      <c r="G571" s="22">
        <v>12.249091760000001</v>
      </c>
      <c r="H571" s="23">
        <v>315.35936419000001</v>
      </c>
      <c r="I571" s="22">
        <v>91.422692430000012</v>
      </c>
      <c r="J571" s="22">
        <v>38.37479965</v>
      </c>
      <c r="K571" s="22">
        <v>0</v>
      </c>
      <c r="L571" s="22">
        <v>0</v>
      </c>
      <c r="M571" s="22">
        <v>0</v>
      </c>
      <c r="N571" s="22">
        <v>0.17300868999999999</v>
      </c>
      <c r="O571" s="22">
        <v>139.60521316999998</v>
      </c>
      <c r="P571" s="22">
        <v>6.2236190000000004E-2</v>
      </c>
      <c r="Q571" s="22">
        <v>1.8661240000000003E-2</v>
      </c>
      <c r="R571" s="22">
        <v>1.45E-4</v>
      </c>
      <c r="S571" s="22">
        <v>0</v>
      </c>
      <c r="T571" s="22">
        <v>3.0292121400000003</v>
      </c>
      <c r="U571" s="22">
        <v>29.31122289</v>
      </c>
      <c r="V571" s="22">
        <v>13.28241807</v>
      </c>
      <c r="W571" s="22">
        <v>7.9754720000000001E-2</v>
      </c>
    </row>
    <row r="572" spans="2:23" ht="12.75" x14ac:dyDescent="0.2">
      <c r="B572" s="18" t="s">
        <v>598</v>
      </c>
      <c r="C572" s="19" t="s">
        <v>34</v>
      </c>
      <c r="D572" s="20">
        <v>357.31645972999996</v>
      </c>
      <c r="E572" s="21">
        <v>63.004675379999995</v>
      </c>
      <c r="F572" s="22">
        <v>50.639078529999999</v>
      </c>
      <c r="G572" s="22">
        <v>12.365596849999999</v>
      </c>
      <c r="H572" s="23">
        <v>294.31178434999998</v>
      </c>
      <c r="I572" s="22">
        <v>115.17933545</v>
      </c>
      <c r="J572" s="22">
        <v>26.764070359999998</v>
      </c>
      <c r="K572" s="22">
        <v>0</v>
      </c>
      <c r="L572" s="22">
        <v>0</v>
      </c>
      <c r="M572" s="22">
        <v>0</v>
      </c>
      <c r="N572" s="22">
        <v>0.23877742000000002</v>
      </c>
      <c r="O572" s="22">
        <v>107.62436220999999</v>
      </c>
      <c r="P572" s="22">
        <v>1.131513E-2</v>
      </c>
      <c r="Q572" s="22">
        <v>0</v>
      </c>
      <c r="R572" s="22">
        <v>2.2000000000000001E-4</v>
      </c>
      <c r="S572" s="22">
        <v>4.3200000000000001E-6</v>
      </c>
      <c r="T572" s="22">
        <v>5.9885977400000003</v>
      </c>
      <c r="U572" s="22">
        <v>27.356140480000001</v>
      </c>
      <c r="V572" s="22">
        <v>11.098438710000002</v>
      </c>
      <c r="W572" s="22">
        <v>5.0522529999999996E-2</v>
      </c>
    </row>
    <row r="573" spans="2:23" ht="12.75" x14ac:dyDescent="0.2">
      <c r="B573" s="18" t="s">
        <v>599</v>
      </c>
      <c r="C573" s="19" t="s">
        <v>35</v>
      </c>
      <c r="D573" s="20">
        <v>660.36991585999999</v>
      </c>
      <c r="E573" s="21">
        <v>214.05209820000002</v>
      </c>
      <c r="F573" s="22">
        <v>146.05372550000001</v>
      </c>
      <c r="G573" s="22">
        <v>67.998372700000004</v>
      </c>
      <c r="H573" s="23">
        <v>446.31781766</v>
      </c>
      <c r="I573" s="22">
        <v>115.10236415</v>
      </c>
      <c r="J573" s="22">
        <v>45.495385069999998</v>
      </c>
      <c r="K573" s="22">
        <v>0</v>
      </c>
      <c r="L573" s="22">
        <v>0</v>
      </c>
      <c r="M573" s="22">
        <v>0</v>
      </c>
      <c r="N573" s="22">
        <v>0.87870956999999994</v>
      </c>
      <c r="O573" s="22">
        <v>110.21459132</v>
      </c>
      <c r="P573" s="22">
        <v>134.04569101999999</v>
      </c>
      <c r="Q573" s="22">
        <v>0</v>
      </c>
      <c r="R573" s="22">
        <v>3.1750000000000002E-4</v>
      </c>
      <c r="S573" s="22">
        <v>1.4000000000000001E-7</v>
      </c>
      <c r="T573" s="22">
        <v>3.4763770099999998</v>
      </c>
      <c r="U573" s="22">
        <v>21.04752676</v>
      </c>
      <c r="V573" s="22">
        <v>16.019356479999999</v>
      </c>
      <c r="W573" s="22">
        <v>3.749864E-2</v>
      </c>
    </row>
    <row r="574" spans="2:23" ht="12.75" x14ac:dyDescent="0.2">
      <c r="B574" s="18" t="s">
        <v>600</v>
      </c>
      <c r="C574" s="19" t="s">
        <v>36</v>
      </c>
      <c r="D574" s="20">
        <v>346.23951290000002</v>
      </c>
      <c r="E574" s="21">
        <v>29.654840759999999</v>
      </c>
      <c r="F574" s="22">
        <v>27.627398159999998</v>
      </c>
      <c r="G574" s="22">
        <v>2.0274426000000001</v>
      </c>
      <c r="H574" s="23">
        <v>316.58467214000001</v>
      </c>
      <c r="I574" s="22">
        <v>106.40103796</v>
      </c>
      <c r="J574" s="22">
        <v>27.306161360000001</v>
      </c>
      <c r="K574" s="22">
        <v>0</v>
      </c>
      <c r="L574" s="22">
        <v>0</v>
      </c>
      <c r="M574" s="22">
        <v>0</v>
      </c>
      <c r="N574" s="22">
        <v>0.30207034999999999</v>
      </c>
      <c r="O574" s="22">
        <v>146.27142577000001</v>
      </c>
      <c r="P574" s="22">
        <v>2.1639899999999998E-3</v>
      </c>
      <c r="Q574" s="22">
        <v>7.5726370000000001E-2</v>
      </c>
      <c r="R574" s="22">
        <v>1E-4</v>
      </c>
      <c r="S574" s="22">
        <v>1.4000000000000001E-7</v>
      </c>
      <c r="T574" s="22">
        <v>6.5705546799999999</v>
      </c>
      <c r="U574" s="22">
        <v>26.020815539999997</v>
      </c>
      <c r="V574" s="22">
        <v>3.5694826099999997</v>
      </c>
      <c r="W574" s="22">
        <v>6.5133369999999996E-2</v>
      </c>
    </row>
    <row r="575" spans="2:23" ht="12.75" x14ac:dyDescent="0.2">
      <c r="B575" s="18" t="s">
        <v>601</v>
      </c>
      <c r="C575" s="19" t="s">
        <v>37</v>
      </c>
      <c r="D575" s="20">
        <v>72.130280749999997</v>
      </c>
      <c r="E575" s="21">
        <v>7.6199677399999999</v>
      </c>
      <c r="F575" s="22">
        <v>6.0112305900000003</v>
      </c>
      <c r="G575" s="22">
        <v>1.6087371499999998</v>
      </c>
      <c r="H575" s="23">
        <v>64.510313010000004</v>
      </c>
      <c r="I575" s="22">
        <v>17.392807749999999</v>
      </c>
      <c r="J575" s="22">
        <v>5.1059426500000002</v>
      </c>
      <c r="K575" s="22">
        <v>0</v>
      </c>
      <c r="L575" s="22">
        <v>0</v>
      </c>
      <c r="M575" s="22">
        <v>0</v>
      </c>
      <c r="N575" s="22">
        <v>0.28021649999999998</v>
      </c>
      <c r="O575" s="22">
        <v>25.236352280000002</v>
      </c>
      <c r="P575" s="22">
        <v>3.5152E-3</v>
      </c>
      <c r="Q575" s="22">
        <v>1.6500330000000001E-2</v>
      </c>
      <c r="R575" s="22">
        <v>6.7500000000000001E-5</v>
      </c>
      <c r="S575" s="22">
        <v>0</v>
      </c>
      <c r="T575" s="22">
        <v>1.5700192399999999</v>
      </c>
      <c r="U575" s="22">
        <v>12.346588029999999</v>
      </c>
      <c r="V575" s="22">
        <v>2.5403035299999996</v>
      </c>
      <c r="W575" s="22">
        <v>1.7999999999999999E-2</v>
      </c>
    </row>
    <row r="576" spans="2:23" ht="12.75" x14ac:dyDescent="0.2">
      <c r="B576" s="18" t="s">
        <v>602</v>
      </c>
      <c r="C576" s="19" t="s">
        <v>38</v>
      </c>
      <c r="D576" s="20">
        <v>244.24264989999995</v>
      </c>
      <c r="E576" s="21">
        <v>20.339542379999997</v>
      </c>
      <c r="F576" s="22">
        <v>17.492510399999997</v>
      </c>
      <c r="G576" s="22">
        <v>2.8470319800000001</v>
      </c>
      <c r="H576" s="23">
        <v>223.90310751999996</v>
      </c>
      <c r="I576" s="22">
        <v>69.515316249999998</v>
      </c>
      <c r="J576" s="22">
        <v>23.992744890000001</v>
      </c>
      <c r="K576" s="22">
        <v>0</v>
      </c>
      <c r="L576" s="22">
        <v>0</v>
      </c>
      <c r="M576" s="22">
        <v>0</v>
      </c>
      <c r="N576" s="22">
        <v>1.426708E-2</v>
      </c>
      <c r="O576" s="22">
        <v>86.291328090000007</v>
      </c>
      <c r="P576" s="22">
        <v>3.3282199999999998E-3</v>
      </c>
      <c r="Q576" s="22">
        <v>6.3581760000000001E-2</v>
      </c>
      <c r="R576" s="22">
        <v>2.175E-4</v>
      </c>
      <c r="S576" s="22">
        <v>0</v>
      </c>
      <c r="T576" s="22">
        <v>7.5380953000000002</v>
      </c>
      <c r="U576" s="22">
        <v>32.00427449</v>
      </c>
      <c r="V576" s="22">
        <v>4.4627253700000002</v>
      </c>
      <c r="W576" s="22">
        <v>1.7228569999999999E-2</v>
      </c>
    </row>
    <row r="577" spans="2:23" ht="12.75" x14ac:dyDescent="0.2">
      <c r="B577" s="18" t="s">
        <v>603</v>
      </c>
      <c r="C577" s="19" t="s">
        <v>39</v>
      </c>
      <c r="D577" s="20">
        <v>124.70578183000001</v>
      </c>
      <c r="E577" s="21">
        <v>14.452620079999999</v>
      </c>
      <c r="F577" s="22">
        <v>13.3733854</v>
      </c>
      <c r="G577" s="22">
        <v>1.0792346799999999</v>
      </c>
      <c r="H577" s="23">
        <v>110.25316175</v>
      </c>
      <c r="I577" s="22">
        <v>33.275262239999996</v>
      </c>
      <c r="J577" s="22">
        <v>11.28280998</v>
      </c>
      <c r="K577" s="22">
        <v>0</v>
      </c>
      <c r="L577" s="22">
        <v>0</v>
      </c>
      <c r="M577" s="22">
        <v>0</v>
      </c>
      <c r="N577" s="22">
        <v>0.46986396000000002</v>
      </c>
      <c r="O577" s="22">
        <v>42.178351240000005</v>
      </c>
      <c r="P577" s="22">
        <v>7.9739500000000005E-3</v>
      </c>
      <c r="Q577" s="22">
        <v>0</v>
      </c>
      <c r="R577" s="22">
        <v>1.5E-5</v>
      </c>
      <c r="S577" s="22">
        <v>0</v>
      </c>
      <c r="T577" s="22">
        <v>2.3678582700000002</v>
      </c>
      <c r="U577" s="22">
        <v>16.085867350000001</v>
      </c>
      <c r="V577" s="22">
        <v>4.5221120900000003</v>
      </c>
      <c r="W577" s="22">
        <v>6.304767E-2</v>
      </c>
    </row>
    <row r="578" spans="2:23" ht="12.75" x14ac:dyDescent="0.2">
      <c r="B578" s="18" t="s">
        <v>604</v>
      </c>
      <c r="C578" s="12" t="s">
        <v>40</v>
      </c>
      <c r="D578" s="13">
        <v>2502.9824120399999</v>
      </c>
      <c r="E578" s="14">
        <v>509.90655482</v>
      </c>
      <c r="F578" s="15">
        <v>415.45997054000003</v>
      </c>
      <c r="G578" s="15">
        <v>94.446584279999996</v>
      </c>
      <c r="H578" s="16">
        <v>1993.07585722</v>
      </c>
      <c r="I578" s="15">
        <v>669.14171339000006</v>
      </c>
      <c r="J578" s="15">
        <v>183.48461263999997</v>
      </c>
      <c r="K578" s="15">
        <v>0</v>
      </c>
      <c r="L578" s="15">
        <v>0</v>
      </c>
      <c r="M578" s="15">
        <v>2.5210569999999998E-2</v>
      </c>
      <c r="N578" s="15">
        <v>3.4815560500000005</v>
      </c>
      <c r="O578" s="15">
        <v>697.56962462999991</v>
      </c>
      <c r="P578" s="15">
        <v>35.29302989</v>
      </c>
      <c r="Q578" s="15">
        <v>6.7359420000000003E-2</v>
      </c>
      <c r="R578" s="15">
        <v>0.2386055</v>
      </c>
      <c r="S578" s="15">
        <v>0.12870526000000002</v>
      </c>
      <c r="T578" s="15">
        <v>54.792859050000004</v>
      </c>
      <c r="U578" s="15">
        <v>232.07741573999996</v>
      </c>
      <c r="V578" s="15">
        <v>116.16795046999999</v>
      </c>
      <c r="W578" s="15">
        <v>0.60721460999999999</v>
      </c>
    </row>
    <row r="579" spans="2:23" ht="12.75" x14ac:dyDescent="0.2">
      <c r="B579" s="18" t="s">
        <v>605</v>
      </c>
      <c r="C579" s="19" t="s">
        <v>41</v>
      </c>
      <c r="D579" s="20">
        <v>306.71069939999995</v>
      </c>
      <c r="E579" s="21">
        <v>52.166417760000002</v>
      </c>
      <c r="F579" s="22">
        <v>46.354550420000002</v>
      </c>
      <c r="G579" s="22">
        <v>5.81186734</v>
      </c>
      <c r="H579" s="23">
        <v>254.54428163999998</v>
      </c>
      <c r="I579" s="22">
        <v>62.857777549999994</v>
      </c>
      <c r="J579" s="22">
        <v>23.093649199999998</v>
      </c>
      <c r="K579" s="22">
        <v>0</v>
      </c>
      <c r="L579" s="22">
        <v>0</v>
      </c>
      <c r="M579" s="22">
        <v>0</v>
      </c>
      <c r="N579" s="22">
        <v>0.36206534999999995</v>
      </c>
      <c r="O579" s="22">
        <v>86.520054310000006</v>
      </c>
      <c r="P579" s="22">
        <v>0</v>
      </c>
      <c r="Q579" s="22">
        <v>0</v>
      </c>
      <c r="R579" s="22">
        <v>1.15E-4</v>
      </c>
      <c r="S579" s="22">
        <v>8.1000000000000008E-7</v>
      </c>
      <c r="T579" s="22">
        <v>6.6881031900000005</v>
      </c>
      <c r="U579" s="22">
        <v>46.723151510000001</v>
      </c>
      <c r="V579" s="22">
        <v>28.18520329</v>
      </c>
      <c r="W579" s="22">
        <v>0.11416142999999999</v>
      </c>
    </row>
    <row r="580" spans="2:23" ht="12.75" x14ac:dyDescent="0.2">
      <c r="B580" s="18" t="s">
        <v>606</v>
      </c>
      <c r="C580" s="19" t="s">
        <v>42</v>
      </c>
      <c r="D580" s="20">
        <v>430.46474946000001</v>
      </c>
      <c r="E580" s="21">
        <v>52.605321480000001</v>
      </c>
      <c r="F580" s="22">
        <v>44.375329899999997</v>
      </c>
      <c r="G580" s="22">
        <v>8.2299915800000001</v>
      </c>
      <c r="H580" s="23">
        <v>377.85942798000002</v>
      </c>
      <c r="I580" s="22">
        <v>123.96076417</v>
      </c>
      <c r="J580" s="22">
        <v>34.104560999999997</v>
      </c>
      <c r="K580" s="22">
        <v>0</v>
      </c>
      <c r="L580" s="22">
        <v>0</v>
      </c>
      <c r="M580" s="22">
        <v>0</v>
      </c>
      <c r="N580" s="22">
        <v>1.01267101</v>
      </c>
      <c r="O580" s="22">
        <v>130.57210633</v>
      </c>
      <c r="P580" s="22">
        <v>1.9579410400000001</v>
      </c>
      <c r="Q580" s="22">
        <v>6.7601800000000002E-3</v>
      </c>
      <c r="R580" s="22">
        <v>1.4999999999999999E-4</v>
      </c>
      <c r="S580" s="22">
        <v>1.188E-2</v>
      </c>
      <c r="T580" s="22">
        <v>12.56976703</v>
      </c>
      <c r="U580" s="22">
        <v>55.001014700000006</v>
      </c>
      <c r="V580" s="22">
        <v>18.52686203</v>
      </c>
      <c r="W580" s="22">
        <v>0.13495048999999998</v>
      </c>
    </row>
    <row r="581" spans="2:23" ht="12.75" x14ac:dyDescent="0.2">
      <c r="B581" s="18" t="s">
        <v>607</v>
      </c>
      <c r="C581" s="19" t="s">
        <v>43</v>
      </c>
      <c r="D581" s="20">
        <v>1163.2178674900001</v>
      </c>
      <c r="E581" s="21">
        <v>294.00548909999998</v>
      </c>
      <c r="F581" s="22">
        <v>245.53805075</v>
      </c>
      <c r="G581" s="22">
        <v>48.467438350000002</v>
      </c>
      <c r="H581" s="23">
        <v>869.21237839000003</v>
      </c>
      <c r="I581" s="22">
        <v>287.92239975000001</v>
      </c>
      <c r="J581" s="22">
        <v>87.366227980000005</v>
      </c>
      <c r="K581" s="22">
        <v>0</v>
      </c>
      <c r="L581" s="22">
        <v>0</v>
      </c>
      <c r="M581" s="22">
        <v>0</v>
      </c>
      <c r="N581" s="22">
        <v>1.26119889</v>
      </c>
      <c r="O581" s="22">
        <v>314.53307361999998</v>
      </c>
      <c r="P581" s="22">
        <v>32.476107339999999</v>
      </c>
      <c r="Q581" s="22">
        <v>0</v>
      </c>
      <c r="R581" s="22">
        <v>0.23797299999999999</v>
      </c>
      <c r="S581" s="22">
        <v>4.8400000000000002E-6</v>
      </c>
      <c r="T581" s="22">
        <v>23.327955790000001</v>
      </c>
      <c r="U581" s="22">
        <v>68.065349349999991</v>
      </c>
      <c r="V581" s="22">
        <v>53.890941509999998</v>
      </c>
      <c r="W581" s="22">
        <v>0.13114632000000001</v>
      </c>
    </row>
    <row r="582" spans="2:23" ht="12.75" x14ac:dyDescent="0.2">
      <c r="B582" s="18" t="s">
        <v>608</v>
      </c>
      <c r="C582" s="19" t="s">
        <v>499</v>
      </c>
      <c r="D582" s="20">
        <v>186.88026362999997</v>
      </c>
      <c r="E582" s="21">
        <v>60.828686499999989</v>
      </c>
      <c r="F582" s="22">
        <v>43.859074189999994</v>
      </c>
      <c r="G582" s="22">
        <v>16.969612309999999</v>
      </c>
      <c r="H582" s="23">
        <v>126.05157712999998</v>
      </c>
      <c r="I582" s="22">
        <v>52.539607759999996</v>
      </c>
      <c r="J582" s="22">
        <v>6.7123867300000004</v>
      </c>
      <c r="K582" s="22">
        <v>0</v>
      </c>
      <c r="L582" s="22">
        <v>0</v>
      </c>
      <c r="M582" s="22">
        <v>0</v>
      </c>
      <c r="N582" s="22">
        <v>0.25694241000000001</v>
      </c>
      <c r="O582" s="22">
        <v>38.576261530000004</v>
      </c>
      <c r="P582" s="22">
        <v>7.0662399999999997E-3</v>
      </c>
      <c r="Q582" s="22">
        <v>6.0599239999999999E-2</v>
      </c>
      <c r="R582" s="22">
        <v>2.7750000000000002E-4</v>
      </c>
      <c r="S582" s="22">
        <v>0</v>
      </c>
      <c r="T582" s="22">
        <v>2.8949482099999999</v>
      </c>
      <c r="U582" s="22">
        <v>17.152662829999997</v>
      </c>
      <c r="V582" s="22">
        <v>7.8000573600000003</v>
      </c>
      <c r="W582" s="22">
        <v>5.0767319999999998E-2</v>
      </c>
    </row>
    <row r="583" spans="2:23" ht="12.75" x14ac:dyDescent="0.2">
      <c r="B583" s="18" t="s">
        <v>609</v>
      </c>
      <c r="C583" s="19" t="s">
        <v>44</v>
      </c>
      <c r="D583" s="20">
        <v>153.04273978999998</v>
      </c>
      <c r="E583" s="21">
        <v>13.877867160000001</v>
      </c>
      <c r="F583" s="22">
        <v>8.4854130600000008</v>
      </c>
      <c r="G583" s="22">
        <v>5.3924540999999993</v>
      </c>
      <c r="H583" s="23">
        <v>139.16487262999999</v>
      </c>
      <c r="I583" s="22">
        <v>63.573784279999998</v>
      </c>
      <c r="J583" s="22">
        <v>7.9069732500000001</v>
      </c>
      <c r="K583" s="22">
        <v>0</v>
      </c>
      <c r="L583" s="22">
        <v>0</v>
      </c>
      <c r="M583" s="22">
        <v>2.5210569999999998E-2</v>
      </c>
      <c r="N583" s="22">
        <v>5.4709269999999997E-2</v>
      </c>
      <c r="O583" s="22">
        <v>49.062042079999998</v>
      </c>
      <c r="P583" s="22">
        <v>0</v>
      </c>
      <c r="Q583" s="22">
        <v>0</v>
      </c>
      <c r="R583" s="22">
        <v>3.0000000000000001E-5</v>
      </c>
      <c r="S583" s="22">
        <v>0</v>
      </c>
      <c r="T583" s="22">
        <v>2.7084627000000001</v>
      </c>
      <c r="U583" s="22">
        <v>14.31172402</v>
      </c>
      <c r="V583" s="22">
        <v>1.47543845</v>
      </c>
      <c r="W583" s="22">
        <v>4.6498009999999999E-2</v>
      </c>
    </row>
    <row r="584" spans="2:23" ht="13.5" thickBot="1" x14ac:dyDescent="0.25">
      <c r="B584" s="18" t="s">
        <v>610</v>
      </c>
      <c r="C584" s="25" t="s">
        <v>45</v>
      </c>
      <c r="D584" s="26">
        <v>262.66609226999998</v>
      </c>
      <c r="E584" s="27">
        <v>36.422772819999999</v>
      </c>
      <c r="F584" s="28">
        <v>26.847552219999997</v>
      </c>
      <c r="G584" s="28">
        <v>9.5752205999999997</v>
      </c>
      <c r="H584" s="29">
        <v>226.24331944999997</v>
      </c>
      <c r="I584" s="28">
        <v>78.287379879999989</v>
      </c>
      <c r="J584" s="28">
        <v>24.30081448</v>
      </c>
      <c r="K584" s="28">
        <v>0</v>
      </c>
      <c r="L584" s="28">
        <v>0</v>
      </c>
      <c r="M584" s="28">
        <v>0</v>
      </c>
      <c r="N584" s="28">
        <v>0.53396911999999996</v>
      </c>
      <c r="O584" s="28">
        <v>78.306086759999999</v>
      </c>
      <c r="P584" s="28">
        <v>0.85191527</v>
      </c>
      <c r="Q584" s="28">
        <v>0</v>
      </c>
      <c r="R584" s="28">
        <v>6.0000000000000002E-5</v>
      </c>
      <c r="S584" s="28">
        <v>0.11681961</v>
      </c>
      <c r="T584" s="28">
        <v>6.6036221299999998</v>
      </c>
      <c r="U584" s="28">
        <v>30.823513329999997</v>
      </c>
      <c r="V584" s="28">
        <v>6.2894478300000003</v>
      </c>
      <c r="W584" s="28">
        <v>0.12969104000000001</v>
      </c>
    </row>
    <row r="585" spans="2:23" ht="14.25" thickTop="1" thickBot="1" x14ac:dyDescent="0.25">
      <c r="C585" s="45"/>
      <c r="D585" s="46"/>
      <c r="E585" s="47"/>
      <c r="F585" s="48"/>
      <c r="G585" s="48"/>
      <c r="H585" s="47"/>
      <c r="I585" s="48"/>
      <c r="J585" s="48"/>
      <c r="K585" s="48"/>
      <c r="L585" s="48"/>
      <c r="M585" s="48"/>
      <c r="N585" s="48"/>
      <c r="O585" s="48"/>
      <c r="P585" s="48"/>
      <c r="Q585" s="49"/>
      <c r="R585" s="48"/>
      <c r="S585" s="48"/>
      <c r="T585" s="48"/>
      <c r="U585" s="48"/>
      <c r="V585" s="48"/>
      <c r="W585" s="48"/>
    </row>
    <row r="586" spans="2:23" ht="27.75" thickTop="1" x14ac:dyDescent="0.2">
      <c r="C586" s="35">
        <v>2024</v>
      </c>
      <c r="D586" s="5" t="s">
        <v>3</v>
      </c>
      <c r="E586" s="6" t="s">
        <v>4</v>
      </c>
      <c r="F586" s="5" t="s">
        <v>5</v>
      </c>
      <c r="G586" s="5" t="s">
        <v>6</v>
      </c>
      <c r="H586" s="5" t="s">
        <v>7</v>
      </c>
      <c r="I586" s="5" t="s">
        <v>8</v>
      </c>
      <c r="J586" s="5" t="s">
        <v>9</v>
      </c>
      <c r="K586" s="5" t="s">
        <v>10</v>
      </c>
      <c r="L586" s="5" t="s">
        <v>11</v>
      </c>
      <c r="M586" s="5" t="s">
        <v>12</v>
      </c>
      <c r="N586" s="5" t="s">
        <v>13</v>
      </c>
      <c r="O586" s="5" t="s">
        <v>14</v>
      </c>
      <c r="P586" s="5" t="s">
        <v>15</v>
      </c>
      <c r="Q586" s="5" t="s">
        <v>16</v>
      </c>
      <c r="R586" s="5" t="s">
        <v>17</v>
      </c>
      <c r="S586" s="5" t="s">
        <v>18</v>
      </c>
      <c r="T586" s="5" t="s">
        <v>19</v>
      </c>
      <c r="U586" s="5" t="s">
        <v>20</v>
      </c>
      <c r="V586" s="5" t="s">
        <v>21</v>
      </c>
      <c r="W586" s="5" t="s">
        <v>22</v>
      </c>
    </row>
    <row r="587" spans="2:23" ht="14.25" x14ac:dyDescent="0.2">
      <c r="B587" s="18" t="s">
        <v>611</v>
      </c>
      <c r="C587" s="36" t="s">
        <v>3</v>
      </c>
      <c r="D587" s="7">
        <v>106149.93482118001</v>
      </c>
      <c r="E587" s="8">
        <v>32200.422778860007</v>
      </c>
      <c r="F587" s="9">
        <v>27565.716698530006</v>
      </c>
      <c r="G587" s="9">
        <v>4634.706080330001</v>
      </c>
      <c r="H587" s="9">
        <v>73949.512042319999</v>
      </c>
      <c r="I587" s="9">
        <v>30593.612755419996</v>
      </c>
      <c r="J587" s="9">
        <v>7941.0605384199989</v>
      </c>
      <c r="K587" s="9">
        <v>0</v>
      </c>
      <c r="L587" s="9">
        <v>0.12376410999999998</v>
      </c>
      <c r="M587" s="9">
        <v>6.2960304500000008</v>
      </c>
      <c r="N587" s="9">
        <v>40.897712890000001</v>
      </c>
      <c r="O587" s="9">
        <v>25234.683141239999</v>
      </c>
      <c r="P587" s="9">
        <v>1360.7568462300001</v>
      </c>
      <c r="Q587" s="9">
        <v>317.76486083000003</v>
      </c>
      <c r="R587" s="9">
        <v>4533.3046693199994</v>
      </c>
      <c r="S587" s="9">
        <v>205.20848696000002</v>
      </c>
      <c r="T587" s="9">
        <v>667.43522878999988</v>
      </c>
      <c r="U587" s="9">
        <v>1251.5855777700001</v>
      </c>
      <c r="V587" s="9">
        <v>1787.4141427300001</v>
      </c>
      <c r="W587" s="9">
        <v>9.3682871599999995</v>
      </c>
    </row>
    <row r="588" spans="2:23" ht="12.75" x14ac:dyDescent="0.2">
      <c r="B588" s="18" t="s">
        <v>612</v>
      </c>
      <c r="C588" s="12" t="s">
        <v>23</v>
      </c>
      <c r="D588" s="13">
        <v>98396.489597440013</v>
      </c>
      <c r="E588" s="14">
        <v>30533.964104030005</v>
      </c>
      <c r="F588" s="15">
        <v>26142.005518120004</v>
      </c>
      <c r="G588" s="15">
        <v>4391.9585859100007</v>
      </c>
      <c r="H588" s="16">
        <v>67862.525493410008</v>
      </c>
      <c r="I588" s="15">
        <v>28569.718786679998</v>
      </c>
      <c r="J588" s="15">
        <v>7298.6964414499989</v>
      </c>
      <c r="K588" s="15">
        <v>0</v>
      </c>
      <c r="L588" s="15">
        <v>0.11592886999999999</v>
      </c>
      <c r="M588" s="15">
        <v>6.2944996600000005</v>
      </c>
      <c r="N588" s="15">
        <v>29.923662589999999</v>
      </c>
      <c r="O588" s="15">
        <v>22963.749236650001</v>
      </c>
      <c r="P588" s="15">
        <v>1185.3084589800001</v>
      </c>
      <c r="Q588" s="15">
        <v>316.54209623000003</v>
      </c>
      <c r="R588" s="15">
        <v>4532.9364354999998</v>
      </c>
      <c r="S588" s="15">
        <v>205.20141022000001</v>
      </c>
      <c r="T588" s="15">
        <v>549.41633170999989</v>
      </c>
      <c r="U588" s="15">
        <v>665.50211091000006</v>
      </c>
      <c r="V588" s="15">
        <v>1531.1499819700002</v>
      </c>
      <c r="W588" s="15">
        <v>7.9701119900000004</v>
      </c>
    </row>
    <row r="589" spans="2:23" ht="12.75" x14ac:dyDescent="0.2">
      <c r="B589" s="18" t="s">
        <v>613</v>
      </c>
      <c r="C589" s="19" t="s">
        <v>24</v>
      </c>
      <c r="D589" s="20">
        <v>96916.050661590009</v>
      </c>
      <c r="E589" s="21">
        <v>30248.870348490003</v>
      </c>
      <c r="F589" s="22">
        <v>25885.361741020002</v>
      </c>
      <c r="G589" s="22">
        <v>4363.5086074700002</v>
      </c>
      <c r="H589" s="23">
        <v>66667.180313100005</v>
      </c>
      <c r="I589" s="22">
        <v>28126.509299819998</v>
      </c>
      <c r="J589" s="22">
        <v>7152.3221843599995</v>
      </c>
      <c r="K589" s="22">
        <v>0</v>
      </c>
      <c r="L589" s="22">
        <v>0.11592886999999999</v>
      </c>
      <c r="M589" s="22">
        <v>6.2944996600000005</v>
      </c>
      <c r="N589" s="22">
        <v>26.652589039999999</v>
      </c>
      <c r="O589" s="22">
        <v>22510.881114200001</v>
      </c>
      <c r="P589" s="22">
        <v>1184.3227041500002</v>
      </c>
      <c r="Q589" s="22">
        <v>316.54201710000001</v>
      </c>
      <c r="R589" s="22">
        <v>4532.8758015499998</v>
      </c>
      <c r="S589" s="22">
        <v>205.20141018000001</v>
      </c>
      <c r="T589" s="22">
        <v>527.80790032999994</v>
      </c>
      <c r="U589" s="22">
        <v>587.09147251000002</v>
      </c>
      <c r="V589" s="22">
        <v>1482.6942339000002</v>
      </c>
      <c r="W589" s="22">
        <v>7.8691574299999996</v>
      </c>
    </row>
    <row r="590" spans="2:23" ht="12.75" x14ac:dyDescent="0.2">
      <c r="B590" s="18" t="s">
        <v>614</v>
      </c>
      <c r="C590" s="19" t="s">
        <v>497</v>
      </c>
      <c r="D590" s="20">
        <v>785.16305452000006</v>
      </c>
      <c r="E590" s="21">
        <v>153.40755677000001</v>
      </c>
      <c r="F590" s="22">
        <v>138.35468274000002</v>
      </c>
      <c r="G590" s="22">
        <v>15.05287403</v>
      </c>
      <c r="H590" s="23">
        <v>631.75549775000002</v>
      </c>
      <c r="I590" s="22">
        <v>274.69691460000001</v>
      </c>
      <c r="J590" s="22">
        <v>65.990377170000002</v>
      </c>
      <c r="K590" s="22">
        <v>0</v>
      </c>
      <c r="L590" s="22">
        <v>0</v>
      </c>
      <c r="M590" s="22">
        <v>0</v>
      </c>
      <c r="N590" s="22">
        <v>2.3422264900000003</v>
      </c>
      <c r="O590" s="22">
        <v>238.48101921</v>
      </c>
      <c r="P590" s="22">
        <v>0.96661256999999989</v>
      </c>
      <c r="Q590" s="22">
        <v>7.9129999999999996E-5</v>
      </c>
      <c r="R590" s="22">
        <v>5.935145E-2</v>
      </c>
      <c r="S590" s="22">
        <v>0</v>
      </c>
      <c r="T590" s="22">
        <v>10.9552175</v>
      </c>
      <c r="U590" s="22">
        <v>27.36190277</v>
      </c>
      <c r="V590" s="22">
        <v>10.86959433</v>
      </c>
      <c r="W590" s="22">
        <v>3.220253E-2</v>
      </c>
    </row>
    <row r="591" spans="2:23" ht="12.75" x14ac:dyDescent="0.2">
      <c r="B591" s="18" t="s">
        <v>615</v>
      </c>
      <c r="C591" s="19" t="s">
        <v>25</v>
      </c>
      <c r="D591" s="20">
        <v>543.50072128999989</v>
      </c>
      <c r="E591" s="21">
        <v>109.37940168</v>
      </c>
      <c r="F591" s="22">
        <v>99.997926019999994</v>
      </c>
      <c r="G591" s="22">
        <v>9.3814756599999996</v>
      </c>
      <c r="H591" s="23">
        <v>434.12131960999989</v>
      </c>
      <c r="I591" s="22">
        <v>122.87004739</v>
      </c>
      <c r="J591" s="22">
        <v>58.942149499999999</v>
      </c>
      <c r="K591" s="22">
        <v>0</v>
      </c>
      <c r="L591" s="22">
        <v>0</v>
      </c>
      <c r="M591" s="22">
        <v>0</v>
      </c>
      <c r="N591" s="22">
        <v>0.60337211999999996</v>
      </c>
      <c r="O591" s="22">
        <v>172.18173174</v>
      </c>
      <c r="P591" s="22">
        <v>1.611E-5</v>
      </c>
      <c r="Q591" s="22">
        <v>0</v>
      </c>
      <c r="R591" s="22">
        <v>3.8999999999999999E-4</v>
      </c>
      <c r="S591" s="22">
        <v>4.0000000000000001E-8</v>
      </c>
      <c r="T591" s="22">
        <v>8.7007248000000015</v>
      </c>
      <c r="U591" s="22">
        <v>37.555207150000001</v>
      </c>
      <c r="V591" s="22">
        <v>33.238164070000003</v>
      </c>
      <c r="W591" s="22">
        <v>2.9516689999999998E-2</v>
      </c>
    </row>
    <row r="592" spans="2:23" ht="12.75" x14ac:dyDescent="0.2">
      <c r="B592" s="18" t="s">
        <v>616</v>
      </c>
      <c r="C592" s="19" t="s">
        <v>26</v>
      </c>
      <c r="D592" s="20">
        <v>151.77516004000003</v>
      </c>
      <c r="E592" s="21">
        <v>22.30679709</v>
      </c>
      <c r="F592" s="22">
        <v>18.291168339999999</v>
      </c>
      <c r="G592" s="22">
        <v>4.0156287500000003</v>
      </c>
      <c r="H592" s="23">
        <v>129.46836295000003</v>
      </c>
      <c r="I592" s="22">
        <v>45.642524869999995</v>
      </c>
      <c r="J592" s="22">
        <v>21.441730420000003</v>
      </c>
      <c r="K592" s="22">
        <v>0</v>
      </c>
      <c r="L592" s="22">
        <v>0</v>
      </c>
      <c r="M592" s="22">
        <v>0</v>
      </c>
      <c r="N592" s="22">
        <v>0.32547493999999999</v>
      </c>
      <c r="O592" s="22">
        <v>42.205371499999998</v>
      </c>
      <c r="P592" s="22">
        <v>1.9126150000000001E-2</v>
      </c>
      <c r="Q592" s="22">
        <v>0</v>
      </c>
      <c r="R592" s="22">
        <v>8.9249999999999996E-4</v>
      </c>
      <c r="S592" s="22">
        <v>0</v>
      </c>
      <c r="T592" s="22">
        <v>1.9524890800000001</v>
      </c>
      <c r="U592" s="22">
        <v>13.49352848</v>
      </c>
      <c r="V592" s="22">
        <v>4.3479896699999996</v>
      </c>
      <c r="W592" s="22">
        <v>3.9235339999999994E-2</v>
      </c>
    </row>
    <row r="593" spans="2:23" ht="12.75" x14ac:dyDescent="0.2">
      <c r="B593" s="18" t="s">
        <v>617</v>
      </c>
      <c r="C593" s="12" t="s">
        <v>27</v>
      </c>
      <c r="D593" s="13">
        <v>2656.3402938900003</v>
      </c>
      <c r="E593" s="14">
        <v>718.12661063999997</v>
      </c>
      <c r="F593" s="15">
        <v>654.69306294</v>
      </c>
      <c r="G593" s="15">
        <v>63.433547699999998</v>
      </c>
      <c r="H593" s="16">
        <v>1938.2136832500003</v>
      </c>
      <c r="I593" s="15">
        <v>651.11550789000012</v>
      </c>
      <c r="J593" s="15">
        <v>235.42472722999997</v>
      </c>
      <c r="K593" s="15">
        <v>0</v>
      </c>
      <c r="L593" s="15">
        <v>7.8352400000000003E-3</v>
      </c>
      <c r="M593" s="15">
        <v>0</v>
      </c>
      <c r="N593" s="15">
        <v>3.1116085500000001</v>
      </c>
      <c r="O593" s="15">
        <v>786.38932739000006</v>
      </c>
      <c r="P593" s="15">
        <v>4.1115103199999998</v>
      </c>
      <c r="Q593" s="15">
        <v>1.2977999999999999E-4</v>
      </c>
      <c r="R593" s="15">
        <v>2.2076269999999999E-2</v>
      </c>
      <c r="S593" s="15">
        <v>2.4999999999999999E-7</v>
      </c>
      <c r="T593" s="15">
        <v>30.24156284</v>
      </c>
      <c r="U593" s="15">
        <v>154.47285757</v>
      </c>
      <c r="V593" s="15">
        <v>72.844041480000001</v>
      </c>
      <c r="W593" s="15">
        <v>0.47249844000000002</v>
      </c>
    </row>
    <row r="594" spans="2:23" ht="12.75" x14ac:dyDescent="0.2">
      <c r="B594" s="18" t="s">
        <v>618</v>
      </c>
      <c r="C594" s="19" t="s">
        <v>28</v>
      </c>
      <c r="D594" s="20">
        <v>1549.5032461800001</v>
      </c>
      <c r="E594" s="21">
        <v>519.35895999000002</v>
      </c>
      <c r="F594" s="22">
        <v>479.26437508999999</v>
      </c>
      <c r="G594" s="22">
        <v>40.094584900000001</v>
      </c>
      <c r="H594" s="23">
        <v>1030.1442861900002</v>
      </c>
      <c r="I594" s="22">
        <v>363.67973154999999</v>
      </c>
      <c r="J594" s="22">
        <v>144.23551018000001</v>
      </c>
      <c r="K594" s="22">
        <v>0</v>
      </c>
      <c r="L594" s="22">
        <v>0</v>
      </c>
      <c r="M594" s="22">
        <v>0</v>
      </c>
      <c r="N594" s="22">
        <v>1.2274186499999999</v>
      </c>
      <c r="O594" s="22">
        <v>437.28324545999999</v>
      </c>
      <c r="P594" s="22">
        <v>3.95684974</v>
      </c>
      <c r="Q594" s="22">
        <v>0</v>
      </c>
      <c r="R594" s="22">
        <v>2.5999999999999998E-4</v>
      </c>
      <c r="S594" s="22">
        <v>0</v>
      </c>
      <c r="T594" s="22">
        <v>8.5246611600000008</v>
      </c>
      <c r="U594" s="22">
        <v>52.804189819999998</v>
      </c>
      <c r="V594" s="22">
        <v>18.281519339999999</v>
      </c>
      <c r="W594" s="22">
        <v>0.15090029000000002</v>
      </c>
    </row>
    <row r="595" spans="2:23" ht="12.75" x14ac:dyDescent="0.2">
      <c r="B595" s="18" t="s">
        <v>619</v>
      </c>
      <c r="C595" s="19" t="s">
        <v>29</v>
      </c>
      <c r="D595" s="20">
        <v>305.31648968000002</v>
      </c>
      <c r="E595" s="21">
        <v>65.937662739999993</v>
      </c>
      <c r="F595" s="22">
        <v>55.00906998</v>
      </c>
      <c r="G595" s="22">
        <v>10.928592759999999</v>
      </c>
      <c r="H595" s="23">
        <v>239.37882694000004</v>
      </c>
      <c r="I595" s="22">
        <v>85.200315250000003</v>
      </c>
      <c r="J595" s="22">
        <v>29.251522430000001</v>
      </c>
      <c r="K595" s="22">
        <v>0</v>
      </c>
      <c r="L595" s="22">
        <v>7.8352400000000003E-3</v>
      </c>
      <c r="M595" s="22">
        <v>0</v>
      </c>
      <c r="N595" s="22">
        <v>0.48081276000000001</v>
      </c>
      <c r="O595" s="22">
        <v>92.800828030000005</v>
      </c>
      <c r="P595" s="22">
        <v>3.8580709999999997E-2</v>
      </c>
      <c r="Q595" s="22">
        <v>1.2977999999999999E-4</v>
      </c>
      <c r="R595" s="22">
        <v>1.5E-5</v>
      </c>
      <c r="S595" s="22">
        <v>0</v>
      </c>
      <c r="T595" s="22">
        <v>5.2917891500000005</v>
      </c>
      <c r="U595" s="22">
        <v>18.968072230000001</v>
      </c>
      <c r="V595" s="22">
        <v>7.3235629699999993</v>
      </c>
      <c r="W595" s="22">
        <v>1.5363389999999999E-2</v>
      </c>
    </row>
    <row r="596" spans="2:23" ht="12.75" x14ac:dyDescent="0.2">
      <c r="B596" s="18" t="s">
        <v>620</v>
      </c>
      <c r="C596" s="19" t="s">
        <v>498</v>
      </c>
      <c r="D596" s="20">
        <v>342.31986912000002</v>
      </c>
      <c r="E596" s="21">
        <v>38.983358010000003</v>
      </c>
      <c r="F596" s="22">
        <v>34.404306950000006</v>
      </c>
      <c r="G596" s="22">
        <v>4.5790510599999994</v>
      </c>
      <c r="H596" s="23">
        <v>303.33651111</v>
      </c>
      <c r="I596" s="22">
        <v>108.58678861</v>
      </c>
      <c r="J596" s="22">
        <v>25.469393579999998</v>
      </c>
      <c r="K596" s="22">
        <v>0</v>
      </c>
      <c r="L596" s="22">
        <v>0</v>
      </c>
      <c r="M596" s="22">
        <v>0</v>
      </c>
      <c r="N596" s="22">
        <v>0.44672383000000004</v>
      </c>
      <c r="O596" s="22">
        <v>122.71478645000001</v>
      </c>
      <c r="P596" s="22">
        <v>0.10494596</v>
      </c>
      <c r="Q596" s="22">
        <v>0</v>
      </c>
      <c r="R596" s="22">
        <v>3.3100000000000002E-4</v>
      </c>
      <c r="S596" s="22">
        <v>0</v>
      </c>
      <c r="T596" s="22">
        <v>8.3833246500000005</v>
      </c>
      <c r="U596" s="22">
        <v>26.294088640000002</v>
      </c>
      <c r="V596" s="22">
        <v>11.189038589999999</v>
      </c>
      <c r="W596" s="22">
        <v>0.14708979999999999</v>
      </c>
    </row>
    <row r="597" spans="2:23" ht="12.75" x14ac:dyDescent="0.2">
      <c r="B597" s="18" t="s">
        <v>621</v>
      </c>
      <c r="C597" s="19" t="s">
        <v>30</v>
      </c>
      <c r="D597" s="20">
        <v>189.28081719999997</v>
      </c>
      <c r="E597" s="21">
        <v>27.884104239999999</v>
      </c>
      <c r="F597" s="22">
        <v>25.811827179999998</v>
      </c>
      <c r="G597" s="22">
        <v>2.0722770600000002</v>
      </c>
      <c r="H597" s="23">
        <v>161.39671295999997</v>
      </c>
      <c r="I597" s="22">
        <v>44.05208588</v>
      </c>
      <c r="J597" s="22">
        <v>15.003693699999999</v>
      </c>
      <c r="K597" s="22">
        <v>0</v>
      </c>
      <c r="L597" s="22">
        <v>0</v>
      </c>
      <c r="M597" s="22">
        <v>0</v>
      </c>
      <c r="N597" s="22">
        <v>0.41155721999999995</v>
      </c>
      <c r="O597" s="22">
        <v>62.60905717</v>
      </c>
      <c r="P597" s="22">
        <v>1.0727180000000001E-2</v>
      </c>
      <c r="Q597" s="22">
        <v>0</v>
      </c>
      <c r="R597" s="22">
        <v>2.147027E-2</v>
      </c>
      <c r="S597" s="22">
        <v>2.4999999999999999E-7</v>
      </c>
      <c r="T597" s="22">
        <v>3.1982570699999999</v>
      </c>
      <c r="U597" s="22">
        <v>23.93506494</v>
      </c>
      <c r="V597" s="22">
        <v>12.059707679999999</v>
      </c>
      <c r="W597" s="22">
        <v>9.5091600000000012E-2</v>
      </c>
    </row>
    <row r="598" spans="2:23" ht="12.75" x14ac:dyDescent="0.2">
      <c r="B598" s="18" t="s">
        <v>622</v>
      </c>
      <c r="C598" s="19" t="s">
        <v>31</v>
      </c>
      <c r="D598" s="20">
        <v>269.91987171</v>
      </c>
      <c r="E598" s="21">
        <v>65.962525659999997</v>
      </c>
      <c r="F598" s="22">
        <v>60.203483740000003</v>
      </c>
      <c r="G598" s="22">
        <v>5.7590419199999996</v>
      </c>
      <c r="H598" s="23">
        <v>203.95734605000001</v>
      </c>
      <c r="I598" s="22">
        <v>49.596586600000002</v>
      </c>
      <c r="J598" s="22">
        <v>21.464607340000001</v>
      </c>
      <c r="K598" s="22">
        <v>0</v>
      </c>
      <c r="L598" s="22">
        <v>0</v>
      </c>
      <c r="M598" s="22">
        <v>0</v>
      </c>
      <c r="N598" s="22">
        <v>0.54509608999999992</v>
      </c>
      <c r="O598" s="22">
        <v>70.981410280000006</v>
      </c>
      <c r="P598" s="22">
        <v>4.0673E-4</v>
      </c>
      <c r="Q598" s="22">
        <v>0</v>
      </c>
      <c r="R598" s="22">
        <v>0</v>
      </c>
      <c r="S598" s="22">
        <v>0</v>
      </c>
      <c r="T598" s="22">
        <v>4.8435308099999999</v>
      </c>
      <c r="U598" s="22">
        <v>32.471441939999998</v>
      </c>
      <c r="V598" s="22">
        <v>23.9902129</v>
      </c>
      <c r="W598" s="22">
        <v>6.4053360000000004E-2</v>
      </c>
    </row>
    <row r="599" spans="2:23" ht="12.75" x14ac:dyDescent="0.2">
      <c r="B599" s="18" t="s">
        <v>623</v>
      </c>
      <c r="C599" s="12" t="s">
        <v>32</v>
      </c>
      <c r="D599" s="13">
        <v>2217.8923172999998</v>
      </c>
      <c r="E599" s="14">
        <v>359.88521922999996</v>
      </c>
      <c r="F599" s="15">
        <v>295.16434934999995</v>
      </c>
      <c r="G599" s="15">
        <v>64.720869879999995</v>
      </c>
      <c r="H599" s="16">
        <v>1858.00709807</v>
      </c>
      <c r="I599" s="15">
        <v>581.04918462000001</v>
      </c>
      <c r="J599" s="15">
        <v>186.17804529999998</v>
      </c>
      <c r="K599" s="15">
        <v>0</v>
      </c>
      <c r="L599" s="15">
        <v>0</v>
      </c>
      <c r="M599" s="15">
        <v>0</v>
      </c>
      <c r="N599" s="15">
        <v>3.8978565900000004</v>
      </c>
      <c r="O599" s="15">
        <v>684.66253632000007</v>
      </c>
      <c r="P599" s="15">
        <v>130.97086767000002</v>
      </c>
      <c r="Q599" s="15">
        <v>1.20610347</v>
      </c>
      <c r="R599" s="15">
        <v>1.2325000000000001E-3</v>
      </c>
      <c r="S599" s="15">
        <v>7.0704599999999998E-3</v>
      </c>
      <c r="T599" s="15">
        <v>32.420212169999999</v>
      </c>
      <c r="U599" s="15">
        <v>179.10975261000002</v>
      </c>
      <c r="V599" s="15">
        <v>58.183670639999988</v>
      </c>
      <c r="W599" s="15">
        <v>0.32056572</v>
      </c>
    </row>
    <row r="600" spans="2:23" ht="12.75" x14ac:dyDescent="0.2">
      <c r="B600" s="18" t="s">
        <v>624</v>
      </c>
      <c r="C600" s="19" t="s">
        <v>33</v>
      </c>
      <c r="D600" s="20">
        <v>409.86486454000004</v>
      </c>
      <c r="E600" s="21">
        <v>61.937077379999991</v>
      </c>
      <c r="F600" s="22">
        <v>50.240618729999994</v>
      </c>
      <c r="G600" s="22">
        <v>11.69645865</v>
      </c>
      <c r="H600" s="23">
        <v>347.92778716000004</v>
      </c>
      <c r="I600" s="22">
        <v>112.34168375</v>
      </c>
      <c r="J600" s="22">
        <v>42.694130969999996</v>
      </c>
      <c r="K600" s="22">
        <v>0</v>
      </c>
      <c r="L600" s="22">
        <v>0</v>
      </c>
      <c r="M600" s="22">
        <v>0</v>
      </c>
      <c r="N600" s="22">
        <v>1.09138096</v>
      </c>
      <c r="O600" s="22">
        <v>145.01208815999999</v>
      </c>
      <c r="P600" s="22">
        <v>7.5591640000000002E-2</v>
      </c>
      <c r="Q600" s="22">
        <v>1.7261259999999997E-2</v>
      </c>
      <c r="R600" s="22">
        <v>1.15E-4</v>
      </c>
      <c r="S600" s="22">
        <v>0</v>
      </c>
      <c r="T600" s="22">
        <v>3.00077661</v>
      </c>
      <c r="U600" s="22">
        <v>30.296252030000002</v>
      </c>
      <c r="V600" s="22">
        <v>13.310624789999999</v>
      </c>
      <c r="W600" s="22">
        <v>8.7881990000000007E-2</v>
      </c>
    </row>
    <row r="601" spans="2:23" ht="12.75" x14ac:dyDescent="0.2">
      <c r="B601" s="18" t="s">
        <v>625</v>
      </c>
      <c r="C601" s="19" t="s">
        <v>34</v>
      </c>
      <c r="D601" s="20">
        <v>394.29567731000003</v>
      </c>
      <c r="E601" s="21">
        <v>70.482843849999995</v>
      </c>
      <c r="F601" s="22">
        <v>55.723515110000001</v>
      </c>
      <c r="G601" s="22">
        <v>14.759328740000001</v>
      </c>
      <c r="H601" s="23">
        <v>323.81283346000004</v>
      </c>
      <c r="I601" s="22">
        <v>128.18074776</v>
      </c>
      <c r="J601" s="22">
        <v>28.396177079999998</v>
      </c>
      <c r="K601" s="22">
        <v>0</v>
      </c>
      <c r="L601" s="22">
        <v>0</v>
      </c>
      <c r="M601" s="22">
        <v>0</v>
      </c>
      <c r="N601" s="22">
        <v>0.37493678000000003</v>
      </c>
      <c r="O601" s="22">
        <v>117.14757854999999</v>
      </c>
      <c r="P601" s="22">
        <v>1.2836739999999999E-2</v>
      </c>
      <c r="Q601" s="22">
        <v>0.75317102000000002</v>
      </c>
      <c r="R601" s="22">
        <v>7.4999999999999993E-5</v>
      </c>
      <c r="S601" s="22">
        <v>7.0704599999999998E-3</v>
      </c>
      <c r="T601" s="22">
        <v>6.9056350700000007</v>
      </c>
      <c r="U601" s="22">
        <v>30.423828539999999</v>
      </c>
      <c r="V601" s="22">
        <v>11.55610128</v>
      </c>
      <c r="W601" s="22">
        <v>5.4675179999999997E-2</v>
      </c>
    </row>
    <row r="602" spans="2:23" ht="12.75" x14ac:dyDescent="0.2">
      <c r="B602" s="18" t="s">
        <v>626</v>
      </c>
      <c r="C602" s="19" t="s">
        <v>35</v>
      </c>
      <c r="D602" s="20">
        <v>590.93679989999998</v>
      </c>
      <c r="E602" s="21">
        <v>149.21805637</v>
      </c>
      <c r="F602" s="22">
        <v>119.42494474</v>
      </c>
      <c r="G602" s="22">
        <v>29.793111629999999</v>
      </c>
      <c r="H602" s="23">
        <v>441.71874352999998</v>
      </c>
      <c r="I602" s="22">
        <v>108.04520832999999</v>
      </c>
      <c r="J602" s="22">
        <v>39.543796719999996</v>
      </c>
      <c r="K602" s="22">
        <v>0</v>
      </c>
      <c r="L602" s="22">
        <v>0</v>
      </c>
      <c r="M602" s="22">
        <v>0</v>
      </c>
      <c r="N602" s="22">
        <v>0.39103403999999997</v>
      </c>
      <c r="O602" s="22">
        <v>120.62730881</v>
      </c>
      <c r="P602" s="22">
        <v>130.86037861</v>
      </c>
      <c r="Q602" s="22">
        <v>0</v>
      </c>
      <c r="R602" s="22">
        <v>3.8749999999999999E-4</v>
      </c>
      <c r="S602" s="22">
        <v>0</v>
      </c>
      <c r="T602" s="22">
        <v>3.7373111400000001</v>
      </c>
      <c r="U602" s="22">
        <v>22.461465260000001</v>
      </c>
      <c r="V602" s="22">
        <v>16.018868659999999</v>
      </c>
      <c r="W602" s="22">
        <v>3.298446E-2</v>
      </c>
    </row>
    <row r="603" spans="2:23" ht="12.75" x14ac:dyDescent="0.2">
      <c r="B603" s="18" t="s">
        <v>627</v>
      </c>
      <c r="C603" s="19" t="s">
        <v>36</v>
      </c>
      <c r="D603" s="20">
        <v>345.80345774</v>
      </c>
      <c r="E603" s="21">
        <v>30.43907561</v>
      </c>
      <c r="F603" s="22">
        <v>27.902583180000001</v>
      </c>
      <c r="G603" s="22">
        <v>2.53649243</v>
      </c>
      <c r="H603" s="23">
        <v>315.36438213000002</v>
      </c>
      <c r="I603" s="22">
        <v>110.74099175000001</v>
      </c>
      <c r="J603" s="22">
        <v>30.269090949999999</v>
      </c>
      <c r="K603" s="22">
        <v>0</v>
      </c>
      <c r="L603" s="22">
        <v>0</v>
      </c>
      <c r="M603" s="22">
        <v>0</v>
      </c>
      <c r="N603" s="22">
        <v>0.56122987999999996</v>
      </c>
      <c r="O603" s="22">
        <v>133.91554790000001</v>
      </c>
      <c r="P603" s="22">
        <v>3.9366399999999999E-3</v>
      </c>
      <c r="Q603" s="22">
        <v>0</v>
      </c>
      <c r="R603" s="22">
        <v>9.7499999999999998E-5</v>
      </c>
      <c r="S603" s="22">
        <v>0</v>
      </c>
      <c r="T603" s="22">
        <v>6.7266461900000003</v>
      </c>
      <c r="U603" s="22">
        <v>29.348615980000002</v>
      </c>
      <c r="V603" s="22">
        <v>3.7396611600000003</v>
      </c>
      <c r="W603" s="22">
        <v>5.856418E-2</v>
      </c>
    </row>
    <row r="604" spans="2:23" ht="12.75" x14ac:dyDescent="0.2">
      <c r="B604" s="18" t="s">
        <v>628</v>
      </c>
      <c r="C604" s="19" t="s">
        <v>37</v>
      </c>
      <c r="D604" s="20">
        <v>80.469701630000003</v>
      </c>
      <c r="E604" s="21">
        <v>8.5209917900000001</v>
      </c>
      <c r="F604" s="22">
        <v>7.1923064999999999</v>
      </c>
      <c r="G604" s="22">
        <v>1.3286852900000001</v>
      </c>
      <c r="H604" s="23">
        <v>71.948709840000006</v>
      </c>
      <c r="I604" s="22">
        <v>18.014303940000001</v>
      </c>
      <c r="J604" s="22">
        <v>5.9179374899999999</v>
      </c>
      <c r="K604" s="22">
        <v>0</v>
      </c>
      <c r="L604" s="22">
        <v>0</v>
      </c>
      <c r="M604" s="22">
        <v>0</v>
      </c>
      <c r="N604" s="22">
        <v>0.35103313000000003</v>
      </c>
      <c r="O604" s="22">
        <v>28.466976819999999</v>
      </c>
      <c r="P604" s="22">
        <v>2.64E-3</v>
      </c>
      <c r="Q604" s="22">
        <v>0</v>
      </c>
      <c r="R604" s="22">
        <v>1.8249999999999999E-4</v>
      </c>
      <c r="S604" s="22">
        <v>0</v>
      </c>
      <c r="T604" s="22">
        <v>1.9374055700000001</v>
      </c>
      <c r="U604" s="22">
        <v>14.146678830000001</v>
      </c>
      <c r="V604" s="22">
        <v>3.0935515599999999</v>
      </c>
      <c r="W604" s="22">
        <v>1.7999999999999999E-2</v>
      </c>
    </row>
    <row r="605" spans="2:23" ht="12.75" x14ac:dyDescent="0.2">
      <c r="B605" s="18" t="s">
        <v>629</v>
      </c>
      <c r="C605" s="19" t="s">
        <v>38</v>
      </c>
      <c r="D605" s="20">
        <v>263.81172874999993</v>
      </c>
      <c r="E605" s="21">
        <v>23.14783693</v>
      </c>
      <c r="F605" s="22">
        <v>19.56412555</v>
      </c>
      <c r="G605" s="22">
        <v>3.58371138</v>
      </c>
      <c r="H605" s="23">
        <v>240.66389181999995</v>
      </c>
      <c r="I605" s="22">
        <v>69.458302099999997</v>
      </c>
      <c r="J605" s="22">
        <v>27.306314710000002</v>
      </c>
      <c r="K605" s="22">
        <v>0</v>
      </c>
      <c r="L605" s="22">
        <v>0</v>
      </c>
      <c r="M605" s="22">
        <v>0</v>
      </c>
      <c r="N605" s="22">
        <v>0.17775292000000001</v>
      </c>
      <c r="O605" s="22">
        <v>96.56874126999999</v>
      </c>
      <c r="P605" s="22">
        <v>7.3222299999999999E-3</v>
      </c>
      <c r="Q605" s="22">
        <v>0.43567118999999999</v>
      </c>
      <c r="R605" s="22">
        <v>3.7500000000000001E-4</v>
      </c>
      <c r="S605" s="22">
        <v>0</v>
      </c>
      <c r="T605" s="22">
        <v>6.2968318099999996</v>
      </c>
      <c r="U605" s="22">
        <v>35.07956008</v>
      </c>
      <c r="V605" s="22">
        <v>5.3145412500000004</v>
      </c>
      <c r="W605" s="22">
        <v>1.8479259999999997E-2</v>
      </c>
    </row>
    <row r="606" spans="2:23" ht="12.75" x14ac:dyDescent="0.2">
      <c r="B606" s="18" t="s">
        <v>630</v>
      </c>
      <c r="C606" s="19" t="s">
        <v>39</v>
      </c>
      <c r="D606" s="20">
        <v>132.71008742999999</v>
      </c>
      <c r="E606" s="21">
        <v>16.139337299999998</v>
      </c>
      <c r="F606" s="22">
        <v>15.116255539999999</v>
      </c>
      <c r="G606" s="22">
        <v>1.02308176</v>
      </c>
      <c r="H606" s="23">
        <v>116.57075012999999</v>
      </c>
      <c r="I606" s="22">
        <v>34.267946989999999</v>
      </c>
      <c r="J606" s="22">
        <v>12.050597380000001</v>
      </c>
      <c r="K606" s="22">
        <v>0</v>
      </c>
      <c r="L606" s="22">
        <v>0</v>
      </c>
      <c r="M606" s="22">
        <v>0</v>
      </c>
      <c r="N606" s="22">
        <v>0.95048887999999998</v>
      </c>
      <c r="O606" s="22">
        <v>42.924294809999999</v>
      </c>
      <c r="P606" s="22">
        <v>8.1618100000000002E-3</v>
      </c>
      <c r="Q606" s="22">
        <v>0</v>
      </c>
      <c r="R606" s="22">
        <v>0</v>
      </c>
      <c r="S606" s="22">
        <v>0</v>
      </c>
      <c r="T606" s="22">
        <v>3.8156057799999998</v>
      </c>
      <c r="U606" s="22">
        <v>17.353351889999999</v>
      </c>
      <c r="V606" s="22">
        <v>5.1503219400000004</v>
      </c>
      <c r="W606" s="22">
        <v>4.9980650000000001E-2</v>
      </c>
    </row>
    <row r="607" spans="2:23" ht="12.75" x14ac:dyDescent="0.2">
      <c r="B607" s="18" t="s">
        <v>631</v>
      </c>
      <c r="C607" s="12" t="s">
        <v>40</v>
      </c>
      <c r="D607" s="13">
        <v>2879.2126125499999</v>
      </c>
      <c r="E607" s="14">
        <v>588.44684496000002</v>
      </c>
      <c r="F607" s="15">
        <v>473.85376812000004</v>
      </c>
      <c r="G607" s="15">
        <v>114.59307683999998</v>
      </c>
      <c r="H607" s="16">
        <v>2290.76576759</v>
      </c>
      <c r="I607" s="15">
        <v>791.7292762300001</v>
      </c>
      <c r="J607" s="15">
        <v>220.76132444000004</v>
      </c>
      <c r="K607" s="15">
        <v>0</v>
      </c>
      <c r="L607" s="15">
        <v>0</v>
      </c>
      <c r="M607" s="15">
        <v>1.53079E-3</v>
      </c>
      <c r="N607" s="15">
        <v>3.9645851599999999</v>
      </c>
      <c r="O607" s="15">
        <v>799.88204087999998</v>
      </c>
      <c r="P607" s="15">
        <v>40.366009260000006</v>
      </c>
      <c r="Q607" s="15">
        <v>1.653135E-2</v>
      </c>
      <c r="R607" s="15">
        <v>0.34492504999999996</v>
      </c>
      <c r="S607" s="15">
        <v>6.0299999999999999E-6</v>
      </c>
      <c r="T607" s="15">
        <v>55.357122069999996</v>
      </c>
      <c r="U607" s="15">
        <v>252.50085668000003</v>
      </c>
      <c r="V607" s="15">
        <v>125.23644864000001</v>
      </c>
      <c r="W607" s="15">
        <v>0.60511101</v>
      </c>
    </row>
    <row r="608" spans="2:23" ht="12.75" x14ac:dyDescent="0.2">
      <c r="B608" s="18" t="s">
        <v>632</v>
      </c>
      <c r="C608" s="19" t="s">
        <v>41</v>
      </c>
      <c r="D608" s="20">
        <v>356.68339355000001</v>
      </c>
      <c r="E608" s="21">
        <v>61.787231789999993</v>
      </c>
      <c r="F608" s="22">
        <v>54.359900659999994</v>
      </c>
      <c r="G608" s="22">
        <v>7.4273311299999998</v>
      </c>
      <c r="H608" s="23">
        <v>294.89616175999998</v>
      </c>
      <c r="I608" s="22">
        <v>78.687402129999995</v>
      </c>
      <c r="J608" s="22">
        <v>28.826759809999999</v>
      </c>
      <c r="K608" s="22">
        <v>0</v>
      </c>
      <c r="L608" s="22">
        <v>0</v>
      </c>
      <c r="M608" s="22">
        <v>0</v>
      </c>
      <c r="N608" s="22">
        <v>0.40578861999999999</v>
      </c>
      <c r="O608" s="22">
        <v>98.480120020000001</v>
      </c>
      <c r="P608" s="22">
        <v>6.8159999999999998E-4</v>
      </c>
      <c r="Q608" s="22">
        <v>0</v>
      </c>
      <c r="R608" s="22">
        <v>1.95E-4</v>
      </c>
      <c r="S608" s="22">
        <v>0</v>
      </c>
      <c r="T608" s="22">
        <v>7.0831992599999998</v>
      </c>
      <c r="U608" s="22">
        <v>50.1778507</v>
      </c>
      <c r="V608" s="22">
        <v>31.10573776</v>
      </c>
      <c r="W608" s="22">
        <v>0.12842686</v>
      </c>
    </row>
    <row r="609" spans="2:23" ht="12.75" x14ac:dyDescent="0.2">
      <c r="B609" s="18" t="s">
        <v>633</v>
      </c>
      <c r="C609" s="19" t="s">
        <v>42</v>
      </c>
      <c r="D609" s="20">
        <v>475.72602583000008</v>
      </c>
      <c r="E609" s="21">
        <v>62.790008420000007</v>
      </c>
      <c r="F609" s="22">
        <v>51.220500740000006</v>
      </c>
      <c r="G609" s="22">
        <v>11.569507679999999</v>
      </c>
      <c r="H609" s="23">
        <v>412.93601741000009</v>
      </c>
      <c r="I609" s="22">
        <v>137.30946716999998</v>
      </c>
      <c r="J609" s="22">
        <v>40.478716520000006</v>
      </c>
      <c r="K609" s="22">
        <v>0</v>
      </c>
      <c r="L609" s="22">
        <v>0</v>
      </c>
      <c r="M609" s="22">
        <v>0</v>
      </c>
      <c r="N609" s="22">
        <v>1.37783959</v>
      </c>
      <c r="O609" s="22">
        <v>140.40691781999999</v>
      </c>
      <c r="P609" s="22">
        <v>2.1457678900000001</v>
      </c>
      <c r="Q609" s="22">
        <v>8.9906900000000008E-3</v>
      </c>
      <c r="R609" s="22">
        <v>1.7105509999999997E-2</v>
      </c>
      <c r="S609" s="22">
        <v>0</v>
      </c>
      <c r="T609" s="22">
        <v>11.618562460000001</v>
      </c>
      <c r="U609" s="22">
        <v>60.161270560000006</v>
      </c>
      <c r="V609" s="22">
        <v>19.286031350000002</v>
      </c>
      <c r="W609" s="22">
        <v>0.12534785000000001</v>
      </c>
    </row>
    <row r="610" spans="2:23" ht="12.75" x14ac:dyDescent="0.2">
      <c r="B610" s="18" t="s">
        <v>634</v>
      </c>
      <c r="C610" s="19" t="s">
        <v>43</v>
      </c>
      <c r="D610" s="20">
        <v>1324.2528003</v>
      </c>
      <c r="E610" s="21">
        <v>345.84904498999998</v>
      </c>
      <c r="F610" s="22">
        <v>285.68593862</v>
      </c>
      <c r="G610" s="22">
        <v>60.163106369999994</v>
      </c>
      <c r="H610" s="23">
        <v>978.40375530999995</v>
      </c>
      <c r="I610" s="22">
        <v>327.69393350000001</v>
      </c>
      <c r="J610" s="22">
        <v>102.71829318</v>
      </c>
      <c r="K610" s="22">
        <v>0</v>
      </c>
      <c r="L610" s="22">
        <v>0</v>
      </c>
      <c r="M610" s="22">
        <v>1.53079E-3</v>
      </c>
      <c r="N610" s="22">
        <v>1.36945494</v>
      </c>
      <c r="O610" s="22">
        <v>355.38284289999996</v>
      </c>
      <c r="P610" s="22">
        <v>37.392878580000001</v>
      </c>
      <c r="Q610" s="22">
        <v>0</v>
      </c>
      <c r="R610" s="22">
        <v>0.32617453999999996</v>
      </c>
      <c r="S610" s="22">
        <v>5.8200000000000002E-6</v>
      </c>
      <c r="T610" s="22">
        <v>24.125031579999998</v>
      </c>
      <c r="U610" s="22">
        <v>72.391450989999996</v>
      </c>
      <c r="V610" s="22">
        <v>56.862612200000001</v>
      </c>
      <c r="W610" s="22">
        <v>0.13954629000000002</v>
      </c>
    </row>
    <row r="611" spans="2:23" ht="12.75" x14ac:dyDescent="0.2">
      <c r="B611" s="18" t="s">
        <v>635</v>
      </c>
      <c r="C611" s="19" t="s">
        <v>499</v>
      </c>
      <c r="D611" s="20">
        <v>210.91813184999998</v>
      </c>
      <c r="E611" s="21">
        <v>64.808079509999999</v>
      </c>
      <c r="F611" s="22">
        <v>45.256668380000001</v>
      </c>
      <c r="G611" s="22">
        <v>19.551411129999998</v>
      </c>
      <c r="H611" s="23">
        <v>146.11005233999998</v>
      </c>
      <c r="I611" s="22">
        <v>65.606412950000006</v>
      </c>
      <c r="J611" s="22">
        <v>8.5245477100000002</v>
      </c>
      <c r="K611" s="22">
        <v>0</v>
      </c>
      <c r="L611" s="22">
        <v>0</v>
      </c>
      <c r="M611" s="22">
        <v>0</v>
      </c>
      <c r="N611" s="22">
        <v>0.26424970000000003</v>
      </c>
      <c r="O611" s="22">
        <v>41.571527490000001</v>
      </c>
      <c r="P611" s="22">
        <v>1.7304480000000001E-2</v>
      </c>
      <c r="Q611" s="22">
        <v>0</v>
      </c>
      <c r="R611" s="22">
        <v>1.1125E-3</v>
      </c>
      <c r="S611" s="22">
        <v>2.1E-7</v>
      </c>
      <c r="T611" s="22">
        <v>3.1323340600000003</v>
      </c>
      <c r="U611" s="22">
        <v>18.51907276</v>
      </c>
      <c r="V611" s="22">
        <v>8.4304385499999999</v>
      </c>
      <c r="W611" s="22">
        <v>4.3051930000000002E-2</v>
      </c>
    </row>
    <row r="612" spans="2:23" ht="12.75" x14ac:dyDescent="0.2">
      <c r="B612" s="18" t="s">
        <v>636</v>
      </c>
      <c r="C612" s="19" t="s">
        <v>44</v>
      </c>
      <c r="D612" s="20">
        <v>183.23062152999998</v>
      </c>
      <c r="E612" s="21">
        <v>16.48129823</v>
      </c>
      <c r="F612" s="22">
        <v>10.08647481</v>
      </c>
      <c r="G612" s="22">
        <v>6.3948234199999998</v>
      </c>
      <c r="H612" s="23">
        <v>166.74932329999999</v>
      </c>
      <c r="I612" s="22">
        <v>78.179284340000009</v>
      </c>
      <c r="J612" s="22">
        <v>8.9275076300000009</v>
      </c>
      <c r="K612" s="22">
        <v>0</v>
      </c>
      <c r="L612" s="22">
        <v>0</v>
      </c>
      <c r="M612" s="22">
        <v>0</v>
      </c>
      <c r="N612" s="22">
        <v>4.3880480000000006E-2</v>
      </c>
      <c r="O612" s="22">
        <v>58.689720049999998</v>
      </c>
      <c r="P612" s="22">
        <v>0</v>
      </c>
      <c r="Q612" s="22">
        <v>0</v>
      </c>
      <c r="R612" s="22">
        <v>1.5E-5</v>
      </c>
      <c r="S612" s="22">
        <v>0</v>
      </c>
      <c r="T612" s="22">
        <v>2.9549899599999998</v>
      </c>
      <c r="U612" s="22">
        <v>16.12735163</v>
      </c>
      <c r="V612" s="22">
        <v>1.78390369</v>
      </c>
      <c r="W612" s="22">
        <v>4.2670519999999997E-2</v>
      </c>
    </row>
    <row r="613" spans="2:23" ht="13.5" thickBot="1" x14ac:dyDescent="0.25">
      <c r="B613" s="18" t="s">
        <v>637</v>
      </c>
      <c r="C613" s="25" t="s">
        <v>45</v>
      </c>
      <c r="D613" s="26">
        <v>328.40163949000004</v>
      </c>
      <c r="E613" s="27">
        <v>36.731182019999999</v>
      </c>
      <c r="F613" s="28">
        <v>27.244284910000001</v>
      </c>
      <c r="G613" s="28">
        <v>9.4868971099999992</v>
      </c>
      <c r="H613" s="29">
        <v>291.67045747000003</v>
      </c>
      <c r="I613" s="28">
        <v>104.25277613999999</v>
      </c>
      <c r="J613" s="28">
        <v>31.285499590000001</v>
      </c>
      <c r="K613" s="28">
        <v>0</v>
      </c>
      <c r="L613" s="28">
        <v>0</v>
      </c>
      <c r="M613" s="28">
        <v>0</v>
      </c>
      <c r="N613" s="28">
        <v>0.50337182999999996</v>
      </c>
      <c r="O613" s="28">
        <v>105.3509126</v>
      </c>
      <c r="P613" s="28">
        <v>0.80937671</v>
      </c>
      <c r="Q613" s="28">
        <v>7.5406600000000002E-3</v>
      </c>
      <c r="R613" s="28">
        <v>3.2249999999999998E-4</v>
      </c>
      <c r="S613" s="28">
        <v>0</v>
      </c>
      <c r="T613" s="28">
        <v>6.4430047500000001</v>
      </c>
      <c r="U613" s="28">
        <v>35.123860039999997</v>
      </c>
      <c r="V613" s="28">
        <v>7.7677250899999999</v>
      </c>
      <c r="W613" s="28">
        <v>0.12606756</v>
      </c>
    </row>
    <row r="614" spans="2:23" ht="14.25" thickTop="1" thickBot="1" x14ac:dyDescent="0.25">
      <c r="C614" s="45"/>
      <c r="D614" s="46"/>
      <c r="E614" s="47"/>
      <c r="F614" s="48"/>
      <c r="G614" s="48"/>
      <c r="H614" s="47"/>
      <c r="I614" s="48"/>
      <c r="J614" s="48"/>
      <c r="K614" s="48"/>
      <c r="L614" s="48"/>
      <c r="M614" s="48"/>
      <c r="N614" s="48"/>
      <c r="O614" s="48"/>
      <c r="P614" s="48"/>
      <c r="Q614" s="49"/>
      <c r="R614" s="48"/>
      <c r="S614" s="48"/>
      <c r="T614" s="48"/>
      <c r="U614" s="48"/>
      <c r="V614" s="48"/>
      <c r="W614" s="48"/>
    </row>
    <row r="615" spans="2:23" ht="27.75" thickTop="1" x14ac:dyDescent="0.2">
      <c r="C615" s="35">
        <v>2025</v>
      </c>
      <c r="D615" s="5" t="s">
        <v>3</v>
      </c>
      <c r="E615" s="6" t="s">
        <v>4</v>
      </c>
      <c r="F615" s="5" t="s">
        <v>5</v>
      </c>
      <c r="G615" s="5" t="s">
        <v>6</v>
      </c>
      <c r="H615" s="5" t="s">
        <v>7</v>
      </c>
      <c r="I615" s="5" t="s">
        <v>8</v>
      </c>
      <c r="J615" s="5" t="s">
        <v>9</v>
      </c>
      <c r="K615" s="5" t="s">
        <v>10</v>
      </c>
      <c r="L615" s="5" t="s">
        <v>11</v>
      </c>
      <c r="M615" s="5" t="s">
        <v>12</v>
      </c>
      <c r="N615" s="5" t="s">
        <v>13</v>
      </c>
      <c r="O615" s="5" t="s">
        <v>14</v>
      </c>
      <c r="P615" s="5" t="s">
        <v>15</v>
      </c>
      <c r="Q615" s="5" t="s">
        <v>16</v>
      </c>
      <c r="R615" s="5" t="s">
        <v>17</v>
      </c>
      <c r="S615" s="5" t="s">
        <v>18</v>
      </c>
      <c r="T615" s="5" t="s">
        <v>19</v>
      </c>
      <c r="U615" s="5" t="s">
        <v>20</v>
      </c>
      <c r="V615" s="5" t="s">
        <v>21</v>
      </c>
      <c r="W615" s="5" t="s">
        <v>22</v>
      </c>
    </row>
    <row r="616" spans="2:23" ht="14.25" x14ac:dyDescent="0.2">
      <c r="B616" s="18" t="s">
        <v>638</v>
      </c>
      <c r="C616" s="36" t="s">
        <v>3</v>
      </c>
      <c r="D616" s="7">
        <v>77607.98515781376</v>
      </c>
      <c r="E616" s="8">
        <v>22335.271506360012</v>
      </c>
      <c r="F616" s="9">
        <v>19095.35682509001</v>
      </c>
      <c r="G616" s="9">
        <v>3239.9146812700005</v>
      </c>
      <c r="H616" s="9">
        <v>55272.713651456252</v>
      </c>
      <c r="I616" s="9">
        <v>23156.976202950074</v>
      </c>
      <c r="J616" s="9">
        <v>6178.9828470600023</v>
      </c>
      <c r="K616" s="9">
        <v>0</v>
      </c>
      <c r="L616" s="9">
        <v>6.0550140000000002E-2</v>
      </c>
      <c r="M616" s="9">
        <v>2.3064464400000007</v>
      </c>
      <c r="N616" s="9">
        <v>36.957881709999981</v>
      </c>
      <c r="O616" s="9">
        <v>18363.212011717671</v>
      </c>
      <c r="P616" s="9">
        <v>931.71993444000009</v>
      </c>
      <c r="Q616" s="9">
        <v>217.37749899999991</v>
      </c>
      <c r="R616" s="9">
        <v>3195.0854001199996</v>
      </c>
      <c r="S616" s="9">
        <v>155.91084001000161</v>
      </c>
      <c r="T616" s="9">
        <v>449.59882526899338</v>
      </c>
      <c r="U616" s="9">
        <v>1317.8761126096956</v>
      </c>
      <c r="V616" s="9">
        <v>1260.1465556500009</v>
      </c>
      <c r="W616" s="9">
        <v>6.5025443500000017</v>
      </c>
    </row>
    <row r="617" spans="2:23" ht="12.75" x14ac:dyDescent="0.2">
      <c r="B617" s="18" t="s">
        <v>639</v>
      </c>
      <c r="C617" s="12" t="s">
        <v>23</v>
      </c>
      <c r="D617" s="13">
        <v>71601.700668805541</v>
      </c>
      <c r="E617" s="14">
        <v>21114.558707909997</v>
      </c>
      <c r="F617" s="15">
        <v>18044.60521133001</v>
      </c>
      <c r="G617" s="15">
        <v>3069.9534965800012</v>
      </c>
      <c r="H617" s="16">
        <v>50487.141960897257</v>
      </c>
      <c r="I617" s="15">
        <v>21648.72349532005</v>
      </c>
      <c r="J617" s="15">
        <v>5682.6188275400018</v>
      </c>
      <c r="K617" s="15"/>
      <c r="L617" s="15">
        <v>3.9804680000000002E-2</v>
      </c>
      <c r="M617" s="15">
        <v>2.3064464400000007</v>
      </c>
      <c r="N617" s="15">
        <v>29.93638185</v>
      </c>
      <c r="O617" s="15">
        <v>16639.221226169167</v>
      </c>
      <c r="P617" s="15">
        <v>817.41318266000019</v>
      </c>
      <c r="Q617" s="15">
        <v>217.27071645999996</v>
      </c>
      <c r="R617" s="15">
        <v>3194.8016943900002</v>
      </c>
      <c r="S617" s="15">
        <v>155.91071283000119</v>
      </c>
      <c r="T617" s="15">
        <v>358.7286743719971</v>
      </c>
      <c r="U617" s="15">
        <v>685.31754259005379</v>
      </c>
      <c r="V617" s="15">
        <v>1049.4095125200013</v>
      </c>
      <c r="W617" s="15">
        <v>5.4437430800000035</v>
      </c>
    </row>
    <row r="618" spans="2:23" ht="12.75" x14ac:dyDescent="0.2">
      <c r="B618" s="18" t="s">
        <v>640</v>
      </c>
      <c r="C618" s="19" t="s">
        <v>24</v>
      </c>
      <c r="D618" s="20">
        <v>70423.089890166913</v>
      </c>
      <c r="E618" s="21">
        <v>20891.392432209996</v>
      </c>
      <c r="F618" s="22">
        <v>17844.17304351</v>
      </c>
      <c r="G618" s="22">
        <v>3047.2193887000026</v>
      </c>
      <c r="H618" s="23">
        <v>49531.697457958478</v>
      </c>
      <c r="I618" s="22">
        <v>21300.589645870066</v>
      </c>
      <c r="J618" s="22">
        <v>5569.7746444300001</v>
      </c>
      <c r="K618" s="22">
        <v>0</v>
      </c>
      <c r="L618" s="22">
        <v>3.9804679999999995E-2</v>
      </c>
      <c r="M618" s="22">
        <v>2.3064464400000007</v>
      </c>
      <c r="N618" s="22">
        <v>27.714265189999995</v>
      </c>
      <c r="O618" s="22">
        <v>16289.60095969923</v>
      </c>
      <c r="P618" s="22">
        <v>816.65191001000017</v>
      </c>
      <c r="Q618" s="22">
        <v>217.27065517000003</v>
      </c>
      <c r="R618" s="22">
        <v>3194.7288308599991</v>
      </c>
      <c r="S618" s="22">
        <v>155.91071283000102</v>
      </c>
      <c r="T618" s="22">
        <v>342.47131881199749</v>
      </c>
      <c r="U618" s="22">
        <v>598.54737755002031</v>
      </c>
      <c r="V618" s="22">
        <v>1010.71765383</v>
      </c>
      <c r="W618" s="22">
        <v>5.3732325899999998</v>
      </c>
    </row>
    <row r="619" spans="2:23" ht="12.75" x14ac:dyDescent="0.2">
      <c r="B619" s="18" t="s">
        <v>641</v>
      </c>
      <c r="C619" s="19" t="s">
        <v>497</v>
      </c>
      <c r="D619" s="20">
        <v>609.66573259999973</v>
      </c>
      <c r="E619" s="21">
        <v>116.02439249000004</v>
      </c>
      <c r="F619" s="22">
        <v>104.23364192</v>
      </c>
      <c r="G619" s="22">
        <v>11.790750570000005</v>
      </c>
      <c r="H619" s="23">
        <v>493.64134010999902</v>
      </c>
      <c r="I619" s="22">
        <v>209.48933216000015</v>
      </c>
      <c r="J619" s="22">
        <v>48.727624480000024</v>
      </c>
      <c r="K619" s="22">
        <v>0</v>
      </c>
      <c r="L619" s="22">
        <v>0</v>
      </c>
      <c r="M619" s="22">
        <v>0</v>
      </c>
      <c r="N619" s="22">
        <v>1.0801678800000001</v>
      </c>
      <c r="O619" s="22">
        <v>188.65974295000041</v>
      </c>
      <c r="P619" s="22">
        <v>0.74539589999999978</v>
      </c>
      <c r="Q619" s="22">
        <v>6.1290000000000004E-5</v>
      </c>
      <c r="R619" s="22">
        <v>7.0753530000000009E-2</v>
      </c>
      <c r="S619" s="22">
        <v>0</v>
      </c>
      <c r="T619" s="22">
        <v>7.3625976100000008</v>
      </c>
      <c r="U619" s="22">
        <v>29.859492999999908</v>
      </c>
      <c r="V619" s="22">
        <v>7.6255375399999981</v>
      </c>
      <c r="W619" s="22">
        <v>2.0633769999999996E-2</v>
      </c>
    </row>
    <row r="620" spans="2:23" ht="12.75" x14ac:dyDescent="0.2">
      <c r="B620" s="18" t="s">
        <v>642</v>
      </c>
      <c r="C620" s="19" t="s">
        <v>25</v>
      </c>
      <c r="D620" s="20">
        <v>445.9502181699981</v>
      </c>
      <c r="E620" s="21">
        <v>88.357504030000001</v>
      </c>
      <c r="F620" s="22">
        <v>80.474553099999994</v>
      </c>
      <c r="G620" s="22">
        <v>7.8829509300000007</v>
      </c>
      <c r="H620" s="23">
        <v>357.5927141399988</v>
      </c>
      <c r="I620" s="22">
        <v>102.30522141999997</v>
      </c>
      <c r="J620" s="22">
        <v>47.03909736</v>
      </c>
      <c r="K620" s="22">
        <v>0</v>
      </c>
      <c r="L620" s="22">
        <v>0</v>
      </c>
      <c r="M620" s="22">
        <v>0</v>
      </c>
      <c r="N620" s="22">
        <v>1.0845038599999999</v>
      </c>
      <c r="O620" s="22">
        <v>130.13434363999977</v>
      </c>
      <c r="P620" s="22">
        <v>2.6785499999999996E-3</v>
      </c>
      <c r="Q620" s="22">
        <v>0</v>
      </c>
      <c r="R620" s="22">
        <v>1.0225E-3</v>
      </c>
      <c r="S620" s="22">
        <v>0</v>
      </c>
      <c r="T620" s="22">
        <v>7.5719221000000001</v>
      </c>
      <c r="U620" s="22">
        <v>42.120956640000472</v>
      </c>
      <c r="V620" s="22">
        <v>27.30916830000001</v>
      </c>
      <c r="W620" s="22">
        <v>2.3799770000000005E-2</v>
      </c>
    </row>
    <row r="621" spans="2:23" ht="12.75" x14ac:dyDescent="0.2">
      <c r="B621" s="18" t="s">
        <v>643</v>
      </c>
      <c r="C621" s="19" t="s">
        <v>26</v>
      </c>
      <c r="D621" s="20">
        <v>122.99482787000029</v>
      </c>
      <c r="E621" s="21">
        <v>18.784379180000002</v>
      </c>
      <c r="F621" s="22">
        <v>15.723972799999999</v>
      </c>
      <c r="G621" s="22">
        <v>3.060406379999999</v>
      </c>
      <c r="H621" s="23">
        <v>104.21044869000032</v>
      </c>
      <c r="I621" s="22">
        <v>36.339295870000001</v>
      </c>
      <c r="J621" s="22">
        <v>17.077461270000001</v>
      </c>
      <c r="K621" s="22">
        <v>0</v>
      </c>
      <c r="L621" s="22">
        <v>0</v>
      </c>
      <c r="M621" s="22">
        <v>0</v>
      </c>
      <c r="N621" s="22">
        <v>5.7444919999999997E-2</v>
      </c>
      <c r="O621" s="22">
        <v>30.826179879999948</v>
      </c>
      <c r="P621" s="22">
        <v>1.3198199999999998E-2</v>
      </c>
      <c r="Q621" s="22">
        <v>0</v>
      </c>
      <c r="R621" s="22">
        <v>1.0874999999999999E-3</v>
      </c>
      <c r="S621" s="22">
        <v>0</v>
      </c>
      <c r="T621" s="22">
        <v>1.3228358499999995</v>
      </c>
      <c r="U621" s="22">
        <v>14.78971539999992</v>
      </c>
      <c r="V621" s="22">
        <v>3.7571528500000011</v>
      </c>
      <c r="W621" s="22">
        <v>2.6076949999999998E-2</v>
      </c>
    </row>
    <row r="622" spans="2:23" ht="12.75" x14ac:dyDescent="0.2">
      <c r="B622" s="18" t="s">
        <v>644</v>
      </c>
      <c r="C622" s="12" t="s">
        <v>27</v>
      </c>
      <c r="D622" s="13">
        <v>2017.4624722100589</v>
      </c>
      <c r="E622" s="14">
        <v>520.93537144000004</v>
      </c>
      <c r="F622" s="15">
        <v>473.44906566000009</v>
      </c>
      <c r="G622" s="15">
        <v>47.486305779999995</v>
      </c>
      <c r="H622" s="16">
        <v>1496.5271007700378</v>
      </c>
      <c r="I622" s="15">
        <v>478.44537210999994</v>
      </c>
      <c r="J622" s="15">
        <v>170.64047135000001</v>
      </c>
      <c r="K622" s="15"/>
      <c r="L622" s="15">
        <v>2.2500000000000001E-5</v>
      </c>
      <c r="M622" s="15"/>
      <c r="N622" s="15">
        <v>2.3620319300000001</v>
      </c>
      <c r="O622" s="15">
        <v>594.04282890999912</v>
      </c>
      <c r="P622" s="15">
        <v>0.14828065999999998</v>
      </c>
      <c r="Q622" s="15"/>
      <c r="R622" s="15">
        <v>4.8477500000000005E-3</v>
      </c>
      <c r="S622" s="15">
        <v>1.27E-4</v>
      </c>
      <c r="T622" s="15">
        <v>26.084857629999966</v>
      </c>
      <c r="U622" s="15">
        <v>166.01858194999753</v>
      </c>
      <c r="V622" s="15">
        <v>58.440197249999997</v>
      </c>
      <c r="W622" s="15">
        <v>0.33948172999999993</v>
      </c>
    </row>
    <row r="623" spans="2:23" ht="12.75" x14ac:dyDescent="0.2">
      <c r="B623" s="18" t="s">
        <v>645</v>
      </c>
      <c r="C623" s="19" t="s">
        <v>28</v>
      </c>
      <c r="D623" s="20">
        <v>1124.8161995800062</v>
      </c>
      <c r="E623" s="21">
        <v>365.89680856000007</v>
      </c>
      <c r="F623" s="22">
        <v>335.52122390000005</v>
      </c>
      <c r="G623" s="22">
        <v>30.375584660000008</v>
      </c>
      <c r="H623" s="23">
        <v>758.91939101999992</v>
      </c>
      <c r="I623" s="22">
        <v>255.89597297</v>
      </c>
      <c r="J623" s="22">
        <v>105.71730628</v>
      </c>
      <c r="K623" s="22">
        <v>0</v>
      </c>
      <c r="L623" s="22">
        <v>0</v>
      </c>
      <c r="M623" s="22">
        <v>0</v>
      </c>
      <c r="N623" s="22">
        <v>0.84393592999999978</v>
      </c>
      <c r="O623" s="22">
        <v>318.84730422000069</v>
      </c>
      <c r="P623" s="22">
        <v>0.10398844999999998</v>
      </c>
      <c r="Q623" s="22">
        <v>0</v>
      </c>
      <c r="R623" s="22">
        <v>6.6E-4</v>
      </c>
      <c r="S623" s="22">
        <v>2.4999999999999999E-7</v>
      </c>
      <c r="T623" s="22">
        <v>7.0615712800000017</v>
      </c>
      <c r="U623" s="22">
        <v>56.363436350002289</v>
      </c>
      <c r="V623" s="22">
        <v>13.988299449999998</v>
      </c>
      <c r="W623" s="22">
        <v>9.6915839999999989E-2</v>
      </c>
    </row>
    <row r="624" spans="2:23" ht="12.75" x14ac:dyDescent="0.2">
      <c r="B624" s="18" t="s">
        <v>646</v>
      </c>
      <c r="C624" s="19" t="s">
        <v>29</v>
      </c>
      <c r="D624" s="20">
        <v>239.54444436999972</v>
      </c>
      <c r="E624" s="21">
        <v>54.383127119999969</v>
      </c>
      <c r="F624" s="22">
        <v>47.370545360000008</v>
      </c>
      <c r="G624" s="22">
        <v>7.012581759999998</v>
      </c>
      <c r="H624" s="23">
        <v>185.16131725000059</v>
      </c>
      <c r="I624" s="22">
        <v>60.662804549999983</v>
      </c>
      <c r="J624" s="22">
        <v>20.302522310000008</v>
      </c>
      <c r="K624" s="22">
        <v>0</v>
      </c>
      <c r="L624" s="22">
        <v>0</v>
      </c>
      <c r="M624" s="22">
        <v>0</v>
      </c>
      <c r="N624" s="22">
        <v>0.12095693999999997</v>
      </c>
      <c r="O624" s="22">
        <v>73.35500110999989</v>
      </c>
      <c r="P624" s="22">
        <v>1.896838E-2</v>
      </c>
      <c r="Q624" s="22">
        <v>0</v>
      </c>
      <c r="R624" s="22">
        <v>1.875E-4</v>
      </c>
      <c r="S624" s="22">
        <v>0</v>
      </c>
      <c r="T624" s="22">
        <v>3.8170210900000003</v>
      </c>
      <c r="U624" s="22">
        <v>20.471155079999846</v>
      </c>
      <c r="V624" s="22">
        <v>6.4062167599999995</v>
      </c>
      <c r="W624" s="22">
        <v>6.4835299999999986E-3</v>
      </c>
    </row>
    <row r="625" spans="2:23" ht="12.75" x14ac:dyDescent="0.2">
      <c r="B625" s="18" t="s">
        <v>647</v>
      </c>
      <c r="C625" s="19" t="s">
        <v>498</v>
      </c>
      <c r="D625" s="20">
        <v>278.3738928899989</v>
      </c>
      <c r="E625" s="21">
        <v>27.069029679999986</v>
      </c>
      <c r="F625" s="22">
        <v>23.260439940000015</v>
      </c>
      <c r="G625" s="22">
        <v>3.8085897400000017</v>
      </c>
      <c r="H625" s="23">
        <v>251.30486320999938</v>
      </c>
      <c r="I625" s="22">
        <v>85.867783890000027</v>
      </c>
      <c r="J625" s="22">
        <v>18.855085500000001</v>
      </c>
      <c r="K625" s="22">
        <v>0</v>
      </c>
      <c r="L625" s="22">
        <v>0</v>
      </c>
      <c r="M625" s="22">
        <v>0</v>
      </c>
      <c r="N625" s="22">
        <v>0.61649177999999993</v>
      </c>
      <c r="O625" s="22">
        <v>101.75993987999995</v>
      </c>
      <c r="P625" s="22">
        <v>1.820161E-2</v>
      </c>
      <c r="Q625" s="22">
        <v>0</v>
      </c>
      <c r="R625" s="22">
        <v>6.2030000000000001E-5</v>
      </c>
      <c r="S625" s="22">
        <v>0</v>
      </c>
      <c r="T625" s="22">
        <v>7.6108448600000012</v>
      </c>
      <c r="U625" s="22">
        <v>28.870081479999818</v>
      </c>
      <c r="V625" s="22">
        <v>7.5877207799999988</v>
      </c>
      <c r="W625" s="22">
        <v>0.11865140000000002</v>
      </c>
    </row>
    <row r="626" spans="2:23" ht="12.75" x14ac:dyDescent="0.2">
      <c r="B626" s="18" t="s">
        <v>648</v>
      </c>
      <c r="C626" s="19" t="s">
        <v>30</v>
      </c>
      <c r="D626" s="20">
        <v>151.20004765000127</v>
      </c>
      <c r="E626" s="21">
        <v>23.996969360000005</v>
      </c>
      <c r="F626" s="22">
        <v>22.124410370000003</v>
      </c>
      <c r="G626" s="22">
        <v>1.8725589900000001</v>
      </c>
      <c r="H626" s="23">
        <v>127.20307829000143</v>
      </c>
      <c r="I626" s="22">
        <v>33.263042469999988</v>
      </c>
      <c r="J626" s="22">
        <v>10.443901890000001</v>
      </c>
      <c r="K626" s="22">
        <v>0</v>
      </c>
      <c r="L626" s="22">
        <v>2.2500000000000001E-5</v>
      </c>
      <c r="M626" s="22">
        <v>0</v>
      </c>
      <c r="N626" s="22">
        <v>0.13959406000000002</v>
      </c>
      <c r="O626" s="22">
        <v>44.193859099999784</v>
      </c>
      <c r="P626" s="22">
        <v>7.1222200000000012E-3</v>
      </c>
      <c r="Q626" s="22">
        <v>0</v>
      </c>
      <c r="R626" s="22">
        <v>3.9382200000000001E-3</v>
      </c>
      <c r="S626" s="22">
        <v>4.0000000000000001E-8</v>
      </c>
      <c r="T626" s="22">
        <v>2.6043419000000001</v>
      </c>
      <c r="U626" s="22">
        <v>25.866419099999785</v>
      </c>
      <c r="V626" s="22">
        <v>10.619194570000001</v>
      </c>
      <c r="W626" s="22">
        <v>6.1642219999999998E-2</v>
      </c>
    </row>
    <row r="627" spans="2:23" ht="12.75" x14ac:dyDescent="0.2">
      <c r="B627" s="18" t="s">
        <v>649</v>
      </c>
      <c r="C627" s="19" t="s">
        <v>31</v>
      </c>
      <c r="D627" s="20">
        <v>223.52788771999968</v>
      </c>
      <c r="E627" s="21">
        <v>49.589436720000016</v>
      </c>
      <c r="F627" s="22">
        <v>45.172446090000001</v>
      </c>
      <c r="G627" s="22">
        <v>4.4169906299999999</v>
      </c>
      <c r="H627" s="23">
        <v>173.9384510000007</v>
      </c>
      <c r="I627" s="22">
        <v>42.755768229999994</v>
      </c>
      <c r="J627" s="22">
        <v>15.321655370000002</v>
      </c>
      <c r="K627" s="22">
        <v>0</v>
      </c>
      <c r="L627" s="22">
        <v>0</v>
      </c>
      <c r="M627" s="22">
        <v>0</v>
      </c>
      <c r="N627" s="22">
        <v>0.64105322000000009</v>
      </c>
      <c r="O627" s="22">
        <v>55.886724599999752</v>
      </c>
      <c r="P627" s="22">
        <v>0</v>
      </c>
      <c r="Q627" s="22">
        <v>0</v>
      </c>
      <c r="R627" s="22">
        <v>0</v>
      </c>
      <c r="S627" s="22">
        <v>1.2670999999999998E-4</v>
      </c>
      <c r="T627" s="22">
        <v>4.9910785000000022</v>
      </c>
      <c r="U627" s="22">
        <v>34.447489940000061</v>
      </c>
      <c r="V627" s="22">
        <v>19.838765689999999</v>
      </c>
      <c r="W627" s="22">
        <v>5.5788740000000003E-2</v>
      </c>
    </row>
    <row r="628" spans="2:23" ht="12.75" x14ac:dyDescent="0.2">
      <c r="B628" s="18" t="s">
        <v>650</v>
      </c>
      <c r="C628" s="12" t="s">
        <v>32</v>
      </c>
      <c r="D628" s="13">
        <v>1726.0388507269777</v>
      </c>
      <c r="E628" s="14">
        <v>265.20584186999997</v>
      </c>
      <c r="F628" s="15">
        <v>222.28830475000007</v>
      </c>
      <c r="G628" s="15">
        <v>42.91753712000002</v>
      </c>
      <c r="H628" s="16">
        <v>1460.833008856993</v>
      </c>
      <c r="I628" s="15">
        <v>425.66035432999968</v>
      </c>
      <c r="J628" s="15">
        <v>156.02333316000002</v>
      </c>
      <c r="K628" s="15"/>
      <c r="L628" s="15">
        <v>7.6232600000000006E-3</v>
      </c>
      <c r="M628" s="15"/>
      <c r="N628" s="15">
        <v>1.86964518</v>
      </c>
      <c r="O628" s="15">
        <v>526.41789602999552</v>
      </c>
      <c r="P628" s="15">
        <v>84.255048529999996</v>
      </c>
      <c r="Q628" s="15">
        <v>0.10596152</v>
      </c>
      <c r="R628" s="15">
        <v>7.1125000000000008E-3</v>
      </c>
      <c r="S628" s="15"/>
      <c r="T628" s="15">
        <v>23.83952323699997</v>
      </c>
      <c r="U628" s="15">
        <v>194.25954652999428</v>
      </c>
      <c r="V628" s="15">
        <v>48.151759029999987</v>
      </c>
      <c r="W628" s="15">
        <v>0.23520555000000007</v>
      </c>
    </row>
    <row r="629" spans="2:23" ht="12.75" x14ac:dyDescent="0.2">
      <c r="B629" s="18" t="s">
        <v>651</v>
      </c>
      <c r="C629" s="19" t="s">
        <v>33</v>
      </c>
      <c r="D629" s="20">
        <v>326.53252700999872</v>
      </c>
      <c r="E629" s="21">
        <v>40.652480919999995</v>
      </c>
      <c r="F629" s="22">
        <v>33.769274810000013</v>
      </c>
      <c r="G629" s="22">
        <v>6.8832061100000006</v>
      </c>
      <c r="H629" s="23">
        <v>285.88004608999904</v>
      </c>
      <c r="I629" s="22">
        <v>77.798645339999993</v>
      </c>
      <c r="J629" s="22">
        <v>35.784397010000006</v>
      </c>
      <c r="K629" s="22">
        <v>0</v>
      </c>
      <c r="L629" s="22">
        <v>0</v>
      </c>
      <c r="M629" s="22">
        <v>0</v>
      </c>
      <c r="N629" s="22">
        <v>0.30700434999999993</v>
      </c>
      <c r="O629" s="22">
        <v>128.07176730000009</v>
      </c>
      <c r="P629" s="22">
        <v>3.3354899999999993E-2</v>
      </c>
      <c r="Q629" s="22">
        <v>1.7579169999999998E-2</v>
      </c>
      <c r="R629" s="22">
        <v>1.7999999999999998E-4</v>
      </c>
      <c r="S629" s="22">
        <v>0</v>
      </c>
      <c r="T629" s="22">
        <v>2.1584521399999983</v>
      </c>
      <c r="U629" s="22">
        <v>31.624652549999983</v>
      </c>
      <c r="V629" s="22">
        <v>10.016456170000001</v>
      </c>
      <c r="W629" s="22">
        <v>6.7557160000000019E-2</v>
      </c>
    </row>
    <row r="630" spans="2:23" ht="12.75" x14ac:dyDescent="0.2">
      <c r="B630" s="18" t="s">
        <v>652</v>
      </c>
      <c r="C630" s="19" t="s">
        <v>34</v>
      </c>
      <c r="D630" s="20">
        <v>301.24077612699909</v>
      </c>
      <c r="E630" s="21">
        <v>50.581597439999996</v>
      </c>
      <c r="F630" s="22">
        <v>40.918107439999986</v>
      </c>
      <c r="G630" s="22">
        <v>9.6634899999999995</v>
      </c>
      <c r="H630" s="23">
        <v>250.6591786869995</v>
      </c>
      <c r="I630" s="22">
        <v>92.747838910000027</v>
      </c>
      <c r="J630" s="22">
        <v>24.87735095999999</v>
      </c>
      <c r="K630" s="22">
        <v>0</v>
      </c>
      <c r="L630" s="22">
        <v>0</v>
      </c>
      <c r="M630" s="22">
        <v>0</v>
      </c>
      <c r="N630" s="22">
        <v>0.45026827000000003</v>
      </c>
      <c r="O630" s="22">
        <v>85.783063539999915</v>
      </c>
      <c r="P630" s="22">
        <v>6.0762400000000001E-3</v>
      </c>
      <c r="Q630" s="22">
        <v>1.1606439999999999E-2</v>
      </c>
      <c r="R630" s="22">
        <v>2.8000000000000003E-4</v>
      </c>
      <c r="S630" s="22">
        <v>0</v>
      </c>
      <c r="T630" s="22">
        <v>4.726675466999998</v>
      </c>
      <c r="U630" s="22">
        <v>32.689501929999977</v>
      </c>
      <c r="V630" s="22">
        <v>9.33656693</v>
      </c>
      <c r="W630" s="22">
        <v>2.9950000000000004E-2</v>
      </c>
    </row>
    <row r="631" spans="2:23" ht="12.75" x14ac:dyDescent="0.2">
      <c r="B631" s="18" t="s">
        <v>653</v>
      </c>
      <c r="C631" s="19" t="s">
        <v>35</v>
      </c>
      <c r="D631" s="20">
        <v>427.20421820000041</v>
      </c>
      <c r="E631" s="21">
        <v>107.13891113999995</v>
      </c>
      <c r="F631" s="22">
        <v>87.340003110000012</v>
      </c>
      <c r="G631" s="22">
        <v>19.798908030000018</v>
      </c>
      <c r="H631" s="23">
        <v>320.06530705999961</v>
      </c>
      <c r="I631" s="22">
        <v>68.758481279999998</v>
      </c>
      <c r="J631" s="22">
        <v>35.316754399999986</v>
      </c>
      <c r="K631" s="22">
        <v>0</v>
      </c>
      <c r="L631" s="22">
        <v>0</v>
      </c>
      <c r="M631" s="22">
        <v>0</v>
      </c>
      <c r="N631" s="22">
        <v>0.29004384999999999</v>
      </c>
      <c r="O631" s="22">
        <v>93.348502989999986</v>
      </c>
      <c r="P631" s="22">
        <v>84.191867240000008</v>
      </c>
      <c r="Q631" s="22">
        <v>0</v>
      </c>
      <c r="R631" s="22">
        <v>6.2225000000000006E-3</v>
      </c>
      <c r="S631" s="22">
        <v>0</v>
      </c>
      <c r="T631" s="22">
        <v>2.4647217000000006</v>
      </c>
      <c r="U631" s="22">
        <v>23.77262563999988</v>
      </c>
      <c r="V631" s="22">
        <v>11.892823630000001</v>
      </c>
      <c r="W631" s="22">
        <v>2.3263830000000003E-2</v>
      </c>
    </row>
    <row r="632" spans="2:23" ht="12.75" x14ac:dyDescent="0.2">
      <c r="B632" s="18" t="s">
        <v>654</v>
      </c>
      <c r="C632" s="19" t="s">
        <v>36</v>
      </c>
      <c r="D632" s="20">
        <v>270.46776437999904</v>
      </c>
      <c r="E632" s="21">
        <v>24.300272080000003</v>
      </c>
      <c r="F632" s="22">
        <v>22.474881289999995</v>
      </c>
      <c r="G632" s="22">
        <v>1.8253907900000002</v>
      </c>
      <c r="H632" s="23">
        <v>246.16749229999962</v>
      </c>
      <c r="I632" s="22">
        <v>84.998055260000072</v>
      </c>
      <c r="J632" s="22">
        <v>24.590877319999993</v>
      </c>
      <c r="K632" s="22">
        <v>0</v>
      </c>
      <c r="L632" s="22">
        <v>0</v>
      </c>
      <c r="M632" s="22">
        <v>0</v>
      </c>
      <c r="N632" s="22">
        <v>0.40487640999999996</v>
      </c>
      <c r="O632" s="22">
        <v>94.954975540000177</v>
      </c>
      <c r="P632" s="22">
        <v>2.2145000000000003E-3</v>
      </c>
      <c r="Q632" s="22">
        <v>0</v>
      </c>
      <c r="R632" s="22">
        <v>1E-4</v>
      </c>
      <c r="S632" s="22">
        <v>0</v>
      </c>
      <c r="T632" s="22">
        <v>5.4557520200000003</v>
      </c>
      <c r="U632" s="22">
        <v>32.607112430000015</v>
      </c>
      <c r="V632" s="22">
        <v>3.10345022</v>
      </c>
      <c r="W632" s="22">
        <v>5.0078600000000008E-2</v>
      </c>
    </row>
    <row r="633" spans="2:23" ht="9.9499999999999993" customHeight="1" x14ac:dyDescent="0.2">
      <c r="B633" s="18" t="s">
        <v>655</v>
      </c>
      <c r="C633" s="19" t="s">
        <v>37</v>
      </c>
      <c r="D633" s="20">
        <v>67.242351760000474</v>
      </c>
      <c r="E633" s="21">
        <v>7.6486251100000011</v>
      </c>
      <c r="F633" s="22">
        <v>6.6190207899999987</v>
      </c>
      <c r="G633" s="22">
        <v>1.0296043199999998</v>
      </c>
      <c r="H633" s="23">
        <v>59.593726650000328</v>
      </c>
      <c r="I633" s="22">
        <v>15.083544679999999</v>
      </c>
      <c r="J633" s="22">
        <v>4.8220208300000014</v>
      </c>
      <c r="K633" s="22">
        <v>0</v>
      </c>
      <c r="L633" s="22">
        <v>0</v>
      </c>
      <c r="M633" s="22">
        <v>0</v>
      </c>
      <c r="N633" s="22">
        <v>0.23535644999999999</v>
      </c>
      <c r="O633" s="22">
        <v>19.497771549999968</v>
      </c>
      <c r="P633" s="22">
        <v>9.7659999999999999E-4</v>
      </c>
      <c r="Q633" s="22">
        <v>1.384E-5</v>
      </c>
      <c r="R633" s="22">
        <v>6.0000000000000002E-5</v>
      </c>
      <c r="S633" s="22">
        <v>0</v>
      </c>
      <c r="T633" s="22">
        <v>1.32104511</v>
      </c>
      <c r="U633" s="22">
        <v>15.409538039999916</v>
      </c>
      <c r="V633" s="22">
        <v>3.2113995499999999</v>
      </c>
      <c r="W633" s="22">
        <v>1.1999999999999999E-2</v>
      </c>
    </row>
    <row r="634" spans="2:23" ht="9.9499999999999993" customHeight="1" x14ac:dyDescent="0.2">
      <c r="B634" s="18" t="s">
        <v>656</v>
      </c>
      <c r="C634" s="19" t="s">
        <v>38</v>
      </c>
      <c r="D634" s="20">
        <v>221.63428526999857</v>
      </c>
      <c r="E634" s="21">
        <v>20.765074620000004</v>
      </c>
      <c r="F634" s="22">
        <v>17.86128428</v>
      </c>
      <c r="G634" s="22">
        <v>2.9037903399999991</v>
      </c>
      <c r="H634" s="23">
        <v>200.86921064999919</v>
      </c>
      <c r="I634" s="22">
        <v>56.252515820000028</v>
      </c>
      <c r="J634" s="22">
        <v>21.796670949999999</v>
      </c>
      <c r="K634" s="22">
        <v>0</v>
      </c>
      <c r="L634" s="22">
        <v>0</v>
      </c>
      <c r="M634" s="22">
        <v>0</v>
      </c>
      <c r="N634" s="22">
        <v>0.10921781000000001</v>
      </c>
      <c r="O634" s="22">
        <v>73.420583079999858</v>
      </c>
      <c r="P634" s="22">
        <v>1.6545339999999999E-2</v>
      </c>
      <c r="Q634" s="22">
        <v>7.6762070000000002E-2</v>
      </c>
      <c r="R634" s="22">
        <v>2.7E-4</v>
      </c>
      <c r="S634" s="22">
        <v>0</v>
      </c>
      <c r="T634" s="22">
        <v>4.7808818899999999</v>
      </c>
      <c r="U634" s="22">
        <v>39.025509050000366</v>
      </c>
      <c r="V634" s="22">
        <v>5.3722309599999987</v>
      </c>
      <c r="W634" s="22">
        <v>1.802368E-2</v>
      </c>
    </row>
    <row r="635" spans="2:23" ht="9.9499999999999993" customHeight="1" x14ac:dyDescent="0.2">
      <c r="B635" s="18" t="s">
        <v>657</v>
      </c>
      <c r="C635" s="19" t="s">
        <v>39</v>
      </c>
      <c r="D635" s="20">
        <v>111.71692798000068</v>
      </c>
      <c r="E635" s="21">
        <v>14.118880560000003</v>
      </c>
      <c r="F635" s="22">
        <v>13.305733029999999</v>
      </c>
      <c r="G635" s="22">
        <v>0.81314752999999984</v>
      </c>
      <c r="H635" s="23">
        <v>97.598047420000754</v>
      </c>
      <c r="I635" s="22">
        <v>30.021273039999986</v>
      </c>
      <c r="J635" s="22">
        <v>8.8352616899999958</v>
      </c>
      <c r="K635" s="22">
        <v>0</v>
      </c>
      <c r="L635" s="22">
        <v>7.6232600000000006E-3</v>
      </c>
      <c r="M635" s="22">
        <v>0</v>
      </c>
      <c r="N635" s="22">
        <v>7.2878040000000005E-2</v>
      </c>
      <c r="O635" s="22">
        <v>31.341232029999883</v>
      </c>
      <c r="P635" s="22">
        <v>4.0137099999999993E-3</v>
      </c>
      <c r="Q635" s="22">
        <v>0</v>
      </c>
      <c r="R635" s="22">
        <v>0</v>
      </c>
      <c r="S635" s="22">
        <v>0</v>
      </c>
      <c r="T635" s="22">
        <v>2.9319949099999985</v>
      </c>
      <c r="U635" s="22">
        <v>19.130606889999857</v>
      </c>
      <c r="V635" s="22">
        <v>5.2188315700000008</v>
      </c>
      <c r="W635" s="22">
        <v>3.433228E-2</v>
      </c>
    </row>
    <row r="636" spans="2:23" ht="9.9499999999999993" customHeight="1" x14ac:dyDescent="0.2">
      <c r="B636" s="18" t="s">
        <v>658</v>
      </c>
      <c r="C636" s="12" t="s">
        <v>40</v>
      </c>
      <c r="D636" s="13">
        <v>2262.7831660799702</v>
      </c>
      <c r="E636" s="14">
        <v>434.57158514000037</v>
      </c>
      <c r="F636" s="15">
        <v>355.01424335000013</v>
      </c>
      <c r="G636" s="15">
        <v>79.557341790000024</v>
      </c>
      <c r="H636" s="16">
        <v>1828.2115809399127</v>
      </c>
      <c r="I636" s="15">
        <v>604.14698118999945</v>
      </c>
      <c r="J636" s="15">
        <v>169.70021500999999</v>
      </c>
      <c r="K636" s="15"/>
      <c r="L636" s="15">
        <v>1.3099699999999999E-2</v>
      </c>
      <c r="M636" s="15"/>
      <c r="N636" s="15">
        <v>2.7898227499999995</v>
      </c>
      <c r="O636" s="15">
        <v>603.53006060998996</v>
      </c>
      <c r="P636" s="15">
        <v>29.903422590000005</v>
      </c>
      <c r="Q636" s="15">
        <v>8.2102E-4</v>
      </c>
      <c r="R636" s="15">
        <v>0.27174548000000015</v>
      </c>
      <c r="S636" s="15">
        <v>1.8E-7</v>
      </c>
      <c r="T636" s="15">
        <v>40.945770029999935</v>
      </c>
      <c r="U636" s="15">
        <v>272.28044153999565</v>
      </c>
      <c r="V636" s="15">
        <v>104.14508684999997</v>
      </c>
      <c r="W636" s="15">
        <v>0.48411399000000022</v>
      </c>
    </row>
    <row r="637" spans="2:23" ht="9.9499999999999993" customHeight="1" x14ac:dyDescent="0.2">
      <c r="B637" s="18" t="s">
        <v>659</v>
      </c>
      <c r="C637" s="19" t="s">
        <v>41</v>
      </c>
      <c r="D637" s="20">
        <v>294.70291066399943</v>
      </c>
      <c r="E637" s="21">
        <v>51.207934960000017</v>
      </c>
      <c r="F637" s="22">
        <v>44.91086971</v>
      </c>
      <c r="G637" s="22">
        <v>6.2970652500000002</v>
      </c>
      <c r="H637" s="23">
        <v>243.49497570400112</v>
      </c>
      <c r="I637" s="22">
        <v>58.451473880000009</v>
      </c>
      <c r="J637" s="22">
        <v>23.077782380000006</v>
      </c>
      <c r="K637" s="22">
        <v>0</v>
      </c>
      <c r="L637" s="22">
        <v>0</v>
      </c>
      <c r="M637" s="22">
        <v>0</v>
      </c>
      <c r="N637" s="22">
        <v>0.31868482000000004</v>
      </c>
      <c r="O637" s="22">
        <v>75.721491259999723</v>
      </c>
      <c r="P637" s="22">
        <v>1.50461E-3</v>
      </c>
      <c r="Q637" s="22">
        <v>0</v>
      </c>
      <c r="R637" s="22">
        <v>1.0499999999999999E-3</v>
      </c>
      <c r="S637" s="22">
        <v>0</v>
      </c>
      <c r="T637" s="22">
        <v>5.5559344740000007</v>
      </c>
      <c r="U637" s="22">
        <v>53.674823280000645</v>
      </c>
      <c r="V637" s="22">
        <v>26.554174009999993</v>
      </c>
      <c r="W637" s="22">
        <v>0.13805698999999991</v>
      </c>
    </row>
    <row r="638" spans="2:23" ht="9.9499999999999993" customHeight="1" x14ac:dyDescent="0.2">
      <c r="B638" s="18" t="s">
        <v>660</v>
      </c>
      <c r="C638" s="19" t="s">
        <v>42</v>
      </c>
      <c r="D638" s="20">
        <v>400.64093263999729</v>
      </c>
      <c r="E638" s="21">
        <v>55.63466151999998</v>
      </c>
      <c r="F638" s="22">
        <v>46.079895959999995</v>
      </c>
      <c r="G638" s="22">
        <v>9.5547655599999963</v>
      </c>
      <c r="H638" s="23">
        <v>345.00627111999836</v>
      </c>
      <c r="I638" s="22">
        <v>109.73696584000002</v>
      </c>
      <c r="J638" s="22">
        <v>30.702065739999991</v>
      </c>
      <c r="K638" s="22">
        <v>0</v>
      </c>
      <c r="L638" s="22">
        <v>1.3099699999999999E-2</v>
      </c>
      <c r="M638" s="22">
        <v>0</v>
      </c>
      <c r="N638" s="22">
        <v>0.54584355000000007</v>
      </c>
      <c r="O638" s="22">
        <v>111.30360596000021</v>
      </c>
      <c r="P638" s="22">
        <v>1.3496106400000001</v>
      </c>
      <c r="Q638" s="22">
        <v>0</v>
      </c>
      <c r="R638" s="22">
        <v>1.5249999999999999E-3</v>
      </c>
      <c r="S638" s="22">
        <v>1.8E-7</v>
      </c>
      <c r="T638" s="22">
        <v>8.2127464199999931</v>
      </c>
      <c r="U638" s="22">
        <v>65.041163750001445</v>
      </c>
      <c r="V638" s="22">
        <v>18.008761619999998</v>
      </c>
      <c r="W638" s="22">
        <v>9.0882719999999972E-2</v>
      </c>
    </row>
    <row r="639" spans="2:23" ht="9.9499999999999993" customHeight="1" x14ac:dyDescent="0.2">
      <c r="B639" s="18" t="s">
        <v>661</v>
      </c>
      <c r="C639" s="19" t="s">
        <v>43</v>
      </c>
      <c r="D639" s="20">
        <v>992.53563880000684</v>
      </c>
      <c r="E639" s="21">
        <v>248.97426017000001</v>
      </c>
      <c r="F639" s="22">
        <v>207.10903365000013</v>
      </c>
      <c r="G639" s="22">
        <v>41.865226520000007</v>
      </c>
      <c r="H639" s="23">
        <v>743.56137863000731</v>
      </c>
      <c r="I639" s="22">
        <v>235.89551978000009</v>
      </c>
      <c r="J639" s="22">
        <v>77.027421769999989</v>
      </c>
      <c r="K639" s="22">
        <v>0</v>
      </c>
      <c r="L639" s="22">
        <v>0</v>
      </c>
      <c r="M639" s="22">
        <v>0</v>
      </c>
      <c r="N639" s="22">
        <v>1.1929312200000004</v>
      </c>
      <c r="O639" s="22">
        <v>262.10059784000077</v>
      </c>
      <c r="P639" s="22">
        <v>28.055544799999996</v>
      </c>
      <c r="Q639" s="22">
        <v>0</v>
      </c>
      <c r="R639" s="22">
        <v>0.2689979800000003</v>
      </c>
      <c r="S639" s="22">
        <v>0</v>
      </c>
      <c r="T639" s="22">
        <v>18.270947479999968</v>
      </c>
      <c r="U639" s="22">
        <v>76.832847480002442</v>
      </c>
      <c r="V639" s="22">
        <v>43.826551619999975</v>
      </c>
      <c r="W639" s="22">
        <v>9.001866E-2</v>
      </c>
    </row>
    <row r="640" spans="2:23" ht="9.9499999999999993" customHeight="1" x14ac:dyDescent="0.2">
      <c r="B640" s="18" t="s">
        <v>662</v>
      </c>
      <c r="C640" s="19" t="s">
        <v>499</v>
      </c>
      <c r="D640" s="20">
        <v>158.49832258000063</v>
      </c>
      <c r="E640" s="21">
        <v>40.784915760000004</v>
      </c>
      <c r="F640" s="22">
        <v>28.81660321</v>
      </c>
      <c r="G640" s="22">
        <v>11.968312549999998</v>
      </c>
      <c r="H640" s="23">
        <v>117.71340682000033</v>
      </c>
      <c r="I640" s="22">
        <v>51.112293369999996</v>
      </c>
      <c r="J640" s="22">
        <v>6.1529970799999969</v>
      </c>
      <c r="K640" s="22">
        <v>0</v>
      </c>
      <c r="L640" s="22">
        <v>0</v>
      </c>
      <c r="M640" s="22">
        <v>0</v>
      </c>
      <c r="N640" s="22">
        <v>0.3592581800000002</v>
      </c>
      <c r="O640" s="22">
        <v>31.580834599999875</v>
      </c>
      <c r="P640" s="22">
        <v>8.3588100000000012E-3</v>
      </c>
      <c r="Q640" s="22">
        <v>0</v>
      </c>
      <c r="R640" s="22">
        <v>0</v>
      </c>
      <c r="S640" s="22">
        <v>0</v>
      </c>
      <c r="T640" s="22">
        <v>2.1862003999999993</v>
      </c>
      <c r="U640" s="22">
        <v>19.915484559999872</v>
      </c>
      <c r="V640" s="22">
        <v>6.3635936000000006</v>
      </c>
      <c r="W640" s="22">
        <v>3.4386220000000002E-2</v>
      </c>
    </row>
    <row r="641" spans="2:23" ht="9.9499999999999993" customHeight="1" x14ac:dyDescent="0.2">
      <c r="B641" s="18" t="s">
        <v>663</v>
      </c>
      <c r="C641" s="19" t="s">
        <v>44</v>
      </c>
      <c r="D641" s="20">
        <v>150.47314579000084</v>
      </c>
      <c r="E641" s="21">
        <v>11.018125640000004</v>
      </c>
      <c r="F641" s="22">
        <v>7.1137961099999991</v>
      </c>
      <c r="G641" s="22">
        <v>3.9043295299999987</v>
      </c>
      <c r="H641" s="23">
        <v>139.45502015000082</v>
      </c>
      <c r="I641" s="22">
        <v>63.989164459999991</v>
      </c>
      <c r="J641" s="22">
        <v>7.8133916099999992</v>
      </c>
      <c r="K641" s="22">
        <v>0</v>
      </c>
      <c r="L641" s="22">
        <v>0</v>
      </c>
      <c r="M641" s="22">
        <v>0</v>
      </c>
      <c r="N641" s="22">
        <v>1.4984319999999999E-2</v>
      </c>
      <c r="O641" s="22">
        <v>45.483603109999834</v>
      </c>
      <c r="P641" s="22">
        <v>1.125E-4</v>
      </c>
      <c r="Q641" s="22">
        <v>0</v>
      </c>
      <c r="R641" s="22">
        <v>0</v>
      </c>
      <c r="S641" s="22">
        <v>0</v>
      </c>
      <c r="T641" s="22">
        <v>2.3082387700000004</v>
      </c>
      <c r="U641" s="22">
        <v>18.04808605999991</v>
      </c>
      <c r="V641" s="22">
        <v>1.7679670799999998</v>
      </c>
      <c r="W641" s="22">
        <v>2.9472239999999997E-2</v>
      </c>
    </row>
    <row r="642" spans="2:23" ht="9.9499999999999993" customHeight="1" thickBot="1" x14ac:dyDescent="0.25">
      <c r="B642" s="18" t="s">
        <v>664</v>
      </c>
      <c r="C642" s="25" t="s">
        <v>45</v>
      </c>
      <c r="D642" s="26">
        <v>265.93221560600068</v>
      </c>
      <c r="E642" s="27">
        <v>26.951687090000007</v>
      </c>
      <c r="F642" s="28">
        <v>20.984044709999992</v>
      </c>
      <c r="G642" s="28">
        <v>5.96764238</v>
      </c>
      <c r="H642" s="29">
        <v>238.98052851600087</v>
      </c>
      <c r="I642" s="28">
        <v>84.961563859999984</v>
      </c>
      <c r="J642" s="28">
        <v>24.926556429999998</v>
      </c>
      <c r="K642" s="28">
        <v>0</v>
      </c>
      <c r="L642" s="28">
        <v>0</v>
      </c>
      <c r="M642" s="28">
        <v>0</v>
      </c>
      <c r="N642" s="28">
        <v>0.35812065999999998</v>
      </c>
      <c r="O642" s="28">
        <v>77.339927839999632</v>
      </c>
      <c r="P642" s="28">
        <v>0.48829122999999997</v>
      </c>
      <c r="Q642" s="28">
        <v>8.2102E-4</v>
      </c>
      <c r="R642" s="28">
        <v>1.7250000000000002E-4</v>
      </c>
      <c r="S642" s="28">
        <v>0</v>
      </c>
      <c r="T642" s="28">
        <v>4.4117024859999985</v>
      </c>
      <c r="U642" s="28">
        <v>38.768036410000185</v>
      </c>
      <c r="V642" s="28">
        <v>7.6240389200000012</v>
      </c>
      <c r="W642" s="28">
        <v>0.10129716000000001</v>
      </c>
    </row>
    <row r="643" spans="2:23" ht="9.9499999999999993" customHeight="1" thickTop="1" x14ac:dyDescent="0.2"/>
  </sheetData>
  <printOptions horizontalCentered="1" verticalCentered="1"/>
  <pageMargins left="1.34" right="0.19685039370078741" top="0.86614173228346458" bottom="0.74803149606299213" header="0.31496062992125984" footer="0.31496062992125984"/>
  <pageSetup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Recaudación Depto. e Impuesto</vt:lpstr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Estrategias Tributarias</dc:creator>
  <cp:lastModifiedBy>David del Cid</cp:lastModifiedBy>
  <dcterms:created xsi:type="dcterms:W3CDTF">2015-07-15T17:35:28Z</dcterms:created>
  <dcterms:modified xsi:type="dcterms:W3CDTF">2025-10-03T13:37:42Z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5c9b21bf-acd2-4662-a38b-1a5e4d4f0fab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