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3C480C8C-8A8B-4652-B370-40FE925E1CF3}" xr6:coauthVersionLast="47" xr6:coauthVersionMax="47" xr10:uidLastSave="{00000000-0000-0000-0000-000000000000}"/>
  <bookViews>
    <workbookView xWindow="-108" yWindow="-108" windowWidth="23256" windowHeight="12456" tabRatio="838" activeTab="1" xr2:uid="{AFBF5964-5A80-4DC3-BEA0-B61EEA129B20}"/>
  </bookViews>
  <sheets>
    <sheet name="TODES" sheetId="21" r:id="rId1"/>
    <sheet name="GERAN50" sheetId="24" r:id="rId2"/>
    <sheet name="GERAN25" sheetId="22" r:id="rId3"/>
    <sheet name="Planilha1" sheetId="23" r:id="rId4"/>
    <sheet name="GERALAlterada" sheetId="19" r:id="rId5"/>
    <sheet name="GERAL" sheetId="1" r:id="rId6"/>
    <sheet name="artigo" sheetId="2" r:id="rId7"/>
    <sheet name="ComparacaoComEsemMipNoFinal" sheetId="15" r:id="rId8"/>
    <sheet name="DADOS" sheetId="12" r:id="rId9"/>
    <sheet name="tabela_dados" sheetId="4" r:id="rId10"/>
    <sheet name="variacao_NOIMPROVE" sheetId="3" r:id="rId11"/>
    <sheet name="Resumo_Improve" sheetId="17" r:id="rId12"/>
    <sheet name="MipPeriodico" sheetId="14" r:id="rId13"/>
  </sheets>
  <functionGroups builtInGroupCount="19"/>
  <definedNames>
    <definedName name="_xlnm._FilterDatabase" localSheetId="8" hidden="1">DADOS!$A$1:$H$1</definedName>
    <definedName name="_xlnm._FilterDatabase" localSheetId="9" hidden="1">tabela_dados!$A$1:$V$97</definedName>
    <definedName name="_xlnm._FilterDatabase" localSheetId="10" hidden="1">variacao_NOIMPROVE!$B$1:$X$45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5" i="24" l="1"/>
  <c r="AJ4" i="22" l="1"/>
  <c r="AJ5" i="22"/>
  <c r="AJ6" i="22"/>
  <c r="AJ7" i="22"/>
  <c r="AJ8" i="22"/>
  <c r="AJ9" i="22"/>
  <c r="AJ10" i="22"/>
  <c r="AJ11" i="22"/>
  <c r="AJ12" i="22"/>
  <c r="AJ13" i="22"/>
  <c r="AJ14" i="22"/>
  <c r="AJ15" i="22"/>
  <c r="AJ16" i="22"/>
  <c r="AJ17" i="22"/>
  <c r="AJ18" i="22"/>
  <c r="AJ19" i="22"/>
  <c r="AJ20" i="22"/>
  <c r="AJ21" i="22"/>
  <c r="AJ22" i="22"/>
  <c r="AJ3" i="22"/>
  <c r="N24" i="22"/>
  <c r="N4" i="22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3" i="22"/>
  <c r="T18" i="24"/>
  <c r="G6" i="24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F6" i="24"/>
  <c r="F7" i="24" s="1"/>
  <c r="F8" i="24" s="1"/>
  <c r="F9" i="24" s="1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AZ4" i="24"/>
  <c r="AZ5" i="24"/>
  <c r="AZ6" i="24"/>
  <c r="AZ7" i="24"/>
  <c r="AZ8" i="24"/>
  <c r="AZ9" i="24"/>
  <c r="AZ10" i="24"/>
  <c r="AZ11" i="24"/>
  <c r="AZ12" i="24"/>
  <c r="AZ13" i="24"/>
  <c r="AZ14" i="24"/>
  <c r="AZ15" i="24"/>
  <c r="AZ16" i="24"/>
  <c r="AZ17" i="24"/>
  <c r="AZ18" i="24"/>
  <c r="AZ19" i="24"/>
  <c r="AZ20" i="24"/>
  <c r="AZ21" i="24"/>
  <c r="AZ22" i="24"/>
  <c r="AZ23" i="24"/>
  <c r="AZ24" i="24"/>
  <c r="AZ25" i="24"/>
  <c r="AZ26" i="24"/>
  <c r="AZ27" i="24"/>
  <c r="AZ28" i="24"/>
  <c r="AZ29" i="24"/>
  <c r="AZ30" i="24"/>
  <c r="AZ31" i="24"/>
  <c r="AZ32" i="24"/>
  <c r="AZ33" i="24"/>
  <c r="AZ3" i="24"/>
  <c r="AM31" i="24"/>
  <c r="AL31" i="24"/>
  <c r="AM30" i="24"/>
  <c r="AL30" i="24"/>
  <c r="AM29" i="24"/>
  <c r="AL29" i="24"/>
  <c r="AM28" i="24"/>
  <c r="AL28" i="24"/>
  <c r="AM27" i="24"/>
  <c r="AL27" i="24"/>
  <c r="AM26" i="24"/>
  <c r="AL26" i="24"/>
  <c r="AM25" i="24"/>
  <c r="AL25" i="24"/>
  <c r="AM24" i="24"/>
  <c r="AL24" i="24"/>
  <c r="AM23" i="24"/>
  <c r="AL23" i="24"/>
  <c r="AM22" i="24"/>
  <c r="AL22" i="24"/>
  <c r="AM21" i="24"/>
  <c r="AL21" i="24"/>
  <c r="AM20" i="24"/>
  <c r="AL20" i="24"/>
  <c r="AM19" i="24"/>
  <c r="AL19" i="24"/>
  <c r="AM18" i="24"/>
  <c r="AL18" i="24"/>
  <c r="AM17" i="24"/>
  <c r="AL17" i="24"/>
  <c r="AM16" i="24"/>
  <c r="AL16" i="24"/>
  <c r="AM15" i="24"/>
  <c r="AL15" i="24"/>
  <c r="AM14" i="24"/>
  <c r="AL14" i="24"/>
  <c r="AM13" i="24"/>
  <c r="AL13" i="24"/>
  <c r="AM12" i="24"/>
  <c r="AL12" i="24"/>
  <c r="AM11" i="24"/>
  <c r="AL11" i="24"/>
  <c r="AM10" i="24"/>
  <c r="AL10" i="24"/>
  <c r="AM9" i="24"/>
  <c r="AL9" i="24"/>
  <c r="AM8" i="24"/>
  <c r="AL8" i="24"/>
  <c r="AM7" i="24"/>
  <c r="AL7" i="24"/>
  <c r="AM6" i="24"/>
  <c r="AL6" i="24"/>
  <c r="AM5" i="24"/>
  <c r="AL5" i="24"/>
  <c r="AM4" i="24"/>
  <c r="AL4" i="24"/>
  <c r="AM3" i="24"/>
  <c r="AL3" i="24"/>
  <c r="AM20" i="22"/>
  <c r="AM31" i="22"/>
  <c r="AL31" i="22"/>
  <c r="AM30" i="22"/>
  <c r="AL30" i="22"/>
  <c r="AM29" i="22"/>
  <c r="AL29" i="22"/>
  <c r="AM28" i="22"/>
  <c r="AL28" i="22"/>
  <c r="AM27" i="22"/>
  <c r="AL27" i="22"/>
  <c r="AM26" i="22"/>
  <c r="AL26" i="22"/>
  <c r="AM25" i="22"/>
  <c r="AL25" i="22"/>
  <c r="AM24" i="22"/>
  <c r="AL24" i="22"/>
  <c r="AM23" i="22"/>
  <c r="AL23" i="22"/>
  <c r="AM22" i="22"/>
  <c r="AL22" i="22"/>
  <c r="AM21" i="22"/>
  <c r="AL21" i="22"/>
  <c r="AL20" i="22"/>
  <c r="AM19" i="22"/>
  <c r="AL19" i="22"/>
  <c r="AM18" i="22"/>
  <c r="AL18" i="22"/>
  <c r="AM17" i="22"/>
  <c r="AL17" i="22"/>
  <c r="AM16" i="22"/>
  <c r="AL16" i="22"/>
  <c r="AM15" i="22"/>
  <c r="AL15" i="22"/>
  <c r="AM14" i="22"/>
  <c r="AL14" i="22"/>
  <c r="AM13" i="22"/>
  <c r="AL13" i="22"/>
  <c r="AM12" i="22"/>
  <c r="AL12" i="22"/>
  <c r="AM11" i="22"/>
  <c r="AL11" i="22"/>
  <c r="AM10" i="22"/>
  <c r="AL10" i="22"/>
  <c r="AM9" i="22"/>
  <c r="AL9" i="22"/>
  <c r="AM8" i="22"/>
  <c r="AL8" i="22"/>
  <c r="AM7" i="22"/>
  <c r="AL7" i="22"/>
  <c r="AM6" i="22"/>
  <c r="AL6" i="22"/>
  <c r="AM5" i="22"/>
  <c r="AL5" i="22"/>
  <c r="AM4" i="22"/>
  <c r="AL4" i="22"/>
  <c r="AM3" i="22"/>
  <c r="AL3" i="22"/>
  <c r="AM3" i="21"/>
  <c r="AM4" i="21"/>
  <c r="AM5" i="21"/>
  <c r="AM6" i="21"/>
  <c r="AM7" i="21"/>
  <c r="AM8" i="21"/>
  <c r="AM9" i="21"/>
  <c r="AM10" i="21"/>
  <c r="AM11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26" i="21"/>
  <c r="AM27" i="21"/>
  <c r="AM28" i="21"/>
  <c r="AM29" i="21"/>
  <c r="AM30" i="21"/>
  <c r="AM31" i="21"/>
  <c r="AM12" i="21"/>
  <c r="AL3" i="21"/>
  <c r="AL4" i="21"/>
  <c r="AL5" i="21"/>
  <c r="AL6" i="21"/>
  <c r="AL7" i="21"/>
  <c r="AL8" i="21"/>
  <c r="AL9" i="21"/>
  <c r="AL10" i="21"/>
  <c r="AL11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26" i="21"/>
  <c r="AL27" i="21"/>
  <c r="AL28" i="21"/>
  <c r="AL29" i="21"/>
  <c r="AL30" i="21"/>
  <c r="AL31" i="21"/>
  <c r="AL12" i="21"/>
  <c r="T15" i="2"/>
  <c r="AX6" i="19" l="1"/>
  <c r="AX7" i="19"/>
  <c r="AX8" i="19"/>
  <c r="AX9" i="19"/>
  <c r="AX10" i="19"/>
  <c r="AX11" i="19"/>
  <c r="AX20" i="19"/>
  <c r="AX21" i="19"/>
  <c r="AX22" i="19"/>
  <c r="AX23" i="19"/>
  <c r="AX24" i="19"/>
  <c r="AX25" i="19"/>
  <c r="AX26" i="19"/>
  <c r="AX27" i="19"/>
  <c r="AX28" i="19"/>
  <c r="AX29" i="19"/>
  <c r="AX30" i="19"/>
  <c r="AX31" i="19"/>
  <c r="AX3" i="19"/>
  <c r="AX4" i="19"/>
  <c r="AX5" i="19"/>
  <c r="AZ31" i="19"/>
  <c r="AZ4" i="19"/>
  <c r="AZ5" i="19"/>
  <c r="AZ6" i="19"/>
  <c r="AZ7" i="19"/>
  <c r="AZ8" i="19"/>
  <c r="AZ9" i="19"/>
  <c r="AZ10" i="19"/>
  <c r="AZ11" i="19"/>
  <c r="AZ20" i="19"/>
  <c r="AZ21" i="19"/>
  <c r="AZ22" i="19"/>
  <c r="AZ23" i="19"/>
  <c r="AZ24" i="19"/>
  <c r="AZ25" i="19"/>
  <c r="AZ26" i="19"/>
  <c r="AZ27" i="19"/>
  <c r="AZ28" i="19"/>
  <c r="AZ29" i="19"/>
  <c r="AZ30" i="19"/>
  <c r="AZ3" i="19"/>
  <c r="BA4" i="19"/>
  <c r="BA5" i="19"/>
  <c r="BA6" i="19"/>
  <c r="BA7" i="19"/>
  <c r="BA8" i="19"/>
  <c r="BA9" i="19"/>
  <c r="BA10" i="19"/>
  <c r="BA11" i="19"/>
  <c r="BA20" i="19"/>
  <c r="BA21" i="19"/>
  <c r="BA22" i="19"/>
  <c r="BA23" i="19"/>
  <c r="BA24" i="19"/>
  <c r="BA25" i="19"/>
  <c r="BA26" i="19"/>
  <c r="BA27" i="19"/>
  <c r="BA28" i="19"/>
  <c r="BA29" i="19"/>
  <c r="BA30" i="19"/>
  <c r="BA31" i="19"/>
  <c r="BB4" i="19"/>
  <c r="BB5" i="19"/>
  <c r="BB6" i="19"/>
  <c r="BB7" i="19"/>
  <c r="BB8" i="19"/>
  <c r="BB9" i="19"/>
  <c r="BB10" i="19"/>
  <c r="BB11" i="19"/>
  <c r="BB20" i="19"/>
  <c r="BB21" i="19"/>
  <c r="BB22" i="19"/>
  <c r="BB23" i="19"/>
  <c r="BB24" i="19"/>
  <c r="BB25" i="19"/>
  <c r="BB26" i="19"/>
  <c r="BB27" i="19"/>
  <c r="BB28" i="19"/>
  <c r="BB29" i="19"/>
  <c r="BB30" i="19"/>
  <c r="BB31" i="19"/>
  <c r="BB3" i="19"/>
  <c r="BA3" i="19"/>
  <c r="BL33" i="19"/>
  <c r="BJ33" i="19"/>
  <c r="BH33" i="19"/>
  <c r="BL32" i="19"/>
  <c r="BJ32" i="19"/>
  <c r="BH32" i="19"/>
  <c r="BL31" i="19"/>
  <c r="BJ31" i="19"/>
  <c r="BH31" i="19"/>
  <c r="BL30" i="19"/>
  <c r="BJ30" i="19"/>
  <c r="BH30" i="19"/>
  <c r="BL29" i="19"/>
  <c r="BJ29" i="19"/>
  <c r="BH29" i="19"/>
  <c r="BL28" i="19"/>
  <c r="BJ28" i="19"/>
  <c r="BH28" i="19"/>
  <c r="BI21" i="19"/>
  <c r="BI20" i="19"/>
  <c r="BI19" i="19"/>
  <c r="BI18" i="19"/>
  <c r="BI17" i="19"/>
  <c r="BI16" i="19"/>
  <c r="BM11" i="19"/>
  <c r="BK11" i="19"/>
  <c r="BI11" i="19"/>
  <c r="BM10" i="19"/>
  <c r="BK10" i="19"/>
  <c r="BI10" i="19"/>
  <c r="BM9" i="19"/>
  <c r="BK9" i="19"/>
  <c r="BI9" i="19"/>
  <c r="BM8" i="19"/>
  <c r="BK8" i="19"/>
  <c r="BI8" i="19"/>
  <c r="BM7" i="19"/>
  <c r="BK7" i="19"/>
  <c r="BI7" i="19"/>
  <c r="BM6" i="19"/>
  <c r="BK6" i="19"/>
  <c r="BI6" i="19"/>
  <c r="AQ4" i="1" l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<sst xmlns="http://schemas.openxmlformats.org/spreadsheetml/2006/main" count="5235" uniqueCount="681">
  <si>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</si>
  <si>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</si>
  <si>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</si>
  <si>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</si>
  <si>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</si>
  <si>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</si>
  <si>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</si>
  <si>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</si>
  <si>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</si>
  <si>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</si>
  <si>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</si>
  <si>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</si>
  <si>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</si>
  <si>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</si>
  <si>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</si>
  <si>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</si>
  <si>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</si>
  <si>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</si>
  <si>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</si>
  <si>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</si>
  <si>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</si>
  <si>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</si>
  <si>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</si>
  <si>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</si>
  <si>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</si>
  <si>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</si>
  <si>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</si>
  <si>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</si>
  <si>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</si>
  <si>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</si>
  <si>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</si>
  <si>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</si>
  <si>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</si>
  <si>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</si>
  <si>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</si>
  <si>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</si>
  <si>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</si>
  <si>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</si>
  <si>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</si>
  <si>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</si>
  <si>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</si>
  <si>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</si>
  <si>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</si>
  <si>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</si>
  <si>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</si>
  <si>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</si>
  <si>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</si>
  <si>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</si>
  <si>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</si>
  <si>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</si>
  <si>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</si>
  <si>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</si>
  <si>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</si>
  <si>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</si>
  <si>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</si>
  <si>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</si>
  <si>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</si>
  <si>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</si>
  <si>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</si>
  <si>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</si>
  <si>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</si>
  <si>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</si>
  <si>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</si>
  <si>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</si>
  <si>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</si>
  <si>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</si>
  <si>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</si>
  <si>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</si>
  <si>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</si>
  <si>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</si>
  <si>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</si>
  <si>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</si>
  <si>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</si>
  <si>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</si>
  <si>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</si>
  <si>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</si>
  <si>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</si>
  <si>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</si>
  <si>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</si>
  <si>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</si>
  <si>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</si>
  <si>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</si>
  <si>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</si>
  <si>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</si>
  <si>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</si>
  <si>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</si>
  <si>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</si>
  <si>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</si>
  <si>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</si>
  <si>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</si>
  <si>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</si>
  <si>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</si>
  <si>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</si>
  <si>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</si>
  <si>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</si>
  <si>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</si>
  <si>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</si>
  <si>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</si>
  <si>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</si>
  <si>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</si>
  <si>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</si>
  <si>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</si>
  <si>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</si>
  <si>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</si>
  <si>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</si>
  <si>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</si>
  <si>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</si>
  <si>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</si>
  <si>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</si>
  <si>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</si>
  <si>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</si>
  <si>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</si>
  <si>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</si>
  <si>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</si>
  <si>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</si>
  <si>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</si>
  <si>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</si>
  <si>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</si>
  <si>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</si>
  <si>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</si>
  <si>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</si>
  <si>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</si>
  <si>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</si>
  <si>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</si>
  <si>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</si>
  <si>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</si>
  <si>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</si>
  <si>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</si>
  <si>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</si>
  <si>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</si>
  <si>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</si>
  <si>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</si>
  <si>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</si>
  <si>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</si>
  <si>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</si>
  <si>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</si>
  <si>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</si>
  <si>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</si>
  <si>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</si>
  <si>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</si>
  <si>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</si>
  <si>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</si>
  <si>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</si>
  <si>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</si>
  <si>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</si>
  <si>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</si>
  <si>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</si>
  <si>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</si>
  <si>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</si>
  <si>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</si>
  <si>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</si>
  <si>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</si>
  <si>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</si>
  <si>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</si>
  <si>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</si>
  <si>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</si>
  <si>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</si>
  <si>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</si>
  <si>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</si>
  <si>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</si>
  <si>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</si>
  <si>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</si>
  <si>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</si>
  <si>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</si>
  <si>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</si>
  <si>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</si>
  <si>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</si>
  <si>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</si>
  <si>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</si>
  <si>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</si>
  <si>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</si>
  <si>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</si>
  <si>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</si>
  <si>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</si>
  <si>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</si>
  <si>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</si>
  <si>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</si>
  <si>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</si>
  <si>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</si>
  <si>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</si>
  <si>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</si>
  <si>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</si>
  <si>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</si>
  <si>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</si>
  <si>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</si>
  <si>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</si>
  <si>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</si>
  <si>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</si>
  <si>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</si>
  <si>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</si>
  <si>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</si>
  <si>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</si>
  <si>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</si>
  <si>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</si>
  <si>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</si>
  <si>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</si>
  <si>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</si>
  <si>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</si>
  <si>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</si>
  <si>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</si>
  <si>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</si>
  <si>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</si>
  <si>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</si>
  <si>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</si>
  <si>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</si>
  <si>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</si>
  <si>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</si>
  <si>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</si>
  <si>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</si>
  <si>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</si>
  <si>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</si>
  <si>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</si>
  <si>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</si>
  <si>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</si>
  <si>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</si>
  <si>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</si>
  <si>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</si>
  <si>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</si>
  <si>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</si>
  <si>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</si>
  <si>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</si>
  <si>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</si>
  <si>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</si>
  <si>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</si>
  <si>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</si>
  <si>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</si>
  <si>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</si>
  <si>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</si>
  <si>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</si>
  <si>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</si>
  <si>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</si>
  <si>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</si>
  <si>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</si>
  <si>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</si>
  <si>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</si>
  <si>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</si>
  <si>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</si>
  <si>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</si>
  <si>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</si>
  <si>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</si>
  <si>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</si>
  <si>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</si>
  <si>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</si>
  <si>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</si>
  <si>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</si>
  <si>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</si>
  <si>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</si>
  <si>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</si>
  <si>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</si>
  <si>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</si>
  <si>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</si>
  <si>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</si>
  <si>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</si>
  <si>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</si>
  <si>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</si>
  <si>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</si>
  <si>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</si>
  <si>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</si>
  <si>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</si>
  <si>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</si>
  <si>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</si>
  <si>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</si>
  <si>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</si>
  <si>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</si>
  <si>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</si>
  <si>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</si>
  <si>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</si>
  <si>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</si>
  <si>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</si>
  <si>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</si>
  <si>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</si>
  <si>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</si>
  <si>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</si>
  <si>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</si>
  <si>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</si>
  <si>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</si>
  <si>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</si>
  <si>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</si>
  <si>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</si>
  <si>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</si>
  <si>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</si>
  <si>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</si>
  <si>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</si>
  <si>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</si>
  <si>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</si>
  <si>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</si>
  <si>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</si>
  <si>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</si>
  <si>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</si>
  <si>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</si>
  <si>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</si>
  <si>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</si>
  <si>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</si>
  <si>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</si>
  <si>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</si>
  <si>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</si>
  <si>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</si>
  <si>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</si>
  <si>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</si>
  <si>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</si>
  <si>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</si>
  <si>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</si>
  <si>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</si>
  <si>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</si>
  <si>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</si>
  <si>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</si>
  <si>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</si>
  <si>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</si>
  <si>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</si>
  <si>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</si>
  <si>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</si>
  <si>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</si>
  <si>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</si>
  <si>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</si>
  <si>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</si>
  <si>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</si>
  <si>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</si>
  <si>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</si>
  <si>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</si>
  <si>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</si>
  <si>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</si>
  <si>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</si>
  <si>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</si>
  <si>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</si>
  <si>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</si>
  <si>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</si>
  <si>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</si>
  <si>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</si>
  <si>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</si>
  <si>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</si>
  <si>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</si>
  <si>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</si>
  <si>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</si>
  <si>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</si>
  <si>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</si>
  <si>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</si>
  <si>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</si>
  <si>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</si>
  <si>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</si>
  <si>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</si>
  <si>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</si>
  <si>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</si>
  <si>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</si>
  <si>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</si>
  <si>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</si>
  <si>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</si>
  <si>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</si>
  <si>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</si>
  <si>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</si>
  <si>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</si>
  <si>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</si>
  <si>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</si>
  <si>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</si>
  <si>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</si>
  <si>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</si>
  <si>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</si>
  <si>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</si>
  <si>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</si>
  <si>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</si>
  <si>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</si>
  <si>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</si>
  <si>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</si>
  <si>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</si>
  <si>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</si>
  <si>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</si>
  <si>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</si>
  <si>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</si>
  <si>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</si>
  <si>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</si>
  <si>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</si>
  <si>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</si>
  <si>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</si>
  <si>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</si>
  <si>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</si>
  <si>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</si>
  <si>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</si>
  <si>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</si>
  <si>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</si>
  <si>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</si>
  <si>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</si>
  <si>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</si>
  <si>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</si>
  <si>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</si>
  <si>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</si>
  <si>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</si>
  <si>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</si>
  <si>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</si>
  <si>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</si>
  <si>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</si>
  <si>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</si>
  <si>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</si>
  <si>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</si>
  <si>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</si>
  <si>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</si>
  <si>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</si>
  <si>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</si>
  <si>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</si>
  <si>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</si>
  <si>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</si>
  <si>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</si>
  <si>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</si>
  <si>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</si>
  <si>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</si>
  <si>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</si>
  <si>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</si>
  <si>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</si>
  <si>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</si>
  <si>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</si>
  <si>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</si>
  <si>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</si>
  <si>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</si>
  <si>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</si>
  <si>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</si>
  <si>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</si>
  <si>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</si>
  <si>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</si>
  <si>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</si>
  <si>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</si>
  <si>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</si>
  <si>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</si>
  <si>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</si>
  <si>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</si>
  <si>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</si>
  <si>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</si>
  <si>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</si>
  <si>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</si>
  <si>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</si>
  <si>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</si>
  <si>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</si>
  <si>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</si>
  <si>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</si>
  <si>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</si>
  <si>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</si>
  <si>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</si>
  <si>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</si>
  <si>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</si>
  <si>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</si>
  <si>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</si>
  <si>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</si>
  <si>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</si>
  <si>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</si>
  <si>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</si>
  <si>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</si>
  <si>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</si>
  <si>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</si>
  <si>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</si>
  <si>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</si>
  <si>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</si>
  <si>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</si>
  <si>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</si>
  <si>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</si>
  <si>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</si>
  <si>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</si>
  <si>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</si>
  <si>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</si>
  <si>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</si>
  <si>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</si>
  <si>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</si>
  <si>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</si>
  <si>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</si>
  <si>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</si>
  <si>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</si>
  <si>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</si>
  <si>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</si>
  <si>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</si>
  <si>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</si>
  <si>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</si>
  <si>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</si>
  <si>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</si>
  <si>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</si>
  <si>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</si>
  <si>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</si>
  <si>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</si>
  <si>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</si>
  <si>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</si>
  <si>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</si>
  <si>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</si>
  <si>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</si>
  <si>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</si>
  <si>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</si>
  <si>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</si>
  <si>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</si>
  <si>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</si>
  <si>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</si>
  <si>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</si>
  <si>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</si>
  <si>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</si>
  <si>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</si>
  <si>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</si>
  <si>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</si>
  <si>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</si>
  <si>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</si>
  <si>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</si>
  <si>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</si>
  <si>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</si>
  <si>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V0: [0,7,8,17,26] ; V1: [0,12,9,20,1,26] ; V2: [0,18,26] ; V3: [0,11,19,10,26] ; V4: [0,2,21,3,24,26] ; V5: [0,5,16,6,26] ; V6: [0,14,15,13,26] ; V7: [0,23,22,4,25,26]</t>
  </si>
  <si>
    <t>V0: [0,21,23,24,12,26] ; V1: [0,18,26] ; V2: [0,2,15,22,4,25,26] ; V3: [0,8,17,5,26] ; V4: [0,7,11,19,10,26] ; V5: [0,14,16,6,13,26] ; V6: [0,3,9,20,1,26]</t>
  </si>
  <si>
    <t>V0: [0,7,19,11,8,18,26] ; V1: [0,21,23,22,4,25,26] ; V2: [0,2,15,14,16,17,5,26] ; V3: [0,6,13,26] ; V4: [0,12,24,3,9,10,20,1,26]</t>
  </si>
  <si>
    <t>V0: [0,21,23,22,4,25,26] ; V1: [0,7,18,8,17,26] ; V2: [0,5,14,16,6,26] ; V3: [0,12,9,3,24,26] ; V4: [0,19,11,10,20,1,26] ; V5: [0,2,15,13,26]</t>
  </si>
  <si>
    <t>V0: [0,12,9,20,3,24,26] ; V1: [0,18,8,17,5,26] ; V2: [0,2,15,23,22,4,25,21,26] ; V3: [0,14,16,6,13,26] ; V4: [0,7,19,11,10,1,26]</t>
  </si>
  <si>
    <t>V0: [0,18,7,11,19,8,17,16,5,26] ; V1: [0,21,23,22,4,25,24,26] ; V2: [0,2,15,14,6,13,26] ; V3: [0,12,3,9,20,10,1,26]</t>
  </si>
  <si>
    <t>V0: [0,21,22,23,4,25,24,26] ; V1: [0,1,20,9,3,12,26] ; V2: [0,7,10,11,19,8,18,26] ; V3: [0,2,15,14,16,17,5,6,13,26]</t>
  </si>
  <si>
    <t>V0: [0,21,22,23,4,25,24,26] ; V1: [0,12,3,9,20,1,26] ; V2: [0,7,19,11,10,26] ; V3: [0,2,15,14,16,17,13,26] ; V4: [0,5,8,18,6,26]</t>
  </si>
  <si>
    <t>V0: [0,11,19,7,10,20,9,1,26] ; V1: [0,5,17,8,18,6,13,26] ; V2: [0,2,21,12,3,24,25,4,26] ; V3: [0,16,14,15,22,23,26]</t>
  </si>
  <si>
    <t>V0: [0,21,23,22,4,25,24,26] ; V1: [0,18,8,7,19,11,10,26] ; V2: [0,2,15,14,16,17,5,6,13,26] ; V3: [0,12,3,9,20,1,26]</t>
  </si>
  <si>
    <t>V0: [0,20,24,25,23,22,21,26] ; V1: [0,13,17,18,19,15,16,14,12,1,26] ; V2: [0,7,8,10,11,9,6,4,2,3,5,26]</t>
  </si>
  <si>
    <t>10 X LITERATURa</t>
  </si>
  <si>
    <t>não quero ô</t>
  </si>
  <si>
    <t>FobpTime</t>
  </si>
  <si>
    <t>FobpFO</t>
  </si>
  <si>
    <t>tempo_bpFO</t>
  </si>
  <si>
    <t>tempo_bpTIME</t>
  </si>
  <si>
    <t>tam25_cap200_tabu0_inst1_cons10</t>
  </si>
  <si>
    <t>tam25_cap200_tabu0_inst2_cons10</t>
  </si>
  <si>
    <t>V0: [0,20,24,25,23,22,21,26] ; V1: [0,7,8,10,11,9,6,4,2,1,3,5,26] ; V2: [0,13,17,15,12,14,16,19,18,26]</t>
  </si>
  <si>
    <t>tam25_cap200_tabu0_inst3_cons10</t>
  </si>
  <si>
    <t>V0: [0,13,17,18,19,15,16,14,12,10,26] ; V1: [0,7,8,11,9,6,4,2,1,3,5,26] ; V2: [0,20,24,25,23,22,21,26]</t>
  </si>
  <si>
    <t>tam25_cap200_tabu0_inst4_cons10</t>
  </si>
  <si>
    <t>tam25_cap200_tabu0_inst5_cons10</t>
  </si>
  <si>
    <t>tam25_cap200_tabu0_inst6_cons10</t>
  </si>
  <si>
    <t>tam25_cap200_tabu0_inst7_cons10</t>
  </si>
  <si>
    <t>tam25_cap200_tabu0_inst8_cons10</t>
  </si>
  <si>
    <t>V0: [0,13,17,18,19,15,16,14,12,23,26] ; V1: [0,20,24,25,22,21,26] ; V2: [0,5,3,7,8,10,11,9,6,4,2,1,26]</t>
  </si>
  <si>
    <t>tempo_bp Livre</t>
  </si>
  <si>
    <t>fo_bp Livre</t>
  </si>
  <si>
    <t>boa performance primal</t>
  </si>
  <si>
    <t>baixa performance de convergencia</t>
  </si>
  <si>
    <t>c</t>
  </si>
  <si>
    <t>Instance</t>
  </si>
  <si>
    <t>BP X LITERATURA</t>
  </si>
  <si>
    <t>tam50_cap200_tabu0_inst0_cons10</t>
  </si>
  <si>
    <t>V0: [0,42,15,41,26,51] ; V1: [0,2,21,40,50,1,51] ; V2: [0,39,23,22,4,25,51] ; V3: [0,33,29,9,34,35,51] ; V4: [0,5,16,37,51] ; V5: [0,11,19,49,48,51] ; V6: [0,45,8,46,17,51] ; V7: [0,28,12,3,24,51] ; V8: [0,36,47,7,10,51] ; V9: [0,14,44,38,43,13,51] ; V10: [0,31,30,20,32,51] ; V11: [0,27,18,6,51]</t>
  </si>
  <si>
    <t>tam50_cap200_tabu0_inst1_cons10</t>
  </si>
  <si>
    <t>tam50_cap200_tabu0_inst2_cons10</t>
  </si>
  <si>
    <t>tam50_cap200_tabu0_inst3_cons10</t>
  </si>
  <si>
    <t>tam50_cap200_tabu0_inst4_cons10</t>
  </si>
  <si>
    <t>tam50_cap200_tabu0_inst5_cons10</t>
  </si>
  <si>
    <t>tam50_cap200_tabu0_inst6_cons10</t>
  </si>
  <si>
    <t>V0: [0,50,33,9,35,34,3,51] ; V1: [0,21,39,23,22,4,25,26,51] ; V2: [0,28,29,24,12,51] ; V3: [0,18,10,31,51] ; V4: [0,37,42,15,41,2,51] ; V5: [0,36,47,8,46,17,5,51] ; V6: [0,27,1,30,20,32,51] ; V7: [0,14,44,38,43,13,51] ; V8: [0,45,16,6,51] ; V9: [0,40,51] ; V10: [0,11,19,49,48,7,51]</t>
  </si>
  <si>
    <t>V0: [0,26,39,23,41,21,4,25,12,51] ; V1: [0,42,43,15,22,2,24,3,51] ; V2: [0,18,45,8,46,17,5,51] ; V3: [0,27,30,20,32,10,1,51] ; V4: [0,16,44,38,14,37,13,51] ; V5: [0,36,11,19,49,47,48,7,31,51] ; V6: [0,6,51] ; V7: [0,40,51] ; V8: [0,28,50,33,9,35,34,29,51]</t>
  </si>
  <si>
    <t>V0: [0,42,15,16,6,51] ; V1: [0,33,30,9,34,35,24,51] ; V2: [0,5,2,21,40,26,13,51] ; V3: [0,28,12,29,3,50,1,51] ; V4: [0,27,31,7,18,8,46,17,51] ; V5: [0,45,36,49,48,51] ; V6: [0,39,23,41,22,4,25,51] ; V7: [0,14,44,38,43,37,51] ; V8: [0,47,19,11,10,20,32,51]</t>
  </si>
  <si>
    <t xml:space="preserve">  </t>
  </si>
  <si>
    <t>V0: [0,39,23,22,4,51] ; V1: [0,5,16,37,51] ; V2: [0,45,8,46,17,51] ; V3: [0,2,21,40,50,1,51] ; V4: [0,33,29,9,34,35,51] ; V5: [0,36,47,7,10,51] ; V6: [0,42,15,41,26,51] ; V7: [0,27,18,6,51] ; V8: [0,31,30,20,32,51] ; V9: [0,11,19,49,48,51] ; V10: [0,14,44,38,43,13,51] ; V11: [0,28,12,3,24,25,51]</t>
  </si>
  <si>
    <t>V0: [0,5,45,18,8,46,17,51] ; V1: [0,39,23,41,22,4,25,51] ; V2: [0,47,36,11,10,20,32,51] ; V3: [0,27,31,7,19,49,48,51] ; V4: [0,21,40,26,51] ; V5: [0,28,12,29,3,50,1,51] ; V6: [0,2,15,6,51] ; V7: [0,42,14,44,16,38,43,37,13,51] ; V8: [0,33,30,9,34,35,24,51]</t>
  </si>
  <si>
    <t>V0: [0,37,14,44,38,16,17,5,51] ; V1: [0,26,21,39,23,41,22,4,25,12,28,51] ; V2: [0,18,45,8,6,13,51] ; V3: [0,50,3,33,9,34,35,29,24,51] ; V4: [0,27,1,30,20,32,10,31,51] ; V5: [0,46,36,11,19,49,47,48,7,51] ; V6: [0,42,43,15,2,40,51]</t>
  </si>
  <si>
    <t>Tempo</t>
  </si>
  <si>
    <t>C101-50</t>
  </si>
  <si>
    <t>C102-50</t>
  </si>
  <si>
    <t>C103-50</t>
  </si>
  <si>
    <t>C104-50</t>
  </si>
  <si>
    <t>C105-50</t>
  </si>
  <si>
    <t>C106-50</t>
  </si>
  <si>
    <t>C107-50</t>
  </si>
  <si>
    <t>C108-50</t>
  </si>
  <si>
    <t>C109-50</t>
  </si>
  <si>
    <t>R101-50</t>
  </si>
  <si>
    <t>R102-50</t>
  </si>
  <si>
    <t>R103-50</t>
  </si>
  <si>
    <t>6.48</t>
  </si>
  <si>
    <t>R104-50</t>
  </si>
  <si>
    <t>R105-50</t>
  </si>
  <si>
    <t>R106-50</t>
  </si>
  <si>
    <t>R107-50</t>
  </si>
  <si>
    <t>R108-50</t>
  </si>
  <si>
    <t>R109-50</t>
  </si>
  <si>
    <t>R110-50</t>
  </si>
  <si>
    <t>R111-50</t>
  </si>
  <si>
    <t>R112-50</t>
  </si>
  <si>
    <t>RC101-50</t>
  </si>
  <si>
    <t>RC102-50</t>
  </si>
  <si>
    <t>721.8</t>
  </si>
  <si>
    <t>RC103-50</t>
  </si>
  <si>
    <t>645.2</t>
  </si>
  <si>
    <t>RC104-50</t>
  </si>
  <si>
    <t>545.8</t>
  </si>
  <si>
    <t>RC105-50</t>
  </si>
  <si>
    <t>761.5</t>
  </si>
  <si>
    <t>RC106-50</t>
  </si>
  <si>
    <t>723.2</t>
  </si>
  <si>
    <t>664.4</t>
  </si>
  <si>
    <t>RC107-50</t>
  </si>
  <si>
    <t>642.7</t>
  </si>
  <si>
    <t>603.5</t>
  </si>
  <si>
    <t>RC108-50</t>
  </si>
  <si>
    <t>598.1</t>
  </si>
  <si>
    <t>541.1</t>
  </si>
  <si>
    <t>UB</t>
  </si>
  <si>
    <t>LB</t>
  </si>
  <si>
    <t>C101-25</t>
  </si>
  <si>
    <t>C102-25</t>
  </si>
  <si>
    <t>C103-25</t>
  </si>
  <si>
    <t>C104-25</t>
  </si>
  <si>
    <t>C105-25</t>
  </si>
  <si>
    <t>C106-25</t>
  </si>
  <si>
    <t>C107-25</t>
  </si>
  <si>
    <t>C108-25</t>
  </si>
  <si>
    <t>C109-25</t>
  </si>
  <si>
    <t>R101-25</t>
  </si>
  <si>
    <t>R102-25</t>
  </si>
  <si>
    <t>R103-25</t>
  </si>
  <si>
    <t>R104-25</t>
  </si>
  <si>
    <t>R105-25</t>
  </si>
  <si>
    <t>R106-25</t>
  </si>
  <si>
    <t>R107-25</t>
  </si>
  <si>
    <t>R108-25</t>
  </si>
  <si>
    <t>R109-25</t>
  </si>
  <si>
    <t>R110-25</t>
  </si>
  <si>
    <t>R111-25</t>
  </si>
  <si>
    <t>R112-25</t>
  </si>
  <si>
    <t>RC101-25</t>
  </si>
  <si>
    <t>RC102-25</t>
  </si>
  <si>
    <t>RC103-25</t>
  </si>
  <si>
    <t>RC104-25</t>
  </si>
  <si>
    <t>RC105-25</t>
  </si>
  <si>
    <t>RC106-25</t>
  </si>
  <si>
    <t>RC107-25</t>
  </si>
  <si>
    <t>RC108-25</t>
  </si>
  <si>
    <t>830.4</t>
  </si>
  <si>
    <t>840.1</t>
  </si>
  <si>
    <t>15.04</t>
  </si>
  <si>
    <t>16.39</t>
  </si>
  <si>
    <t>727.9</t>
  </si>
  <si>
    <t>12.80</t>
  </si>
  <si>
    <t>14.21</t>
  </si>
  <si>
    <t>18.55</t>
  </si>
  <si>
    <t>860.4</t>
  </si>
  <si>
    <t>885.6</t>
  </si>
  <si>
    <t>12.98</t>
  </si>
  <si>
    <t>16.29</t>
  </si>
  <si>
    <t>741.4</t>
  </si>
  <si>
    <t>8.85</t>
  </si>
  <si>
    <t>11.58</t>
  </si>
  <si>
    <t>10.52</t>
  </si>
  <si>
    <t>INST</t>
  </si>
  <si>
    <t>V0: [0,7,10,11,19,8,18,26] ; V1: [0,21,22,23,4,25,24,26] ; V2: [0,12,3,9,20,1,26] ; V3: [0,2,15,14,16,17,5,6,13,26]</t>
  </si>
  <si>
    <t>Veiculos</t>
  </si>
  <si>
    <t>C201-50</t>
  </si>
  <si>
    <t>C202-50</t>
  </si>
  <si>
    <t>C203-50</t>
  </si>
  <si>
    <t>C204-50</t>
  </si>
  <si>
    <t>C205-50</t>
  </si>
  <si>
    <t>C206-50</t>
  </si>
  <si>
    <t>C207-50</t>
  </si>
  <si>
    <t>C208-50</t>
  </si>
  <si>
    <t>R201-50</t>
  </si>
  <si>
    <t>R202-50</t>
  </si>
  <si>
    <t>R203-50</t>
  </si>
  <si>
    <t>R204-50</t>
  </si>
  <si>
    <t>R205-50</t>
  </si>
  <si>
    <t>R206-50</t>
  </si>
  <si>
    <t>R207-50</t>
  </si>
  <si>
    <t>R208-50</t>
  </si>
  <si>
    <t>R209-50</t>
  </si>
  <si>
    <t>R210-50</t>
  </si>
  <si>
    <t>R211-50</t>
  </si>
  <si>
    <t>RC201-50</t>
  </si>
  <si>
    <t>RC202-50</t>
  </si>
  <si>
    <t>RC203-50</t>
  </si>
  <si>
    <t>RC204-50</t>
  </si>
  <si>
    <t>RC205-50</t>
  </si>
  <si>
    <t>RC206-50</t>
  </si>
  <si>
    <t>RC207-50</t>
  </si>
  <si>
    <t>FO_Best</t>
  </si>
  <si>
    <t>FO_SCG</t>
  </si>
  <si>
    <t>Gap</t>
  </si>
  <si>
    <t>Tempo_SCG</t>
  </si>
  <si>
    <t>Rotas</t>
  </si>
  <si>
    <t>C201-25</t>
  </si>
  <si>
    <t>C202-25</t>
  </si>
  <si>
    <t>C203-25</t>
  </si>
  <si>
    <t>C204-25</t>
  </si>
  <si>
    <t>C205-25</t>
  </si>
  <si>
    <t>C206-25</t>
  </si>
  <si>
    <t>C207-25</t>
  </si>
  <si>
    <t>C208-25</t>
  </si>
  <si>
    <t>Colunas</t>
  </si>
  <si>
    <t>V0: [0,5,3,7,8,10,11,9,6,4,2,1,51] ; V1: [0,20,24,25,27,29,30,28,26,23,22,21,51] ; V2: [0,13,17,18,19,15,16,14,12,51] ; V3: [0,32,33,31,35,37,38,39,36,34,51] ; V4: [0,43,42,41,40,44,46,45,48,50,49,47,51]</t>
  </si>
  <si>
    <t>V0: [0,43,42,41,40,44,46,45,48,50,49,47,51] ; V1: [0,13,17,18,19,15,16,14,12,51] ; V2: [0,32,33,31,35,37,38,39,36,34,51] ; V3: [0,20,24,25,27,29,30,28,26,23,22,21,51] ; V4: [0,7,8,10,11,9,6,4,2,1,3,5,51]</t>
  </si>
  <si>
    <t>Ótimo?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</si>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</sst>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8" borderId="0" xfId="0" applyFill="1" applyBorder="1" applyAlignment="1">
      <alignment horizontal="center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0" fillId="11" borderId="0" xfId="0" applyFill="1"/>
    <xf numFmtId="0" fontId="0" fillId="0" borderId="4" xfId="0" applyBorder="1"/>
    <xf numFmtId="0" fontId="0" fillId="6" borderId="0" xfId="0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0" fillId="9" borderId="15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164" fontId="0" fillId="9" borderId="17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9" borderId="14" xfId="0" applyFill="1" applyBorder="1"/>
    <xf numFmtId="0" fontId="0" fillId="0" borderId="14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9" borderId="24" xfId="0" applyFill="1" applyBorder="1"/>
    <xf numFmtId="0" fontId="0" fillId="0" borderId="25" xfId="0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9" borderId="26" xfId="0" applyFill="1" applyBorder="1"/>
    <xf numFmtId="0" fontId="0" fillId="0" borderId="0" xfId="0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27" xfId="0" applyFill="1" applyBorder="1"/>
    <xf numFmtId="0" fontId="0" fillId="0" borderId="28" xfId="0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0" fontId="0" fillId="0" borderId="0" xfId="0" applyNumberFormat="1"/>
    <xf numFmtId="0" fontId="0" fillId="6" borderId="0" xfId="0" applyFill="1" applyAlignment="1"/>
    <xf numFmtId="0" fontId="0" fillId="12" borderId="0" xfId="0" applyFill="1" applyAlignment="1">
      <alignment vertical="center"/>
    </xf>
    <xf numFmtId="11" fontId="0" fillId="0" borderId="0" xfId="0" applyNumberFormat="1"/>
    <xf numFmtId="11" fontId="0" fillId="8" borderId="0" xfId="0" applyNumberFormat="1" applyFill="1"/>
    <xf numFmtId="11" fontId="0" fillId="0" borderId="15" xfId="0" applyNumberFormat="1" applyBorder="1" applyAlignment="1">
      <alignment horizontal="center"/>
    </xf>
    <xf numFmtId="11" fontId="0" fillId="0" borderId="16" xfId="0" applyNumberFormat="1" applyBorder="1" applyAlignment="1">
      <alignment horizontal="center"/>
    </xf>
    <xf numFmtId="11" fontId="0" fillId="2" borderId="16" xfId="0" applyNumberFormat="1" applyFill="1" applyBorder="1" applyAlignment="1">
      <alignment horizontal="center"/>
    </xf>
    <xf numFmtId="11" fontId="0" fillId="0" borderId="17" xfId="0" applyNumberFormat="1" applyBorder="1" applyAlignment="1">
      <alignment horizontal="center"/>
    </xf>
    <xf numFmtId="0" fontId="0" fillId="7" borderId="0" xfId="0" applyFill="1"/>
    <xf numFmtId="0" fontId="0" fillId="7" borderId="9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0" xfId="0" applyFill="1" applyBorder="1"/>
    <xf numFmtId="0" fontId="0" fillId="7" borderId="23" xfId="0" applyFill="1" applyBorder="1"/>
    <xf numFmtId="0" fontId="0" fillId="7" borderId="13" xfId="0" applyFill="1" applyBorder="1"/>
    <xf numFmtId="0" fontId="0" fillId="8" borderId="9" xfId="0" applyFill="1" applyBorder="1"/>
    <xf numFmtId="0" fontId="0" fillId="8" borderId="0" xfId="0" applyFill="1" applyBorder="1"/>
    <xf numFmtId="0" fontId="0" fillId="13" borderId="0" xfId="0" applyFill="1"/>
    <xf numFmtId="0" fontId="0" fillId="13" borderId="9" xfId="0" applyFill="1" applyBorder="1"/>
    <xf numFmtId="0" fontId="0" fillId="13" borderId="0" xfId="0" applyFill="1" applyBorder="1"/>
    <xf numFmtId="0" fontId="0" fillId="13" borderId="12" xfId="0" applyFill="1" applyBorder="1"/>
    <xf numFmtId="11" fontId="0" fillId="13" borderId="0" xfId="0" applyNumberFormat="1" applyFill="1"/>
    <xf numFmtId="11" fontId="0" fillId="13" borderId="9" xfId="0" applyNumberFormat="1" applyFill="1" applyBorder="1"/>
    <xf numFmtId="11" fontId="0" fillId="13" borderId="0" xfId="0" applyNumberFormat="1" applyFill="1" applyBorder="1"/>
    <xf numFmtId="11" fontId="0" fillId="13" borderId="12" xfId="0" applyNumberFormat="1" applyFill="1" applyBorder="1"/>
    <xf numFmtId="22" fontId="0" fillId="13" borderId="0" xfId="0" applyNumberFormat="1" applyFill="1"/>
    <xf numFmtId="164" fontId="0" fillId="13" borderId="15" xfId="0" applyNumberFormat="1" applyFill="1" applyBorder="1" applyAlignment="1">
      <alignment horizontal="center"/>
    </xf>
    <xf numFmtId="164" fontId="0" fillId="13" borderId="16" xfId="0" applyNumberFormat="1" applyFill="1" applyBorder="1" applyAlignment="1">
      <alignment horizontal="center"/>
    </xf>
    <xf numFmtId="164" fontId="0" fillId="13" borderId="17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10" xfId="0" applyNumberFormat="1" applyFill="1" applyBorder="1"/>
    <xf numFmtId="10" fontId="0" fillId="8" borderId="23" xfId="0" applyNumberFormat="1" applyFill="1" applyBorder="1"/>
    <xf numFmtId="10" fontId="0" fillId="8" borderId="13" xfId="0" applyNumberFormat="1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8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870857</xdr:colOff>
      <xdr:row>33</xdr:row>
      <xdr:rowOff>10886</xdr:rowOff>
    </xdr:from>
    <xdr:to>
      <xdr:col>46</xdr:col>
      <xdr:colOff>111591</xdr:colOff>
      <xdr:row>36</xdr:row>
      <xdr:rowOff>149193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8A2DB2C-43E0-4113-5C51-6C9FA2A7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2514" y="6139543"/>
          <a:ext cx="8519898" cy="685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130135</xdr:colOff>
      <xdr:row>23</xdr:row>
      <xdr:rowOff>133367</xdr:rowOff>
    </xdr:from>
    <xdr:to>
      <xdr:col>46</xdr:col>
      <xdr:colOff>304904</xdr:colOff>
      <xdr:row>62</xdr:row>
      <xdr:rowOff>35600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2E3C928-A642-4BF0-BB10-FA31CBAD22F0}"/>
            </a:ext>
          </a:extLst>
        </xdr:cNvPr>
        <xdr:cNvGrpSpPr/>
      </xdr:nvGrpSpPr>
      <xdr:grpSpPr>
        <a:xfrm>
          <a:off x="15678178" y="4316261"/>
          <a:ext cx="8540556" cy="6857509"/>
          <a:chOff x="10616294" y="4691744"/>
          <a:chExt cx="8449453" cy="732919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745BDE62-C3C6-468B-A9A7-D3C8F1D74FC4}"/>
              </a:ext>
            </a:extLst>
          </xdr:cNvPr>
          <xdr:cNvGrpSpPr/>
        </xdr:nvGrpSpPr>
        <xdr:grpSpPr>
          <a:xfrm>
            <a:off x="10616294" y="4691744"/>
            <a:ext cx="7983151" cy="3070745"/>
            <a:chOff x="12082669" y="6676728"/>
            <a:chExt cx="7970586" cy="2967556"/>
          </a:xfrm>
        </xdr:grpSpPr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508200FD-6390-20D6-F5C4-D2014468BC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2082669" y="6676728"/>
              <a:ext cx="5328687" cy="2889453"/>
            </a:xfrm>
            <a:prstGeom prst="rect">
              <a:avLst/>
            </a:prstGeom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6D2590C5-1765-A31E-A83E-3FFC9E74C2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691113" y="8048640"/>
              <a:ext cx="3362142" cy="1595644"/>
            </a:xfrm>
            <a:prstGeom prst="rect">
              <a:avLst/>
            </a:prstGeom>
          </xdr:spPr>
        </xdr:pic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86EB2AA-D125-D8BA-B781-7AAE3D2A1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0700" y="7562850"/>
            <a:ext cx="5845047" cy="445808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1250199</xdr:colOff>
      <xdr:row>68</xdr:row>
      <xdr:rowOff>67790</xdr:rowOff>
    </xdr:from>
    <xdr:to>
      <xdr:col>50</xdr:col>
      <xdr:colOff>425593</xdr:colOff>
      <xdr:row>101</xdr:row>
      <xdr:rowOff>85807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090730-8C6F-C8AA-3331-9E629D9F4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854" y="12356772"/>
          <a:ext cx="10508412" cy="5975471"/>
        </a:xfrm>
        <a:prstGeom prst="rect">
          <a:avLst/>
        </a:prstGeom>
      </xdr:spPr>
    </xdr:pic>
    <xdr:clientData/>
  </xdr:twoCellAnchor>
  <xdr:twoCellAnchor>
    <xdr:from>
      <xdr:col>41</xdr:col>
      <xdr:colOff>97366</xdr:colOff>
      <xdr:row>7</xdr:row>
      <xdr:rowOff>29935</xdr:rowOff>
    </xdr:from>
    <xdr:to>
      <xdr:col>60</xdr:col>
      <xdr:colOff>288273</xdr:colOff>
      <xdr:row>74</xdr:row>
      <xdr:rowOff>24459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4D477D6-8F6C-8C52-8489-EB44005A8F0F}"/>
            </a:ext>
          </a:extLst>
        </xdr:cNvPr>
        <xdr:cNvGrpSpPr/>
      </xdr:nvGrpSpPr>
      <xdr:grpSpPr>
        <a:xfrm>
          <a:off x="20993751" y="1329243"/>
          <a:ext cx="13975291" cy="12460062"/>
          <a:chOff x="21459343" y="883721"/>
          <a:chExt cx="14010816" cy="12103397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65A52FEF-2DC8-5119-330C-2D279AA17F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459343" y="883721"/>
            <a:ext cx="9694033" cy="12103397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54F8D7E-23E2-FC2C-7444-44B74B422F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341455" y="2978727"/>
            <a:ext cx="5128704" cy="5159187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1139355</xdr:colOff>
      <xdr:row>35</xdr:row>
      <xdr:rowOff>163285</xdr:rowOff>
    </xdr:from>
    <xdr:to>
      <xdr:col>40</xdr:col>
      <xdr:colOff>45454</xdr:colOff>
      <xdr:row>51</xdr:row>
      <xdr:rowOff>162354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0F42210-99A8-1AD9-329D-4BED16563442}"/>
            </a:ext>
          </a:extLst>
        </xdr:cNvPr>
        <xdr:cNvGrpSpPr/>
      </xdr:nvGrpSpPr>
      <xdr:grpSpPr>
        <a:xfrm>
          <a:off x="12110201" y="6689131"/>
          <a:ext cx="7981715" cy="2968915"/>
          <a:chOff x="12082669" y="6676728"/>
          <a:chExt cx="7970586" cy="2967556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D8504AB-2FB3-E66E-136D-DD7D7781DD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082669" y="6676728"/>
            <a:ext cx="5328687" cy="2889453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CCBD63D-38F5-A185-E644-C5CDFB1FA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691113" y="8048640"/>
            <a:ext cx="3362142" cy="159564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254000</xdr:colOff>
      <xdr:row>50</xdr:row>
      <xdr:rowOff>88900</xdr:rowOff>
    </xdr:from>
    <xdr:to>
      <xdr:col>35</xdr:col>
      <xdr:colOff>1241719</xdr:colOff>
      <xdr:row>81</xdr:row>
      <xdr:rowOff>15766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7E8861C-3E48-4811-B56A-5591C1A1D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66100" y="9144000"/>
          <a:ext cx="6436019" cy="54272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499842</xdr:colOff>
      <xdr:row>36</xdr:row>
      <xdr:rowOff>60609</xdr:rowOff>
    </xdr:from>
    <xdr:to>
      <xdr:col>50</xdr:col>
      <xdr:colOff>42219</xdr:colOff>
      <xdr:row>87</xdr:row>
      <xdr:rowOff>149322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31092" y="6428752"/>
          <a:ext cx="8733548" cy="9108979"/>
        </a:xfrm>
        <a:prstGeom prst="rect">
          <a:avLst/>
        </a:prstGeom>
      </xdr:spPr>
    </xdr:pic>
    <xdr:clientData/>
  </xdr:twoCellAnchor>
  <xdr:twoCellAnchor editAs="oneCell">
    <xdr:from>
      <xdr:col>37</xdr:col>
      <xdr:colOff>4498</xdr:colOff>
      <xdr:row>6</xdr:row>
      <xdr:rowOff>53704</xdr:rowOff>
    </xdr:from>
    <xdr:to>
      <xdr:col>48</xdr:col>
      <xdr:colOff>96398</xdr:colOff>
      <xdr:row>38</xdr:row>
      <xdr:rowOff>40671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660391" y="1115061"/>
          <a:ext cx="6830611" cy="5647539"/>
        </a:xfrm>
        <a:prstGeom prst="rect">
          <a:avLst/>
        </a:prstGeom>
      </xdr:spPr>
    </xdr:pic>
    <xdr:clientData/>
  </xdr:twoCellAnchor>
  <xdr:twoCellAnchor editAs="oneCell">
    <xdr:from>
      <xdr:col>23</xdr:col>
      <xdr:colOff>445376</xdr:colOff>
      <xdr:row>0</xdr:row>
      <xdr:rowOff>0</xdr:rowOff>
    </xdr:from>
    <xdr:to>
      <xdr:col>30</xdr:col>
      <xdr:colOff>497262</xdr:colOff>
      <xdr:row>19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28769" y="0"/>
          <a:ext cx="4338136" cy="3360964"/>
        </a:xfrm>
        <a:prstGeom prst="rect">
          <a:avLst/>
        </a:prstGeom>
      </xdr:spPr>
    </xdr:pic>
    <xdr:clientData/>
  </xdr:twoCellAnchor>
  <xdr:twoCellAnchor editAs="oneCell">
    <xdr:from>
      <xdr:col>23</xdr:col>
      <xdr:colOff>405848</xdr:colOff>
      <xdr:row>14</xdr:row>
      <xdr:rowOff>66656</xdr:rowOff>
    </xdr:from>
    <xdr:to>
      <xdr:col>38</xdr:col>
      <xdr:colOff>584691</xdr:colOff>
      <xdr:row>45</xdr:row>
      <xdr:rowOff>183166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950D6D-CFCA-3D7A-4777-D0955312E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26648" y="2657456"/>
          <a:ext cx="9322843" cy="5853281"/>
        </a:xfrm>
        <a:prstGeom prst="rect">
          <a:avLst/>
        </a:prstGeom>
      </xdr:spPr>
    </xdr:pic>
    <xdr:clientData/>
  </xdr:twoCellAnchor>
  <xdr:twoCellAnchor editAs="oneCell">
    <xdr:from>
      <xdr:col>14</xdr:col>
      <xdr:colOff>571774</xdr:colOff>
      <xdr:row>37</xdr:row>
      <xdr:rowOff>108176</xdr:rowOff>
    </xdr:from>
    <xdr:to>
      <xdr:col>28</xdr:col>
      <xdr:colOff>590298</xdr:colOff>
      <xdr:row>61</xdr:row>
      <xdr:rowOff>148734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5ACB80E-2F04-05FD-B07B-396943663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6174" y="7156676"/>
          <a:ext cx="8552924" cy="4612558"/>
        </a:xfrm>
        <a:prstGeom prst="rect">
          <a:avLst/>
        </a:prstGeom>
      </xdr:spPr>
    </xdr:pic>
    <xdr:clientData/>
  </xdr:twoCellAnchor>
  <xdr:twoCellAnchor editAs="oneCell">
    <xdr:from>
      <xdr:col>25</xdr:col>
      <xdr:colOff>334508</xdr:colOff>
      <xdr:row>48</xdr:row>
      <xdr:rowOff>13380</xdr:rowOff>
    </xdr:from>
    <xdr:to>
      <xdr:col>33</xdr:col>
      <xdr:colOff>400162</xdr:colOff>
      <xdr:row>81</xdr:row>
      <xdr:rowOff>171379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E61E367-7DEF-3021-A4A8-BA88737E0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574508" y="8896123"/>
          <a:ext cx="4942454" cy="6264885"/>
        </a:xfrm>
        <a:prstGeom prst="rect">
          <a:avLst/>
        </a:prstGeom>
      </xdr:spPr>
    </xdr:pic>
    <xdr:clientData/>
  </xdr:twoCellAnchor>
  <xdr:twoCellAnchor editAs="oneCell">
    <xdr:from>
      <xdr:col>13</xdr:col>
      <xdr:colOff>158114</xdr:colOff>
      <xdr:row>64</xdr:row>
      <xdr:rowOff>124096</xdr:rowOff>
    </xdr:from>
    <xdr:to>
      <xdr:col>21</xdr:col>
      <xdr:colOff>244088</xdr:colOff>
      <xdr:row>87</xdr:row>
      <xdr:rowOff>96779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1523D29-9763-2E63-C3E4-6F55B60A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82914" y="12316096"/>
          <a:ext cx="4962774" cy="4354183"/>
        </a:xfrm>
        <a:prstGeom prst="rect">
          <a:avLst/>
        </a:prstGeom>
      </xdr:spPr>
    </xdr:pic>
    <xdr:clientData/>
  </xdr:twoCellAnchor>
  <xdr:twoCellAnchor editAs="oneCell">
    <xdr:from>
      <xdr:col>25</xdr:col>
      <xdr:colOff>117338</xdr:colOff>
      <xdr:row>78</xdr:row>
      <xdr:rowOff>105228</xdr:rowOff>
    </xdr:from>
    <xdr:to>
      <xdr:col>37</xdr:col>
      <xdr:colOff>193545</xdr:colOff>
      <xdr:row>109</xdr:row>
      <xdr:rowOff>57771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8A03F74-1E4F-B112-94DF-21E1B386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7338" y="14539685"/>
          <a:ext cx="7391407" cy="568931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57AE-550E-4771-A7A4-D7BA3D332968}">
  <sheetPr codeName="Planilha8"/>
  <dimension ref="A1:BL162"/>
  <sheetViews>
    <sheetView zoomScale="55" zoomScaleNormal="55" workbookViewId="0">
      <pane ySplit="1" topLeftCell="A144" activePane="bottomLeft" state="frozen"/>
      <selection pane="bottomLeft" activeCell="B167" sqref="B167"/>
    </sheetView>
  </sheetViews>
  <sheetFormatPr defaultRowHeight="14.4"/>
  <cols>
    <col min="1" max="1" width="15.109375" customWidth="1"/>
    <col min="2" max="2" width="16.88671875" bestFit="1" customWidth="1"/>
    <col min="3" max="3" width="6.77734375" bestFit="1" customWidth="1"/>
    <col min="4" max="4" width="10.88671875" bestFit="1" customWidth="1"/>
    <col min="5" max="5" width="16.6640625" bestFit="1" customWidth="1"/>
    <col min="6" max="6" width="16" bestFit="1" customWidth="1"/>
    <col min="7" max="7" width="8.6640625" bestFit="1" customWidth="1"/>
    <col min="8" max="8" width="7.88671875" bestFit="1" customWidth="1"/>
    <col min="9" max="9" width="10.5546875" bestFit="1" customWidth="1"/>
    <col min="10" max="10" width="4.88671875" bestFit="1" customWidth="1"/>
    <col min="11" max="12" width="11.6640625" bestFit="1" customWidth="1"/>
    <col min="13" max="13" width="11.109375" bestFit="1" customWidth="1"/>
    <col min="14" max="14" width="8" bestFit="1" customWidth="1"/>
    <col min="15" max="15" width="6.6640625" bestFit="1" customWidth="1"/>
    <col min="16" max="16" width="7.77734375" bestFit="1" customWidth="1"/>
    <col min="17" max="17" width="10.21875" bestFit="1" customWidth="1"/>
    <col min="18" max="18" width="7.21875" bestFit="1" customWidth="1"/>
    <col min="19" max="19" width="10.77734375" bestFit="1" customWidth="1"/>
    <col min="20" max="20" width="9.33203125" bestFit="1" customWidth="1"/>
    <col min="21" max="21" width="2.21875" bestFit="1" customWidth="1"/>
    <col min="22" max="23" width="245.6640625" bestFit="1" customWidth="1"/>
    <col min="24" max="24" width="16.6640625" bestFit="1" customWidth="1"/>
    <col min="25" max="25" width="9.109375" customWidth="1"/>
    <col min="26" max="26" width="4.77734375" customWidth="1"/>
    <col min="27" max="27" width="12.5546875" customWidth="1"/>
    <col min="28" max="28" width="135.33203125" bestFit="1" customWidth="1"/>
    <col min="29" max="29" width="2.6640625" bestFit="1" customWidth="1"/>
    <col min="30" max="30" width="9.6640625" bestFit="1" customWidth="1"/>
    <col min="31" max="31" width="6.77734375" bestFit="1" customWidth="1"/>
    <col min="32" max="32" width="6.6640625" bestFit="1" customWidth="1"/>
    <col min="33" max="34" width="7.77734375" bestFit="1" customWidth="1"/>
    <col min="35" max="35" width="13.88671875" customWidth="1"/>
    <col min="36" max="36" width="13.88671875" bestFit="1" customWidth="1"/>
    <col min="37" max="37" width="16.88671875" bestFit="1" customWidth="1"/>
    <col min="38" max="38" width="47.109375" style="112" bestFit="1" customWidth="1"/>
    <col min="39" max="39" width="9.33203125" bestFit="1" customWidth="1"/>
    <col min="40" max="40" width="3.109375" bestFit="1" customWidth="1"/>
    <col min="41" max="41" width="9.33203125" bestFit="1" customWidth="1"/>
    <col min="42" max="42" width="11.10937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348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AD1" s="147" t="s">
        <v>154</v>
      </c>
      <c r="AE1" s="147"/>
      <c r="AF1" s="147"/>
      <c r="AG1" s="147"/>
      <c r="AH1" s="109"/>
      <c r="AK1" s="147" t="s">
        <v>529</v>
      </c>
      <c r="AL1" s="147"/>
      <c r="AM1" s="147"/>
      <c r="AN1" s="147"/>
    </row>
    <row r="2" spans="1:61">
      <c r="AD2" t="s">
        <v>528</v>
      </c>
      <c r="AE2" t="s">
        <v>545</v>
      </c>
      <c r="AF2" t="s">
        <v>586</v>
      </c>
      <c r="AG2" t="s">
        <v>587</v>
      </c>
      <c r="AH2" t="s">
        <v>95</v>
      </c>
      <c r="AK2" t="s">
        <v>528</v>
      </c>
      <c r="AL2" s="112" t="s">
        <v>545</v>
      </c>
      <c r="AM2" t="s">
        <v>586</v>
      </c>
      <c r="AN2" t="s">
        <v>587</v>
      </c>
    </row>
    <row r="3" spans="1:61">
      <c r="A3" s="1" t="s">
        <v>530</v>
      </c>
      <c r="T3" t="s">
        <v>228</v>
      </c>
      <c r="U3">
        <v>0</v>
      </c>
      <c r="V3" t="s">
        <v>542</v>
      </c>
      <c r="W3" t="s">
        <v>531</v>
      </c>
      <c r="X3" s="2">
        <v>46136.903923611113</v>
      </c>
      <c r="Z3" s="2"/>
      <c r="AD3" t="s">
        <v>546</v>
      </c>
      <c r="AE3">
        <v>0.98</v>
      </c>
      <c r="AF3">
        <v>362.4</v>
      </c>
      <c r="AG3">
        <v>362.4</v>
      </c>
      <c r="AH3">
        <v>1</v>
      </c>
      <c r="AK3" t="s">
        <v>546</v>
      </c>
      <c r="AL3" s="112">
        <f t="shared" ref="AL3:AL11" si="0">M3/AE3</f>
        <v>0</v>
      </c>
      <c r="AM3" s="109">
        <f>(O3-AF3)/AF3</f>
        <v>-1</v>
      </c>
    </row>
    <row r="4" spans="1:61">
      <c r="A4" s="1" t="s">
        <v>532</v>
      </c>
      <c r="T4" t="s">
        <v>228</v>
      </c>
      <c r="U4">
        <v>0</v>
      </c>
      <c r="V4" t="s">
        <v>8</v>
      </c>
      <c r="W4" t="s">
        <v>538</v>
      </c>
      <c r="X4" s="2">
        <v>46136.940162037034</v>
      </c>
      <c r="AD4" t="s">
        <v>547</v>
      </c>
      <c r="AE4">
        <v>2.52</v>
      </c>
      <c r="AF4">
        <v>361.4</v>
      </c>
      <c r="AG4">
        <v>361.4</v>
      </c>
      <c r="AH4">
        <v>1</v>
      </c>
      <c r="AK4" t="s">
        <v>547</v>
      </c>
      <c r="AL4" s="112">
        <f t="shared" si="0"/>
        <v>0</v>
      </c>
      <c r="AM4" s="109">
        <f t="shared" ref="AM4:AM11" si="1">(O4-AF4)/AF4</f>
        <v>-1</v>
      </c>
    </row>
    <row r="5" spans="1:61">
      <c r="A5" s="1" t="s">
        <v>533</v>
      </c>
      <c r="T5" t="s">
        <v>228</v>
      </c>
      <c r="U5">
        <v>0</v>
      </c>
      <c r="V5" t="s">
        <v>8</v>
      </c>
      <c r="W5" t="s">
        <v>539</v>
      </c>
      <c r="X5" s="2">
        <v>46137.015115740738</v>
      </c>
      <c r="AD5" t="s">
        <v>548</v>
      </c>
      <c r="AE5">
        <v>9.52</v>
      </c>
      <c r="AF5">
        <v>361.4</v>
      </c>
      <c r="AG5">
        <v>361.4</v>
      </c>
      <c r="AH5">
        <v>1</v>
      </c>
      <c r="AK5" t="s">
        <v>548</v>
      </c>
      <c r="AL5" s="112">
        <f t="shared" si="0"/>
        <v>0</v>
      </c>
      <c r="AM5" s="109">
        <f t="shared" si="1"/>
        <v>-1</v>
      </c>
    </row>
    <row r="6" spans="1:61" s="4" customFormat="1">
      <c r="A6" s="1" t="s">
        <v>534</v>
      </c>
      <c r="T6" t="s">
        <v>228</v>
      </c>
      <c r="U6">
        <v>0</v>
      </c>
      <c r="V6" t="s">
        <v>543</v>
      </c>
      <c r="W6" t="s">
        <v>540</v>
      </c>
      <c r="X6" s="2">
        <v>46137.067256944443</v>
      </c>
      <c r="Y6"/>
      <c r="Z6" s="2"/>
      <c r="AA6"/>
      <c r="AB6"/>
      <c r="AC6"/>
      <c r="AD6" t="s">
        <v>549</v>
      </c>
      <c r="AE6">
        <v>335.6</v>
      </c>
      <c r="AF6">
        <v>358</v>
      </c>
      <c r="AG6">
        <v>358</v>
      </c>
      <c r="AH6">
        <v>1</v>
      </c>
      <c r="AI6"/>
      <c r="AJ6"/>
      <c r="AK6" t="s">
        <v>549</v>
      </c>
      <c r="AL6" s="112">
        <f t="shared" si="0"/>
        <v>0</v>
      </c>
      <c r="AM6" s="109">
        <f t="shared" si="1"/>
        <v>-1</v>
      </c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61" s="74" customFormat="1">
      <c r="A7" s="1" t="s">
        <v>535</v>
      </c>
      <c r="T7" t="s">
        <v>228</v>
      </c>
      <c r="U7">
        <v>0</v>
      </c>
      <c r="V7" t="s">
        <v>8</v>
      </c>
      <c r="W7" t="s">
        <v>28</v>
      </c>
      <c r="X7" s="2">
        <v>46137.13521990741</v>
      </c>
      <c r="Y7"/>
      <c r="Z7" s="2"/>
      <c r="AA7"/>
      <c r="AB7"/>
      <c r="AC7"/>
      <c r="AD7" t="s">
        <v>550</v>
      </c>
      <c r="AE7">
        <v>1.28</v>
      </c>
      <c r="AF7">
        <v>362.4</v>
      </c>
      <c r="AG7">
        <v>362.4</v>
      </c>
      <c r="AH7">
        <v>1</v>
      </c>
      <c r="AI7"/>
      <c r="AJ7"/>
      <c r="AK7" t="s">
        <v>550</v>
      </c>
      <c r="AL7" s="112">
        <f t="shared" si="0"/>
        <v>0</v>
      </c>
      <c r="AM7" s="109">
        <f t="shared" si="1"/>
        <v>-1</v>
      </c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</row>
    <row r="8" spans="1:61">
      <c r="A8" s="1" t="s">
        <v>536</v>
      </c>
      <c r="T8" t="s">
        <v>228</v>
      </c>
      <c r="U8">
        <v>0</v>
      </c>
      <c r="V8" t="s">
        <v>8</v>
      </c>
      <c r="W8" t="s">
        <v>544</v>
      </c>
      <c r="X8" s="2">
        <v>46137.232847222222</v>
      </c>
      <c r="Z8" s="2"/>
      <c r="AD8" t="s">
        <v>551</v>
      </c>
      <c r="AE8">
        <v>1.41</v>
      </c>
      <c r="AF8">
        <v>362.4</v>
      </c>
      <c r="AG8">
        <v>362.4</v>
      </c>
      <c r="AH8">
        <v>1</v>
      </c>
      <c r="AK8" t="s">
        <v>551</v>
      </c>
      <c r="AL8" s="112">
        <f t="shared" si="0"/>
        <v>0</v>
      </c>
      <c r="AM8" s="109">
        <f t="shared" si="1"/>
        <v>-1</v>
      </c>
    </row>
    <row r="9" spans="1:61">
      <c r="A9" s="1" t="s">
        <v>537</v>
      </c>
      <c r="T9" t="s">
        <v>228</v>
      </c>
      <c r="U9">
        <v>0</v>
      </c>
      <c r="V9" t="s">
        <v>8</v>
      </c>
      <c r="W9" t="s">
        <v>28</v>
      </c>
      <c r="X9" s="2">
        <v>46137.322905092595</v>
      </c>
      <c r="Z9" s="2"/>
      <c r="AD9" t="s">
        <v>552</v>
      </c>
      <c r="AE9">
        <v>2.79</v>
      </c>
      <c r="AF9">
        <v>362.4</v>
      </c>
      <c r="AG9">
        <v>362.4</v>
      </c>
      <c r="AH9">
        <v>1</v>
      </c>
      <c r="AK9" t="s">
        <v>552</v>
      </c>
      <c r="AL9" s="112">
        <f t="shared" si="0"/>
        <v>0</v>
      </c>
      <c r="AM9" s="109">
        <f t="shared" si="1"/>
        <v>-1</v>
      </c>
    </row>
    <row r="10" spans="1:61">
      <c r="A10" s="1"/>
      <c r="X10" s="2"/>
      <c r="AD10" t="s">
        <v>553</v>
      </c>
      <c r="AE10">
        <v>2.35</v>
      </c>
      <c r="AF10">
        <v>362.4</v>
      </c>
      <c r="AG10">
        <v>362.4</v>
      </c>
      <c r="AH10">
        <v>1</v>
      </c>
      <c r="AK10" t="s">
        <v>553</v>
      </c>
      <c r="AL10" s="112">
        <f t="shared" si="0"/>
        <v>0</v>
      </c>
      <c r="AM10" s="109">
        <f t="shared" si="1"/>
        <v>-1</v>
      </c>
    </row>
    <row r="11" spans="1:61">
      <c r="A11" s="1"/>
      <c r="X11" s="2"/>
      <c r="AD11" t="s">
        <v>554</v>
      </c>
      <c r="AE11">
        <v>6.95</v>
      </c>
      <c r="AF11">
        <v>362.4</v>
      </c>
      <c r="AG11">
        <v>362.4</v>
      </c>
      <c r="AH11">
        <v>1</v>
      </c>
      <c r="AK11" t="s">
        <v>554</v>
      </c>
      <c r="AL11" s="112">
        <f t="shared" si="0"/>
        <v>0</v>
      </c>
      <c r="AM11" s="109">
        <f t="shared" si="1"/>
        <v>-1</v>
      </c>
    </row>
    <row r="12" spans="1:61">
      <c r="A12" s="1"/>
      <c r="B12" t="s">
        <v>60</v>
      </c>
      <c r="C12">
        <v>0</v>
      </c>
      <c r="D12">
        <v>0</v>
      </c>
      <c r="E12">
        <v>10</v>
      </c>
      <c r="F12">
        <v>50</v>
      </c>
      <c r="G12">
        <v>52</v>
      </c>
      <c r="H12">
        <v>12</v>
      </c>
      <c r="I12">
        <v>200</v>
      </c>
      <c r="J12">
        <v>0</v>
      </c>
      <c r="K12" t="s">
        <v>1</v>
      </c>
      <c r="L12">
        <v>9.2586999999999993</v>
      </c>
      <c r="M12">
        <v>3643.9340000000002</v>
      </c>
      <c r="N12">
        <v>1044</v>
      </c>
      <c r="O12">
        <v>1044</v>
      </c>
      <c r="P12">
        <v>0</v>
      </c>
      <c r="Q12">
        <v>1</v>
      </c>
      <c r="R12">
        <v>11</v>
      </c>
      <c r="S12">
        <v>4919</v>
      </c>
      <c r="X12" s="2"/>
      <c r="Z12" s="2"/>
      <c r="AD12" t="s">
        <v>555</v>
      </c>
      <c r="AE12">
        <v>0.81</v>
      </c>
      <c r="AF12">
        <v>1044</v>
      </c>
      <c r="AG12">
        <v>1043.3</v>
      </c>
      <c r="AH12">
        <v>3</v>
      </c>
      <c r="AK12" t="s">
        <v>555</v>
      </c>
      <c r="AL12" s="112">
        <f>M12/AE12</f>
        <v>4498.6839506172837</v>
      </c>
      <c r="AM12" s="109">
        <f>(O12-AF12)/AF12</f>
        <v>0</v>
      </c>
    </row>
    <row r="13" spans="1:61">
      <c r="A13" s="1"/>
      <c r="B13" t="s">
        <v>66</v>
      </c>
      <c r="C13">
        <v>1</v>
      </c>
      <c r="D13">
        <v>0</v>
      </c>
      <c r="E13">
        <v>10</v>
      </c>
      <c r="F13">
        <v>50</v>
      </c>
      <c r="G13">
        <v>52</v>
      </c>
      <c r="H13">
        <v>11</v>
      </c>
      <c r="I13">
        <v>200</v>
      </c>
      <c r="J13">
        <v>0</v>
      </c>
      <c r="K13" t="s">
        <v>1</v>
      </c>
      <c r="L13">
        <v>602.25909999999999</v>
      </c>
      <c r="M13">
        <v>2529.1181999999999</v>
      </c>
      <c r="N13">
        <v>-1</v>
      </c>
      <c r="O13">
        <v>909</v>
      </c>
      <c r="R13">
        <v>1</v>
      </c>
      <c r="S13">
        <v>8129</v>
      </c>
      <c r="X13" s="2"/>
      <c r="Z13" s="2"/>
      <c r="AD13" t="s">
        <v>556</v>
      </c>
      <c r="AE13">
        <v>0.71</v>
      </c>
      <c r="AF13">
        <v>909</v>
      </c>
      <c r="AG13">
        <v>909</v>
      </c>
      <c r="AH13">
        <v>1</v>
      </c>
      <c r="AK13" t="s">
        <v>556</v>
      </c>
      <c r="AL13" s="112">
        <f t="shared" ref="AL13:AL31" si="2">M13/AE13</f>
        <v>3562.138309859155</v>
      </c>
      <c r="AM13" s="109">
        <f t="shared" ref="AM13:AM31" si="3">(O13-AF13)/AF13</f>
        <v>0</v>
      </c>
    </row>
    <row r="14" spans="1:61">
      <c r="A14" s="1"/>
      <c r="B14" t="s">
        <v>72</v>
      </c>
      <c r="C14">
        <v>2</v>
      </c>
      <c r="D14">
        <v>0</v>
      </c>
      <c r="E14">
        <v>10</v>
      </c>
      <c r="F14">
        <v>50</v>
      </c>
      <c r="G14">
        <v>52</v>
      </c>
      <c r="H14">
        <v>9</v>
      </c>
      <c r="I14">
        <v>200</v>
      </c>
      <c r="J14">
        <v>0</v>
      </c>
      <c r="K14" t="s">
        <v>1</v>
      </c>
      <c r="L14">
        <v>607.24519999999995</v>
      </c>
      <c r="M14">
        <v>5868.4502000000002</v>
      </c>
      <c r="N14">
        <v>-1</v>
      </c>
      <c r="O14">
        <v>809.4</v>
      </c>
      <c r="R14">
        <v>2</v>
      </c>
      <c r="S14">
        <v>5150</v>
      </c>
      <c r="X14" s="2"/>
      <c r="Z14" s="2"/>
      <c r="AD14" t="s">
        <v>557</v>
      </c>
      <c r="AE14">
        <v>6.57</v>
      </c>
      <c r="AF14">
        <v>772.9</v>
      </c>
      <c r="AG14">
        <v>769.2</v>
      </c>
      <c r="AH14">
        <v>15</v>
      </c>
      <c r="AK14" t="s">
        <v>557</v>
      </c>
      <c r="AL14" s="112">
        <f t="shared" si="2"/>
        <v>893.2192085235921</v>
      </c>
      <c r="AM14" s="109">
        <f t="shared" si="3"/>
        <v>4.7224737999741237E-2</v>
      </c>
    </row>
    <row r="15" spans="1:61">
      <c r="A15" s="1"/>
      <c r="B15" t="s">
        <v>74</v>
      </c>
      <c r="C15">
        <v>3</v>
      </c>
      <c r="D15">
        <v>0</v>
      </c>
      <c r="E15">
        <v>10</v>
      </c>
      <c r="F15">
        <v>50</v>
      </c>
      <c r="G15">
        <v>52</v>
      </c>
      <c r="H15">
        <v>9</v>
      </c>
      <c r="I15">
        <v>200</v>
      </c>
      <c r="J15">
        <v>0</v>
      </c>
      <c r="K15" t="s">
        <v>1</v>
      </c>
      <c r="L15">
        <v>605.46119999999996</v>
      </c>
      <c r="M15">
        <v>3898.6064999999999</v>
      </c>
      <c r="N15">
        <v>897.5</v>
      </c>
      <c r="O15">
        <v>946.4</v>
      </c>
      <c r="P15">
        <v>5.4485000000000001</v>
      </c>
      <c r="Q15">
        <v>0</v>
      </c>
      <c r="R15">
        <v>3</v>
      </c>
      <c r="S15">
        <v>3314</v>
      </c>
      <c r="X15" s="2"/>
      <c r="AD15" t="s">
        <v>559</v>
      </c>
      <c r="AE15">
        <v>300.7</v>
      </c>
      <c r="AF15">
        <v>625.4</v>
      </c>
      <c r="AG15">
        <v>619.1</v>
      </c>
      <c r="AH15">
        <v>211</v>
      </c>
      <c r="AK15" t="s">
        <v>559</v>
      </c>
      <c r="AL15" s="112">
        <f t="shared" si="2"/>
        <v>12.965103092783504</v>
      </c>
      <c r="AM15" s="109">
        <f t="shared" si="3"/>
        <v>0.51327150623600892</v>
      </c>
    </row>
    <row r="16" spans="1:61">
      <c r="B16" t="s">
        <v>75</v>
      </c>
      <c r="C16">
        <v>4</v>
      </c>
      <c r="D16">
        <v>0</v>
      </c>
      <c r="E16">
        <v>10</v>
      </c>
      <c r="F16">
        <v>50</v>
      </c>
      <c r="G16">
        <v>52</v>
      </c>
      <c r="H16">
        <v>8</v>
      </c>
      <c r="I16">
        <v>200</v>
      </c>
      <c r="J16">
        <v>0</v>
      </c>
      <c r="K16" t="s">
        <v>1</v>
      </c>
      <c r="L16">
        <v>604.62350000000004</v>
      </c>
      <c r="M16">
        <v>5267.6307999999999</v>
      </c>
      <c r="N16">
        <v>-1</v>
      </c>
      <c r="O16">
        <v>-1</v>
      </c>
      <c r="R16">
        <v>0</v>
      </c>
      <c r="S16">
        <v>0</v>
      </c>
      <c r="AD16" t="s">
        <v>560</v>
      </c>
      <c r="AE16">
        <v>4.05</v>
      </c>
      <c r="AF16">
        <v>899.3</v>
      </c>
      <c r="AG16">
        <v>892.1</v>
      </c>
      <c r="AH16">
        <v>25</v>
      </c>
      <c r="AK16" t="s">
        <v>560</v>
      </c>
      <c r="AL16" s="112">
        <f t="shared" si="2"/>
        <v>1300.6495802469135</v>
      </c>
      <c r="AM16" s="109">
        <f t="shared" si="3"/>
        <v>-1.0011119759813187</v>
      </c>
    </row>
    <row r="17" spans="1:64">
      <c r="B17" t="s">
        <v>76</v>
      </c>
      <c r="C17">
        <v>5</v>
      </c>
      <c r="D17">
        <v>0</v>
      </c>
      <c r="E17">
        <v>10</v>
      </c>
      <c r="F17">
        <v>50</v>
      </c>
      <c r="G17">
        <v>52</v>
      </c>
      <c r="H17">
        <v>7</v>
      </c>
      <c r="I17">
        <v>200</v>
      </c>
      <c r="J17">
        <v>0</v>
      </c>
      <c r="K17" t="s">
        <v>1</v>
      </c>
      <c r="L17">
        <v>604.61519999999996</v>
      </c>
      <c r="M17">
        <v>7830.2506999999996</v>
      </c>
      <c r="N17">
        <v>-1</v>
      </c>
      <c r="O17">
        <v>714</v>
      </c>
      <c r="R17">
        <v>2</v>
      </c>
      <c r="S17">
        <v>3833</v>
      </c>
      <c r="Z17" s="2"/>
      <c r="AD17" t="s">
        <v>561</v>
      </c>
      <c r="AE17">
        <v>2.0499999999999998</v>
      </c>
      <c r="AF17">
        <v>793</v>
      </c>
      <c r="AG17">
        <v>791.3</v>
      </c>
      <c r="AH17">
        <v>3</v>
      </c>
      <c r="AK17" t="s">
        <v>561</v>
      </c>
      <c r="AL17" s="112">
        <f t="shared" si="2"/>
        <v>3819.6344878048781</v>
      </c>
      <c r="AM17" s="109">
        <f t="shared" si="3"/>
        <v>-9.9621689785624218E-2</v>
      </c>
    </row>
    <row r="18" spans="1:64">
      <c r="B18" t="s">
        <v>79</v>
      </c>
      <c r="C18">
        <v>6</v>
      </c>
      <c r="D18">
        <v>0</v>
      </c>
      <c r="E18">
        <v>10</v>
      </c>
      <c r="F18">
        <v>50</v>
      </c>
      <c r="G18">
        <v>52</v>
      </c>
      <c r="H18">
        <v>7</v>
      </c>
      <c r="I18">
        <v>200</v>
      </c>
      <c r="J18">
        <v>0</v>
      </c>
      <c r="K18" t="s">
        <v>1</v>
      </c>
      <c r="L18">
        <v>604.38160000000005</v>
      </c>
      <c r="M18">
        <v>7176.4182000000001</v>
      </c>
      <c r="N18">
        <v>-1</v>
      </c>
      <c r="O18">
        <v>-1</v>
      </c>
      <c r="R18">
        <v>0</v>
      </c>
      <c r="S18">
        <v>0</v>
      </c>
      <c r="Z18" s="2"/>
      <c r="AD18" t="s">
        <v>562</v>
      </c>
      <c r="AE18">
        <v>15.89</v>
      </c>
      <c r="AF18">
        <v>711.1</v>
      </c>
      <c r="AG18">
        <v>707.2</v>
      </c>
      <c r="AH18" s="14">
        <v>17</v>
      </c>
      <c r="AK18" t="s">
        <v>562</v>
      </c>
      <c r="AL18" s="112">
        <f t="shared" si="2"/>
        <v>451.6311013215859</v>
      </c>
      <c r="AM18" s="109">
        <f t="shared" si="3"/>
        <v>-1.0014062719729995</v>
      </c>
    </row>
    <row r="19" spans="1:64">
      <c r="Z19" s="2"/>
      <c r="AD19" t="s">
        <v>563</v>
      </c>
      <c r="AE19">
        <v>21600</v>
      </c>
      <c r="AF19">
        <v>624.1</v>
      </c>
      <c r="AG19">
        <v>594.6</v>
      </c>
      <c r="AH19">
        <v>13099</v>
      </c>
      <c r="AK19" t="s">
        <v>563</v>
      </c>
      <c r="AL19" s="112">
        <f t="shared" si="2"/>
        <v>0</v>
      </c>
      <c r="AM19" s="109">
        <f t="shared" si="3"/>
        <v>-1</v>
      </c>
    </row>
    <row r="20" spans="1:64">
      <c r="Z20" s="2"/>
      <c r="AD20" t="s">
        <v>564</v>
      </c>
      <c r="AE20">
        <v>116.3</v>
      </c>
      <c r="AF20">
        <v>786.8</v>
      </c>
      <c r="AG20">
        <v>775.3</v>
      </c>
      <c r="AH20">
        <v>501</v>
      </c>
      <c r="AK20" t="s">
        <v>564</v>
      </c>
      <c r="AL20" s="112">
        <f t="shared" si="2"/>
        <v>0</v>
      </c>
      <c r="AM20" s="109">
        <f t="shared" si="3"/>
        <v>-1</v>
      </c>
    </row>
    <row r="21" spans="1:64">
      <c r="AD21" t="s">
        <v>565</v>
      </c>
      <c r="AE21">
        <v>14.65</v>
      </c>
      <c r="AF21">
        <v>697</v>
      </c>
      <c r="AG21">
        <v>695.1</v>
      </c>
      <c r="AH21">
        <v>13</v>
      </c>
      <c r="AK21" t="s">
        <v>565</v>
      </c>
      <c r="AL21" s="112">
        <f t="shared" si="2"/>
        <v>0</v>
      </c>
      <c r="AM21" s="109">
        <f t="shared" si="3"/>
        <v>-1</v>
      </c>
    </row>
    <row r="22" spans="1:64">
      <c r="AD22" t="s">
        <v>566</v>
      </c>
      <c r="AE22">
        <v>2018</v>
      </c>
      <c r="AF22">
        <v>707.2</v>
      </c>
      <c r="AG22">
        <v>696.3</v>
      </c>
      <c r="AH22">
        <v>1885</v>
      </c>
      <c r="AK22" t="s">
        <v>566</v>
      </c>
      <c r="AL22" s="112">
        <f t="shared" si="2"/>
        <v>0</v>
      </c>
      <c r="AM22" s="109">
        <f t="shared" si="3"/>
        <v>-1</v>
      </c>
    </row>
    <row r="23" spans="1:64" ht="15" thickBot="1">
      <c r="A23" s="1" t="s">
        <v>248</v>
      </c>
      <c r="B23" t="s">
        <v>545</v>
      </c>
      <c r="C23" t="s">
        <v>586</v>
      </c>
      <c r="D23" t="s">
        <v>587</v>
      </c>
      <c r="E23" t="s">
        <v>95</v>
      </c>
      <c r="I23" t="s">
        <v>248</v>
      </c>
      <c r="J23" t="s">
        <v>635</v>
      </c>
      <c r="L23" t="s">
        <v>248</v>
      </c>
      <c r="M23" t="s">
        <v>635</v>
      </c>
      <c r="N23" t="s">
        <v>662</v>
      </c>
      <c r="O23" t="s">
        <v>663</v>
      </c>
      <c r="P23" t="s">
        <v>664</v>
      </c>
      <c r="Q23" t="s">
        <v>665</v>
      </c>
      <c r="X23" s="2"/>
      <c r="Z23" s="2"/>
      <c r="AD23" t="s">
        <v>567</v>
      </c>
      <c r="AE23">
        <v>2965</v>
      </c>
      <c r="AF23">
        <v>630.20000000000005</v>
      </c>
      <c r="AG23">
        <v>614.6</v>
      </c>
      <c r="AH23">
        <v>2265</v>
      </c>
      <c r="AK23" t="s">
        <v>567</v>
      </c>
      <c r="AL23" s="112" t="e">
        <f t="shared" si="2"/>
        <v>#VALUE!</v>
      </c>
      <c r="AM23" s="109" t="e">
        <f t="shared" si="3"/>
        <v>#VALUE!</v>
      </c>
    </row>
    <row r="24" spans="1:64" s="75" customFormat="1" ht="15" thickBot="1">
      <c r="A24" s="1" t="s">
        <v>588</v>
      </c>
      <c r="B24">
        <v>0.26</v>
      </c>
      <c r="C24">
        <v>191.3</v>
      </c>
      <c r="D24">
        <v>191.3</v>
      </c>
      <c r="E24">
        <v>1</v>
      </c>
      <c r="F24"/>
      <c r="G24"/>
      <c r="H24"/>
      <c r="I24" t="s">
        <v>546</v>
      </c>
      <c r="J24">
        <v>5</v>
      </c>
      <c r="K24"/>
      <c r="L24" t="s">
        <v>546</v>
      </c>
      <c r="M24">
        <v>5</v>
      </c>
      <c r="N24">
        <v>362.4</v>
      </c>
      <c r="O24">
        <v>363.2</v>
      </c>
      <c r="P24" s="109">
        <v>2.3E-3</v>
      </c>
      <c r="Q24">
        <v>4.4000000000000004</v>
      </c>
      <c r="R24"/>
      <c r="S24"/>
      <c r="T24"/>
      <c r="U24"/>
      <c r="V24"/>
      <c r="W24"/>
      <c r="X24" s="2"/>
      <c r="Y24"/>
      <c r="Z24" s="2"/>
      <c r="AA24"/>
      <c r="AB24"/>
      <c r="AC24"/>
      <c r="AD24" t="s">
        <v>568</v>
      </c>
      <c r="AE24">
        <v>21600</v>
      </c>
      <c r="AF24">
        <v>971.1</v>
      </c>
      <c r="AG24">
        <v>850</v>
      </c>
      <c r="AH24">
        <v>100773</v>
      </c>
      <c r="AI24"/>
      <c r="AJ24"/>
      <c r="AK24" t="s">
        <v>568</v>
      </c>
      <c r="AL24" s="112">
        <f t="shared" si="2"/>
        <v>2.3148148148148149E-4</v>
      </c>
      <c r="AM24" s="109">
        <f t="shared" si="3"/>
        <v>-0.62599114406343326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4">
      <c r="A25" s="1" t="s">
        <v>589</v>
      </c>
      <c r="B25">
        <v>1.18</v>
      </c>
      <c r="C25">
        <v>190.3</v>
      </c>
      <c r="D25">
        <v>190.3</v>
      </c>
      <c r="E25">
        <v>1</v>
      </c>
      <c r="I25" t="s">
        <v>547</v>
      </c>
      <c r="J25">
        <v>5</v>
      </c>
      <c r="L25" t="s">
        <v>547</v>
      </c>
      <c r="M25">
        <v>5</v>
      </c>
      <c r="N25">
        <v>361.4</v>
      </c>
      <c r="O25">
        <v>362.2</v>
      </c>
      <c r="P25" s="109">
        <v>2.0999999999999999E-3</v>
      </c>
      <c r="Q25">
        <v>181.5</v>
      </c>
      <c r="X25" s="2"/>
      <c r="Z25" s="2"/>
      <c r="AD25" t="s">
        <v>569</v>
      </c>
      <c r="AE25">
        <v>21600</v>
      </c>
      <c r="AF25">
        <v>830.4</v>
      </c>
      <c r="AG25">
        <v>721.8</v>
      </c>
      <c r="AH25">
        <v>22475</v>
      </c>
      <c r="AK25" t="s">
        <v>569</v>
      </c>
      <c r="AL25" s="112">
        <f t="shared" si="2"/>
        <v>2.3148148148148149E-4</v>
      </c>
      <c r="AM25" s="109">
        <f t="shared" si="3"/>
        <v>-0.56382466281310217</v>
      </c>
    </row>
    <row r="26" spans="1:64">
      <c r="A26" s="1" t="s">
        <v>590</v>
      </c>
      <c r="B26">
        <v>3.16</v>
      </c>
      <c r="C26">
        <v>190.3</v>
      </c>
      <c r="D26">
        <v>190.3</v>
      </c>
      <c r="E26">
        <v>1</v>
      </c>
      <c r="I26" t="s">
        <v>548</v>
      </c>
      <c r="J26">
        <v>5</v>
      </c>
      <c r="L26" t="s">
        <v>548</v>
      </c>
      <c r="M26">
        <v>5</v>
      </c>
      <c r="N26">
        <v>361.4</v>
      </c>
      <c r="O26">
        <v>355.5</v>
      </c>
      <c r="P26" s="109">
        <v>1.6500000000000001E-2</v>
      </c>
      <c r="Q26">
        <v>422.1</v>
      </c>
      <c r="X26" s="2"/>
      <c r="AD26" t="s">
        <v>571</v>
      </c>
      <c r="AE26">
        <v>21600</v>
      </c>
      <c r="AF26">
        <v>727.9</v>
      </c>
      <c r="AG26">
        <v>645.20000000000005</v>
      </c>
      <c r="AH26">
        <v>23251</v>
      </c>
      <c r="AK26" t="s">
        <v>571</v>
      </c>
      <c r="AL26" s="112">
        <f t="shared" si="2"/>
        <v>2.3148148148148149E-4</v>
      </c>
      <c r="AM26" s="109">
        <f t="shared" si="3"/>
        <v>-0.51160873746393731</v>
      </c>
    </row>
    <row r="27" spans="1:64">
      <c r="A27" s="1" t="s">
        <v>591</v>
      </c>
      <c r="B27">
        <v>4.1900000000000004</v>
      </c>
      <c r="C27">
        <v>186.9</v>
      </c>
      <c r="D27">
        <v>186.9</v>
      </c>
      <c r="E27">
        <v>1</v>
      </c>
      <c r="I27" t="s">
        <v>549</v>
      </c>
      <c r="J27">
        <v>5</v>
      </c>
      <c r="L27" t="s">
        <v>549</v>
      </c>
      <c r="M27">
        <v>5</v>
      </c>
      <c r="N27">
        <v>358</v>
      </c>
      <c r="O27">
        <v>350.5</v>
      </c>
      <c r="P27" s="109">
        <v>2.1299999999999999E-2</v>
      </c>
      <c r="Q27">
        <v>583.29999999999995</v>
      </c>
      <c r="X27" s="2"/>
      <c r="AD27" t="s">
        <v>573</v>
      </c>
      <c r="AE27">
        <v>18.55</v>
      </c>
      <c r="AF27">
        <v>545.79999999999995</v>
      </c>
      <c r="AG27">
        <v>545.79999999999995</v>
      </c>
      <c r="AH27">
        <v>1</v>
      </c>
      <c r="AK27" t="s">
        <v>573</v>
      </c>
      <c r="AL27" s="112">
        <f t="shared" si="2"/>
        <v>0.26954177897574122</v>
      </c>
      <c r="AM27" s="109">
        <f t="shared" si="3"/>
        <v>-0.35782337852693291</v>
      </c>
    </row>
    <row r="28" spans="1:64">
      <c r="A28" s="1" t="s">
        <v>592</v>
      </c>
      <c r="B28">
        <v>0.44</v>
      </c>
      <c r="C28">
        <v>191.3</v>
      </c>
      <c r="D28">
        <v>191.3</v>
      </c>
      <c r="E28">
        <v>1</v>
      </c>
      <c r="I28" t="s">
        <v>550</v>
      </c>
      <c r="J28">
        <v>5</v>
      </c>
      <c r="L28" t="s">
        <v>550</v>
      </c>
      <c r="M28">
        <v>5</v>
      </c>
      <c r="N28">
        <v>362.4</v>
      </c>
      <c r="O28">
        <v>362</v>
      </c>
      <c r="P28" s="109">
        <v>1E-3</v>
      </c>
      <c r="Q28">
        <v>12.4</v>
      </c>
      <c r="X28" s="2"/>
      <c r="Z28" s="2"/>
      <c r="AD28" t="s">
        <v>575</v>
      </c>
      <c r="AE28">
        <v>21600</v>
      </c>
      <c r="AF28">
        <v>860.4</v>
      </c>
      <c r="AG28">
        <v>761.5</v>
      </c>
      <c r="AH28">
        <v>52519</v>
      </c>
      <c r="AK28" t="s">
        <v>575</v>
      </c>
      <c r="AL28" s="112">
        <f t="shared" si="2"/>
        <v>2.3148148148148149E-4</v>
      </c>
      <c r="AM28" s="109">
        <f t="shared" si="3"/>
        <v>-0.57926545792654582</v>
      </c>
    </row>
    <row r="29" spans="1:64">
      <c r="A29" s="1" t="s">
        <v>593</v>
      </c>
      <c r="B29">
        <v>0.41</v>
      </c>
      <c r="C29">
        <v>191.3</v>
      </c>
      <c r="D29">
        <v>191.3</v>
      </c>
      <c r="E29">
        <v>1</v>
      </c>
      <c r="I29" t="s">
        <v>551</v>
      </c>
      <c r="J29">
        <v>5</v>
      </c>
      <c r="L29" t="s">
        <v>551</v>
      </c>
      <c r="M29">
        <v>5</v>
      </c>
      <c r="N29">
        <v>362.4</v>
      </c>
      <c r="O29">
        <v>363.2</v>
      </c>
      <c r="P29" s="109">
        <v>2.3E-3</v>
      </c>
      <c r="Q29">
        <v>17.7</v>
      </c>
      <c r="X29" s="2"/>
      <c r="Z29" s="2"/>
      <c r="AD29" t="s">
        <v>577</v>
      </c>
      <c r="AE29">
        <v>4937</v>
      </c>
      <c r="AF29">
        <v>723.2</v>
      </c>
      <c r="AG29">
        <v>664.4</v>
      </c>
      <c r="AH29">
        <v>5833</v>
      </c>
      <c r="AK29" t="s">
        <v>577</v>
      </c>
      <c r="AL29" s="112">
        <f t="shared" si="2"/>
        <v>1.0127607859023698E-3</v>
      </c>
      <c r="AM29" s="109">
        <f t="shared" si="3"/>
        <v>-0.49778761061946908</v>
      </c>
    </row>
    <row r="30" spans="1:64">
      <c r="A30" s="1" t="s">
        <v>594</v>
      </c>
      <c r="B30">
        <v>0.49</v>
      </c>
      <c r="C30">
        <v>191.3</v>
      </c>
      <c r="D30">
        <v>191.3</v>
      </c>
      <c r="E30">
        <v>1</v>
      </c>
      <c r="I30" t="s">
        <v>552</v>
      </c>
      <c r="J30">
        <v>5</v>
      </c>
      <c r="L30" t="s">
        <v>552</v>
      </c>
      <c r="M30">
        <v>5</v>
      </c>
      <c r="N30">
        <v>362.4</v>
      </c>
      <c r="O30">
        <v>362</v>
      </c>
      <c r="P30" s="109">
        <v>1E-3</v>
      </c>
      <c r="Q30">
        <v>127.8</v>
      </c>
      <c r="X30" s="2"/>
      <c r="Z30" s="2"/>
      <c r="AD30" t="s">
        <v>580</v>
      </c>
      <c r="AE30">
        <v>21600</v>
      </c>
      <c r="AF30">
        <v>642.70000000000005</v>
      </c>
      <c r="AG30">
        <v>603.5</v>
      </c>
      <c r="AH30">
        <v>6750</v>
      </c>
      <c r="AK30" t="s">
        <v>580</v>
      </c>
      <c r="AL30" s="112">
        <f t="shared" si="2"/>
        <v>2.3148148148148149E-4</v>
      </c>
      <c r="AM30" s="109">
        <f t="shared" si="3"/>
        <v>-0.43675120585031901</v>
      </c>
    </row>
    <row r="31" spans="1:64">
      <c r="A31" s="1" t="s">
        <v>595</v>
      </c>
      <c r="B31">
        <v>0.81</v>
      </c>
      <c r="C31">
        <v>191.3</v>
      </c>
      <c r="D31">
        <v>191.3</v>
      </c>
      <c r="E31">
        <v>1</v>
      </c>
      <c r="I31" t="s">
        <v>553</v>
      </c>
      <c r="J31">
        <v>5</v>
      </c>
      <c r="L31" t="s">
        <v>553</v>
      </c>
      <c r="M31">
        <v>5</v>
      </c>
      <c r="N31">
        <v>362.4</v>
      </c>
      <c r="O31">
        <v>362</v>
      </c>
      <c r="P31" s="109">
        <v>1E-3</v>
      </c>
      <c r="Q31">
        <v>120.6</v>
      </c>
      <c r="AD31" t="s">
        <v>583</v>
      </c>
      <c r="AE31">
        <v>21600</v>
      </c>
      <c r="AF31">
        <v>598.1</v>
      </c>
      <c r="AG31">
        <v>541.1</v>
      </c>
      <c r="AH31">
        <v>3100</v>
      </c>
      <c r="AK31" t="s">
        <v>583</v>
      </c>
      <c r="AL31" s="112">
        <f t="shared" si="2"/>
        <v>2.3148148148148149E-4</v>
      </c>
      <c r="AM31" s="109">
        <f t="shared" si="3"/>
        <v>-0.39475004179903028</v>
      </c>
    </row>
    <row r="32" spans="1:64">
      <c r="A32" s="1" t="s">
        <v>596</v>
      </c>
      <c r="B32">
        <v>1.77</v>
      </c>
      <c r="C32">
        <v>191.3</v>
      </c>
      <c r="D32">
        <v>191.3</v>
      </c>
      <c r="E32">
        <v>1</v>
      </c>
      <c r="I32" t="s">
        <v>554</v>
      </c>
      <c r="J32">
        <v>5</v>
      </c>
      <c r="L32" t="s">
        <v>554</v>
      </c>
      <c r="M32">
        <v>5</v>
      </c>
      <c r="N32">
        <v>362.4</v>
      </c>
      <c r="O32">
        <v>360</v>
      </c>
      <c r="P32" s="109">
        <v>6.6E-3</v>
      </c>
      <c r="Q32">
        <v>161</v>
      </c>
    </row>
    <row r="33" spans="1:57">
      <c r="A33" s="1" t="s">
        <v>597</v>
      </c>
      <c r="B33">
        <v>0.17</v>
      </c>
      <c r="C33">
        <v>617.1</v>
      </c>
      <c r="D33">
        <v>617.1</v>
      </c>
      <c r="E33">
        <v>1</v>
      </c>
      <c r="I33" t="s">
        <v>636</v>
      </c>
      <c r="J33">
        <v>3</v>
      </c>
      <c r="L33" t="s">
        <v>636</v>
      </c>
      <c r="M33">
        <v>3</v>
      </c>
      <c r="N33">
        <v>360.2</v>
      </c>
      <c r="O33">
        <v>361.8</v>
      </c>
      <c r="P33" s="109">
        <v>4.4000000000000003E-3</v>
      </c>
      <c r="Q33">
        <v>220.8</v>
      </c>
    </row>
    <row r="34" spans="1:57">
      <c r="A34" s="1" t="s">
        <v>598</v>
      </c>
      <c r="B34">
        <v>0.56000000000000005</v>
      </c>
      <c r="C34">
        <v>547.1</v>
      </c>
      <c r="D34">
        <v>546.29999999999995</v>
      </c>
      <c r="E34">
        <v>3</v>
      </c>
      <c r="I34" t="s">
        <v>637</v>
      </c>
      <c r="J34">
        <v>3</v>
      </c>
      <c r="L34" t="s">
        <v>637</v>
      </c>
      <c r="M34">
        <v>3</v>
      </c>
      <c r="N34">
        <v>360.2</v>
      </c>
      <c r="O34">
        <v>361.8</v>
      </c>
      <c r="P34" s="109">
        <v>4.4000000000000003E-3</v>
      </c>
      <c r="Q34">
        <v>2551.6</v>
      </c>
    </row>
    <row r="35" spans="1:57">
      <c r="A35" s="1" t="s">
        <v>599</v>
      </c>
      <c r="B35">
        <v>0.47</v>
      </c>
      <c r="C35">
        <v>454.6</v>
      </c>
      <c r="D35">
        <v>454.6</v>
      </c>
      <c r="E35">
        <v>1</v>
      </c>
      <c r="I35" t="s">
        <v>638</v>
      </c>
      <c r="J35">
        <v>3</v>
      </c>
      <c r="L35" t="s">
        <v>638</v>
      </c>
      <c r="M35">
        <v>3</v>
      </c>
      <c r="N35">
        <v>359.8</v>
      </c>
      <c r="O35">
        <v>361.4</v>
      </c>
      <c r="P35" s="109">
        <v>4.4999999999999997E-3</v>
      </c>
      <c r="Q35">
        <v>5609.6</v>
      </c>
    </row>
    <row r="36" spans="1:57">
      <c r="A36" s="1" t="s">
        <v>600</v>
      </c>
      <c r="B36">
        <v>0.62</v>
      </c>
      <c r="C36">
        <v>416.9</v>
      </c>
      <c r="D36">
        <v>416.9</v>
      </c>
      <c r="E36">
        <v>1</v>
      </c>
      <c r="I36" t="s">
        <v>639</v>
      </c>
      <c r="J36">
        <v>2</v>
      </c>
      <c r="L36" t="s">
        <v>639</v>
      </c>
      <c r="M36">
        <v>2</v>
      </c>
      <c r="N36">
        <v>350.1</v>
      </c>
      <c r="O36">
        <v>351.7</v>
      </c>
      <c r="P36" s="109">
        <v>4.5999999999999999E-3</v>
      </c>
      <c r="Q36">
        <v>12752.4</v>
      </c>
    </row>
    <row r="37" spans="1:57">
      <c r="A37" s="1" t="s">
        <v>601</v>
      </c>
      <c r="B37">
        <v>0.28000000000000003</v>
      </c>
      <c r="C37">
        <v>530.5</v>
      </c>
      <c r="D37">
        <v>530.5</v>
      </c>
      <c r="E37">
        <v>1</v>
      </c>
      <c r="I37" t="s">
        <v>640</v>
      </c>
      <c r="J37">
        <v>3</v>
      </c>
      <c r="L37" t="s">
        <v>640</v>
      </c>
      <c r="M37">
        <v>3</v>
      </c>
      <c r="N37">
        <v>359.8</v>
      </c>
      <c r="O37">
        <v>360.8</v>
      </c>
      <c r="P37" s="109">
        <v>2.8E-3</v>
      </c>
      <c r="Q37">
        <v>759</v>
      </c>
      <c r="AY37" s="6"/>
    </row>
    <row r="38" spans="1:57">
      <c r="A38" s="1" t="s">
        <v>602</v>
      </c>
      <c r="B38">
        <v>1.24</v>
      </c>
      <c r="C38">
        <v>468</v>
      </c>
      <c r="D38">
        <v>457.3</v>
      </c>
      <c r="E38">
        <v>7</v>
      </c>
      <c r="I38" t="s">
        <v>641</v>
      </c>
      <c r="J38">
        <v>3</v>
      </c>
      <c r="L38" t="s">
        <v>641</v>
      </c>
      <c r="M38">
        <v>3</v>
      </c>
      <c r="N38">
        <v>359.8</v>
      </c>
      <c r="O38">
        <v>354.5</v>
      </c>
      <c r="P38" s="109">
        <v>1.4999999999999999E-2</v>
      </c>
      <c r="Q38">
        <v>935.3</v>
      </c>
      <c r="AY38" s="6"/>
    </row>
    <row r="39" spans="1:57">
      <c r="A39" s="1" t="s">
        <v>603</v>
      </c>
      <c r="B39">
        <v>0.62</v>
      </c>
      <c r="C39">
        <v>424.3</v>
      </c>
      <c r="D39">
        <v>424.3</v>
      </c>
      <c r="E39">
        <v>1</v>
      </c>
      <c r="I39" t="s">
        <v>642</v>
      </c>
      <c r="J39">
        <v>3</v>
      </c>
      <c r="L39" t="s">
        <v>642</v>
      </c>
      <c r="M39">
        <v>3</v>
      </c>
      <c r="N39">
        <v>359.8</v>
      </c>
      <c r="O39">
        <v>358</v>
      </c>
      <c r="P39" s="109">
        <v>4.4999999999999997E-3</v>
      </c>
      <c r="Q39">
        <v>1321.8</v>
      </c>
      <c r="X39" s="2"/>
      <c r="Z39" s="2"/>
      <c r="AI39" s="109"/>
      <c r="AN39" s="109"/>
      <c r="AY39" s="6"/>
    </row>
    <row r="40" spans="1:57">
      <c r="A40" s="1" t="s">
        <v>604</v>
      </c>
      <c r="B40">
        <v>1.1599999999999999</v>
      </c>
      <c r="C40">
        <v>397.3</v>
      </c>
      <c r="D40">
        <v>396.8</v>
      </c>
      <c r="E40">
        <v>5</v>
      </c>
      <c r="I40" t="s">
        <v>643</v>
      </c>
      <c r="J40">
        <v>2</v>
      </c>
      <c r="L40" t="s">
        <v>643</v>
      </c>
      <c r="M40">
        <v>2</v>
      </c>
      <c r="N40">
        <v>350</v>
      </c>
      <c r="O40">
        <v>347</v>
      </c>
      <c r="P40" s="109">
        <v>0.01</v>
      </c>
      <c r="Q40">
        <v>737</v>
      </c>
      <c r="X40" s="2"/>
      <c r="Z40" s="2"/>
      <c r="AI40" s="109"/>
      <c r="AN40" s="109"/>
      <c r="AY40" s="6"/>
    </row>
    <row r="41" spans="1:57">
      <c r="A41" s="1" t="s">
        <v>605</v>
      </c>
      <c r="B41">
        <v>0.47</v>
      </c>
      <c r="C41">
        <v>441.3</v>
      </c>
      <c r="D41">
        <v>441.3</v>
      </c>
      <c r="E41">
        <v>1</v>
      </c>
      <c r="I41" t="s">
        <v>555</v>
      </c>
      <c r="J41">
        <v>12</v>
      </c>
      <c r="L41" t="s">
        <v>555</v>
      </c>
      <c r="M41">
        <v>12</v>
      </c>
      <c r="N41">
        <v>1044</v>
      </c>
      <c r="O41">
        <v>1046.7</v>
      </c>
      <c r="P41" s="109">
        <v>2.5999999999999999E-3</v>
      </c>
      <c r="Q41">
        <v>1</v>
      </c>
      <c r="X41" s="2"/>
      <c r="Z41" s="2"/>
      <c r="AI41" s="109"/>
      <c r="AN41" s="109"/>
      <c r="AY41" s="6"/>
    </row>
    <row r="42" spans="1:57">
      <c r="A42" s="1" t="s">
        <v>606</v>
      </c>
      <c r="B42">
        <v>2.95</v>
      </c>
      <c r="C42">
        <v>444.1</v>
      </c>
      <c r="D42">
        <v>438.3</v>
      </c>
      <c r="E42">
        <v>25</v>
      </c>
      <c r="I42" t="s">
        <v>556</v>
      </c>
      <c r="J42">
        <v>11</v>
      </c>
      <c r="L42" t="s">
        <v>556</v>
      </c>
      <c r="M42">
        <v>11</v>
      </c>
      <c r="N42">
        <v>909</v>
      </c>
      <c r="O42">
        <v>911.4</v>
      </c>
      <c r="P42" s="109">
        <v>2.7000000000000001E-3</v>
      </c>
      <c r="Q42">
        <v>12.1</v>
      </c>
      <c r="X42" s="2"/>
      <c r="Z42" s="2"/>
      <c r="AI42" s="109"/>
      <c r="AN42" s="109"/>
      <c r="AY42" s="6"/>
    </row>
    <row r="43" spans="1:57">
      <c r="A43" s="1" t="s">
        <v>607</v>
      </c>
      <c r="B43">
        <v>1.1399999999999999</v>
      </c>
      <c r="C43">
        <v>428.8</v>
      </c>
      <c r="D43">
        <v>427.3</v>
      </c>
      <c r="E43">
        <v>5</v>
      </c>
      <c r="I43" t="s">
        <v>557</v>
      </c>
      <c r="J43">
        <v>9</v>
      </c>
      <c r="L43" t="s">
        <v>557</v>
      </c>
      <c r="M43">
        <v>9</v>
      </c>
      <c r="N43">
        <v>772.9</v>
      </c>
      <c r="O43">
        <v>769.8</v>
      </c>
      <c r="P43" s="109">
        <v>4.0000000000000001E-3</v>
      </c>
      <c r="Q43">
        <v>24.1</v>
      </c>
      <c r="X43" s="2"/>
      <c r="AI43" s="109"/>
      <c r="AN43" s="109"/>
      <c r="AY43" s="6"/>
    </row>
    <row r="44" spans="1:57">
      <c r="A44" s="1" t="s">
        <v>608</v>
      </c>
      <c r="B44">
        <v>4.38</v>
      </c>
      <c r="C44">
        <v>393</v>
      </c>
      <c r="D44">
        <v>387.1</v>
      </c>
      <c r="E44">
        <v>15</v>
      </c>
      <c r="I44" t="s">
        <v>559</v>
      </c>
      <c r="J44">
        <v>6</v>
      </c>
      <c r="L44" t="s">
        <v>559</v>
      </c>
      <c r="M44">
        <v>6</v>
      </c>
      <c r="N44">
        <v>625.4</v>
      </c>
      <c r="O44">
        <v>620.6</v>
      </c>
      <c r="P44" s="109">
        <v>7.7000000000000002E-3</v>
      </c>
      <c r="Q44">
        <v>53.4</v>
      </c>
      <c r="X44" s="2"/>
      <c r="AI44" s="109"/>
      <c r="AN44" s="109"/>
      <c r="AY44" s="6"/>
    </row>
    <row r="45" spans="1:57">
      <c r="A45" s="1" t="s">
        <v>609</v>
      </c>
      <c r="B45">
        <v>20.3</v>
      </c>
      <c r="C45">
        <v>475.5</v>
      </c>
      <c r="D45">
        <v>406.6</v>
      </c>
      <c r="E45">
        <v>443</v>
      </c>
      <c r="I45" t="s">
        <v>560</v>
      </c>
      <c r="J45">
        <v>9</v>
      </c>
      <c r="L45" t="s">
        <v>560</v>
      </c>
      <c r="M45">
        <v>9</v>
      </c>
      <c r="N45">
        <v>899.3</v>
      </c>
      <c r="O45">
        <v>911</v>
      </c>
      <c r="P45" s="109">
        <v>1.29E-2</v>
      </c>
      <c r="Q45">
        <v>3.8</v>
      </c>
      <c r="X45" s="2"/>
      <c r="Z45" s="2"/>
      <c r="AI45" s="109"/>
      <c r="AN45" s="109"/>
    </row>
    <row r="46" spans="1:57">
      <c r="A46" s="1" t="s">
        <v>610</v>
      </c>
      <c r="B46">
        <v>0.99</v>
      </c>
      <c r="C46">
        <v>351.8</v>
      </c>
      <c r="D46">
        <v>351.8</v>
      </c>
      <c r="E46">
        <v>1</v>
      </c>
      <c r="I46" t="s">
        <v>561</v>
      </c>
      <c r="J46">
        <v>6</v>
      </c>
      <c r="L46" t="s">
        <v>561</v>
      </c>
      <c r="M46">
        <v>6</v>
      </c>
      <c r="N46">
        <v>793</v>
      </c>
      <c r="O46">
        <v>831.2</v>
      </c>
      <c r="P46" s="109">
        <v>4.5900000000000003E-2</v>
      </c>
      <c r="Q46">
        <v>14.9</v>
      </c>
      <c r="X46" s="2"/>
      <c r="Z46" s="2"/>
      <c r="AI46" s="109"/>
      <c r="AN46" s="109"/>
    </row>
    <row r="47" spans="1:57">
      <c r="A47" s="1" t="s">
        <v>611</v>
      </c>
      <c r="B47">
        <v>1.33</v>
      </c>
      <c r="C47">
        <v>332.8</v>
      </c>
      <c r="D47">
        <v>332.8</v>
      </c>
      <c r="E47">
        <v>1</v>
      </c>
      <c r="I47" t="s">
        <v>562</v>
      </c>
      <c r="J47">
        <v>7</v>
      </c>
      <c r="L47" t="s">
        <v>562</v>
      </c>
      <c r="M47">
        <v>7</v>
      </c>
      <c r="N47">
        <v>711.1</v>
      </c>
      <c r="O47">
        <v>716.6</v>
      </c>
      <c r="P47" s="109">
        <v>7.6E-3</v>
      </c>
      <c r="Q47">
        <v>28.6</v>
      </c>
      <c r="X47" s="2"/>
      <c r="Z47" s="2"/>
      <c r="AI47" s="109"/>
      <c r="AN47" s="109"/>
    </row>
    <row r="48" spans="1:57" s="26" customFormat="1">
      <c r="A48" s="111" t="s">
        <v>612</v>
      </c>
      <c r="B48">
        <v>2.27</v>
      </c>
      <c r="C48">
        <v>306.60000000000002</v>
      </c>
      <c r="D48">
        <v>306.60000000000002</v>
      </c>
      <c r="E48">
        <v>1</v>
      </c>
      <c r="F48"/>
      <c r="G48"/>
      <c r="H48"/>
      <c r="I48" t="s">
        <v>563</v>
      </c>
      <c r="J48">
        <v>6</v>
      </c>
      <c r="K48"/>
      <c r="L48" t="s">
        <v>563</v>
      </c>
      <c r="M48">
        <v>6</v>
      </c>
      <c r="N48">
        <v>617.70000000000005</v>
      </c>
      <c r="O48">
        <v>606.29999999999995</v>
      </c>
      <c r="P48" s="109">
        <v>1.8800000000000001E-2</v>
      </c>
      <c r="Q48">
        <v>59.1</v>
      </c>
      <c r="R48"/>
      <c r="S48"/>
      <c r="T48"/>
      <c r="U48"/>
      <c r="V48"/>
      <c r="W48"/>
      <c r="X48" s="2"/>
      <c r="Y48"/>
      <c r="Z48"/>
      <c r="AA48"/>
      <c r="AB48"/>
      <c r="AC48"/>
      <c r="AD48"/>
      <c r="AE48"/>
      <c r="AF48"/>
      <c r="AG48"/>
      <c r="AH48"/>
      <c r="AI48" s="109"/>
      <c r="AJ48"/>
      <c r="AK48"/>
      <c r="AL48" s="112"/>
      <c r="AM48"/>
      <c r="AN48" s="109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40">
      <c r="A49" s="1" t="s">
        <v>613</v>
      </c>
      <c r="B49">
        <v>0.74</v>
      </c>
      <c r="C49">
        <v>411.3</v>
      </c>
      <c r="D49">
        <v>411.3</v>
      </c>
      <c r="E49">
        <v>3</v>
      </c>
      <c r="I49" t="s">
        <v>564</v>
      </c>
      <c r="J49">
        <v>8</v>
      </c>
      <c r="L49" t="s">
        <v>564</v>
      </c>
      <c r="M49">
        <v>8</v>
      </c>
      <c r="N49">
        <v>786.8</v>
      </c>
      <c r="O49">
        <v>784</v>
      </c>
      <c r="P49" s="109">
        <v>3.5999999999999999E-3</v>
      </c>
      <c r="Q49">
        <v>9</v>
      </c>
      <c r="X49" s="2"/>
      <c r="AI49" s="109"/>
      <c r="AN49" s="109"/>
    </row>
    <row r="50" spans="1:40">
      <c r="A50" s="1" t="s">
        <v>614</v>
      </c>
      <c r="B50">
        <v>0.93</v>
      </c>
      <c r="C50">
        <v>345.5</v>
      </c>
      <c r="D50">
        <v>345.5</v>
      </c>
      <c r="E50">
        <v>1</v>
      </c>
      <c r="I50" t="s">
        <v>565</v>
      </c>
      <c r="J50">
        <v>7</v>
      </c>
      <c r="L50" t="s">
        <v>565</v>
      </c>
      <c r="M50">
        <v>7</v>
      </c>
      <c r="N50">
        <v>697</v>
      </c>
      <c r="O50">
        <v>702</v>
      </c>
      <c r="P50" s="109">
        <v>7.1000000000000004E-3</v>
      </c>
      <c r="Q50">
        <v>17.100000000000001</v>
      </c>
      <c r="X50" s="2"/>
      <c r="Z50" s="2"/>
      <c r="AI50" s="109"/>
      <c r="AN50" s="109"/>
    </row>
    <row r="51" spans="1:40">
      <c r="A51" s="1" t="s">
        <v>615</v>
      </c>
      <c r="B51">
        <v>0.83</v>
      </c>
      <c r="C51">
        <v>298.5</v>
      </c>
      <c r="D51">
        <v>298.3</v>
      </c>
      <c r="E51">
        <v>1</v>
      </c>
      <c r="I51" t="s">
        <v>566</v>
      </c>
      <c r="J51">
        <v>7</v>
      </c>
      <c r="L51" t="s">
        <v>566</v>
      </c>
      <c r="M51">
        <v>7</v>
      </c>
      <c r="N51">
        <v>707.2</v>
      </c>
      <c r="O51">
        <v>698.5</v>
      </c>
      <c r="P51" s="109">
        <v>1.2500000000000001E-2</v>
      </c>
      <c r="Q51">
        <v>25.1</v>
      </c>
      <c r="X51" s="2"/>
      <c r="AI51" s="109"/>
      <c r="AN51" s="109"/>
    </row>
    <row r="52" spans="1:40">
      <c r="A52" s="1" t="s">
        <v>616</v>
      </c>
      <c r="B52">
        <v>7.22</v>
      </c>
      <c r="C52">
        <v>294.5</v>
      </c>
      <c r="D52">
        <v>294.5</v>
      </c>
      <c r="E52">
        <v>1</v>
      </c>
      <c r="I52" t="s">
        <v>567</v>
      </c>
      <c r="J52">
        <v>6</v>
      </c>
      <c r="L52" t="s">
        <v>567</v>
      </c>
      <c r="M52">
        <v>6</v>
      </c>
      <c r="N52">
        <v>630.20000000000005</v>
      </c>
      <c r="O52">
        <v>616.70000000000005</v>
      </c>
      <c r="P52" s="109">
        <v>2.1899999999999999E-2</v>
      </c>
      <c r="Q52">
        <v>29.6</v>
      </c>
      <c r="X52" s="2"/>
      <c r="AI52" s="109"/>
      <c r="AN52" s="109"/>
    </row>
    <row r="53" spans="1:40">
      <c r="A53" s="1" t="s">
        <v>546</v>
      </c>
      <c r="B53">
        <v>0.67</v>
      </c>
      <c r="C53">
        <v>362.4</v>
      </c>
      <c r="D53">
        <v>362.4</v>
      </c>
      <c r="E53">
        <v>1</v>
      </c>
      <c r="I53" t="s">
        <v>644</v>
      </c>
      <c r="J53">
        <v>3</v>
      </c>
      <c r="L53" t="s">
        <v>644</v>
      </c>
      <c r="M53">
        <v>6</v>
      </c>
      <c r="N53">
        <v>791.9</v>
      </c>
      <c r="O53">
        <v>790.8</v>
      </c>
      <c r="P53" s="109">
        <v>1.4E-3</v>
      </c>
      <c r="Q53">
        <v>164.6</v>
      </c>
      <c r="X53" s="2"/>
      <c r="AI53" s="109"/>
      <c r="AN53" s="109"/>
    </row>
    <row r="54" spans="1:40">
      <c r="A54" s="1" t="s">
        <v>547</v>
      </c>
      <c r="B54">
        <v>2.78</v>
      </c>
      <c r="C54">
        <v>361.4</v>
      </c>
      <c r="D54">
        <v>361.4</v>
      </c>
      <c r="E54">
        <v>1</v>
      </c>
      <c r="I54" t="s">
        <v>645</v>
      </c>
      <c r="J54">
        <v>5</v>
      </c>
      <c r="L54" t="s">
        <v>645</v>
      </c>
      <c r="M54">
        <v>5</v>
      </c>
      <c r="N54">
        <v>698.5</v>
      </c>
      <c r="O54">
        <v>698.1</v>
      </c>
      <c r="P54" s="109">
        <v>5.9999999999999995E-4</v>
      </c>
      <c r="Q54">
        <v>646.9</v>
      </c>
      <c r="X54" s="2"/>
      <c r="AI54" s="109"/>
      <c r="AN54" s="109"/>
    </row>
    <row r="55" spans="1:40">
      <c r="A55" s="1" t="s">
        <v>548</v>
      </c>
      <c r="B55">
        <v>9.1</v>
      </c>
      <c r="C55">
        <v>361.4</v>
      </c>
      <c r="D55">
        <v>361.4</v>
      </c>
      <c r="E55">
        <v>1</v>
      </c>
      <c r="I55" t="s">
        <v>646</v>
      </c>
      <c r="J55">
        <v>5</v>
      </c>
      <c r="L55" t="s">
        <v>646</v>
      </c>
      <c r="M55">
        <v>5</v>
      </c>
      <c r="N55">
        <v>605.29999999999995</v>
      </c>
      <c r="O55">
        <v>603.70000000000005</v>
      </c>
      <c r="P55" s="109">
        <v>2.5999999999999999E-3</v>
      </c>
      <c r="Q55">
        <v>1286.0999999999999</v>
      </c>
      <c r="X55" s="2"/>
      <c r="AI55" s="109"/>
      <c r="AN55" s="109"/>
    </row>
    <row r="56" spans="1:40">
      <c r="A56" s="1" t="s">
        <v>549</v>
      </c>
      <c r="B56">
        <v>335.6</v>
      </c>
      <c r="C56">
        <v>358</v>
      </c>
      <c r="D56">
        <v>358</v>
      </c>
      <c r="E56">
        <v>1</v>
      </c>
      <c r="I56" t="s">
        <v>647</v>
      </c>
      <c r="J56">
        <v>2</v>
      </c>
      <c r="L56" t="s">
        <v>647</v>
      </c>
      <c r="M56">
        <v>2</v>
      </c>
      <c r="N56">
        <v>506.4</v>
      </c>
      <c r="O56">
        <v>481</v>
      </c>
      <c r="P56" s="109">
        <v>5.2900000000000003E-2</v>
      </c>
      <c r="Q56">
        <v>2434.4</v>
      </c>
      <c r="X56" s="2"/>
      <c r="AI56" s="109"/>
      <c r="AN56" s="109"/>
    </row>
    <row r="57" spans="1:40">
      <c r="A57" s="1" t="s">
        <v>550</v>
      </c>
      <c r="B57">
        <v>1.28</v>
      </c>
      <c r="C57">
        <v>362.4</v>
      </c>
      <c r="D57">
        <v>362.4</v>
      </c>
      <c r="E57">
        <v>1</v>
      </c>
      <c r="I57" t="s">
        <v>648</v>
      </c>
      <c r="J57">
        <v>4</v>
      </c>
      <c r="L57" t="s">
        <v>648</v>
      </c>
      <c r="M57">
        <v>4</v>
      </c>
      <c r="N57">
        <v>690.1</v>
      </c>
      <c r="O57">
        <v>669.2</v>
      </c>
      <c r="P57" s="109">
        <v>3.1199999999999999E-2</v>
      </c>
      <c r="Q57">
        <v>375.7</v>
      </c>
      <c r="X57" s="2"/>
      <c r="AI57" s="109"/>
      <c r="AN57" s="109"/>
    </row>
    <row r="58" spans="1:40">
      <c r="A58" s="1" t="s">
        <v>551</v>
      </c>
      <c r="B58">
        <v>1.31</v>
      </c>
      <c r="C58">
        <v>362.4</v>
      </c>
      <c r="D58">
        <v>362.4</v>
      </c>
      <c r="E58">
        <v>1</v>
      </c>
      <c r="I58" t="s">
        <v>649</v>
      </c>
      <c r="J58">
        <v>4</v>
      </c>
      <c r="L58" t="s">
        <v>649</v>
      </c>
      <c r="M58">
        <v>4</v>
      </c>
      <c r="N58">
        <v>632.4</v>
      </c>
      <c r="O58">
        <v>620.9</v>
      </c>
      <c r="P58" s="109">
        <v>1.8599999999999998E-2</v>
      </c>
      <c r="Q58">
        <v>925.8</v>
      </c>
      <c r="X58" s="2"/>
      <c r="AI58" s="109"/>
      <c r="AN58" s="109"/>
    </row>
    <row r="59" spans="1:40">
      <c r="A59" s="1" t="s">
        <v>552</v>
      </c>
      <c r="B59">
        <v>2.79</v>
      </c>
      <c r="C59">
        <v>362.4</v>
      </c>
      <c r="D59">
        <v>362.4</v>
      </c>
      <c r="E59">
        <v>1</v>
      </c>
      <c r="I59" t="s">
        <v>650</v>
      </c>
      <c r="J59">
        <v>2</v>
      </c>
      <c r="L59" t="s">
        <v>650</v>
      </c>
      <c r="M59">
        <v>2</v>
      </c>
      <c r="N59">
        <v>593.5</v>
      </c>
      <c r="O59">
        <v>541.6</v>
      </c>
      <c r="P59" s="109">
        <v>9.6600000000000005E-2</v>
      </c>
      <c r="Q59">
        <v>1225.0999999999999</v>
      </c>
      <c r="X59" s="2"/>
      <c r="AI59" s="109"/>
      <c r="AN59" s="109"/>
    </row>
    <row r="60" spans="1:40">
      <c r="A60" s="1" t="s">
        <v>553</v>
      </c>
      <c r="B60">
        <v>2.38</v>
      </c>
      <c r="C60">
        <v>362.4</v>
      </c>
      <c r="D60">
        <v>362.4</v>
      </c>
      <c r="E60">
        <v>1</v>
      </c>
      <c r="I60" t="s">
        <v>651</v>
      </c>
      <c r="J60">
        <v>2</v>
      </c>
      <c r="L60" t="s">
        <v>651</v>
      </c>
      <c r="M60">
        <v>2</v>
      </c>
      <c r="N60">
        <v>508.4</v>
      </c>
      <c r="O60">
        <v>470.2</v>
      </c>
      <c r="P60" s="109">
        <v>8.1199999999999994E-2</v>
      </c>
      <c r="Q60">
        <v>1929.5</v>
      </c>
      <c r="X60" s="2"/>
      <c r="AI60" s="109"/>
      <c r="AN60" s="109"/>
    </row>
    <row r="61" spans="1:40">
      <c r="A61" s="1" t="s">
        <v>554</v>
      </c>
      <c r="B61">
        <v>5.91</v>
      </c>
      <c r="C61">
        <v>362.4</v>
      </c>
      <c r="D61">
        <v>362.4</v>
      </c>
      <c r="E61">
        <v>1</v>
      </c>
      <c r="I61" t="s">
        <v>652</v>
      </c>
      <c r="J61">
        <v>4</v>
      </c>
      <c r="L61" t="s">
        <v>652</v>
      </c>
      <c r="M61">
        <v>4</v>
      </c>
      <c r="N61">
        <v>600.6</v>
      </c>
      <c r="O61">
        <v>586</v>
      </c>
      <c r="P61" s="109">
        <v>2.3800000000000002E-2</v>
      </c>
      <c r="Q61">
        <v>632.20000000000005</v>
      </c>
      <c r="X61" s="2"/>
      <c r="AI61" s="109"/>
      <c r="AN61" s="109"/>
    </row>
    <row r="62" spans="1:40">
      <c r="A62" s="1" t="s">
        <v>555</v>
      </c>
      <c r="B62">
        <v>0.72</v>
      </c>
      <c r="C62">
        <v>1044</v>
      </c>
      <c r="D62">
        <v>1043.3</v>
      </c>
      <c r="E62">
        <v>3</v>
      </c>
      <c r="I62" t="s">
        <v>653</v>
      </c>
      <c r="J62">
        <v>4</v>
      </c>
      <c r="L62" t="s">
        <v>653</v>
      </c>
      <c r="M62">
        <v>4</v>
      </c>
      <c r="N62">
        <v>645.6</v>
      </c>
      <c r="O62">
        <v>629.5</v>
      </c>
      <c r="P62" s="109">
        <v>2.5600000000000001E-2</v>
      </c>
      <c r="Q62">
        <v>782.7</v>
      </c>
      <c r="X62" s="2"/>
    </row>
    <row r="63" spans="1:40">
      <c r="A63" s="1" t="s">
        <v>556</v>
      </c>
      <c r="B63">
        <v>0.76</v>
      </c>
      <c r="C63">
        <v>909</v>
      </c>
      <c r="D63">
        <v>909</v>
      </c>
      <c r="E63">
        <v>1</v>
      </c>
      <c r="I63" t="s">
        <v>654</v>
      </c>
      <c r="J63">
        <v>3</v>
      </c>
      <c r="L63" t="s">
        <v>654</v>
      </c>
      <c r="M63">
        <v>3</v>
      </c>
      <c r="N63">
        <v>535.5</v>
      </c>
      <c r="O63">
        <v>512.20000000000005</v>
      </c>
      <c r="P63" s="109">
        <v>4.5499999999999999E-2</v>
      </c>
      <c r="Q63">
        <v>830.6</v>
      </c>
      <c r="X63" s="2"/>
    </row>
    <row r="64" spans="1:40">
      <c r="A64" s="1" t="s">
        <v>557</v>
      </c>
      <c r="B64">
        <v>5.84</v>
      </c>
      <c r="C64">
        <v>772.9</v>
      </c>
      <c r="D64">
        <v>769.2</v>
      </c>
      <c r="E64">
        <v>15</v>
      </c>
      <c r="I64" t="s">
        <v>568</v>
      </c>
      <c r="J64">
        <v>8</v>
      </c>
      <c r="L64" t="s">
        <v>568</v>
      </c>
      <c r="M64">
        <v>8</v>
      </c>
      <c r="N64">
        <v>944</v>
      </c>
      <c r="O64">
        <v>874.8</v>
      </c>
      <c r="P64" s="109">
        <v>7.9100000000000004E-2</v>
      </c>
      <c r="Q64">
        <v>2.2000000000000002</v>
      </c>
      <c r="X64" s="2"/>
    </row>
    <row r="65" spans="1:38">
      <c r="A65" s="1" t="s">
        <v>559</v>
      </c>
      <c r="B65">
        <v>5.01</v>
      </c>
      <c r="C65">
        <v>629.4</v>
      </c>
      <c r="D65">
        <v>619.1</v>
      </c>
      <c r="E65">
        <v>211</v>
      </c>
      <c r="I65" t="s">
        <v>569</v>
      </c>
      <c r="J65">
        <v>7</v>
      </c>
      <c r="L65" t="s">
        <v>569</v>
      </c>
      <c r="M65">
        <v>7</v>
      </c>
      <c r="N65">
        <v>822.5</v>
      </c>
      <c r="O65">
        <v>765.9</v>
      </c>
      <c r="P65" s="109">
        <v>7.3999999999999996E-2</v>
      </c>
      <c r="Q65">
        <v>7.4</v>
      </c>
      <c r="X65" s="2"/>
    </row>
    <row r="66" spans="1:38">
      <c r="A66" s="1" t="s">
        <v>560</v>
      </c>
      <c r="B66">
        <v>5.51</v>
      </c>
      <c r="C66">
        <v>903.7</v>
      </c>
      <c r="D66">
        <v>892.1</v>
      </c>
      <c r="E66">
        <v>25</v>
      </c>
      <c r="I66" t="s">
        <v>571</v>
      </c>
      <c r="J66">
        <v>6</v>
      </c>
      <c r="L66" t="s">
        <v>571</v>
      </c>
      <c r="M66">
        <v>6</v>
      </c>
      <c r="N66">
        <v>710.9</v>
      </c>
      <c r="O66">
        <v>671</v>
      </c>
      <c r="P66" s="109">
        <v>5.9400000000000001E-2</v>
      </c>
      <c r="Q66">
        <v>21.2</v>
      </c>
      <c r="X66" s="2"/>
    </row>
    <row r="67" spans="1:38">
      <c r="A67" s="1" t="s">
        <v>561</v>
      </c>
      <c r="B67">
        <v>5.0599999999999996</v>
      </c>
      <c r="C67">
        <v>793</v>
      </c>
      <c r="D67">
        <v>791.3</v>
      </c>
      <c r="E67">
        <v>3</v>
      </c>
      <c r="I67" t="s">
        <v>573</v>
      </c>
      <c r="J67">
        <v>5</v>
      </c>
      <c r="L67" t="s">
        <v>573</v>
      </c>
      <c r="M67">
        <v>5</v>
      </c>
      <c r="N67">
        <v>545.79999999999995</v>
      </c>
      <c r="O67">
        <v>544</v>
      </c>
      <c r="P67" s="109">
        <v>3.3E-3</v>
      </c>
      <c r="Q67">
        <v>40.299999999999997</v>
      </c>
      <c r="X67" s="2"/>
    </row>
    <row r="68" spans="1:38">
      <c r="A68" s="1" t="s">
        <v>562</v>
      </c>
      <c r="B68">
        <v>17</v>
      </c>
      <c r="C68">
        <v>711.1</v>
      </c>
      <c r="D68">
        <v>707.2</v>
      </c>
      <c r="E68">
        <v>17</v>
      </c>
      <c r="I68" t="s">
        <v>575</v>
      </c>
      <c r="J68">
        <v>8</v>
      </c>
      <c r="L68" t="s">
        <v>575</v>
      </c>
      <c r="M68">
        <v>8</v>
      </c>
      <c r="N68">
        <v>855.3</v>
      </c>
      <c r="O68">
        <v>813.8</v>
      </c>
      <c r="P68" s="109">
        <v>5.0999999999999997E-2</v>
      </c>
      <c r="Q68">
        <v>7.2</v>
      </c>
      <c r="X68" s="2"/>
    </row>
    <row r="69" spans="1:38">
      <c r="A69" s="1" t="s">
        <v>563</v>
      </c>
      <c r="B69">
        <v>21000</v>
      </c>
      <c r="C69">
        <v>622.20000000000005</v>
      </c>
      <c r="D69">
        <v>594.70000000000005</v>
      </c>
      <c r="E69">
        <v>14049</v>
      </c>
      <c r="I69" t="s">
        <v>577</v>
      </c>
      <c r="J69">
        <v>6</v>
      </c>
      <c r="L69" t="s">
        <v>577</v>
      </c>
      <c r="M69">
        <v>6</v>
      </c>
      <c r="N69">
        <v>723.2</v>
      </c>
      <c r="O69">
        <v>684</v>
      </c>
      <c r="P69" s="109">
        <v>5.7299999999999997E-2</v>
      </c>
      <c r="Q69">
        <v>6.2</v>
      </c>
      <c r="X69" s="2"/>
    </row>
    <row r="70" spans="1:38">
      <c r="A70" s="1" t="s">
        <v>564</v>
      </c>
      <c r="B70">
        <v>74.27</v>
      </c>
      <c r="C70">
        <v>790.4</v>
      </c>
      <c r="D70">
        <v>775.3</v>
      </c>
      <c r="E70">
        <v>297</v>
      </c>
      <c r="I70" t="s">
        <v>580</v>
      </c>
      <c r="J70">
        <v>6</v>
      </c>
      <c r="L70" t="s">
        <v>580</v>
      </c>
      <c r="M70">
        <v>6</v>
      </c>
      <c r="N70">
        <v>642.70000000000005</v>
      </c>
      <c r="O70">
        <v>624.6</v>
      </c>
      <c r="P70" s="109">
        <v>2.9000000000000001E-2</v>
      </c>
      <c r="Q70">
        <v>14.6</v>
      </c>
      <c r="X70" s="2"/>
    </row>
    <row r="71" spans="1:38">
      <c r="A71" s="1" t="s">
        <v>565</v>
      </c>
      <c r="B71">
        <v>14.65</v>
      </c>
      <c r="C71">
        <v>697</v>
      </c>
      <c r="D71">
        <v>695.1</v>
      </c>
      <c r="E71">
        <v>13</v>
      </c>
      <c r="I71" t="s">
        <v>583</v>
      </c>
      <c r="J71">
        <v>6</v>
      </c>
      <c r="L71" t="s">
        <v>583</v>
      </c>
      <c r="M71">
        <v>6</v>
      </c>
      <c r="N71">
        <v>598.1</v>
      </c>
      <c r="O71">
        <v>591.1</v>
      </c>
      <c r="P71" s="109">
        <v>1.18E-2</v>
      </c>
      <c r="Q71">
        <v>24.6</v>
      </c>
      <c r="X71" s="2"/>
      <c r="AB71" s="2">
        <v>46117.875243055554</v>
      </c>
    </row>
    <row r="72" spans="1:38" s="29" customFormat="1" ht="15" thickBot="1">
      <c r="A72" s="1" t="s">
        <v>566</v>
      </c>
      <c r="B72">
        <v>5.22</v>
      </c>
      <c r="C72">
        <v>714.4</v>
      </c>
      <c r="D72">
        <v>696.3</v>
      </c>
      <c r="E72">
        <v>13</v>
      </c>
      <c r="F72"/>
      <c r="G72"/>
      <c r="H72"/>
      <c r="I72" t="s">
        <v>655</v>
      </c>
      <c r="J72">
        <v>5</v>
      </c>
      <c r="K72"/>
      <c r="L72" t="s">
        <v>655</v>
      </c>
      <c r="M72">
        <v>5</v>
      </c>
      <c r="N72">
        <v>684.8</v>
      </c>
      <c r="O72">
        <v>684.5</v>
      </c>
      <c r="P72" s="109">
        <v>4.0000000000000002E-4</v>
      </c>
      <c r="Q72">
        <v>127.3</v>
      </c>
      <c r="R72"/>
      <c r="S72"/>
      <c r="T72"/>
      <c r="U72"/>
      <c r="V72"/>
      <c r="W72"/>
      <c r="X72" s="2"/>
      <c r="Y72"/>
      <c r="Z72"/>
      <c r="AA72"/>
      <c r="AB72" s="37">
        <v>46118.514351851853</v>
      </c>
      <c r="AL72" s="113"/>
    </row>
    <row r="73" spans="1:38">
      <c r="A73" s="1" t="s">
        <v>567</v>
      </c>
      <c r="B73">
        <v>1444</v>
      </c>
      <c r="C73">
        <v>636.9</v>
      </c>
      <c r="D73">
        <v>614.79999999999995</v>
      </c>
      <c r="E73">
        <v>1695</v>
      </c>
      <c r="I73" t="s">
        <v>656</v>
      </c>
      <c r="J73">
        <v>5</v>
      </c>
      <c r="L73" t="s">
        <v>656</v>
      </c>
      <c r="M73">
        <v>5</v>
      </c>
      <c r="N73">
        <v>613.6</v>
      </c>
      <c r="O73">
        <v>585.5</v>
      </c>
      <c r="P73" s="109">
        <v>4.8099999999999997E-2</v>
      </c>
      <c r="Q73">
        <v>406.9</v>
      </c>
      <c r="X73" s="2"/>
      <c r="AB73" s="2">
        <v>46118.734444444446</v>
      </c>
    </row>
    <row r="74" spans="1:38" ht="15" thickBot="1">
      <c r="A74" s="1" t="s">
        <v>568</v>
      </c>
      <c r="B74">
        <v>21600</v>
      </c>
      <c r="C74">
        <v>990.1</v>
      </c>
      <c r="D74">
        <v>850</v>
      </c>
      <c r="E74">
        <v>100773</v>
      </c>
      <c r="I74" t="s">
        <v>657</v>
      </c>
      <c r="J74">
        <v>4</v>
      </c>
      <c r="L74" t="s">
        <v>657</v>
      </c>
      <c r="M74">
        <v>4</v>
      </c>
      <c r="N74">
        <v>555.29999999999995</v>
      </c>
      <c r="O74">
        <v>492.1</v>
      </c>
      <c r="P74" s="109">
        <v>0.12839999999999999</v>
      </c>
      <c r="Q74">
        <v>771.7</v>
      </c>
      <c r="X74" s="2"/>
      <c r="AB74" s="40">
        <v>46118.82199074074</v>
      </c>
    </row>
    <row r="75" spans="1:38">
      <c r="A75" t="s">
        <v>569</v>
      </c>
      <c r="B75">
        <v>21600</v>
      </c>
      <c r="C75">
        <v>840.1</v>
      </c>
      <c r="D75">
        <v>721.8</v>
      </c>
      <c r="E75">
        <v>27090</v>
      </c>
      <c r="I75" t="s">
        <v>658</v>
      </c>
      <c r="J75">
        <v>3</v>
      </c>
      <c r="L75" t="s">
        <v>658</v>
      </c>
      <c r="M75">
        <v>3</v>
      </c>
      <c r="N75">
        <v>444.2</v>
      </c>
      <c r="O75">
        <v>380.3</v>
      </c>
      <c r="P75" s="109">
        <v>0.16789999999999999</v>
      </c>
      <c r="Q75">
        <v>1365.2</v>
      </c>
      <c r="AB75" s="2">
        <v>46118.907037037039</v>
      </c>
    </row>
    <row r="76" spans="1:38" ht="15" thickBot="1">
      <c r="A76" t="s">
        <v>571</v>
      </c>
      <c r="B76">
        <v>21600</v>
      </c>
      <c r="C76">
        <v>737</v>
      </c>
      <c r="D76">
        <v>645.20000000000005</v>
      </c>
      <c r="E76">
        <v>4162</v>
      </c>
      <c r="I76" t="s">
        <v>659</v>
      </c>
      <c r="J76">
        <v>5</v>
      </c>
      <c r="L76" t="s">
        <v>659</v>
      </c>
      <c r="M76">
        <v>5</v>
      </c>
      <c r="N76">
        <v>630.20000000000005</v>
      </c>
      <c r="O76">
        <v>615.4</v>
      </c>
      <c r="P76" s="109">
        <v>2.41E-2</v>
      </c>
      <c r="Q76">
        <v>294.39999999999998</v>
      </c>
      <c r="AB76" s="40">
        <v>46118.994745370372</v>
      </c>
    </row>
    <row r="77" spans="1:38">
      <c r="A77" t="s">
        <v>573</v>
      </c>
      <c r="B77">
        <v>32.54</v>
      </c>
      <c r="C77">
        <v>545.79999999999995</v>
      </c>
      <c r="D77">
        <v>545.79999999999995</v>
      </c>
      <c r="E77">
        <v>1</v>
      </c>
      <c r="I77" t="s">
        <v>660</v>
      </c>
      <c r="J77">
        <v>5</v>
      </c>
      <c r="L77" t="s">
        <v>660</v>
      </c>
      <c r="M77">
        <v>5</v>
      </c>
      <c r="N77">
        <v>610</v>
      </c>
      <c r="O77">
        <v>585.79999999999995</v>
      </c>
      <c r="P77" s="109">
        <v>4.1300000000000003E-2</v>
      </c>
      <c r="Q77">
        <v>305.8</v>
      </c>
      <c r="AB77" s="2">
        <v>46119.081608796296</v>
      </c>
      <c r="AC77" t="s">
        <v>344</v>
      </c>
    </row>
    <row r="78" spans="1:38">
      <c r="A78" t="s">
        <v>575</v>
      </c>
      <c r="B78">
        <v>21600</v>
      </c>
      <c r="C78">
        <v>885.6</v>
      </c>
      <c r="D78">
        <v>761.5</v>
      </c>
      <c r="E78">
        <v>14840</v>
      </c>
      <c r="I78" t="s">
        <v>661</v>
      </c>
      <c r="J78">
        <v>4</v>
      </c>
      <c r="L78" t="s">
        <v>661</v>
      </c>
      <c r="M78">
        <v>4</v>
      </c>
      <c r="N78">
        <v>558.6</v>
      </c>
      <c r="O78">
        <v>486.5</v>
      </c>
      <c r="P78" s="109">
        <v>0.14829999999999999</v>
      </c>
      <c r="Q78">
        <v>513.6</v>
      </c>
    </row>
    <row r="79" spans="1:38">
      <c r="A79" t="s">
        <v>577</v>
      </c>
      <c r="B79">
        <v>4603</v>
      </c>
      <c r="C79">
        <v>741.4</v>
      </c>
      <c r="D79">
        <v>664.4</v>
      </c>
      <c r="E79">
        <v>4841</v>
      </c>
    </row>
    <row r="80" spans="1:38">
      <c r="A80" t="s">
        <v>580</v>
      </c>
      <c r="B80">
        <v>21600</v>
      </c>
      <c r="C80">
        <v>642.70000000000005</v>
      </c>
      <c r="D80">
        <v>603.5</v>
      </c>
      <c r="E80">
        <v>9087</v>
      </c>
    </row>
    <row r="81" spans="1:42">
      <c r="A81" t="s">
        <v>583</v>
      </c>
      <c r="B81">
        <v>21600</v>
      </c>
      <c r="C81">
        <v>598.1</v>
      </c>
      <c r="D81">
        <v>541.1</v>
      </c>
      <c r="E81">
        <v>4595</v>
      </c>
    </row>
    <row r="86" spans="1:42">
      <c r="A86" s="1"/>
      <c r="B86" t="s">
        <v>248</v>
      </c>
      <c r="C86" t="s">
        <v>635</v>
      </c>
      <c r="D86" t="s">
        <v>662</v>
      </c>
      <c r="E86" t="s">
        <v>663</v>
      </c>
      <c r="F86" t="s">
        <v>664</v>
      </c>
      <c r="G86" t="s">
        <v>666</v>
      </c>
    </row>
    <row r="87" spans="1:42">
      <c r="A87" s="1"/>
      <c r="B87" t="s">
        <v>588</v>
      </c>
      <c r="C87">
        <v>3</v>
      </c>
      <c r="D87">
        <v>191.3</v>
      </c>
      <c r="E87">
        <v>191.8</v>
      </c>
      <c r="F87" s="109">
        <v>2.7000000000000001E-3</v>
      </c>
      <c r="G87">
        <v>300</v>
      </c>
    </row>
    <row r="88" spans="1:42">
      <c r="A88" s="1"/>
      <c r="B88" t="s">
        <v>589</v>
      </c>
      <c r="C88">
        <v>3</v>
      </c>
      <c r="D88">
        <v>190.3</v>
      </c>
      <c r="E88">
        <v>190.7</v>
      </c>
      <c r="F88" s="109">
        <v>2.3E-3</v>
      </c>
      <c r="G88">
        <v>783</v>
      </c>
    </row>
    <row r="89" spans="1:42">
      <c r="A89" s="1"/>
      <c r="B89" t="s">
        <v>590</v>
      </c>
      <c r="C89">
        <v>3</v>
      </c>
      <c r="D89">
        <v>190.3</v>
      </c>
      <c r="E89">
        <v>189.2</v>
      </c>
      <c r="F89" s="109">
        <v>5.7999999999999996E-3</v>
      </c>
      <c r="G89">
        <v>572</v>
      </c>
    </row>
    <row r="90" spans="1:42">
      <c r="A90" s="1"/>
      <c r="B90" t="s">
        <v>591</v>
      </c>
      <c r="C90">
        <v>3</v>
      </c>
      <c r="D90">
        <v>186.9</v>
      </c>
      <c r="E90">
        <v>186.7</v>
      </c>
      <c r="F90" s="109">
        <v>8.9999999999999998E-4</v>
      </c>
      <c r="G90">
        <v>671</v>
      </c>
    </row>
    <row r="91" spans="1:42">
      <c r="A91" s="1"/>
      <c r="B91" t="s">
        <v>592</v>
      </c>
      <c r="C91">
        <v>3</v>
      </c>
      <c r="D91">
        <v>191.3</v>
      </c>
      <c r="E91">
        <v>191.8</v>
      </c>
      <c r="F91" s="109">
        <v>2.7000000000000001E-3</v>
      </c>
      <c r="G91">
        <v>189</v>
      </c>
      <c r="AL91" s="112" t="s">
        <v>481</v>
      </c>
    </row>
    <row r="92" spans="1:42">
      <c r="A92" s="1"/>
      <c r="B92" t="s">
        <v>593</v>
      </c>
      <c r="C92">
        <v>3</v>
      </c>
      <c r="D92">
        <v>191.3</v>
      </c>
      <c r="E92">
        <v>191.8</v>
      </c>
      <c r="F92" s="109">
        <v>2.7000000000000001E-3</v>
      </c>
      <c r="G92">
        <v>229</v>
      </c>
      <c r="AL92" s="112" t="s">
        <v>349</v>
      </c>
      <c r="AO92" t="s">
        <v>350</v>
      </c>
    </row>
    <row r="93" spans="1:42" ht="15" thickBot="1">
      <c r="A93" s="1"/>
      <c r="B93" t="s">
        <v>594</v>
      </c>
      <c r="C93">
        <v>3</v>
      </c>
      <c r="D93">
        <v>191.3</v>
      </c>
      <c r="E93">
        <v>191.8</v>
      </c>
      <c r="F93" s="109">
        <v>2.7000000000000001E-3</v>
      </c>
      <c r="G93">
        <v>195</v>
      </c>
      <c r="AM93" t="s">
        <v>348</v>
      </c>
      <c r="AP93" t="s">
        <v>348</v>
      </c>
    </row>
    <row r="94" spans="1:42">
      <c r="A94" s="1"/>
      <c r="B94" t="s">
        <v>595</v>
      </c>
      <c r="C94">
        <v>3</v>
      </c>
      <c r="D94">
        <v>191.3</v>
      </c>
      <c r="E94">
        <v>191.8</v>
      </c>
      <c r="F94" s="109">
        <v>2.7000000000000001E-3</v>
      </c>
      <c r="G94">
        <v>504</v>
      </c>
      <c r="AK94" s="14" t="s">
        <v>60</v>
      </c>
      <c r="AL94" s="114">
        <v>618.32989999999995</v>
      </c>
      <c r="AM94" s="47" t="s">
        <v>156</v>
      </c>
      <c r="AO94" s="5">
        <v>83.838300000000004</v>
      </c>
      <c r="AP94" s="15">
        <v>25.3171</v>
      </c>
    </row>
    <row r="95" spans="1:42">
      <c r="A95" s="1"/>
      <c r="B95" t="s">
        <v>596</v>
      </c>
      <c r="C95">
        <v>3</v>
      </c>
      <c r="D95">
        <v>191.3</v>
      </c>
      <c r="E95">
        <v>190.9</v>
      </c>
      <c r="F95" s="109">
        <v>2.0999999999999999E-3</v>
      </c>
      <c r="G95">
        <v>476</v>
      </c>
      <c r="AK95" t="s">
        <v>66</v>
      </c>
      <c r="AL95" s="115">
        <v>548.1078</v>
      </c>
      <c r="AM95" s="48" t="s">
        <v>158</v>
      </c>
      <c r="AO95" s="5">
        <v>3688.5971</v>
      </c>
      <c r="AP95" s="15">
        <v>1620.0409</v>
      </c>
    </row>
    <row r="96" spans="1:42">
      <c r="A96" s="1"/>
      <c r="B96" t="s">
        <v>667</v>
      </c>
      <c r="C96">
        <v>2</v>
      </c>
      <c r="D96">
        <v>214.7</v>
      </c>
      <c r="E96">
        <v>215.5</v>
      </c>
      <c r="F96" s="109">
        <v>3.8999999999999998E-3</v>
      </c>
      <c r="G96">
        <v>1436</v>
      </c>
      <c r="AK96" t="s">
        <v>72</v>
      </c>
      <c r="AL96" s="116">
        <v>455.69819999999999</v>
      </c>
      <c r="AM96" s="48" t="s">
        <v>161</v>
      </c>
      <c r="AN96" s="29"/>
      <c r="AO96" s="8">
        <v>1528.8381999999999</v>
      </c>
      <c r="AP96" s="15">
        <v>185.24809999999999</v>
      </c>
    </row>
    <row r="97" spans="1:42">
      <c r="A97" s="1"/>
      <c r="B97" t="s">
        <v>668</v>
      </c>
      <c r="C97">
        <v>2</v>
      </c>
      <c r="D97">
        <v>214.7</v>
      </c>
      <c r="E97">
        <v>215.5</v>
      </c>
      <c r="F97" s="109">
        <v>3.8999999999999998E-3</v>
      </c>
      <c r="G97">
        <v>1430</v>
      </c>
      <c r="AK97" t="s">
        <v>73</v>
      </c>
      <c r="AL97" s="115">
        <v>417.96120000000002</v>
      </c>
      <c r="AM97" s="48" t="s">
        <v>165</v>
      </c>
      <c r="AO97" s="5">
        <v>848.95150000000001</v>
      </c>
      <c r="AP97" s="15">
        <v>162.71610000000001</v>
      </c>
    </row>
    <row r="98" spans="1:42" ht="15" thickBot="1">
      <c r="A98" s="1"/>
      <c r="B98" t="s">
        <v>669</v>
      </c>
      <c r="C98">
        <v>2</v>
      </c>
      <c r="D98">
        <v>214.7</v>
      </c>
      <c r="E98">
        <v>215.5</v>
      </c>
      <c r="F98" s="109">
        <v>3.8999999999999998E-3</v>
      </c>
      <c r="G98">
        <v>1646</v>
      </c>
      <c r="AB98" s="2"/>
      <c r="AK98" t="s">
        <v>74</v>
      </c>
      <c r="AL98" s="115">
        <v>531.53859999999997</v>
      </c>
      <c r="AM98" s="48" t="s">
        <v>168</v>
      </c>
      <c r="AO98" s="5">
        <v>267.18189999999998</v>
      </c>
      <c r="AP98" s="15">
        <v>45.564900000000002</v>
      </c>
    </row>
    <row r="99" spans="1:42">
      <c r="A99" s="1"/>
      <c r="B99" t="s">
        <v>670</v>
      </c>
      <c r="C99">
        <v>2</v>
      </c>
      <c r="D99">
        <v>213.1</v>
      </c>
      <c r="E99">
        <v>215.3</v>
      </c>
      <c r="F99" s="109">
        <v>1.04E-2</v>
      </c>
      <c r="G99">
        <v>1819</v>
      </c>
      <c r="AB99" s="34"/>
      <c r="AK99" t="s">
        <v>75</v>
      </c>
      <c r="AL99" s="115">
        <v>466.48020000000002</v>
      </c>
      <c r="AM99" s="48" t="s">
        <v>170</v>
      </c>
      <c r="AO99" s="5">
        <v>3642.4569000000001</v>
      </c>
      <c r="AP99" s="15">
        <v>896.23320000000001</v>
      </c>
    </row>
    <row r="100" spans="1:42" ht="15" thickBot="1">
      <c r="A100" s="1"/>
      <c r="B100" t="s">
        <v>671</v>
      </c>
      <c r="C100">
        <v>2</v>
      </c>
      <c r="D100">
        <v>214.7</v>
      </c>
      <c r="E100">
        <v>212.9</v>
      </c>
      <c r="F100" s="109">
        <v>8.6E-3</v>
      </c>
      <c r="G100">
        <v>1070</v>
      </c>
      <c r="AB100" s="37"/>
      <c r="AK100" t="s">
        <v>76</v>
      </c>
      <c r="AL100" s="115">
        <v>425.26850000000002</v>
      </c>
      <c r="AM100" s="48" t="s">
        <v>173</v>
      </c>
      <c r="AO100" s="5">
        <v>1103.3267000000001</v>
      </c>
      <c r="AP100" s="15">
        <v>191.86699999999999</v>
      </c>
    </row>
    <row r="101" spans="1:42">
      <c r="A101" s="1"/>
      <c r="B101" t="s">
        <v>672</v>
      </c>
      <c r="C101">
        <v>2</v>
      </c>
      <c r="D101">
        <v>214.7</v>
      </c>
      <c r="E101">
        <v>207.3</v>
      </c>
      <c r="F101" s="109">
        <v>3.5499999999999997E-2</v>
      </c>
      <c r="G101">
        <v>1170</v>
      </c>
      <c r="AB101" s="2"/>
      <c r="AK101" t="s">
        <v>77</v>
      </c>
      <c r="AL101" s="115">
        <v>398.29469999999998</v>
      </c>
      <c r="AM101" s="48" t="s">
        <v>176</v>
      </c>
      <c r="AO101" s="5">
        <v>3735.8645999999999</v>
      </c>
      <c r="AP101" s="15">
        <v>545.2921</v>
      </c>
    </row>
    <row r="102" spans="1:42" ht="15" thickBot="1">
      <c r="A102" s="1"/>
      <c r="B102" t="s">
        <v>673</v>
      </c>
      <c r="C102">
        <v>2</v>
      </c>
      <c r="D102">
        <v>214.5</v>
      </c>
      <c r="E102">
        <v>211</v>
      </c>
      <c r="F102" s="109">
        <v>1.67E-2</v>
      </c>
      <c r="G102">
        <v>1200</v>
      </c>
      <c r="AB102" s="2"/>
      <c r="AK102" t="s">
        <v>78</v>
      </c>
      <c r="AL102" s="115">
        <v>442.62520000000001</v>
      </c>
      <c r="AM102" s="48" t="s">
        <v>179</v>
      </c>
      <c r="AO102" s="5">
        <v>792.71079999999995</v>
      </c>
      <c r="AP102" s="15">
        <v>64.655000000000001</v>
      </c>
    </row>
    <row r="103" spans="1:42">
      <c r="A103" s="1"/>
      <c r="B103" t="s">
        <v>674</v>
      </c>
      <c r="C103">
        <v>2</v>
      </c>
      <c r="D103">
        <v>214.5</v>
      </c>
      <c r="E103">
        <v>205.7</v>
      </c>
      <c r="F103" s="109">
        <v>4.2799999999999998E-2</v>
      </c>
      <c r="G103">
        <v>1056</v>
      </c>
      <c r="AB103" s="34"/>
      <c r="AK103" t="s">
        <v>79</v>
      </c>
      <c r="AL103" s="115">
        <v>445.87220000000002</v>
      </c>
      <c r="AM103" s="48" t="s">
        <v>182</v>
      </c>
      <c r="AO103" s="5">
        <v>4107.8910999999998</v>
      </c>
      <c r="AP103" s="15">
        <v>1085.3520000000001</v>
      </c>
    </row>
    <row r="104" spans="1:42" ht="15" thickBot="1">
      <c r="A104" s="1"/>
      <c r="AB104" s="40"/>
      <c r="AK104" t="s">
        <v>80</v>
      </c>
      <c r="AL104" s="115">
        <v>429.6968</v>
      </c>
      <c r="AM104" s="48" t="s">
        <v>185</v>
      </c>
      <c r="AO104" s="5">
        <v>2720.2743999999998</v>
      </c>
      <c r="AP104" s="15">
        <v>313.93610000000001</v>
      </c>
    </row>
    <row r="105" spans="1:42" ht="15" thickBot="1">
      <c r="A105" s="1"/>
      <c r="AB105" s="2"/>
      <c r="AK105" t="s">
        <v>71</v>
      </c>
      <c r="AL105" s="117">
        <v>395.09089999999998</v>
      </c>
      <c r="AM105" s="49" t="s">
        <v>189</v>
      </c>
      <c r="AO105" s="5">
        <v>3610.0805999999998</v>
      </c>
      <c r="AP105" s="24">
        <v>3346.43</v>
      </c>
    </row>
    <row r="106" spans="1:42" ht="15" thickBot="1">
      <c r="A106" s="1"/>
      <c r="AB106" s="2"/>
    </row>
    <row r="107" spans="1:42">
      <c r="A107" s="1"/>
      <c r="B107" t="s">
        <v>248</v>
      </c>
      <c r="C107" t="s">
        <v>635</v>
      </c>
      <c r="D107" t="s">
        <v>662</v>
      </c>
      <c r="E107" t="s">
        <v>663</v>
      </c>
      <c r="F107" t="s">
        <v>664</v>
      </c>
      <c r="G107" t="s">
        <v>675</v>
      </c>
      <c r="H107" t="s">
        <v>545</v>
      </c>
      <c r="AB107" s="34"/>
    </row>
    <row r="108" spans="1:42" ht="15" thickBot="1">
      <c r="A108" s="1"/>
      <c r="B108" t="s">
        <v>546</v>
      </c>
      <c r="C108">
        <v>5</v>
      </c>
      <c r="D108">
        <v>362.4</v>
      </c>
      <c r="E108">
        <v>363.2</v>
      </c>
      <c r="F108" s="109">
        <v>2.3E-3</v>
      </c>
      <c r="G108">
        <v>176</v>
      </c>
      <c r="H108">
        <v>4.4000000000000004</v>
      </c>
      <c r="AB108" s="40"/>
    </row>
    <row r="109" spans="1:42">
      <c r="A109" s="1"/>
      <c r="B109" t="s">
        <v>547</v>
      </c>
      <c r="C109">
        <v>5</v>
      </c>
      <c r="D109">
        <v>361.4</v>
      </c>
      <c r="E109">
        <v>362.2</v>
      </c>
      <c r="F109" s="109">
        <v>2.0999999999999999E-3</v>
      </c>
      <c r="G109">
        <v>1457</v>
      </c>
      <c r="H109">
        <v>181.5</v>
      </c>
      <c r="AB109" s="2"/>
    </row>
    <row r="110" spans="1:42">
      <c r="A110" s="1"/>
      <c r="B110" t="s">
        <v>548</v>
      </c>
      <c r="C110">
        <v>5</v>
      </c>
      <c r="D110">
        <v>361.4</v>
      </c>
      <c r="E110">
        <v>355.5</v>
      </c>
      <c r="F110" s="109">
        <v>1.6500000000000001E-2</v>
      </c>
      <c r="G110">
        <v>1556</v>
      </c>
      <c r="H110">
        <v>422.1</v>
      </c>
      <c r="AB110" s="2"/>
    </row>
    <row r="111" spans="1:42">
      <c r="A111" s="1"/>
      <c r="B111" t="s">
        <v>549</v>
      </c>
      <c r="C111">
        <v>5</v>
      </c>
      <c r="D111">
        <v>358</v>
      </c>
      <c r="E111">
        <v>350.5</v>
      </c>
      <c r="F111" s="109">
        <v>2.1299999999999999E-2</v>
      </c>
      <c r="G111">
        <v>1127</v>
      </c>
      <c r="H111">
        <v>583.29999999999995</v>
      </c>
    </row>
    <row r="112" spans="1:42">
      <c r="A112" s="1"/>
      <c r="B112" t="s">
        <v>550</v>
      </c>
      <c r="C112">
        <v>5</v>
      </c>
      <c r="D112">
        <v>362.4</v>
      </c>
      <c r="E112">
        <v>362</v>
      </c>
      <c r="F112" s="109">
        <v>1E-3</v>
      </c>
      <c r="G112">
        <v>256</v>
      </c>
      <c r="H112">
        <v>12.4</v>
      </c>
    </row>
    <row r="113" spans="1:29">
      <c r="A113" s="1"/>
      <c r="B113" t="s">
        <v>551</v>
      </c>
      <c r="C113">
        <v>5</v>
      </c>
      <c r="D113">
        <v>362.4</v>
      </c>
      <c r="E113">
        <v>363.2</v>
      </c>
      <c r="F113" s="109">
        <v>2.3E-3</v>
      </c>
      <c r="G113">
        <v>507</v>
      </c>
      <c r="H113">
        <v>17.7</v>
      </c>
    </row>
    <row r="114" spans="1:29">
      <c r="A114" s="1"/>
      <c r="B114" t="s">
        <v>552</v>
      </c>
      <c r="C114">
        <v>5</v>
      </c>
      <c r="D114">
        <v>362.4</v>
      </c>
      <c r="E114">
        <v>362</v>
      </c>
      <c r="F114" s="109">
        <v>1E-3</v>
      </c>
      <c r="G114">
        <v>1818</v>
      </c>
      <c r="H114">
        <v>127.8</v>
      </c>
    </row>
    <row r="115" spans="1:29">
      <c r="A115" s="1"/>
      <c r="B115" t="s">
        <v>553</v>
      </c>
      <c r="C115">
        <v>5</v>
      </c>
      <c r="D115">
        <v>362.4</v>
      </c>
      <c r="E115">
        <v>362</v>
      </c>
      <c r="F115" s="109">
        <v>1E-3</v>
      </c>
      <c r="G115">
        <v>1260</v>
      </c>
      <c r="H115">
        <v>120.6</v>
      </c>
      <c r="AB115" t="s">
        <v>495</v>
      </c>
      <c r="AC115" s="2"/>
    </row>
    <row r="116" spans="1:29">
      <c r="A116" s="1"/>
      <c r="B116" t="s">
        <v>554</v>
      </c>
      <c r="C116">
        <v>5</v>
      </c>
      <c r="D116">
        <v>362.4</v>
      </c>
      <c r="E116">
        <v>360</v>
      </c>
      <c r="F116" s="109">
        <v>6.6E-3</v>
      </c>
      <c r="G116">
        <v>975</v>
      </c>
      <c r="H116">
        <v>161</v>
      </c>
      <c r="AB116" t="s">
        <v>496</v>
      </c>
      <c r="AC116" s="2"/>
    </row>
    <row r="117" spans="1:29">
      <c r="A117" s="1"/>
      <c r="B117" t="s">
        <v>555</v>
      </c>
      <c r="C117">
        <v>12</v>
      </c>
      <c r="D117">
        <v>1044</v>
      </c>
      <c r="E117">
        <v>1046.7</v>
      </c>
      <c r="F117" s="109">
        <v>2.5999999999999999E-3</v>
      </c>
      <c r="G117">
        <v>330</v>
      </c>
      <c r="H117">
        <v>1</v>
      </c>
      <c r="AB117" t="s">
        <v>497</v>
      </c>
      <c r="AC117" s="2"/>
    </row>
    <row r="118" spans="1:29">
      <c r="A118" s="1"/>
      <c r="B118" t="s">
        <v>556</v>
      </c>
      <c r="C118">
        <v>11</v>
      </c>
      <c r="D118">
        <v>909</v>
      </c>
      <c r="E118">
        <v>911.4</v>
      </c>
      <c r="F118" s="109">
        <v>2.7000000000000001E-3</v>
      </c>
      <c r="G118">
        <v>675</v>
      </c>
      <c r="H118">
        <v>12.1</v>
      </c>
      <c r="AB118" t="s">
        <v>167</v>
      </c>
      <c r="AC118" s="2"/>
    </row>
    <row r="119" spans="1:29">
      <c r="A119" s="1"/>
      <c r="B119" t="s">
        <v>557</v>
      </c>
      <c r="C119">
        <v>9</v>
      </c>
      <c r="D119">
        <v>772.9</v>
      </c>
      <c r="E119">
        <v>769.8</v>
      </c>
      <c r="F119" s="109">
        <v>4.0000000000000001E-3</v>
      </c>
      <c r="G119">
        <v>621</v>
      </c>
      <c r="H119">
        <v>24.1</v>
      </c>
      <c r="AB119" t="s">
        <v>498</v>
      </c>
      <c r="AC119" s="2"/>
    </row>
    <row r="120" spans="1:29">
      <c r="A120" s="1"/>
      <c r="B120" t="s">
        <v>559</v>
      </c>
      <c r="C120">
        <v>6</v>
      </c>
      <c r="D120">
        <v>625.4</v>
      </c>
      <c r="E120">
        <v>620.6</v>
      </c>
      <c r="F120" s="109">
        <v>7.7000000000000002E-3</v>
      </c>
      <c r="G120">
        <v>728</v>
      </c>
      <c r="H120">
        <v>53.4</v>
      </c>
      <c r="AB120" t="s">
        <v>499</v>
      </c>
      <c r="AC120" s="2"/>
    </row>
    <row r="121" spans="1:29">
      <c r="A121" s="1"/>
      <c r="B121" t="s">
        <v>560</v>
      </c>
      <c r="C121">
        <v>9</v>
      </c>
      <c r="D121">
        <v>899.3</v>
      </c>
      <c r="E121">
        <v>911</v>
      </c>
      <c r="F121" s="109">
        <v>1.29E-2</v>
      </c>
      <c r="G121">
        <v>427</v>
      </c>
      <c r="H121">
        <v>3.8</v>
      </c>
      <c r="AB121" t="s">
        <v>500</v>
      </c>
      <c r="AC121" s="2"/>
    </row>
    <row r="122" spans="1:29">
      <c r="A122" s="1"/>
      <c r="B122" t="s">
        <v>561</v>
      </c>
      <c r="C122">
        <v>6</v>
      </c>
      <c r="D122">
        <v>793</v>
      </c>
      <c r="E122">
        <v>831.2</v>
      </c>
      <c r="F122" s="109">
        <v>4.5900000000000003E-2</v>
      </c>
      <c r="G122">
        <v>608</v>
      </c>
      <c r="H122">
        <v>14.9</v>
      </c>
      <c r="AB122" t="s">
        <v>501</v>
      </c>
      <c r="AC122" s="2"/>
    </row>
    <row r="123" spans="1:29">
      <c r="A123" s="1"/>
      <c r="B123" t="s">
        <v>562</v>
      </c>
      <c r="C123">
        <v>7</v>
      </c>
      <c r="D123">
        <v>711.1</v>
      </c>
      <c r="E123">
        <v>716.6</v>
      </c>
      <c r="F123" s="109">
        <v>7.6E-3</v>
      </c>
      <c r="G123">
        <v>649</v>
      </c>
      <c r="H123">
        <v>28.6</v>
      </c>
      <c r="AB123" t="s">
        <v>502</v>
      </c>
      <c r="AC123" s="2"/>
    </row>
    <row r="124" spans="1:29">
      <c r="A124" s="1"/>
      <c r="B124" t="s">
        <v>563</v>
      </c>
      <c r="C124">
        <v>6</v>
      </c>
      <c r="D124">
        <v>617.70000000000005</v>
      </c>
      <c r="E124">
        <v>606.29999999999995</v>
      </c>
      <c r="F124" s="109">
        <v>1.8800000000000001E-2</v>
      </c>
      <c r="G124">
        <v>768</v>
      </c>
      <c r="H124">
        <v>59.1</v>
      </c>
      <c r="AB124" t="s">
        <v>503</v>
      </c>
      <c r="AC124" s="2"/>
    </row>
    <row r="125" spans="1:29">
      <c r="A125" s="1"/>
      <c r="B125" t="s">
        <v>564</v>
      </c>
      <c r="C125">
        <v>8</v>
      </c>
      <c r="D125">
        <v>786.8</v>
      </c>
      <c r="E125">
        <v>784</v>
      </c>
      <c r="F125" s="109">
        <v>3.5999999999999999E-3</v>
      </c>
      <c r="G125">
        <v>431</v>
      </c>
      <c r="H125">
        <v>9</v>
      </c>
      <c r="AB125" t="s">
        <v>320</v>
      </c>
      <c r="AC125" s="2"/>
    </row>
    <row r="126" spans="1:29">
      <c r="A126" s="1"/>
      <c r="B126" t="s">
        <v>565</v>
      </c>
      <c r="C126">
        <v>7</v>
      </c>
      <c r="D126">
        <v>697</v>
      </c>
      <c r="E126">
        <v>702</v>
      </c>
      <c r="F126" s="109">
        <v>7.1000000000000004E-3</v>
      </c>
      <c r="G126">
        <v>456</v>
      </c>
      <c r="H126">
        <v>17.100000000000001</v>
      </c>
      <c r="AB126" t="s">
        <v>504</v>
      </c>
      <c r="AC126" s="2"/>
    </row>
    <row r="127" spans="1:29">
      <c r="A127" s="1"/>
      <c r="B127" t="s">
        <v>566</v>
      </c>
      <c r="C127">
        <v>7</v>
      </c>
      <c r="D127">
        <v>707.2</v>
      </c>
      <c r="E127">
        <v>698.5</v>
      </c>
      <c r="F127" s="109">
        <v>1.2500000000000001E-2</v>
      </c>
      <c r="G127">
        <v>568</v>
      </c>
      <c r="H127">
        <v>25.1</v>
      </c>
      <c r="AB127" t="s">
        <v>152</v>
      </c>
      <c r="AC127" s="2"/>
    </row>
    <row r="128" spans="1:29">
      <c r="A128" s="1"/>
      <c r="B128" t="s">
        <v>567</v>
      </c>
      <c r="C128">
        <v>6</v>
      </c>
      <c r="D128">
        <v>630.20000000000005</v>
      </c>
      <c r="E128">
        <v>616.70000000000005</v>
      </c>
      <c r="F128" s="109">
        <v>2.1899999999999999E-2</v>
      </c>
      <c r="G128">
        <v>480</v>
      </c>
      <c r="H128">
        <v>29.6</v>
      </c>
      <c r="AB128" t="s">
        <v>264</v>
      </c>
      <c r="AC128" s="2"/>
    </row>
    <row r="129" spans="1:29">
      <c r="A129" s="1"/>
      <c r="B129" t="s">
        <v>568</v>
      </c>
      <c r="C129">
        <v>8</v>
      </c>
      <c r="D129">
        <v>944</v>
      </c>
      <c r="E129">
        <v>874.8</v>
      </c>
      <c r="F129" s="109">
        <v>7.9100000000000004E-2</v>
      </c>
      <c r="G129">
        <v>343</v>
      </c>
      <c r="H129">
        <v>2.2000000000000002</v>
      </c>
      <c r="AB129" t="s">
        <v>505</v>
      </c>
      <c r="AC129" s="2"/>
    </row>
    <row r="130" spans="1:29">
      <c r="A130" s="1"/>
      <c r="B130" t="s">
        <v>569</v>
      </c>
      <c r="C130">
        <v>7</v>
      </c>
      <c r="D130">
        <v>822.5</v>
      </c>
      <c r="E130">
        <v>765.9</v>
      </c>
      <c r="F130" s="109">
        <v>7.3999999999999996E-2</v>
      </c>
      <c r="G130">
        <v>472</v>
      </c>
      <c r="H130">
        <v>7.4</v>
      </c>
      <c r="AB130" t="s">
        <v>143</v>
      </c>
      <c r="AC130" s="2"/>
    </row>
    <row r="131" spans="1:29">
      <c r="B131" t="s">
        <v>571</v>
      </c>
      <c r="C131">
        <v>6</v>
      </c>
      <c r="D131">
        <v>710.9</v>
      </c>
      <c r="E131">
        <v>671</v>
      </c>
      <c r="F131" s="109">
        <v>5.9400000000000001E-2</v>
      </c>
      <c r="G131">
        <v>687</v>
      </c>
      <c r="H131">
        <v>21.2</v>
      </c>
    </row>
    <row r="132" spans="1:29">
      <c r="B132" t="s">
        <v>573</v>
      </c>
      <c r="C132">
        <v>5</v>
      </c>
      <c r="D132">
        <v>545.79999999999995</v>
      </c>
      <c r="E132">
        <v>544</v>
      </c>
      <c r="F132" s="109">
        <v>3.3E-3</v>
      </c>
      <c r="G132">
        <v>790</v>
      </c>
      <c r="H132">
        <v>40.299999999999997</v>
      </c>
    </row>
    <row r="133" spans="1:29">
      <c r="B133" t="s">
        <v>575</v>
      </c>
      <c r="C133">
        <v>8</v>
      </c>
      <c r="D133">
        <v>855.3</v>
      </c>
      <c r="E133">
        <v>813.8</v>
      </c>
      <c r="F133" s="109">
        <v>5.0999999999999997E-2</v>
      </c>
      <c r="G133">
        <v>480</v>
      </c>
      <c r="H133">
        <v>7.2</v>
      </c>
    </row>
    <row r="134" spans="1:29">
      <c r="B134" t="s">
        <v>577</v>
      </c>
      <c r="C134">
        <v>6</v>
      </c>
      <c r="D134">
        <v>723.2</v>
      </c>
      <c r="E134">
        <v>684</v>
      </c>
      <c r="F134" s="109">
        <v>5.7299999999999997E-2</v>
      </c>
      <c r="G134">
        <v>410</v>
      </c>
      <c r="H134">
        <v>6.2</v>
      </c>
    </row>
    <row r="135" spans="1:29">
      <c r="B135" t="s">
        <v>580</v>
      </c>
      <c r="C135">
        <v>6</v>
      </c>
      <c r="D135">
        <v>642.70000000000005</v>
      </c>
      <c r="E135">
        <v>624.6</v>
      </c>
      <c r="F135" s="109">
        <v>2.9000000000000001E-2</v>
      </c>
      <c r="G135">
        <v>520</v>
      </c>
      <c r="H135">
        <v>14.6</v>
      </c>
    </row>
    <row r="136" spans="1:29">
      <c r="B136" t="s">
        <v>583</v>
      </c>
      <c r="C136">
        <v>6</v>
      </c>
      <c r="D136">
        <v>598.1</v>
      </c>
      <c r="E136">
        <v>591.1</v>
      </c>
      <c r="F136" s="109">
        <v>1.18E-2</v>
      </c>
      <c r="G136">
        <v>613</v>
      </c>
      <c r="H136">
        <v>24.6</v>
      </c>
      <c r="AC136" s="6"/>
    </row>
    <row r="137" spans="1:29">
      <c r="B137" t="s">
        <v>636</v>
      </c>
      <c r="C137">
        <v>3</v>
      </c>
      <c r="D137">
        <v>360.2</v>
      </c>
      <c r="E137">
        <v>361.8</v>
      </c>
      <c r="F137" s="109">
        <v>4.4000000000000003E-3</v>
      </c>
      <c r="G137">
        <v>3189</v>
      </c>
      <c r="H137">
        <v>220.8</v>
      </c>
      <c r="AC137" s="6"/>
    </row>
    <row r="138" spans="1:29">
      <c r="B138" t="s">
        <v>637</v>
      </c>
      <c r="C138">
        <v>3</v>
      </c>
      <c r="D138">
        <v>360.2</v>
      </c>
      <c r="E138">
        <v>361.8</v>
      </c>
      <c r="F138" s="109">
        <v>4.4000000000000003E-3</v>
      </c>
      <c r="G138">
        <v>5460</v>
      </c>
      <c r="H138">
        <v>2551.6</v>
      </c>
      <c r="AC138" s="6"/>
    </row>
    <row r="139" spans="1:29">
      <c r="B139" t="s">
        <v>638</v>
      </c>
      <c r="C139">
        <v>3</v>
      </c>
      <c r="D139">
        <v>359.8</v>
      </c>
      <c r="E139">
        <v>361.4</v>
      </c>
      <c r="F139" s="109">
        <v>4.4999999999999997E-3</v>
      </c>
      <c r="G139">
        <v>5782</v>
      </c>
      <c r="H139">
        <v>5609.6</v>
      </c>
    </row>
    <row r="140" spans="1:29">
      <c r="B140" t="s">
        <v>639</v>
      </c>
      <c r="C140">
        <v>2</v>
      </c>
      <c r="D140">
        <v>350.1</v>
      </c>
      <c r="E140">
        <v>351.7</v>
      </c>
      <c r="F140" s="109">
        <v>4.5999999999999999E-3</v>
      </c>
      <c r="G140">
        <v>6820</v>
      </c>
      <c r="H140">
        <v>12752.4</v>
      </c>
    </row>
    <row r="141" spans="1:29">
      <c r="B141" t="s">
        <v>640</v>
      </c>
      <c r="C141">
        <v>3</v>
      </c>
      <c r="D141">
        <v>359.8</v>
      </c>
      <c r="E141">
        <v>360.8</v>
      </c>
      <c r="F141" s="109">
        <v>2.8E-3</v>
      </c>
      <c r="G141">
        <v>5545</v>
      </c>
      <c r="H141">
        <v>759</v>
      </c>
    </row>
    <row r="142" spans="1:29">
      <c r="B142" t="s">
        <v>641</v>
      </c>
      <c r="C142">
        <v>3</v>
      </c>
      <c r="D142">
        <v>359.8</v>
      </c>
      <c r="E142">
        <v>354.5</v>
      </c>
      <c r="F142" s="109">
        <v>1.4999999999999999E-2</v>
      </c>
      <c r="G142">
        <v>4329</v>
      </c>
      <c r="H142">
        <v>935.3</v>
      </c>
    </row>
    <row r="143" spans="1:29">
      <c r="B143" t="s">
        <v>642</v>
      </c>
      <c r="C143">
        <v>3</v>
      </c>
      <c r="D143">
        <v>359.8</v>
      </c>
      <c r="E143">
        <v>358</v>
      </c>
      <c r="F143" s="109">
        <v>4.4999999999999997E-3</v>
      </c>
      <c r="G143">
        <v>3709</v>
      </c>
      <c r="H143">
        <v>1321.8</v>
      </c>
    </row>
    <row r="144" spans="1:29">
      <c r="B144" t="s">
        <v>643</v>
      </c>
      <c r="C144">
        <v>2</v>
      </c>
      <c r="D144">
        <v>350</v>
      </c>
      <c r="E144">
        <v>347</v>
      </c>
      <c r="F144" s="109">
        <v>0.01</v>
      </c>
      <c r="G144">
        <v>2408</v>
      </c>
      <c r="H144">
        <v>737</v>
      </c>
    </row>
    <row r="145" spans="2:8">
      <c r="B145" t="s">
        <v>644</v>
      </c>
      <c r="C145">
        <v>6</v>
      </c>
      <c r="D145">
        <v>791.9</v>
      </c>
      <c r="E145">
        <v>790.8</v>
      </c>
      <c r="F145" s="109">
        <v>1.4E-3</v>
      </c>
      <c r="G145">
        <v>2978</v>
      </c>
      <c r="H145">
        <v>164.6</v>
      </c>
    </row>
    <row r="146" spans="2:8">
      <c r="B146" t="s">
        <v>645</v>
      </c>
      <c r="C146">
        <v>5</v>
      </c>
      <c r="D146">
        <v>698.5</v>
      </c>
      <c r="E146">
        <v>698.1</v>
      </c>
      <c r="F146" s="109">
        <v>5.9999999999999995E-4</v>
      </c>
      <c r="G146">
        <v>3985</v>
      </c>
      <c r="H146">
        <v>646.9</v>
      </c>
    </row>
    <row r="147" spans="2:8">
      <c r="B147" t="s">
        <v>646</v>
      </c>
      <c r="C147">
        <v>5</v>
      </c>
      <c r="D147">
        <v>605.29999999999995</v>
      </c>
      <c r="E147">
        <v>603.70000000000005</v>
      </c>
      <c r="F147" s="109">
        <v>2.5999999999999999E-3</v>
      </c>
      <c r="G147">
        <v>4296</v>
      </c>
      <c r="H147">
        <v>1286.0999999999999</v>
      </c>
    </row>
    <row r="148" spans="2:8">
      <c r="B148" t="s">
        <v>647</v>
      </c>
      <c r="C148">
        <v>2</v>
      </c>
      <c r="D148">
        <v>506.4</v>
      </c>
      <c r="E148">
        <v>481</v>
      </c>
      <c r="F148" s="109">
        <v>5.2900000000000003E-2</v>
      </c>
      <c r="G148">
        <v>4272</v>
      </c>
      <c r="H148">
        <v>2434.4</v>
      </c>
    </row>
    <row r="149" spans="2:8">
      <c r="B149" t="s">
        <v>648</v>
      </c>
      <c r="C149">
        <v>4</v>
      </c>
      <c r="D149">
        <v>690.1</v>
      </c>
      <c r="E149">
        <v>669.2</v>
      </c>
      <c r="F149" s="109">
        <v>3.1199999999999999E-2</v>
      </c>
      <c r="G149">
        <v>3054</v>
      </c>
      <c r="H149">
        <v>375.7</v>
      </c>
    </row>
    <row r="150" spans="2:8">
      <c r="B150" t="s">
        <v>649</v>
      </c>
      <c r="C150">
        <v>4</v>
      </c>
      <c r="D150">
        <v>632.4</v>
      </c>
      <c r="E150">
        <v>620.9</v>
      </c>
      <c r="F150" s="109">
        <v>1.8599999999999998E-2</v>
      </c>
      <c r="G150">
        <v>3969</v>
      </c>
      <c r="H150">
        <v>925.8</v>
      </c>
    </row>
    <row r="151" spans="2:8">
      <c r="B151" t="s">
        <v>650</v>
      </c>
      <c r="C151">
        <v>2</v>
      </c>
      <c r="D151">
        <v>593.5</v>
      </c>
      <c r="E151">
        <v>541.6</v>
      </c>
      <c r="F151" s="109">
        <v>9.6600000000000005E-2</v>
      </c>
      <c r="G151">
        <v>3329</v>
      </c>
      <c r="H151">
        <v>1225.0999999999999</v>
      </c>
    </row>
    <row r="152" spans="2:8">
      <c r="B152" t="s">
        <v>651</v>
      </c>
      <c r="C152">
        <v>2</v>
      </c>
      <c r="D152">
        <v>508.4</v>
      </c>
      <c r="E152">
        <v>470.2</v>
      </c>
      <c r="F152" s="109">
        <v>8.1199999999999994E-2</v>
      </c>
      <c r="G152">
        <v>3444</v>
      </c>
      <c r="H152">
        <v>1929.5</v>
      </c>
    </row>
    <row r="153" spans="2:8">
      <c r="B153" t="s">
        <v>652</v>
      </c>
      <c r="C153">
        <v>4</v>
      </c>
      <c r="D153">
        <v>600.6</v>
      </c>
      <c r="E153">
        <v>586</v>
      </c>
      <c r="F153" s="109">
        <v>2.3800000000000002E-2</v>
      </c>
      <c r="G153">
        <v>3298</v>
      </c>
      <c r="H153">
        <v>632.20000000000005</v>
      </c>
    </row>
    <row r="154" spans="2:8">
      <c r="B154" t="s">
        <v>653</v>
      </c>
      <c r="C154">
        <v>4</v>
      </c>
      <c r="D154">
        <v>645.6</v>
      </c>
      <c r="E154">
        <v>629.5</v>
      </c>
      <c r="F154" s="109">
        <v>2.5600000000000001E-2</v>
      </c>
      <c r="G154">
        <v>3665</v>
      </c>
      <c r="H154">
        <v>782.7</v>
      </c>
    </row>
    <row r="155" spans="2:8">
      <c r="B155" t="s">
        <v>654</v>
      </c>
      <c r="C155">
        <v>3</v>
      </c>
      <c r="D155">
        <v>535.5</v>
      </c>
      <c r="E155">
        <v>512.20000000000005</v>
      </c>
      <c r="F155" s="109">
        <v>4.5499999999999999E-2</v>
      </c>
      <c r="G155">
        <v>2948</v>
      </c>
      <c r="H155">
        <v>830.6</v>
      </c>
    </row>
    <row r="156" spans="2:8">
      <c r="B156" t="s">
        <v>655</v>
      </c>
      <c r="C156">
        <v>5</v>
      </c>
      <c r="D156">
        <v>684.8</v>
      </c>
      <c r="E156">
        <v>684.5</v>
      </c>
      <c r="F156" s="109">
        <v>4.0000000000000002E-4</v>
      </c>
      <c r="G156">
        <v>2363</v>
      </c>
      <c r="H156">
        <v>127.3</v>
      </c>
    </row>
    <row r="157" spans="2:8">
      <c r="B157" t="s">
        <v>656</v>
      </c>
      <c r="C157">
        <v>5</v>
      </c>
      <c r="D157">
        <v>613.6</v>
      </c>
      <c r="E157">
        <v>585.5</v>
      </c>
      <c r="F157" s="109">
        <v>4.8099999999999997E-2</v>
      </c>
      <c r="G157">
        <v>2912</v>
      </c>
      <c r="H157">
        <v>406.9</v>
      </c>
    </row>
    <row r="158" spans="2:8">
      <c r="B158" t="s">
        <v>657</v>
      </c>
      <c r="C158">
        <v>4</v>
      </c>
      <c r="D158">
        <v>555.29999999999995</v>
      </c>
      <c r="E158">
        <v>492.1</v>
      </c>
      <c r="F158" s="109">
        <v>0.12839999999999999</v>
      </c>
      <c r="G158">
        <v>3002</v>
      </c>
      <c r="H158">
        <v>771.7</v>
      </c>
    </row>
    <row r="159" spans="2:8">
      <c r="B159" t="s">
        <v>658</v>
      </c>
      <c r="C159">
        <v>3</v>
      </c>
      <c r="D159">
        <v>444.2</v>
      </c>
      <c r="E159">
        <v>380.3</v>
      </c>
      <c r="F159" s="109">
        <v>0.16789999999999999</v>
      </c>
      <c r="G159">
        <v>3019</v>
      </c>
      <c r="H159">
        <v>1365.2</v>
      </c>
    </row>
    <row r="160" spans="2:8">
      <c r="B160" t="s">
        <v>659</v>
      </c>
      <c r="C160">
        <v>5</v>
      </c>
      <c r="D160">
        <v>630.20000000000005</v>
      </c>
      <c r="E160">
        <v>615.4</v>
      </c>
      <c r="F160" s="109">
        <v>2.41E-2</v>
      </c>
      <c r="G160">
        <v>2823</v>
      </c>
      <c r="H160">
        <v>294.39999999999998</v>
      </c>
    </row>
    <row r="161" spans="2:8">
      <c r="B161" t="s">
        <v>660</v>
      </c>
      <c r="C161">
        <v>5</v>
      </c>
      <c r="D161">
        <v>610</v>
      </c>
      <c r="E161">
        <v>585.79999999999995</v>
      </c>
      <c r="F161" s="109">
        <v>4.1300000000000003E-2</v>
      </c>
      <c r="G161">
        <v>2789</v>
      </c>
      <c r="H161">
        <v>305.8</v>
      </c>
    </row>
    <row r="162" spans="2:8">
      <c r="B162" t="s">
        <v>661</v>
      </c>
      <c r="C162">
        <v>4</v>
      </c>
      <c r="D162">
        <v>558.6</v>
      </c>
      <c r="E162">
        <v>486.5</v>
      </c>
      <c r="F162" s="109">
        <v>0.14829999999999999</v>
      </c>
      <c r="G162">
        <v>2793</v>
      </c>
      <c r="H162">
        <v>513.6</v>
      </c>
    </row>
  </sheetData>
  <mergeCells count="2">
    <mergeCell ref="AD1:AG1"/>
    <mergeCell ref="AK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8C6E-C38A-42E5-92B7-2FBD11662D3C}">
  <sheetPr codeName="Planilha10"/>
  <dimension ref="A1:BL137"/>
  <sheetViews>
    <sheetView tabSelected="1" topLeftCell="G1" zoomScale="47" zoomScaleNormal="55" workbookViewId="0">
      <pane ySplit="1" topLeftCell="A2" activePane="bottomLeft" state="frozen"/>
      <selection pane="bottomLeft" activeCell="AJ49" sqref="AJ49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44140625" style="118" bestFit="1" customWidth="1"/>
    <col min="35" max="35" width="11.21875" bestFit="1" customWidth="1"/>
    <col min="36" max="36" width="20.44140625" customWidth="1"/>
    <col min="37" max="37" width="8.7773437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6.2187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I2" t="s">
        <v>678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  <c r="AR2" t="s">
        <v>248</v>
      </c>
      <c r="AS2" t="s">
        <v>635</v>
      </c>
      <c r="AT2" t="s">
        <v>662</v>
      </c>
      <c r="AU2" t="s">
        <v>663</v>
      </c>
      <c r="AV2" t="s">
        <v>664</v>
      </c>
      <c r="AW2" t="s">
        <v>675</v>
      </c>
      <c r="AX2" t="s">
        <v>545</v>
      </c>
    </row>
    <row r="3" spans="1:61">
      <c r="A3" s="1" t="s">
        <v>530</v>
      </c>
      <c r="B3" t="s">
        <v>215</v>
      </c>
      <c r="C3">
        <v>0</v>
      </c>
      <c r="D3">
        <v>0</v>
      </c>
      <c r="E3">
        <v>10</v>
      </c>
      <c r="F3">
        <v>50</v>
      </c>
      <c r="G3">
        <v>52</v>
      </c>
      <c r="H3">
        <v>5</v>
      </c>
      <c r="I3">
        <v>200</v>
      </c>
      <c r="J3">
        <v>0</v>
      </c>
      <c r="K3" t="s">
        <v>1</v>
      </c>
      <c r="L3">
        <v>2.3022</v>
      </c>
      <c r="M3" s="127">
        <v>1146.2407000000001</v>
      </c>
      <c r="N3">
        <v>362.4</v>
      </c>
      <c r="O3" s="29">
        <v>362.4</v>
      </c>
      <c r="P3">
        <v>0</v>
      </c>
      <c r="Q3">
        <v>1</v>
      </c>
      <c r="R3" s="118">
        <v>1</v>
      </c>
      <c r="S3">
        <v>2561</v>
      </c>
      <c r="T3" t="s">
        <v>228</v>
      </c>
      <c r="U3">
        <v>0</v>
      </c>
      <c r="V3" t="s">
        <v>676</v>
      </c>
      <c r="W3" t="s">
        <v>28</v>
      </c>
      <c r="X3" s="2">
        <v>46140.101099537038</v>
      </c>
      <c r="AD3" t="s">
        <v>546</v>
      </c>
      <c r="AE3" s="127">
        <v>1.28</v>
      </c>
      <c r="AF3" s="29">
        <v>362.4</v>
      </c>
      <c r="AG3">
        <v>362.4</v>
      </c>
      <c r="AH3" s="118">
        <v>1</v>
      </c>
      <c r="AI3" t="s">
        <v>679</v>
      </c>
      <c r="AK3" t="s">
        <v>546</v>
      </c>
      <c r="AL3" s="131">
        <f t="shared" ref="AL3:AL11" si="0">M3/AE3</f>
        <v>895.50054687500005</v>
      </c>
      <c r="AM3" s="140">
        <f>(O3-AF3)/AF3</f>
        <v>0</v>
      </c>
      <c r="AR3" t="s">
        <v>546</v>
      </c>
      <c r="AS3">
        <v>5</v>
      </c>
      <c r="AT3">
        <v>362.4</v>
      </c>
      <c r="AU3">
        <v>363.2</v>
      </c>
      <c r="AV3" s="109">
        <v>2.3E-3</v>
      </c>
      <c r="AW3">
        <v>176</v>
      </c>
      <c r="AX3">
        <v>4.4000000000000004</v>
      </c>
      <c r="AZ3">
        <f>AT3-AU3</f>
        <v>-0.80000000000001137</v>
      </c>
    </row>
    <row r="4" spans="1:61">
      <c r="A4" s="1" t="s">
        <v>532</v>
      </c>
      <c r="B4" t="s">
        <v>216</v>
      </c>
      <c r="C4">
        <v>1</v>
      </c>
      <c r="D4">
        <v>0</v>
      </c>
      <c r="E4">
        <v>10</v>
      </c>
      <c r="F4">
        <v>50</v>
      </c>
      <c r="G4">
        <v>52</v>
      </c>
      <c r="H4">
        <v>5</v>
      </c>
      <c r="I4">
        <v>200</v>
      </c>
      <c r="J4">
        <v>0</v>
      </c>
      <c r="K4" t="s">
        <v>1</v>
      </c>
      <c r="L4">
        <v>601.1431</v>
      </c>
      <c r="M4" s="127">
        <v>3503.2887999999998</v>
      </c>
      <c r="N4">
        <v>361.4</v>
      </c>
      <c r="O4" s="29">
        <v>361.4</v>
      </c>
      <c r="P4">
        <v>0</v>
      </c>
      <c r="Q4">
        <v>1</v>
      </c>
      <c r="R4" s="118">
        <v>1</v>
      </c>
      <c r="S4">
        <v>5454</v>
      </c>
      <c r="T4" t="s">
        <v>228</v>
      </c>
      <c r="U4">
        <v>0</v>
      </c>
      <c r="V4" t="s">
        <v>677</v>
      </c>
      <c r="W4" t="s">
        <v>28</v>
      </c>
      <c r="X4" s="2">
        <v>46140.148599537039</v>
      </c>
      <c r="AD4" t="s">
        <v>547</v>
      </c>
      <c r="AE4" s="127">
        <v>1.31</v>
      </c>
      <c r="AF4" s="29">
        <v>362.4</v>
      </c>
      <c r="AG4">
        <v>362.4</v>
      </c>
      <c r="AH4" s="118">
        <v>1</v>
      </c>
      <c r="AI4" t="s">
        <v>679</v>
      </c>
      <c r="AK4" t="s">
        <v>547</v>
      </c>
      <c r="AL4" s="131">
        <f t="shared" si="0"/>
        <v>2674.2662595419843</v>
      </c>
      <c r="AM4" s="140">
        <f t="shared" ref="AM4:AM11" si="1">(O4-AF4)/AF4</f>
        <v>-2.7593818984547464E-3</v>
      </c>
      <c r="AR4" t="s">
        <v>547</v>
      </c>
      <c r="AS4">
        <v>5</v>
      </c>
      <c r="AT4">
        <v>361.4</v>
      </c>
      <c r="AU4">
        <v>362.2</v>
      </c>
      <c r="AV4" s="109">
        <v>2.0999999999999999E-3</v>
      </c>
      <c r="AW4">
        <v>1457</v>
      </c>
      <c r="AX4">
        <v>181.5</v>
      </c>
      <c r="AZ4">
        <f t="shared" ref="AZ4:AZ33" si="2">AT4-AU4</f>
        <v>-0.80000000000001137</v>
      </c>
    </row>
    <row r="5" spans="1:61" s="4" customFormat="1">
      <c r="A5" s="1" t="s">
        <v>533</v>
      </c>
      <c r="B5" t="s">
        <v>217</v>
      </c>
      <c r="C5">
        <v>2</v>
      </c>
      <c r="D5">
        <v>0</v>
      </c>
      <c r="E5">
        <v>10</v>
      </c>
      <c r="F5">
        <v>50</v>
      </c>
      <c r="G5">
        <v>52</v>
      </c>
      <c r="H5">
        <v>5</v>
      </c>
      <c r="I5">
        <v>200</v>
      </c>
      <c r="J5">
        <v>0</v>
      </c>
      <c r="K5" t="s">
        <v>1</v>
      </c>
      <c r="L5">
        <v>601.7296</v>
      </c>
      <c r="M5" s="127">
        <v>10996.054400000001</v>
      </c>
      <c r="N5">
        <v>-1</v>
      </c>
      <c r="O5" s="29">
        <v>-1</v>
      </c>
      <c r="P5"/>
      <c r="Q5"/>
      <c r="R5" s="118">
        <v>0</v>
      </c>
      <c r="S5">
        <v>0</v>
      </c>
      <c r="T5" t="s">
        <v>228</v>
      </c>
      <c r="U5">
        <v>0</v>
      </c>
      <c r="V5" t="s">
        <v>8</v>
      </c>
      <c r="W5" t="s">
        <v>28</v>
      </c>
      <c r="X5" s="2">
        <v>46140.282835648148</v>
      </c>
      <c r="Y5"/>
      <c r="Z5" s="2"/>
      <c r="AA5"/>
      <c r="AB5"/>
      <c r="AC5"/>
      <c r="AD5" t="s">
        <v>548</v>
      </c>
      <c r="AE5" s="127">
        <v>2.79</v>
      </c>
      <c r="AF5" s="29">
        <v>361.4</v>
      </c>
      <c r="AG5">
        <f>AF5</f>
        <v>361.4</v>
      </c>
      <c r="AH5" s="118">
        <v>1</v>
      </c>
      <c r="AI5" t="s">
        <v>679</v>
      </c>
      <c r="AJ5"/>
      <c r="AK5" t="s">
        <v>548</v>
      </c>
      <c r="AL5" s="131">
        <f t="shared" si="0"/>
        <v>3941.2381362007172</v>
      </c>
      <c r="AM5" s="140">
        <f t="shared" si="1"/>
        <v>-1.0027670171555063</v>
      </c>
      <c r="AN5"/>
      <c r="AO5" s="118"/>
      <c r="AP5"/>
      <c r="AQ5"/>
      <c r="AR5" t="s">
        <v>548</v>
      </c>
      <c r="AS5">
        <v>5</v>
      </c>
      <c r="AT5">
        <v>361.4</v>
      </c>
      <c r="AU5">
        <v>355.5</v>
      </c>
      <c r="AV5" s="109">
        <v>1.6500000000000001E-2</v>
      </c>
      <c r="AW5">
        <v>1556</v>
      </c>
      <c r="AX5">
        <v>422.1</v>
      </c>
      <c r="AY5"/>
      <c r="AZ5">
        <f t="shared" si="2"/>
        <v>5.8999999999999773</v>
      </c>
      <c r="BC5"/>
      <c r="BE5"/>
      <c r="BF5"/>
      <c r="BG5"/>
      <c r="BH5"/>
      <c r="BI5"/>
    </row>
    <row r="6" spans="1:61" s="74" customFormat="1">
      <c r="A6" t="s">
        <v>549</v>
      </c>
      <c r="B6" t="s">
        <v>549</v>
      </c>
      <c r="C6">
        <v>3</v>
      </c>
      <c r="D6">
        <v>0</v>
      </c>
      <c r="E6">
        <v>10</v>
      </c>
      <c r="F6">
        <f t="shared" ref="F6:F57" si="3">F5</f>
        <v>50</v>
      </c>
      <c r="G6">
        <f t="shared" ref="G6:G57" si="4">G5</f>
        <v>52</v>
      </c>
      <c r="H6">
        <v>5</v>
      </c>
      <c r="I6">
        <v>200</v>
      </c>
      <c r="J6">
        <v>0</v>
      </c>
      <c r="K6" t="s">
        <v>1</v>
      </c>
      <c r="L6">
        <v>0</v>
      </c>
      <c r="M6" s="127"/>
      <c r="N6"/>
      <c r="O6" s="29"/>
      <c r="P6"/>
      <c r="Q6"/>
      <c r="R6" s="118"/>
      <c r="S6"/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549</v>
      </c>
      <c r="AE6" s="127">
        <v>2.38</v>
      </c>
      <c r="AF6" s="29">
        <v>362.4</v>
      </c>
      <c r="AG6">
        <v>362.4</v>
      </c>
      <c r="AH6" s="118">
        <v>1</v>
      </c>
      <c r="AI6" t="s">
        <v>679</v>
      </c>
      <c r="AJ6"/>
      <c r="AK6" t="s">
        <v>549</v>
      </c>
      <c r="AL6" s="131">
        <f t="shared" si="0"/>
        <v>0</v>
      </c>
      <c r="AM6" s="140">
        <f t="shared" si="1"/>
        <v>-1</v>
      </c>
      <c r="AN6"/>
      <c r="AO6" s="118"/>
      <c r="AP6"/>
      <c r="AQ6"/>
      <c r="AR6" t="s">
        <v>549</v>
      </c>
      <c r="AS6">
        <v>5</v>
      </c>
      <c r="AT6">
        <v>358</v>
      </c>
      <c r="AU6">
        <v>350.5</v>
      </c>
      <c r="AV6" s="109">
        <v>2.1299999999999999E-2</v>
      </c>
      <c r="AW6">
        <v>1127</v>
      </c>
      <c r="AX6">
        <v>583.29999999999995</v>
      </c>
      <c r="AY6"/>
      <c r="AZ6">
        <f t="shared" si="2"/>
        <v>7.5</v>
      </c>
      <c r="BC6"/>
      <c r="BE6"/>
      <c r="BF6"/>
      <c r="BG6"/>
      <c r="BH6"/>
      <c r="BI6"/>
    </row>
    <row r="7" spans="1:61" ht="15" thickBot="1">
      <c r="A7" t="s">
        <v>550</v>
      </c>
      <c r="B7" t="s">
        <v>550</v>
      </c>
      <c r="C7">
        <v>4</v>
      </c>
      <c r="D7">
        <v>0</v>
      </c>
      <c r="E7">
        <v>10</v>
      </c>
      <c r="F7">
        <f t="shared" si="3"/>
        <v>50</v>
      </c>
      <c r="G7">
        <f t="shared" si="4"/>
        <v>52</v>
      </c>
      <c r="H7">
        <v>5</v>
      </c>
      <c r="I7">
        <v>200</v>
      </c>
      <c r="J7">
        <v>0</v>
      </c>
      <c r="K7" t="s">
        <v>1</v>
      </c>
      <c r="L7">
        <v>0</v>
      </c>
      <c r="V7" t="s">
        <v>8</v>
      </c>
      <c r="W7" t="s">
        <v>135</v>
      </c>
      <c r="X7" s="2">
        <v>46132.702326388891</v>
      </c>
      <c r="Z7" s="2"/>
      <c r="AD7" t="s">
        <v>550</v>
      </c>
      <c r="AE7" s="127">
        <v>5.91</v>
      </c>
      <c r="AF7" s="29">
        <v>362.4</v>
      </c>
      <c r="AG7">
        <v>362.4</v>
      </c>
      <c r="AH7" s="118">
        <v>1</v>
      </c>
      <c r="AI7" t="s">
        <v>679</v>
      </c>
      <c r="AK7" t="s">
        <v>550</v>
      </c>
      <c r="AL7" s="131">
        <f t="shared" si="0"/>
        <v>0</v>
      </c>
      <c r="AM7" s="140">
        <f t="shared" si="1"/>
        <v>-1</v>
      </c>
      <c r="AR7" t="s">
        <v>550</v>
      </c>
      <c r="AS7">
        <v>5</v>
      </c>
      <c r="AT7">
        <v>362.4</v>
      </c>
      <c r="AU7">
        <v>362</v>
      </c>
      <c r="AV7" s="109">
        <v>1E-3</v>
      </c>
      <c r="AW7">
        <v>256</v>
      </c>
      <c r="AX7">
        <v>12.4</v>
      </c>
      <c r="AZ7">
        <f t="shared" si="2"/>
        <v>0.39999999999997726</v>
      </c>
    </row>
    <row r="8" spans="1:61">
      <c r="A8" t="s">
        <v>551</v>
      </c>
      <c r="B8" t="s">
        <v>551</v>
      </c>
      <c r="C8">
        <v>5</v>
      </c>
      <c r="D8">
        <v>0</v>
      </c>
      <c r="E8">
        <v>10</v>
      </c>
      <c r="F8">
        <f t="shared" si="3"/>
        <v>50</v>
      </c>
      <c r="G8">
        <f t="shared" si="4"/>
        <v>52</v>
      </c>
      <c r="H8">
        <v>5</v>
      </c>
      <c r="I8">
        <v>200</v>
      </c>
      <c r="J8">
        <v>0</v>
      </c>
      <c r="K8" t="s">
        <v>1</v>
      </c>
      <c r="L8">
        <v>0</v>
      </c>
      <c r="V8" t="s">
        <v>8</v>
      </c>
      <c r="W8" t="s">
        <v>135</v>
      </c>
      <c r="X8" s="2">
        <v>46132.703113425923</v>
      </c>
      <c r="Z8" s="2"/>
      <c r="AD8" t="s">
        <v>551</v>
      </c>
      <c r="AE8" s="127">
        <v>0.72</v>
      </c>
      <c r="AF8" s="29">
        <v>1044</v>
      </c>
      <c r="AG8">
        <v>1043.3</v>
      </c>
      <c r="AH8" s="122">
        <v>3</v>
      </c>
      <c r="AI8" t="s">
        <v>680</v>
      </c>
      <c r="AK8" t="s">
        <v>551</v>
      </c>
      <c r="AL8" s="131">
        <f t="shared" si="0"/>
        <v>0</v>
      </c>
      <c r="AM8" s="140">
        <f t="shared" si="1"/>
        <v>-1</v>
      </c>
      <c r="AR8" t="s">
        <v>551</v>
      </c>
      <c r="AS8">
        <v>5</v>
      </c>
      <c r="AT8">
        <v>362.4</v>
      </c>
      <c r="AU8">
        <v>363.2</v>
      </c>
      <c r="AV8" s="109">
        <v>2.3E-3</v>
      </c>
      <c r="AW8">
        <v>507</v>
      </c>
      <c r="AX8">
        <v>17.7</v>
      </c>
      <c r="AZ8">
        <f t="shared" si="2"/>
        <v>-0.80000000000001137</v>
      </c>
    </row>
    <row r="9" spans="1:61">
      <c r="A9" t="s">
        <v>552</v>
      </c>
      <c r="B9" t="s">
        <v>552</v>
      </c>
      <c r="C9">
        <v>6</v>
      </c>
      <c r="D9">
        <v>0</v>
      </c>
      <c r="E9">
        <v>10</v>
      </c>
      <c r="F9">
        <f t="shared" si="3"/>
        <v>50</v>
      </c>
      <c r="G9">
        <f t="shared" si="4"/>
        <v>52</v>
      </c>
      <c r="H9">
        <v>5</v>
      </c>
      <c r="I9">
        <v>200</v>
      </c>
      <c r="J9">
        <v>0</v>
      </c>
      <c r="K9" t="s">
        <v>1</v>
      </c>
      <c r="L9">
        <v>0</v>
      </c>
      <c r="V9" t="s">
        <v>8</v>
      </c>
      <c r="W9" t="s">
        <v>135</v>
      </c>
      <c r="X9" s="2">
        <v>46132.703958333332</v>
      </c>
      <c r="AD9" t="s">
        <v>552</v>
      </c>
      <c r="AE9" s="127">
        <v>0.76</v>
      </c>
      <c r="AF9" s="29">
        <v>909</v>
      </c>
      <c r="AG9">
        <v>909</v>
      </c>
      <c r="AH9" s="123">
        <v>1</v>
      </c>
      <c r="AI9" t="s">
        <v>679</v>
      </c>
      <c r="AK9" t="s">
        <v>552</v>
      </c>
      <c r="AL9" s="131">
        <f t="shared" si="0"/>
        <v>0</v>
      </c>
      <c r="AM9" s="140">
        <f t="shared" si="1"/>
        <v>-1</v>
      </c>
      <c r="AR9" t="s">
        <v>552</v>
      </c>
      <c r="AS9">
        <v>5</v>
      </c>
      <c r="AT9">
        <v>362.4</v>
      </c>
      <c r="AU9">
        <v>362</v>
      </c>
      <c r="AV9" s="109">
        <v>1E-3</v>
      </c>
      <c r="AW9">
        <v>1818</v>
      </c>
      <c r="AX9">
        <v>127.8</v>
      </c>
      <c r="AZ9">
        <f t="shared" si="2"/>
        <v>0.39999999999997726</v>
      </c>
    </row>
    <row r="10" spans="1:61">
      <c r="A10" t="s">
        <v>553</v>
      </c>
      <c r="B10" t="s">
        <v>553</v>
      </c>
      <c r="C10">
        <v>7</v>
      </c>
      <c r="D10">
        <v>0</v>
      </c>
      <c r="E10">
        <v>10</v>
      </c>
      <c r="F10">
        <f t="shared" si="3"/>
        <v>50</v>
      </c>
      <c r="G10">
        <f t="shared" si="4"/>
        <v>52</v>
      </c>
      <c r="H10">
        <v>5</v>
      </c>
      <c r="I10">
        <v>200</v>
      </c>
      <c r="J10">
        <v>0</v>
      </c>
      <c r="K10" t="s">
        <v>1</v>
      </c>
      <c r="L10">
        <v>0</v>
      </c>
      <c r="V10" t="s">
        <v>8</v>
      </c>
      <c r="W10" t="s">
        <v>149</v>
      </c>
      <c r="X10" s="2">
        <v>46132.713182870371</v>
      </c>
      <c r="AD10" t="s">
        <v>553</v>
      </c>
      <c r="AE10" s="127">
        <v>5.84</v>
      </c>
      <c r="AF10" s="29">
        <v>772.9</v>
      </c>
      <c r="AG10">
        <v>769.2</v>
      </c>
      <c r="AH10" s="123">
        <v>15</v>
      </c>
      <c r="AI10" t="s">
        <v>680</v>
      </c>
      <c r="AK10" t="s">
        <v>553</v>
      </c>
      <c r="AL10" s="131">
        <f t="shared" si="0"/>
        <v>0</v>
      </c>
      <c r="AM10" s="140">
        <f t="shared" si="1"/>
        <v>-1</v>
      </c>
      <c r="AR10" t="s">
        <v>553</v>
      </c>
      <c r="AS10">
        <v>5</v>
      </c>
      <c r="AT10">
        <v>362.4</v>
      </c>
      <c r="AU10">
        <v>362</v>
      </c>
      <c r="AV10" s="109">
        <v>1E-3</v>
      </c>
      <c r="AW10">
        <v>1260</v>
      </c>
      <c r="AX10">
        <v>120.6</v>
      </c>
      <c r="AZ10">
        <f t="shared" si="2"/>
        <v>0.39999999999997726</v>
      </c>
    </row>
    <row r="11" spans="1:61" ht="15" thickBot="1">
      <c r="A11" t="s">
        <v>554</v>
      </c>
      <c r="B11" t="s">
        <v>554</v>
      </c>
      <c r="C11">
        <v>8</v>
      </c>
      <c r="D11">
        <v>0</v>
      </c>
      <c r="E11">
        <v>10</v>
      </c>
      <c r="F11">
        <f t="shared" si="3"/>
        <v>50</v>
      </c>
      <c r="G11">
        <f t="shared" si="4"/>
        <v>52</v>
      </c>
      <c r="H11">
        <v>5</v>
      </c>
      <c r="I11">
        <v>200</v>
      </c>
      <c r="J11">
        <v>0</v>
      </c>
      <c r="K11" t="s">
        <v>1</v>
      </c>
      <c r="L11">
        <v>0</v>
      </c>
      <c r="Z11" s="2"/>
      <c r="AD11" t="s">
        <v>554</v>
      </c>
      <c r="AE11" s="127">
        <v>5.01</v>
      </c>
      <c r="AF11" s="29">
        <v>629.4</v>
      </c>
      <c r="AG11">
        <v>619.1</v>
      </c>
      <c r="AH11" s="123">
        <v>211</v>
      </c>
      <c r="AI11" t="s">
        <v>680</v>
      </c>
      <c r="AK11" t="s">
        <v>554</v>
      </c>
      <c r="AL11" s="131">
        <f t="shared" si="0"/>
        <v>0</v>
      </c>
      <c r="AM11" s="140">
        <f t="shared" si="1"/>
        <v>-1</v>
      </c>
      <c r="AR11" t="s">
        <v>554</v>
      </c>
      <c r="AS11">
        <v>5</v>
      </c>
      <c r="AT11">
        <v>362.4</v>
      </c>
      <c r="AU11">
        <v>360</v>
      </c>
      <c r="AV11" s="109">
        <v>6.6E-3</v>
      </c>
      <c r="AW11">
        <v>975</v>
      </c>
      <c r="AX11">
        <v>161</v>
      </c>
      <c r="AZ11">
        <f t="shared" si="2"/>
        <v>2.3999999999999773</v>
      </c>
    </row>
    <row r="12" spans="1:61">
      <c r="A12" s="62" t="s">
        <v>555</v>
      </c>
      <c r="B12" s="62" t="s">
        <v>555</v>
      </c>
      <c r="C12" s="32"/>
      <c r="D12" s="32"/>
      <c r="E12" s="32"/>
      <c r="F12">
        <f t="shared" si="3"/>
        <v>50</v>
      </c>
      <c r="G12">
        <f t="shared" si="4"/>
        <v>52</v>
      </c>
      <c r="H12">
        <v>12</v>
      </c>
      <c r="I12" s="32">
        <v>200</v>
      </c>
      <c r="J12" s="32"/>
      <c r="K12" s="32"/>
      <c r="L12" s="32"/>
      <c r="M12" s="128"/>
      <c r="N12" s="32"/>
      <c r="O12" s="125"/>
      <c r="P12" s="32"/>
      <c r="Q12" s="32"/>
      <c r="R12" s="119"/>
      <c r="S12" s="63"/>
      <c r="V12" t="s">
        <v>8</v>
      </c>
      <c r="W12" t="s">
        <v>28</v>
      </c>
      <c r="X12" s="2">
        <v>46135.009525462963</v>
      </c>
      <c r="Z12" s="2"/>
      <c r="AD12" s="62" t="s">
        <v>555</v>
      </c>
      <c r="AE12" s="127">
        <v>5.51</v>
      </c>
      <c r="AF12" s="29">
        <v>903.7</v>
      </c>
      <c r="AG12">
        <v>892.1</v>
      </c>
      <c r="AH12" s="123">
        <v>25</v>
      </c>
      <c r="AI12" t="s">
        <v>680</v>
      </c>
      <c r="AK12" s="62" t="s">
        <v>555</v>
      </c>
      <c r="AL12" s="132">
        <f>M12/AE12</f>
        <v>0</v>
      </c>
      <c r="AM12" s="141">
        <f>(O12-AF12)/AF12</f>
        <v>-1</v>
      </c>
      <c r="AR12" t="s">
        <v>555</v>
      </c>
      <c r="AS12">
        <v>12</v>
      </c>
      <c r="AT12">
        <v>1044</v>
      </c>
      <c r="AU12">
        <v>1046.7</v>
      </c>
      <c r="AV12" s="109">
        <v>2.5999999999999999E-3</v>
      </c>
      <c r="AW12">
        <v>330</v>
      </c>
      <c r="AX12">
        <v>1</v>
      </c>
      <c r="AZ12">
        <f t="shared" si="2"/>
        <v>-2.7000000000000455</v>
      </c>
    </row>
    <row r="13" spans="1:61">
      <c r="A13" s="64" t="s">
        <v>556</v>
      </c>
      <c r="B13" s="64" t="s">
        <v>556</v>
      </c>
      <c r="C13" s="54">
        <v>1</v>
      </c>
      <c r="D13" s="54">
        <v>0</v>
      </c>
      <c r="E13" s="54">
        <v>10</v>
      </c>
      <c r="F13">
        <f t="shared" si="3"/>
        <v>50</v>
      </c>
      <c r="G13">
        <f t="shared" si="4"/>
        <v>52</v>
      </c>
      <c r="H13">
        <v>11</v>
      </c>
      <c r="I13" s="54">
        <v>200</v>
      </c>
      <c r="J13" s="54">
        <v>0</v>
      </c>
      <c r="K13" s="54" t="s">
        <v>1</v>
      </c>
      <c r="L13" s="54">
        <v>0</v>
      </c>
      <c r="M13" s="129"/>
      <c r="N13" s="54"/>
      <c r="O13" s="126"/>
      <c r="P13" s="54"/>
      <c r="Q13" s="54"/>
      <c r="R13" s="120"/>
      <c r="S13" s="65"/>
      <c r="V13" t="s">
        <v>8</v>
      </c>
      <c r="W13" t="s">
        <v>28</v>
      </c>
      <c r="X13" s="2">
        <v>46135.009525462963</v>
      </c>
      <c r="Z13" s="2"/>
      <c r="AD13" s="64" t="s">
        <v>556</v>
      </c>
      <c r="AE13" s="127">
        <v>5.0599999999999996</v>
      </c>
      <c r="AF13" s="29">
        <v>793</v>
      </c>
      <c r="AG13">
        <v>791.3</v>
      </c>
      <c r="AH13" s="123">
        <v>3</v>
      </c>
      <c r="AI13" t="s">
        <v>680</v>
      </c>
      <c r="AK13" s="64" t="s">
        <v>556</v>
      </c>
      <c r="AL13" s="133">
        <f t="shared" ref="AL13:AL31" si="5">M13/AE13</f>
        <v>0</v>
      </c>
      <c r="AM13" s="142">
        <f t="shared" ref="AM13:AM31" si="6">(O13-AF13)/AF13</f>
        <v>-1</v>
      </c>
      <c r="AR13" t="s">
        <v>556</v>
      </c>
      <c r="AS13">
        <v>11</v>
      </c>
      <c r="AT13">
        <v>909</v>
      </c>
      <c r="AU13">
        <v>911.4</v>
      </c>
      <c r="AV13" s="109">
        <v>2.7000000000000001E-3</v>
      </c>
      <c r="AW13">
        <v>675</v>
      </c>
      <c r="AX13">
        <v>12.1</v>
      </c>
      <c r="AZ13">
        <f t="shared" si="2"/>
        <v>-2.3999999999999773</v>
      </c>
    </row>
    <row r="14" spans="1:61">
      <c r="A14" s="64" t="s">
        <v>557</v>
      </c>
      <c r="B14" s="64" t="s">
        <v>557</v>
      </c>
      <c r="C14" s="54">
        <v>1</v>
      </c>
      <c r="D14" s="54">
        <v>0</v>
      </c>
      <c r="E14" s="54">
        <v>10</v>
      </c>
      <c r="F14">
        <f t="shared" si="3"/>
        <v>50</v>
      </c>
      <c r="G14">
        <f t="shared" si="4"/>
        <v>52</v>
      </c>
      <c r="H14">
        <v>9</v>
      </c>
      <c r="I14" s="54">
        <v>200</v>
      </c>
      <c r="J14" s="54">
        <v>0</v>
      </c>
      <c r="K14" s="54" t="s">
        <v>1</v>
      </c>
      <c r="L14" s="54">
        <v>0</v>
      </c>
      <c r="M14" s="129"/>
      <c r="N14" s="54"/>
      <c r="O14" s="126"/>
      <c r="P14" s="54"/>
      <c r="Q14" s="54"/>
      <c r="R14" s="120"/>
      <c r="S14" s="65"/>
      <c r="V14" t="s">
        <v>8</v>
      </c>
      <c r="W14" t="s">
        <v>28</v>
      </c>
      <c r="X14" s="2">
        <v>46135.057905092595</v>
      </c>
      <c r="AD14" s="64" t="s">
        <v>557</v>
      </c>
      <c r="AE14" s="127">
        <v>17</v>
      </c>
      <c r="AF14" s="29">
        <v>711.1</v>
      </c>
      <c r="AG14">
        <v>707.2</v>
      </c>
      <c r="AH14" s="123">
        <v>17</v>
      </c>
      <c r="AI14" t="s">
        <v>680</v>
      </c>
      <c r="AK14" s="64" t="s">
        <v>557</v>
      </c>
      <c r="AL14" s="133">
        <f t="shared" si="5"/>
        <v>0</v>
      </c>
      <c r="AM14" s="142">
        <f t="shared" si="6"/>
        <v>-1</v>
      </c>
      <c r="AR14" t="s">
        <v>557</v>
      </c>
      <c r="AS14">
        <v>9</v>
      </c>
      <c r="AT14">
        <v>772.9</v>
      </c>
      <c r="AU14">
        <v>769.8</v>
      </c>
      <c r="AV14" s="109">
        <v>4.0000000000000001E-3</v>
      </c>
      <c r="AW14">
        <v>621</v>
      </c>
      <c r="AX14">
        <v>24.1</v>
      </c>
      <c r="AZ14">
        <f t="shared" si="2"/>
        <v>3.1000000000000227</v>
      </c>
    </row>
    <row r="15" spans="1:61">
      <c r="A15" s="64" t="s">
        <v>559</v>
      </c>
      <c r="B15" s="64" t="s">
        <v>559</v>
      </c>
      <c r="C15" s="54">
        <v>2</v>
      </c>
      <c r="D15" s="54">
        <v>0</v>
      </c>
      <c r="E15" s="54">
        <v>10</v>
      </c>
      <c r="F15">
        <f t="shared" si="3"/>
        <v>50</v>
      </c>
      <c r="G15">
        <f t="shared" si="4"/>
        <v>52</v>
      </c>
      <c r="H15">
        <v>6</v>
      </c>
      <c r="I15" s="54">
        <v>200</v>
      </c>
      <c r="J15" s="54">
        <v>0</v>
      </c>
      <c r="K15" s="54" t="s">
        <v>1</v>
      </c>
      <c r="L15" s="54">
        <v>0</v>
      </c>
      <c r="M15" s="129"/>
      <c r="N15" s="54"/>
      <c r="O15" s="126"/>
      <c r="P15" s="54"/>
      <c r="Q15" s="54"/>
      <c r="R15" s="120"/>
      <c r="S15" s="65"/>
      <c r="T15">
        <v>72</v>
      </c>
      <c r="V15" t="s">
        <v>8</v>
      </c>
      <c r="W15" t="s">
        <v>28</v>
      </c>
      <c r="X15" s="2">
        <v>46135.10496527778</v>
      </c>
      <c r="AD15" s="64" t="s">
        <v>559</v>
      </c>
      <c r="AE15" s="127">
        <v>21000</v>
      </c>
      <c r="AF15" s="29">
        <v>622.20000000000005</v>
      </c>
      <c r="AG15">
        <v>594.70000000000005</v>
      </c>
      <c r="AH15" s="123">
        <v>14049</v>
      </c>
      <c r="AI15" t="s">
        <v>680</v>
      </c>
      <c r="AK15" s="64" t="s">
        <v>559</v>
      </c>
      <c r="AL15" s="133">
        <f t="shared" si="5"/>
        <v>0</v>
      </c>
      <c r="AM15" s="142">
        <f t="shared" si="6"/>
        <v>-1</v>
      </c>
      <c r="AR15" t="s">
        <v>559</v>
      </c>
      <c r="AS15">
        <v>6</v>
      </c>
      <c r="AT15">
        <v>625.4</v>
      </c>
      <c r="AU15">
        <v>620.6</v>
      </c>
      <c r="AV15" s="109">
        <v>7.7000000000000002E-3</v>
      </c>
      <c r="AW15">
        <v>728</v>
      </c>
      <c r="AX15">
        <v>53.4</v>
      </c>
      <c r="AZ15">
        <f t="shared" si="2"/>
        <v>4.7999999999999545</v>
      </c>
    </row>
    <row r="16" spans="1:61">
      <c r="A16" s="64" t="s">
        <v>560</v>
      </c>
      <c r="B16" s="64" t="s">
        <v>560</v>
      </c>
      <c r="C16" s="54">
        <v>3</v>
      </c>
      <c r="D16" s="54">
        <v>0</v>
      </c>
      <c r="E16" s="54">
        <v>10</v>
      </c>
      <c r="F16">
        <f t="shared" si="3"/>
        <v>50</v>
      </c>
      <c r="G16">
        <f t="shared" si="4"/>
        <v>52</v>
      </c>
      <c r="H16">
        <v>9</v>
      </c>
      <c r="I16" s="54">
        <v>200</v>
      </c>
      <c r="J16" s="54">
        <v>0</v>
      </c>
      <c r="K16" s="54" t="s">
        <v>1</v>
      </c>
      <c r="L16" s="54">
        <v>0</v>
      </c>
      <c r="M16" s="129"/>
      <c r="N16" s="54"/>
      <c r="O16" s="126"/>
      <c r="P16" s="54"/>
      <c r="Q16" s="54"/>
      <c r="R16" s="120"/>
      <c r="S16" s="65"/>
      <c r="T16">
        <v>62</v>
      </c>
      <c r="V16" t="s">
        <v>8</v>
      </c>
      <c r="W16" t="s">
        <v>28</v>
      </c>
      <c r="X16" s="2">
        <v>46135.147511574076</v>
      </c>
      <c r="Z16" s="2"/>
      <c r="AD16" s="64" t="s">
        <v>560</v>
      </c>
      <c r="AE16" s="127">
        <v>74.27</v>
      </c>
      <c r="AF16" s="29">
        <v>790.4</v>
      </c>
      <c r="AG16">
        <v>775.3</v>
      </c>
      <c r="AH16" s="123">
        <v>297</v>
      </c>
      <c r="AI16" t="s">
        <v>680</v>
      </c>
      <c r="AK16" s="64" t="s">
        <v>560</v>
      </c>
      <c r="AL16" s="133">
        <f t="shared" si="5"/>
        <v>0</v>
      </c>
      <c r="AM16" s="142">
        <f t="shared" si="6"/>
        <v>-1</v>
      </c>
      <c r="AR16" t="s">
        <v>560</v>
      </c>
      <c r="AS16">
        <v>9</v>
      </c>
      <c r="AT16">
        <v>899.3</v>
      </c>
      <c r="AU16">
        <v>911</v>
      </c>
      <c r="AV16" s="109">
        <v>1.29E-2</v>
      </c>
      <c r="AW16">
        <v>427</v>
      </c>
      <c r="AX16">
        <v>3.8</v>
      </c>
      <c r="AZ16">
        <f t="shared" si="2"/>
        <v>-11.700000000000045</v>
      </c>
    </row>
    <row r="17" spans="1:64">
      <c r="A17" s="64" t="s">
        <v>561</v>
      </c>
      <c r="B17" s="64" t="s">
        <v>561</v>
      </c>
      <c r="C17" s="54"/>
      <c r="D17" s="54"/>
      <c r="E17" s="54"/>
      <c r="F17">
        <f t="shared" si="3"/>
        <v>50</v>
      </c>
      <c r="G17">
        <f t="shared" si="4"/>
        <v>52</v>
      </c>
      <c r="H17">
        <v>6</v>
      </c>
      <c r="I17" s="54"/>
      <c r="J17" s="54"/>
      <c r="K17" s="54"/>
      <c r="L17" s="54"/>
      <c r="M17" s="129"/>
      <c r="N17" s="54"/>
      <c r="O17" s="126"/>
      <c r="P17" s="54"/>
      <c r="Q17" s="54"/>
      <c r="R17" s="120"/>
      <c r="S17" s="65"/>
      <c r="T17">
        <v>62</v>
      </c>
      <c r="V17" t="s">
        <v>8</v>
      </c>
      <c r="W17" t="s">
        <v>28</v>
      </c>
      <c r="X17" s="2">
        <v>46135.200335648151</v>
      </c>
      <c r="Z17" s="2"/>
      <c r="AD17" s="64" t="s">
        <v>561</v>
      </c>
      <c r="AE17" s="127">
        <v>14.65</v>
      </c>
      <c r="AF17" s="29">
        <v>697</v>
      </c>
      <c r="AG17">
        <v>695.1</v>
      </c>
      <c r="AH17" s="123">
        <v>13</v>
      </c>
      <c r="AI17" t="s">
        <v>680</v>
      </c>
      <c r="AK17" s="64" t="s">
        <v>561</v>
      </c>
      <c r="AL17" s="133">
        <f t="shared" si="5"/>
        <v>0</v>
      </c>
      <c r="AM17" s="142">
        <f t="shared" si="6"/>
        <v>-1</v>
      </c>
      <c r="AR17" t="s">
        <v>561</v>
      </c>
      <c r="AS17">
        <v>6</v>
      </c>
      <c r="AT17">
        <v>793</v>
      </c>
      <c r="AU17">
        <v>831.2</v>
      </c>
      <c r="AV17" s="109">
        <v>4.5900000000000003E-2</v>
      </c>
      <c r="AW17">
        <v>608</v>
      </c>
      <c r="AX17">
        <v>14.9</v>
      </c>
      <c r="AZ17">
        <f t="shared" si="2"/>
        <v>-38.200000000000045</v>
      </c>
    </row>
    <row r="18" spans="1:64">
      <c r="A18" s="64" t="s">
        <v>562</v>
      </c>
      <c r="B18" s="64" t="s">
        <v>562</v>
      </c>
      <c r="C18" s="54"/>
      <c r="D18" s="54"/>
      <c r="E18" s="54"/>
      <c r="F18">
        <f t="shared" si="3"/>
        <v>50</v>
      </c>
      <c r="G18">
        <f t="shared" si="4"/>
        <v>52</v>
      </c>
      <c r="H18">
        <v>7</v>
      </c>
      <c r="I18" s="54"/>
      <c r="J18" s="54"/>
      <c r="K18" s="54"/>
      <c r="L18" s="54"/>
      <c r="M18" s="129"/>
      <c r="N18" s="54"/>
      <c r="O18" s="126"/>
      <c r="P18" s="54"/>
      <c r="Q18" s="54"/>
      <c r="R18" s="120"/>
      <c r="S18" s="65"/>
      <c r="T18">
        <f>SUM(T15:T17)</f>
        <v>196</v>
      </c>
      <c r="V18" t="s">
        <v>8</v>
      </c>
      <c r="W18" t="s">
        <v>28</v>
      </c>
      <c r="X18" s="2">
        <v>46135.244039351855</v>
      </c>
      <c r="Z18" s="2"/>
      <c r="AD18" s="64" t="s">
        <v>562</v>
      </c>
      <c r="AE18" s="127">
        <v>5.22</v>
      </c>
      <c r="AF18" s="29">
        <v>714.4</v>
      </c>
      <c r="AG18">
        <v>696.3</v>
      </c>
      <c r="AH18" s="123">
        <v>13</v>
      </c>
      <c r="AI18" t="s">
        <v>680</v>
      </c>
      <c r="AK18" s="64" t="s">
        <v>562</v>
      </c>
      <c r="AL18" s="133">
        <f t="shared" si="5"/>
        <v>0</v>
      </c>
      <c r="AM18" s="142">
        <f t="shared" si="6"/>
        <v>-1</v>
      </c>
      <c r="AR18" t="s">
        <v>562</v>
      </c>
      <c r="AS18">
        <v>7</v>
      </c>
      <c r="AT18">
        <v>711.1</v>
      </c>
      <c r="AU18">
        <v>716.6</v>
      </c>
      <c r="AV18" s="109">
        <v>7.6E-3</v>
      </c>
      <c r="AW18">
        <v>649</v>
      </c>
      <c r="AX18">
        <v>28.6</v>
      </c>
      <c r="AZ18">
        <f t="shared" si="2"/>
        <v>-5.5</v>
      </c>
    </row>
    <row r="19" spans="1:64" ht="15" thickBot="1">
      <c r="A19" s="64" t="s">
        <v>563</v>
      </c>
      <c r="B19" s="64" t="s">
        <v>563</v>
      </c>
      <c r="C19" s="54"/>
      <c r="D19" s="54"/>
      <c r="E19" s="54"/>
      <c r="F19">
        <f t="shared" si="3"/>
        <v>50</v>
      </c>
      <c r="G19">
        <f t="shared" si="4"/>
        <v>52</v>
      </c>
      <c r="H19">
        <v>6</v>
      </c>
      <c r="I19" s="54"/>
      <c r="J19" s="54"/>
      <c r="K19" s="54"/>
      <c r="L19" s="54"/>
      <c r="M19" s="129"/>
      <c r="N19" s="54"/>
      <c r="O19" s="126"/>
      <c r="P19" s="54"/>
      <c r="Q19" s="54"/>
      <c r="R19" s="120"/>
      <c r="S19" s="65"/>
      <c r="V19" t="s">
        <v>8</v>
      </c>
      <c r="W19" t="s">
        <v>538</v>
      </c>
      <c r="X19" s="2">
        <v>46135.406666666669</v>
      </c>
      <c r="Z19" s="2"/>
      <c r="AD19" s="64" t="s">
        <v>563</v>
      </c>
      <c r="AE19" s="127">
        <v>1444</v>
      </c>
      <c r="AF19" s="29">
        <v>636.9</v>
      </c>
      <c r="AG19">
        <v>614.79999999999995</v>
      </c>
      <c r="AH19" s="124">
        <v>1695</v>
      </c>
      <c r="AI19" t="s">
        <v>680</v>
      </c>
      <c r="AK19" s="64" t="s">
        <v>563</v>
      </c>
      <c r="AL19" s="133">
        <f t="shared" si="5"/>
        <v>0</v>
      </c>
      <c r="AM19" s="142">
        <f t="shared" si="6"/>
        <v>-1</v>
      </c>
      <c r="AR19" t="s">
        <v>563</v>
      </c>
      <c r="AS19">
        <v>6</v>
      </c>
      <c r="AT19">
        <v>617.70000000000005</v>
      </c>
      <c r="AU19">
        <v>606.29999999999995</v>
      </c>
      <c r="AV19" s="109">
        <v>1.8800000000000001E-2</v>
      </c>
      <c r="AW19">
        <v>768</v>
      </c>
      <c r="AX19">
        <v>59.1</v>
      </c>
      <c r="AZ19">
        <f t="shared" si="2"/>
        <v>11.400000000000091</v>
      </c>
    </row>
    <row r="20" spans="1:64">
      <c r="A20" s="64" t="s">
        <v>564</v>
      </c>
      <c r="B20" s="64" t="s">
        <v>564</v>
      </c>
      <c r="C20" s="54"/>
      <c r="D20" s="54"/>
      <c r="E20" s="54"/>
      <c r="F20">
        <f t="shared" si="3"/>
        <v>50</v>
      </c>
      <c r="G20">
        <f t="shared" si="4"/>
        <v>52</v>
      </c>
      <c r="H20">
        <v>8</v>
      </c>
      <c r="I20" s="54"/>
      <c r="J20" s="54"/>
      <c r="K20" s="54"/>
      <c r="L20" s="54"/>
      <c r="M20" s="129"/>
      <c r="N20" s="54"/>
      <c r="O20" s="126"/>
      <c r="P20" s="54"/>
      <c r="Q20" s="54"/>
      <c r="R20" s="120"/>
      <c r="S20" s="65"/>
      <c r="V20" t="s">
        <v>8</v>
      </c>
      <c r="W20" t="s">
        <v>539</v>
      </c>
      <c r="X20" s="2">
        <v>46135.461712962962</v>
      </c>
      <c r="Y20" t="s">
        <v>95</v>
      </c>
      <c r="AD20" s="64" t="s">
        <v>564</v>
      </c>
      <c r="AE20" s="127">
        <v>21600</v>
      </c>
      <c r="AF20" s="29">
        <v>990.1</v>
      </c>
      <c r="AG20">
        <v>850</v>
      </c>
      <c r="AH20" s="118">
        <v>100773</v>
      </c>
      <c r="AI20" t="s">
        <v>680</v>
      </c>
      <c r="AK20" s="64" t="s">
        <v>564</v>
      </c>
      <c r="AL20" s="133">
        <f t="shared" si="5"/>
        <v>0</v>
      </c>
      <c r="AM20" s="142">
        <f>(O20-AF20)/AF20</f>
        <v>-1</v>
      </c>
      <c r="AR20" t="s">
        <v>564</v>
      </c>
      <c r="AS20">
        <v>8</v>
      </c>
      <c r="AT20">
        <v>786.8</v>
      </c>
      <c r="AU20">
        <v>784</v>
      </c>
      <c r="AV20" s="109">
        <v>3.5999999999999999E-3</v>
      </c>
      <c r="AW20">
        <v>431</v>
      </c>
      <c r="AX20">
        <v>9</v>
      </c>
      <c r="AZ20">
        <f t="shared" si="2"/>
        <v>2.7999999999999545</v>
      </c>
    </row>
    <row r="21" spans="1:64">
      <c r="A21" s="64" t="s">
        <v>565</v>
      </c>
      <c r="B21" s="64" t="s">
        <v>565</v>
      </c>
      <c r="C21" s="54"/>
      <c r="D21" s="54"/>
      <c r="E21" s="54"/>
      <c r="F21">
        <f t="shared" si="3"/>
        <v>50</v>
      </c>
      <c r="G21">
        <f t="shared" si="4"/>
        <v>52</v>
      </c>
      <c r="H21">
        <v>7</v>
      </c>
      <c r="I21" s="54"/>
      <c r="J21" s="54"/>
      <c r="K21" s="54"/>
      <c r="L21" s="54"/>
      <c r="M21" s="129"/>
      <c r="N21" s="54"/>
      <c r="O21" s="126"/>
      <c r="P21" s="54"/>
      <c r="Q21" s="54"/>
      <c r="R21" s="120"/>
      <c r="S21" s="65"/>
      <c r="V21" t="s">
        <v>8</v>
      </c>
      <c r="W21" t="s">
        <v>539</v>
      </c>
      <c r="X21" s="2">
        <v>46135.511331018519</v>
      </c>
      <c r="AD21" s="64" t="s">
        <v>565</v>
      </c>
      <c r="AE21" s="127">
        <v>21600</v>
      </c>
      <c r="AF21" s="29">
        <v>840.1</v>
      </c>
      <c r="AG21">
        <v>721.8</v>
      </c>
      <c r="AH21" s="118">
        <v>27090</v>
      </c>
      <c r="AI21" t="s">
        <v>680</v>
      </c>
      <c r="AK21" s="64" t="s">
        <v>565</v>
      </c>
      <c r="AL21" s="133">
        <f t="shared" si="5"/>
        <v>0</v>
      </c>
      <c r="AM21" s="142">
        <f t="shared" si="6"/>
        <v>-1</v>
      </c>
      <c r="AR21" t="s">
        <v>565</v>
      </c>
      <c r="AS21">
        <v>7</v>
      </c>
      <c r="AT21">
        <v>697</v>
      </c>
      <c r="AU21">
        <v>702</v>
      </c>
      <c r="AV21" s="109">
        <v>7.1000000000000004E-3</v>
      </c>
      <c r="AW21">
        <v>456</v>
      </c>
      <c r="AX21">
        <v>17.100000000000001</v>
      </c>
      <c r="AZ21">
        <f t="shared" si="2"/>
        <v>-5</v>
      </c>
    </row>
    <row r="22" spans="1:64" ht="15" thickBot="1">
      <c r="A22" s="64" t="s">
        <v>566</v>
      </c>
      <c r="B22" s="64" t="s">
        <v>566</v>
      </c>
      <c r="C22" s="54"/>
      <c r="D22" s="54"/>
      <c r="E22" s="54"/>
      <c r="F22">
        <f t="shared" si="3"/>
        <v>50</v>
      </c>
      <c r="G22">
        <f t="shared" si="4"/>
        <v>52</v>
      </c>
      <c r="H22">
        <v>7</v>
      </c>
      <c r="I22" s="54"/>
      <c r="J22" s="54"/>
      <c r="K22" s="54"/>
      <c r="L22" s="54"/>
      <c r="M22" s="129"/>
      <c r="N22" s="54"/>
      <c r="O22" s="126"/>
      <c r="P22" s="54"/>
      <c r="Q22" s="54"/>
      <c r="R22" s="120"/>
      <c r="S22" s="65"/>
      <c r="V22" t="s">
        <v>8</v>
      </c>
      <c r="W22" t="s">
        <v>540</v>
      </c>
      <c r="X22" s="2">
        <v>46135.556655092594</v>
      </c>
      <c r="Z22" s="2"/>
      <c r="AD22" s="64" t="s">
        <v>566</v>
      </c>
      <c r="AE22" s="127">
        <v>21600</v>
      </c>
      <c r="AF22" s="29">
        <v>737</v>
      </c>
      <c r="AG22">
        <v>645.20000000000005</v>
      </c>
      <c r="AH22" s="118">
        <v>4162</v>
      </c>
      <c r="AI22" t="s">
        <v>680</v>
      </c>
      <c r="AK22" s="64" t="s">
        <v>566</v>
      </c>
      <c r="AL22" s="133">
        <f t="shared" si="5"/>
        <v>0</v>
      </c>
      <c r="AM22" s="142">
        <f t="shared" si="6"/>
        <v>-1</v>
      </c>
      <c r="AR22" t="s">
        <v>566</v>
      </c>
      <c r="AS22">
        <v>7</v>
      </c>
      <c r="AT22">
        <v>707.2</v>
      </c>
      <c r="AU22">
        <v>698.5</v>
      </c>
      <c r="AV22" s="109">
        <v>1.2500000000000001E-2</v>
      </c>
      <c r="AW22">
        <v>568</v>
      </c>
      <c r="AX22">
        <v>25.1</v>
      </c>
      <c r="AZ22">
        <f t="shared" si="2"/>
        <v>8.7000000000000455</v>
      </c>
    </row>
    <row r="23" spans="1:64" s="75" customFormat="1" ht="15" thickBot="1">
      <c r="A23" s="66" t="s">
        <v>567</v>
      </c>
      <c r="B23" s="66" t="s">
        <v>567</v>
      </c>
      <c r="C23" s="39"/>
      <c r="D23" s="39"/>
      <c r="E23" s="39"/>
      <c r="F23">
        <f t="shared" si="3"/>
        <v>50</v>
      </c>
      <c r="G23">
        <f t="shared" si="4"/>
        <v>52</v>
      </c>
      <c r="H23">
        <v>6</v>
      </c>
      <c r="I23" s="39"/>
      <c r="J23" s="39"/>
      <c r="K23" s="39"/>
      <c r="L23" s="39"/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567</v>
      </c>
      <c r="AE23" s="127">
        <v>32.54</v>
      </c>
      <c r="AF23" s="29">
        <v>545.79999999999995</v>
      </c>
      <c r="AG23">
        <v>545.79999999999995</v>
      </c>
      <c r="AH23" s="118">
        <v>1</v>
      </c>
      <c r="AI23" t="s">
        <v>679</v>
      </c>
      <c r="AJ23"/>
      <c r="AK23" s="66" t="s">
        <v>567</v>
      </c>
      <c r="AL23" s="134">
        <f t="shared" si="5"/>
        <v>0</v>
      </c>
      <c r="AM23" s="143">
        <f t="shared" si="6"/>
        <v>-1</v>
      </c>
      <c r="AN23"/>
      <c r="AO23" s="118"/>
      <c r="AP23"/>
      <c r="AQ23"/>
      <c r="AR23" t="s">
        <v>567</v>
      </c>
      <c r="AS23">
        <v>6</v>
      </c>
      <c r="AT23">
        <v>630.20000000000005</v>
      </c>
      <c r="AU23">
        <v>616.70000000000005</v>
      </c>
      <c r="AV23" s="109">
        <v>2.1899999999999999E-2</v>
      </c>
      <c r="AW23">
        <v>480</v>
      </c>
      <c r="AX23">
        <v>29.6</v>
      </c>
      <c r="AY23"/>
      <c r="AZ23">
        <f t="shared" si="2"/>
        <v>13.5</v>
      </c>
      <c r="BC23"/>
      <c r="BE23"/>
      <c r="BF23"/>
      <c r="BG23"/>
      <c r="BH23"/>
      <c r="BI23"/>
      <c r="BJ23"/>
      <c r="BK23"/>
      <c r="BL23"/>
    </row>
    <row r="24" spans="1:64">
      <c r="A24" t="s">
        <v>568</v>
      </c>
      <c r="B24" t="s">
        <v>568</v>
      </c>
      <c r="C24">
        <v>4</v>
      </c>
      <c r="D24">
        <v>0</v>
      </c>
      <c r="E24">
        <v>10</v>
      </c>
      <c r="F24">
        <f t="shared" si="3"/>
        <v>50</v>
      </c>
      <c r="G24">
        <f t="shared" si="4"/>
        <v>52</v>
      </c>
      <c r="H24">
        <v>8</v>
      </c>
      <c r="I24">
        <v>200</v>
      </c>
      <c r="J24">
        <v>0</v>
      </c>
      <c r="K24" t="s">
        <v>1</v>
      </c>
      <c r="L24">
        <v>13.4056</v>
      </c>
      <c r="Z24" s="2"/>
      <c r="AD24" t="s">
        <v>568</v>
      </c>
      <c r="AE24" s="127">
        <v>21600</v>
      </c>
      <c r="AF24" s="29">
        <v>885.6</v>
      </c>
      <c r="AG24">
        <v>761.5</v>
      </c>
      <c r="AH24" s="118">
        <v>14840</v>
      </c>
      <c r="AI24" t="s">
        <v>680</v>
      </c>
      <c r="AK24" t="s">
        <v>568</v>
      </c>
      <c r="AL24" s="131">
        <f t="shared" si="5"/>
        <v>0</v>
      </c>
      <c r="AM24" s="140">
        <f t="shared" si="6"/>
        <v>-1</v>
      </c>
      <c r="AR24" t="s">
        <v>568</v>
      </c>
      <c r="AS24">
        <v>8</v>
      </c>
      <c r="AT24">
        <v>944</v>
      </c>
      <c r="AU24">
        <v>874.8</v>
      </c>
      <c r="AV24" s="109">
        <v>7.9100000000000004E-2</v>
      </c>
      <c r="AW24">
        <v>343</v>
      </c>
      <c r="AX24">
        <v>2.2000000000000002</v>
      </c>
      <c r="AZ24">
        <f t="shared" si="2"/>
        <v>69.200000000000045</v>
      </c>
    </row>
    <row r="25" spans="1:64">
      <c r="A25" t="s">
        <v>569</v>
      </c>
      <c r="B25" t="s">
        <v>569</v>
      </c>
      <c r="F25">
        <f t="shared" si="3"/>
        <v>50</v>
      </c>
      <c r="G25">
        <f t="shared" si="4"/>
        <v>52</v>
      </c>
      <c r="H25">
        <v>7</v>
      </c>
      <c r="I25">
        <v>200</v>
      </c>
      <c r="J25">
        <v>0</v>
      </c>
      <c r="K25" t="s">
        <v>1</v>
      </c>
      <c r="L25">
        <v>127.05759999999999</v>
      </c>
      <c r="AD25" t="s">
        <v>569</v>
      </c>
      <c r="AE25" s="127">
        <v>4603</v>
      </c>
      <c r="AF25" s="29">
        <v>741.4</v>
      </c>
      <c r="AG25">
        <v>664.4</v>
      </c>
      <c r="AH25" s="118">
        <v>4841</v>
      </c>
      <c r="AI25" t="s">
        <v>680</v>
      </c>
      <c r="AK25" t="s">
        <v>569</v>
      </c>
      <c r="AL25" s="131">
        <f t="shared" si="5"/>
        <v>0</v>
      </c>
      <c r="AM25" s="140">
        <f t="shared" si="6"/>
        <v>-1</v>
      </c>
      <c r="AR25" t="s">
        <v>569</v>
      </c>
      <c r="AS25">
        <v>7</v>
      </c>
      <c r="AT25">
        <v>822.5</v>
      </c>
      <c r="AU25">
        <v>765.9</v>
      </c>
      <c r="AV25" s="109">
        <v>7.3999999999999996E-2</v>
      </c>
      <c r="AW25">
        <v>472</v>
      </c>
      <c r="AX25">
        <v>7.4</v>
      </c>
      <c r="AZ25">
        <f t="shared" si="2"/>
        <v>56.600000000000023</v>
      </c>
    </row>
    <row r="26" spans="1:64">
      <c r="A26" t="s">
        <v>571</v>
      </c>
      <c r="B26" t="s">
        <v>571</v>
      </c>
      <c r="F26">
        <f t="shared" si="3"/>
        <v>50</v>
      </c>
      <c r="G26">
        <f t="shared" si="4"/>
        <v>52</v>
      </c>
      <c r="H26">
        <v>6</v>
      </c>
      <c r="I26">
        <v>200</v>
      </c>
      <c r="J26">
        <v>0</v>
      </c>
      <c r="K26" t="s">
        <v>1</v>
      </c>
      <c r="L26">
        <v>601.54280000000006</v>
      </c>
      <c r="AD26" t="s">
        <v>571</v>
      </c>
      <c r="AE26" s="127">
        <v>21600</v>
      </c>
      <c r="AF26" s="29">
        <v>642.70000000000005</v>
      </c>
      <c r="AG26">
        <v>603.5</v>
      </c>
      <c r="AH26" s="118">
        <v>9087</v>
      </c>
      <c r="AI26" t="s">
        <v>680</v>
      </c>
      <c r="AK26" t="s">
        <v>571</v>
      </c>
      <c r="AL26" s="131">
        <f t="shared" si="5"/>
        <v>0</v>
      </c>
      <c r="AM26" s="140">
        <f t="shared" si="6"/>
        <v>-1</v>
      </c>
      <c r="AR26" t="s">
        <v>571</v>
      </c>
      <c r="AS26">
        <v>6</v>
      </c>
      <c r="AT26">
        <v>710.9</v>
      </c>
      <c r="AU26">
        <v>671</v>
      </c>
      <c r="AV26" s="109">
        <v>5.9400000000000001E-2</v>
      </c>
      <c r="AW26">
        <v>687</v>
      </c>
      <c r="AX26">
        <v>21.2</v>
      </c>
      <c r="AZ26">
        <f t="shared" si="2"/>
        <v>39.899999999999977</v>
      </c>
    </row>
    <row r="27" spans="1:64">
      <c r="A27" t="s">
        <v>573</v>
      </c>
      <c r="B27" t="s">
        <v>573</v>
      </c>
      <c r="F27">
        <f t="shared" si="3"/>
        <v>50</v>
      </c>
      <c r="G27">
        <f t="shared" si="4"/>
        <v>52</v>
      </c>
      <c r="H27">
        <v>5</v>
      </c>
      <c r="I27">
        <v>200</v>
      </c>
      <c r="J27">
        <v>0</v>
      </c>
      <c r="K27" t="s">
        <v>1</v>
      </c>
      <c r="L27">
        <v>601.19159999999999</v>
      </c>
      <c r="Z27" s="2"/>
      <c r="AD27" t="s">
        <v>573</v>
      </c>
      <c r="AE27" s="127">
        <v>21600</v>
      </c>
      <c r="AF27" s="29">
        <v>598.1</v>
      </c>
      <c r="AG27">
        <v>541.1</v>
      </c>
      <c r="AH27" s="118">
        <v>4595</v>
      </c>
      <c r="AI27" t="s">
        <v>680</v>
      </c>
      <c r="AK27" t="s">
        <v>573</v>
      </c>
      <c r="AL27" s="131">
        <f t="shared" si="5"/>
        <v>0</v>
      </c>
      <c r="AM27" s="140">
        <f t="shared" si="6"/>
        <v>-1</v>
      </c>
      <c r="AR27" t="s">
        <v>573</v>
      </c>
      <c r="AS27">
        <v>5</v>
      </c>
      <c r="AT27">
        <v>545.79999999999995</v>
      </c>
      <c r="AU27">
        <v>544</v>
      </c>
      <c r="AV27" s="109">
        <v>3.3E-3</v>
      </c>
      <c r="AW27">
        <v>790</v>
      </c>
      <c r="AX27">
        <v>40.299999999999997</v>
      </c>
      <c r="AZ27">
        <f t="shared" si="2"/>
        <v>1.7999999999999545</v>
      </c>
    </row>
    <row r="28" spans="1:64">
      <c r="A28" t="s">
        <v>575</v>
      </c>
      <c r="B28" t="s">
        <v>575</v>
      </c>
      <c r="F28">
        <f t="shared" si="3"/>
        <v>50</v>
      </c>
      <c r="G28">
        <f t="shared" si="4"/>
        <v>52</v>
      </c>
      <c r="H28">
        <v>8</v>
      </c>
      <c r="I28">
        <v>200</v>
      </c>
      <c r="J28">
        <v>0</v>
      </c>
      <c r="K28" t="s">
        <v>1</v>
      </c>
      <c r="L28">
        <v>600.90710000000001</v>
      </c>
      <c r="Z28" s="2"/>
      <c r="AD28" t="s">
        <v>575</v>
      </c>
      <c r="AE28" s="127">
        <v>3286</v>
      </c>
      <c r="AF28" s="29">
        <v>1223.2</v>
      </c>
      <c r="AG28">
        <v>1164.4000000000001</v>
      </c>
      <c r="AH28" s="118">
        <v>3052</v>
      </c>
      <c r="AI28" t="s">
        <v>680</v>
      </c>
      <c r="AK28" t="s">
        <v>575</v>
      </c>
      <c r="AL28" s="131">
        <f t="shared" si="5"/>
        <v>0</v>
      </c>
      <c r="AM28" s="140">
        <f t="shared" si="6"/>
        <v>-1</v>
      </c>
      <c r="AR28" t="s">
        <v>575</v>
      </c>
      <c r="AS28">
        <v>8</v>
      </c>
      <c r="AT28">
        <v>855.3</v>
      </c>
      <c r="AU28">
        <v>813.8</v>
      </c>
      <c r="AV28" s="109">
        <v>5.0999999999999997E-2</v>
      </c>
      <c r="AW28">
        <v>480</v>
      </c>
      <c r="AX28">
        <v>7.2</v>
      </c>
      <c r="AZ28">
        <f t="shared" si="2"/>
        <v>41.5</v>
      </c>
    </row>
    <row r="29" spans="1:64">
      <c r="A29" t="s">
        <v>577</v>
      </c>
      <c r="B29" t="s">
        <v>577</v>
      </c>
      <c r="F29">
        <f t="shared" si="3"/>
        <v>50</v>
      </c>
      <c r="G29">
        <f t="shared" si="4"/>
        <v>52</v>
      </c>
      <c r="H29">
        <v>6</v>
      </c>
      <c r="I29">
        <v>200</v>
      </c>
      <c r="J29">
        <v>0</v>
      </c>
      <c r="K29" t="s">
        <v>1</v>
      </c>
      <c r="L29">
        <v>78.245699999999999</v>
      </c>
      <c r="Z29" s="2"/>
      <c r="AD29" t="s">
        <v>577</v>
      </c>
      <c r="AE29" s="127">
        <v>1236</v>
      </c>
      <c r="AF29" s="29">
        <v>1083.0999999999999</v>
      </c>
      <c r="AG29">
        <v>1041.2</v>
      </c>
      <c r="AH29" s="118">
        <v>165</v>
      </c>
      <c r="AI29" t="s">
        <v>680</v>
      </c>
      <c r="AK29" t="s">
        <v>577</v>
      </c>
      <c r="AL29" s="131">
        <f t="shared" si="5"/>
        <v>0</v>
      </c>
      <c r="AM29" s="140">
        <f t="shared" si="6"/>
        <v>-1</v>
      </c>
      <c r="AR29" t="s">
        <v>577</v>
      </c>
      <c r="AS29">
        <v>6</v>
      </c>
      <c r="AT29">
        <v>723.2</v>
      </c>
      <c r="AU29">
        <v>684</v>
      </c>
      <c r="AV29" s="109">
        <v>5.7299999999999997E-2</v>
      </c>
      <c r="AW29">
        <v>410</v>
      </c>
      <c r="AX29">
        <v>6.2</v>
      </c>
      <c r="AZ29">
        <f t="shared" si="2"/>
        <v>39.200000000000045</v>
      </c>
    </row>
    <row r="30" spans="1:64">
      <c r="A30" t="s">
        <v>580</v>
      </c>
      <c r="B30" t="s">
        <v>580</v>
      </c>
      <c r="F30">
        <f t="shared" si="3"/>
        <v>50</v>
      </c>
      <c r="G30">
        <f t="shared" si="4"/>
        <v>52</v>
      </c>
      <c r="H30">
        <v>6</v>
      </c>
      <c r="I30">
        <v>200</v>
      </c>
      <c r="J30">
        <v>0</v>
      </c>
      <c r="K30" t="s">
        <v>1</v>
      </c>
      <c r="L30">
        <v>600.88120000000004</v>
      </c>
      <c r="Z30" s="2"/>
      <c r="AD30" t="s">
        <v>580</v>
      </c>
      <c r="AE30" s="127">
        <v>412</v>
      </c>
      <c r="AF30" s="29">
        <v>1083.0999999999999</v>
      </c>
      <c r="AG30">
        <v>1041.2</v>
      </c>
      <c r="AH30" s="118">
        <v>37</v>
      </c>
      <c r="AI30" t="s">
        <v>680</v>
      </c>
      <c r="AK30" t="s">
        <v>580</v>
      </c>
      <c r="AL30" s="131">
        <f t="shared" si="5"/>
        <v>0</v>
      </c>
      <c r="AM30" s="140">
        <f t="shared" si="6"/>
        <v>-1</v>
      </c>
      <c r="AR30" t="s">
        <v>580</v>
      </c>
      <c r="AS30">
        <v>6</v>
      </c>
      <c r="AT30">
        <v>642.70000000000005</v>
      </c>
      <c r="AU30">
        <v>624.6</v>
      </c>
      <c r="AV30" s="109">
        <v>2.9000000000000001E-2</v>
      </c>
      <c r="AW30">
        <v>520</v>
      </c>
      <c r="AX30">
        <v>14.6</v>
      </c>
      <c r="AZ30">
        <f t="shared" si="2"/>
        <v>18.100000000000023</v>
      </c>
    </row>
    <row r="31" spans="1:64">
      <c r="A31" t="s">
        <v>583</v>
      </c>
      <c r="B31" t="s">
        <v>583</v>
      </c>
      <c r="F31">
        <f t="shared" si="3"/>
        <v>50</v>
      </c>
      <c r="G31">
        <f t="shared" si="4"/>
        <v>52</v>
      </c>
      <c r="H31">
        <v>6</v>
      </c>
      <c r="I31">
        <v>200</v>
      </c>
      <c r="J31">
        <v>0</v>
      </c>
      <c r="K31" t="s">
        <v>1</v>
      </c>
      <c r="L31">
        <v>601.02509999999995</v>
      </c>
      <c r="AD31" t="s">
        <v>583</v>
      </c>
      <c r="AE31" s="127">
        <v>21600</v>
      </c>
      <c r="AF31" s="29">
        <v>1081.0999999999999</v>
      </c>
      <c r="AG31">
        <v>1001.2</v>
      </c>
      <c r="AH31" s="118">
        <v>4212</v>
      </c>
      <c r="AI31" t="s">
        <v>680</v>
      </c>
      <c r="AK31" t="s">
        <v>583</v>
      </c>
      <c r="AL31" s="131">
        <f t="shared" si="5"/>
        <v>0</v>
      </c>
      <c r="AM31" s="140">
        <f t="shared" si="6"/>
        <v>-1</v>
      </c>
      <c r="AR31" t="s">
        <v>583</v>
      </c>
      <c r="AS31">
        <v>6</v>
      </c>
      <c r="AT31">
        <v>598.1</v>
      </c>
      <c r="AU31">
        <v>591.1</v>
      </c>
      <c r="AV31" s="109">
        <v>1.18E-2</v>
      </c>
      <c r="AW31">
        <v>613</v>
      </c>
      <c r="AX31">
        <v>24.6</v>
      </c>
      <c r="AZ31">
        <f t="shared" si="2"/>
        <v>7</v>
      </c>
    </row>
    <row r="32" spans="1:64">
      <c r="A32" t="s">
        <v>636</v>
      </c>
      <c r="B32" t="s">
        <v>636</v>
      </c>
      <c r="F32">
        <f t="shared" si="3"/>
        <v>50</v>
      </c>
      <c r="G32">
        <f t="shared" si="4"/>
        <v>52</v>
      </c>
      <c r="H32">
        <v>3</v>
      </c>
      <c r="X32" s="2"/>
      <c r="AD32" t="s">
        <v>636</v>
      </c>
      <c r="AM32" s="140"/>
      <c r="AR32" t="s">
        <v>636</v>
      </c>
      <c r="AS32">
        <v>3</v>
      </c>
      <c r="AT32">
        <v>360.2</v>
      </c>
      <c r="AU32">
        <v>361.8</v>
      </c>
      <c r="AV32" s="109">
        <v>4.4000000000000003E-3</v>
      </c>
      <c r="AW32">
        <v>3189</v>
      </c>
      <c r="AX32">
        <v>220.8</v>
      </c>
      <c r="AZ32">
        <f t="shared" si="2"/>
        <v>-1.6000000000000227</v>
      </c>
    </row>
    <row r="33" spans="1:57">
      <c r="A33" t="s">
        <v>637</v>
      </c>
      <c r="B33" t="s">
        <v>637</v>
      </c>
      <c r="F33">
        <f t="shared" si="3"/>
        <v>50</v>
      </c>
      <c r="G33">
        <f t="shared" si="4"/>
        <v>52</v>
      </c>
      <c r="H33">
        <v>3</v>
      </c>
      <c r="X33" s="2"/>
      <c r="Z33" s="2"/>
      <c r="AD33" t="s">
        <v>637</v>
      </c>
      <c r="AL33" s="135"/>
      <c r="AM33" s="140"/>
      <c r="AR33" t="s">
        <v>637</v>
      </c>
      <c r="AS33">
        <v>3</v>
      </c>
      <c r="AT33">
        <v>360.2</v>
      </c>
      <c r="AU33">
        <v>361.8</v>
      </c>
      <c r="AV33" s="109">
        <v>4.4000000000000003E-3</v>
      </c>
      <c r="AW33">
        <v>5460</v>
      </c>
      <c r="AX33">
        <v>2551.6</v>
      </c>
      <c r="AZ33">
        <f t="shared" si="2"/>
        <v>-1.6000000000000227</v>
      </c>
    </row>
    <row r="34" spans="1:57">
      <c r="A34" t="s">
        <v>638</v>
      </c>
      <c r="B34" t="s">
        <v>638</v>
      </c>
      <c r="F34">
        <f t="shared" si="3"/>
        <v>50</v>
      </c>
      <c r="G34">
        <f t="shared" si="4"/>
        <v>52</v>
      </c>
      <c r="H34">
        <v>3</v>
      </c>
      <c r="X34" s="2"/>
      <c r="Z34" s="2"/>
      <c r="AD34" t="s">
        <v>638</v>
      </c>
      <c r="AL34" s="135"/>
      <c r="AM34" s="140"/>
      <c r="AR34" t="s">
        <v>638</v>
      </c>
      <c r="AS34">
        <v>3</v>
      </c>
      <c r="AT34">
        <v>359.8</v>
      </c>
      <c r="AU34">
        <v>361.4</v>
      </c>
      <c r="AV34" s="109">
        <v>4.4999999999999997E-3</v>
      </c>
      <c r="AW34">
        <v>5782</v>
      </c>
      <c r="AX34">
        <v>5609.6</v>
      </c>
    </row>
    <row r="35" spans="1:57">
      <c r="A35" t="s">
        <v>639</v>
      </c>
      <c r="B35" t="s">
        <v>639</v>
      </c>
      <c r="F35">
        <f t="shared" si="3"/>
        <v>50</v>
      </c>
      <c r="G35">
        <f t="shared" si="4"/>
        <v>52</v>
      </c>
      <c r="H35">
        <v>2</v>
      </c>
      <c r="X35" s="2"/>
      <c r="Z35" s="2"/>
      <c r="AD35" t="s">
        <v>639</v>
      </c>
      <c r="AL35" s="135"/>
      <c r="AM35" s="140"/>
      <c r="AN35" s="2"/>
      <c r="AR35" t="s">
        <v>639</v>
      </c>
      <c r="AS35">
        <v>2</v>
      </c>
      <c r="AT35">
        <v>350.1</v>
      </c>
      <c r="AU35">
        <v>351.7</v>
      </c>
      <c r="AV35" s="109">
        <v>4.5999999999999999E-3</v>
      </c>
      <c r="AW35">
        <v>6820</v>
      </c>
      <c r="AX35">
        <v>12752.4</v>
      </c>
    </row>
    <row r="36" spans="1:57">
      <c r="A36" t="s">
        <v>640</v>
      </c>
      <c r="B36" t="s">
        <v>640</v>
      </c>
      <c r="F36">
        <f t="shared" si="3"/>
        <v>50</v>
      </c>
      <c r="G36">
        <f t="shared" si="4"/>
        <v>52</v>
      </c>
      <c r="H36">
        <v>3</v>
      </c>
      <c r="X36" s="2"/>
      <c r="AD36" t="s">
        <v>640</v>
      </c>
      <c r="AL36" s="135"/>
      <c r="AM36" s="140"/>
      <c r="AN36" s="2"/>
      <c r="AR36" t="s">
        <v>640</v>
      </c>
      <c r="AS36">
        <v>3</v>
      </c>
      <c r="AT36">
        <v>359.8</v>
      </c>
      <c r="AU36">
        <v>360.8</v>
      </c>
      <c r="AV36" s="109">
        <v>2.8E-3</v>
      </c>
      <c r="AW36">
        <v>5545</v>
      </c>
      <c r="AX36">
        <v>759</v>
      </c>
      <c r="AY36" s="6"/>
    </row>
    <row r="37" spans="1:57">
      <c r="A37" t="s">
        <v>641</v>
      </c>
      <c r="B37" t="s">
        <v>641</v>
      </c>
      <c r="F37">
        <f t="shared" si="3"/>
        <v>50</v>
      </c>
      <c r="G37">
        <f t="shared" si="4"/>
        <v>52</v>
      </c>
      <c r="H37">
        <v>3</v>
      </c>
      <c r="X37" s="2"/>
      <c r="AD37" t="s">
        <v>641</v>
      </c>
      <c r="AL37" s="135"/>
      <c r="AM37" s="140"/>
      <c r="AN37" s="2"/>
      <c r="AR37" t="s">
        <v>641</v>
      </c>
      <c r="AS37">
        <v>3</v>
      </c>
      <c r="AT37">
        <v>359.8</v>
      </c>
      <c r="AU37">
        <v>354.5</v>
      </c>
      <c r="AV37" s="109">
        <v>1.4999999999999999E-2</v>
      </c>
      <c r="AW37">
        <v>4329</v>
      </c>
      <c r="AX37">
        <v>935.3</v>
      </c>
      <c r="AY37" s="6"/>
    </row>
    <row r="38" spans="1:57">
      <c r="A38" t="s">
        <v>642</v>
      </c>
      <c r="B38" t="s">
        <v>642</v>
      </c>
      <c r="F38">
        <f t="shared" si="3"/>
        <v>50</v>
      </c>
      <c r="G38">
        <f t="shared" si="4"/>
        <v>52</v>
      </c>
      <c r="H38">
        <v>3</v>
      </c>
      <c r="X38" s="2"/>
      <c r="Z38" s="2"/>
      <c r="AD38" t="s">
        <v>642</v>
      </c>
      <c r="AL38" s="135"/>
      <c r="AM38" s="140"/>
      <c r="AN38" s="2"/>
      <c r="AR38" t="s">
        <v>642</v>
      </c>
      <c r="AS38">
        <v>3</v>
      </c>
      <c r="AT38">
        <v>359.8</v>
      </c>
      <c r="AU38">
        <v>358</v>
      </c>
      <c r="AV38" s="109">
        <v>4.4999999999999997E-3</v>
      </c>
      <c r="AW38">
        <v>3709</v>
      </c>
      <c r="AX38">
        <v>1321.8</v>
      </c>
      <c r="AY38" s="6"/>
    </row>
    <row r="39" spans="1:57">
      <c r="A39" t="s">
        <v>643</v>
      </c>
      <c r="B39" t="s">
        <v>643</v>
      </c>
      <c r="F39">
        <f t="shared" si="3"/>
        <v>50</v>
      </c>
      <c r="G39">
        <f t="shared" si="4"/>
        <v>52</v>
      </c>
      <c r="H39">
        <v>2</v>
      </c>
      <c r="X39" s="2"/>
      <c r="Z39" s="2"/>
      <c r="AD39" t="s">
        <v>643</v>
      </c>
      <c r="AL39" s="135"/>
      <c r="AM39" s="140"/>
      <c r="AR39" t="s">
        <v>643</v>
      </c>
      <c r="AS39">
        <v>2</v>
      </c>
      <c r="AT39">
        <v>350</v>
      </c>
      <c r="AU39">
        <v>347</v>
      </c>
      <c r="AV39" s="109">
        <v>0.01</v>
      </c>
      <c r="AW39">
        <v>2408</v>
      </c>
      <c r="AX39">
        <v>737</v>
      </c>
      <c r="AY39" s="6"/>
    </row>
    <row r="40" spans="1:57">
      <c r="A40" t="s">
        <v>644</v>
      </c>
      <c r="B40" t="s">
        <v>644</v>
      </c>
      <c r="F40">
        <f t="shared" si="3"/>
        <v>50</v>
      </c>
      <c r="G40">
        <f t="shared" si="4"/>
        <v>52</v>
      </c>
      <c r="H40">
        <v>6</v>
      </c>
      <c r="X40" s="2"/>
      <c r="Z40" s="2"/>
      <c r="AD40" t="s">
        <v>644</v>
      </c>
      <c r="AL40" s="135"/>
      <c r="AM40" s="140"/>
      <c r="AR40" t="s">
        <v>644</v>
      </c>
      <c r="AS40">
        <v>6</v>
      </c>
      <c r="AT40">
        <v>791.9</v>
      </c>
      <c r="AU40">
        <v>790.8</v>
      </c>
      <c r="AV40" s="109">
        <v>1.4E-3</v>
      </c>
      <c r="AW40">
        <v>2978</v>
      </c>
      <c r="AX40">
        <v>164.6</v>
      </c>
      <c r="AY40" s="6"/>
    </row>
    <row r="41" spans="1:57">
      <c r="A41" t="s">
        <v>645</v>
      </c>
      <c r="B41" t="s">
        <v>645</v>
      </c>
      <c r="F41">
        <f t="shared" si="3"/>
        <v>50</v>
      </c>
      <c r="G41">
        <f t="shared" si="4"/>
        <v>52</v>
      </c>
      <c r="H41">
        <v>5</v>
      </c>
      <c r="V41" t="s">
        <v>8</v>
      </c>
      <c r="W41" t="s">
        <v>634</v>
      </c>
      <c r="X41" s="2">
        <v>46126.629803240743</v>
      </c>
      <c r="Z41" s="2"/>
      <c r="AD41" t="s">
        <v>645</v>
      </c>
      <c r="AL41" s="135"/>
      <c r="AM41" s="140"/>
      <c r="AR41" t="s">
        <v>645</v>
      </c>
      <c r="AS41">
        <v>5</v>
      </c>
      <c r="AT41">
        <v>698.5</v>
      </c>
      <c r="AU41">
        <v>698.1</v>
      </c>
      <c r="AV41" s="109">
        <v>5.9999999999999995E-4</v>
      </c>
      <c r="AW41">
        <v>3985</v>
      </c>
      <c r="AX41">
        <v>646.9</v>
      </c>
      <c r="AY41" s="6"/>
    </row>
    <row r="42" spans="1:57">
      <c r="A42" t="s">
        <v>646</v>
      </c>
      <c r="B42" t="s">
        <v>646</v>
      </c>
      <c r="F42">
        <f t="shared" si="3"/>
        <v>50</v>
      </c>
      <c r="G42">
        <f t="shared" si="4"/>
        <v>52</v>
      </c>
      <c r="H42">
        <v>5</v>
      </c>
      <c r="X42" s="2"/>
      <c r="AD42" t="s">
        <v>646</v>
      </c>
      <c r="AL42" s="135"/>
      <c r="AM42" s="140"/>
      <c r="AR42" t="s">
        <v>646</v>
      </c>
      <c r="AS42">
        <v>5</v>
      </c>
      <c r="AT42">
        <v>605.29999999999995</v>
      </c>
      <c r="AU42">
        <v>603.70000000000005</v>
      </c>
      <c r="AV42" s="109">
        <v>2.5999999999999999E-3</v>
      </c>
      <c r="AW42">
        <v>4296</v>
      </c>
      <c r="AX42">
        <v>1286.0999999999999</v>
      </c>
      <c r="AY42" s="6"/>
    </row>
    <row r="43" spans="1:57">
      <c r="A43" t="s">
        <v>647</v>
      </c>
      <c r="B43" t="s">
        <v>647</v>
      </c>
      <c r="F43">
        <f t="shared" si="3"/>
        <v>50</v>
      </c>
      <c r="G43">
        <f t="shared" si="4"/>
        <v>52</v>
      </c>
      <c r="H43">
        <v>2</v>
      </c>
      <c r="X43" s="2"/>
      <c r="AD43" t="s">
        <v>647</v>
      </c>
      <c r="AG43" s="26"/>
      <c r="AR43" t="s">
        <v>647</v>
      </c>
      <c r="AS43">
        <v>2</v>
      </c>
      <c r="AT43">
        <v>506.4</v>
      </c>
      <c r="AU43">
        <v>481</v>
      </c>
      <c r="AV43" s="109">
        <v>5.2900000000000003E-2</v>
      </c>
      <c r="AW43">
        <v>4272</v>
      </c>
      <c r="AX43">
        <v>2434.4</v>
      </c>
      <c r="AY43" s="6"/>
    </row>
    <row r="44" spans="1:57">
      <c r="A44" t="s">
        <v>648</v>
      </c>
      <c r="B44" t="s">
        <v>648</v>
      </c>
      <c r="F44">
        <f t="shared" si="3"/>
        <v>50</v>
      </c>
      <c r="G44">
        <f t="shared" si="4"/>
        <v>52</v>
      </c>
      <c r="H44">
        <v>4</v>
      </c>
      <c r="X44" s="2"/>
      <c r="Z44" s="2"/>
      <c r="AD44" t="s">
        <v>648</v>
      </c>
      <c r="AL44" s="135"/>
      <c r="AN44" s="2"/>
      <c r="AR44" t="s">
        <v>648</v>
      </c>
      <c r="AS44">
        <v>4</v>
      </c>
      <c r="AT44">
        <v>690.1</v>
      </c>
      <c r="AU44">
        <v>669.2</v>
      </c>
      <c r="AV44" s="109">
        <v>3.1199999999999999E-2</v>
      </c>
      <c r="AW44">
        <v>3054</v>
      </c>
      <c r="AX44">
        <v>375.7</v>
      </c>
    </row>
    <row r="45" spans="1:57">
      <c r="A45" t="s">
        <v>649</v>
      </c>
      <c r="B45" t="s">
        <v>649</v>
      </c>
      <c r="F45">
        <f t="shared" si="3"/>
        <v>50</v>
      </c>
      <c r="G45">
        <f t="shared" si="4"/>
        <v>52</v>
      </c>
      <c r="H45">
        <v>4</v>
      </c>
      <c r="X45" s="2"/>
      <c r="Z45" s="2"/>
      <c r="AD45" t="s">
        <v>649</v>
      </c>
      <c r="AL45" s="135"/>
      <c r="AN45" s="2"/>
      <c r="AR45" t="s">
        <v>649</v>
      </c>
      <c r="AS45">
        <v>4</v>
      </c>
      <c r="AT45">
        <v>632.4</v>
      </c>
      <c r="AU45">
        <v>620.9</v>
      </c>
      <c r="AV45" s="109">
        <v>1.8599999999999998E-2</v>
      </c>
      <c r="AW45">
        <v>3969</v>
      </c>
      <c r="AX45">
        <v>925.8</v>
      </c>
    </row>
    <row r="46" spans="1:57">
      <c r="A46" t="s">
        <v>650</v>
      </c>
      <c r="B46" t="s">
        <v>650</v>
      </c>
      <c r="F46">
        <f t="shared" si="3"/>
        <v>50</v>
      </c>
      <c r="G46">
        <f t="shared" si="4"/>
        <v>52</v>
      </c>
      <c r="H46">
        <v>2</v>
      </c>
      <c r="X46" s="2"/>
      <c r="Z46" s="2"/>
      <c r="AD46" t="s">
        <v>650</v>
      </c>
      <c r="AL46" s="135"/>
      <c r="AN46" s="2"/>
      <c r="AR46" t="s">
        <v>650</v>
      </c>
      <c r="AS46">
        <v>2</v>
      </c>
      <c r="AT46">
        <v>593.5</v>
      </c>
      <c r="AU46">
        <v>541.6</v>
      </c>
      <c r="AV46" s="109">
        <v>9.6600000000000005E-2</v>
      </c>
      <c r="AW46">
        <v>3329</v>
      </c>
      <c r="AX46">
        <v>1225.0999999999999</v>
      </c>
    </row>
    <row r="47" spans="1:57" s="26" customFormat="1">
      <c r="A47" t="s">
        <v>651</v>
      </c>
      <c r="B47" t="s">
        <v>651</v>
      </c>
      <c r="C47"/>
      <c r="D47"/>
      <c r="E47"/>
      <c r="F47">
        <f t="shared" si="3"/>
        <v>50</v>
      </c>
      <c r="G47">
        <f t="shared" si="4"/>
        <v>52</v>
      </c>
      <c r="H47">
        <v>2</v>
      </c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D47" t="s">
        <v>651</v>
      </c>
      <c r="AE47" s="127"/>
      <c r="AF47" s="29"/>
      <c r="AG47"/>
      <c r="AH47" s="118"/>
      <c r="AI47"/>
      <c r="AJ47"/>
      <c r="AK47"/>
      <c r="AL47" s="135"/>
      <c r="AM47" s="29"/>
      <c r="AN47" s="2"/>
      <c r="AO47" s="118"/>
      <c r="AP47"/>
      <c r="AQ47"/>
      <c r="AR47" t="s">
        <v>651</v>
      </c>
      <c r="AS47">
        <v>2</v>
      </c>
      <c r="AT47">
        <v>508.4</v>
      </c>
      <c r="AU47">
        <v>470.2</v>
      </c>
      <c r="AV47" s="109">
        <v>8.1199999999999994E-2</v>
      </c>
      <c r="AW47">
        <v>3444</v>
      </c>
      <c r="AX47">
        <v>1929.5</v>
      </c>
      <c r="AY47"/>
      <c r="AZ47"/>
      <c r="BA47"/>
      <c r="BB47"/>
      <c r="BC47"/>
      <c r="BD47"/>
      <c r="BE47"/>
    </row>
    <row r="48" spans="1:57">
      <c r="A48" t="s">
        <v>652</v>
      </c>
      <c r="B48" t="s">
        <v>652</v>
      </c>
      <c r="F48">
        <f t="shared" si="3"/>
        <v>50</v>
      </c>
      <c r="G48">
        <f t="shared" si="4"/>
        <v>52</v>
      </c>
      <c r="H48">
        <v>4</v>
      </c>
      <c r="X48" s="2"/>
      <c r="AD48" t="s">
        <v>652</v>
      </c>
      <c r="AL48" s="135"/>
      <c r="AR48" t="s">
        <v>652</v>
      </c>
      <c r="AS48">
        <v>4</v>
      </c>
      <c r="AT48">
        <v>600.6</v>
      </c>
      <c r="AU48">
        <v>586</v>
      </c>
      <c r="AV48" s="109">
        <v>2.3800000000000002E-2</v>
      </c>
      <c r="AW48">
        <v>3298</v>
      </c>
      <c r="AX48">
        <v>632.20000000000005</v>
      </c>
    </row>
    <row r="49" spans="1:50">
      <c r="A49" t="s">
        <v>653</v>
      </c>
      <c r="B49" t="s">
        <v>653</v>
      </c>
      <c r="F49">
        <f t="shared" si="3"/>
        <v>50</v>
      </c>
      <c r="G49">
        <f t="shared" si="4"/>
        <v>52</v>
      </c>
      <c r="H49">
        <v>4</v>
      </c>
      <c r="X49" s="2"/>
      <c r="Z49" s="2"/>
      <c r="AD49" t="s">
        <v>653</v>
      </c>
      <c r="AL49" s="135"/>
      <c r="AR49" t="s">
        <v>653</v>
      </c>
      <c r="AS49">
        <v>4</v>
      </c>
      <c r="AT49">
        <v>645.6</v>
      </c>
      <c r="AU49">
        <v>629.5</v>
      </c>
      <c r="AV49" s="109">
        <v>2.5600000000000001E-2</v>
      </c>
      <c r="AW49">
        <v>3665</v>
      </c>
      <c r="AX49">
        <v>782.7</v>
      </c>
    </row>
    <row r="50" spans="1:50">
      <c r="A50" t="s">
        <v>654</v>
      </c>
      <c r="B50" t="s">
        <v>654</v>
      </c>
      <c r="F50">
        <f t="shared" si="3"/>
        <v>50</v>
      </c>
      <c r="G50">
        <f t="shared" si="4"/>
        <v>52</v>
      </c>
      <c r="H50">
        <v>3</v>
      </c>
      <c r="X50" s="2"/>
      <c r="AD50" t="s">
        <v>654</v>
      </c>
      <c r="AL50" s="135"/>
      <c r="AN50" s="2"/>
      <c r="AR50" t="s">
        <v>654</v>
      </c>
      <c r="AS50">
        <v>3</v>
      </c>
      <c r="AT50">
        <v>535.5</v>
      </c>
      <c r="AU50">
        <v>512.20000000000005</v>
      </c>
      <c r="AV50" s="109">
        <v>4.5499999999999999E-2</v>
      </c>
      <c r="AW50">
        <v>2948</v>
      </c>
      <c r="AX50">
        <v>830.6</v>
      </c>
    </row>
    <row r="51" spans="1:50">
      <c r="A51" t="s">
        <v>655</v>
      </c>
      <c r="B51" t="s">
        <v>655</v>
      </c>
      <c r="F51">
        <f t="shared" si="3"/>
        <v>50</v>
      </c>
      <c r="G51">
        <f t="shared" si="4"/>
        <v>52</v>
      </c>
      <c r="H51">
        <v>5</v>
      </c>
      <c r="X51" s="2"/>
      <c r="AD51" t="s">
        <v>655</v>
      </c>
      <c r="AL51" s="135"/>
      <c r="AN51" s="2"/>
      <c r="AR51" t="s">
        <v>655</v>
      </c>
      <c r="AS51">
        <v>5</v>
      </c>
      <c r="AT51">
        <v>684.8</v>
      </c>
      <c r="AU51">
        <v>684.5</v>
      </c>
      <c r="AV51" s="109">
        <v>4.0000000000000002E-4</v>
      </c>
      <c r="AW51">
        <v>2363</v>
      </c>
      <c r="AX51">
        <v>127.3</v>
      </c>
    </row>
    <row r="52" spans="1:50">
      <c r="A52" t="s">
        <v>656</v>
      </c>
      <c r="B52" t="s">
        <v>656</v>
      </c>
      <c r="F52">
        <f t="shared" si="3"/>
        <v>50</v>
      </c>
      <c r="G52">
        <f t="shared" si="4"/>
        <v>52</v>
      </c>
      <c r="H52">
        <v>5</v>
      </c>
      <c r="X52" s="2"/>
      <c r="AD52" t="s">
        <v>656</v>
      </c>
      <c r="AL52" s="135"/>
      <c r="AN52" s="2"/>
      <c r="AR52" t="s">
        <v>656</v>
      </c>
      <c r="AS52">
        <v>5</v>
      </c>
      <c r="AT52">
        <v>613.6</v>
      </c>
      <c r="AU52">
        <v>585.5</v>
      </c>
      <c r="AV52" s="109">
        <v>4.8099999999999997E-2</v>
      </c>
      <c r="AW52">
        <v>2912</v>
      </c>
      <c r="AX52">
        <v>406.9</v>
      </c>
    </row>
    <row r="53" spans="1:50">
      <c r="A53" t="s">
        <v>657</v>
      </c>
      <c r="B53" t="s">
        <v>657</v>
      </c>
      <c r="F53">
        <f t="shared" si="3"/>
        <v>50</v>
      </c>
      <c r="G53">
        <f t="shared" si="4"/>
        <v>52</v>
      </c>
      <c r="H53">
        <v>4</v>
      </c>
      <c r="X53" s="2"/>
      <c r="AD53" t="s">
        <v>657</v>
      </c>
      <c r="AL53" s="135"/>
      <c r="AR53" t="s">
        <v>657</v>
      </c>
      <c r="AS53">
        <v>4</v>
      </c>
      <c r="AT53">
        <v>555.29999999999995</v>
      </c>
      <c r="AU53">
        <v>492.1</v>
      </c>
      <c r="AV53" s="109">
        <v>0.12839999999999999</v>
      </c>
      <c r="AW53">
        <v>3002</v>
      </c>
      <c r="AX53">
        <v>771.7</v>
      </c>
    </row>
    <row r="54" spans="1:50">
      <c r="A54" t="s">
        <v>658</v>
      </c>
      <c r="B54" t="s">
        <v>658</v>
      </c>
      <c r="F54">
        <f t="shared" si="3"/>
        <v>50</v>
      </c>
      <c r="G54">
        <f t="shared" si="4"/>
        <v>52</v>
      </c>
      <c r="H54">
        <v>3</v>
      </c>
      <c r="X54" s="2"/>
      <c r="AD54" t="s">
        <v>658</v>
      </c>
      <c r="AL54" s="135"/>
      <c r="AR54" t="s">
        <v>658</v>
      </c>
      <c r="AS54">
        <v>3</v>
      </c>
      <c r="AT54">
        <v>444.2</v>
      </c>
      <c r="AU54">
        <v>380.3</v>
      </c>
      <c r="AV54" s="109">
        <v>0.16789999999999999</v>
      </c>
      <c r="AW54">
        <v>3019</v>
      </c>
      <c r="AX54">
        <v>1365.2</v>
      </c>
    </row>
    <row r="55" spans="1:50">
      <c r="A55" t="s">
        <v>659</v>
      </c>
      <c r="B55" t="s">
        <v>659</v>
      </c>
      <c r="F55">
        <f t="shared" si="3"/>
        <v>50</v>
      </c>
      <c r="G55">
        <f t="shared" si="4"/>
        <v>52</v>
      </c>
      <c r="H55">
        <v>5</v>
      </c>
      <c r="X55" s="2"/>
      <c r="AD55" t="s">
        <v>659</v>
      </c>
      <c r="AL55" s="135"/>
      <c r="AN55" s="2"/>
      <c r="AR55" t="s">
        <v>659</v>
      </c>
      <c r="AS55">
        <v>5</v>
      </c>
      <c r="AT55">
        <v>630.20000000000005</v>
      </c>
      <c r="AU55">
        <v>615.4</v>
      </c>
      <c r="AV55" s="109">
        <v>2.41E-2</v>
      </c>
      <c r="AW55">
        <v>2823</v>
      </c>
      <c r="AX55">
        <v>294.39999999999998</v>
      </c>
    </row>
    <row r="56" spans="1:50">
      <c r="A56" t="s">
        <v>660</v>
      </c>
      <c r="B56" t="s">
        <v>660</v>
      </c>
      <c r="F56">
        <f t="shared" si="3"/>
        <v>50</v>
      </c>
      <c r="G56">
        <f t="shared" si="4"/>
        <v>52</v>
      </c>
      <c r="H56">
        <v>5</v>
      </c>
      <c r="X56" s="2"/>
      <c r="AD56" t="s">
        <v>660</v>
      </c>
      <c r="AL56" s="135"/>
      <c r="AR56" t="s">
        <v>660</v>
      </c>
      <c r="AS56">
        <v>5</v>
      </c>
      <c r="AT56">
        <v>610</v>
      </c>
      <c r="AU56">
        <v>585.79999999999995</v>
      </c>
      <c r="AV56" s="109">
        <v>4.1300000000000003E-2</v>
      </c>
      <c r="AW56">
        <v>2789</v>
      </c>
      <c r="AX56">
        <v>305.8</v>
      </c>
    </row>
    <row r="57" spans="1:50">
      <c r="A57" t="s">
        <v>661</v>
      </c>
      <c r="B57" t="s">
        <v>661</v>
      </c>
      <c r="F57">
        <f t="shared" si="3"/>
        <v>50</v>
      </c>
      <c r="G57">
        <f t="shared" si="4"/>
        <v>52</v>
      </c>
      <c r="H57">
        <v>4</v>
      </c>
      <c r="X57" s="2"/>
      <c r="AD57" t="s">
        <v>661</v>
      </c>
      <c r="AL57" s="135"/>
      <c r="AR57" t="s">
        <v>661</v>
      </c>
      <c r="AS57">
        <v>4</v>
      </c>
      <c r="AT57">
        <v>558.6</v>
      </c>
      <c r="AU57">
        <v>486.5</v>
      </c>
      <c r="AV57" s="109">
        <v>0.14829999999999999</v>
      </c>
      <c r="AW57">
        <v>2793</v>
      </c>
      <c r="AX57">
        <v>513.6</v>
      </c>
    </row>
    <row r="58" spans="1:50">
      <c r="A58" s="1"/>
      <c r="X58" s="2"/>
      <c r="AL58" s="135"/>
      <c r="AT58" s="112"/>
    </row>
    <row r="59" spans="1:50">
      <c r="A59" s="1"/>
      <c r="X59" s="2"/>
      <c r="AL59" s="135"/>
      <c r="AT59" s="112"/>
    </row>
    <row r="60" spans="1:50">
      <c r="A60" s="1"/>
      <c r="X60" s="2"/>
      <c r="AL60" s="135"/>
      <c r="AT60" s="112"/>
    </row>
    <row r="61" spans="1:50">
      <c r="A61" s="1"/>
      <c r="X61" s="2"/>
      <c r="AL61" s="135"/>
    </row>
    <row r="62" spans="1:50">
      <c r="A62" s="1"/>
      <c r="X62" s="2"/>
      <c r="AL62" s="135"/>
    </row>
    <row r="63" spans="1:50">
      <c r="A63" s="1"/>
      <c r="X63" s="2"/>
      <c r="AL63" s="135"/>
    </row>
    <row r="64" spans="1:50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5AC88-5BAE-4293-B6AA-8535865460DB}">
  <sheetPr codeName="Planilha9"/>
  <dimension ref="A1:BL137"/>
  <sheetViews>
    <sheetView topLeftCell="S1" zoomScale="78" zoomScaleNormal="55" workbookViewId="0">
      <pane ySplit="1" topLeftCell="A2" activePane="bottomLeft" state="frozen"/>
      <selection pane="bottomLeft" activeCell="AF18" sqref="AF18:AF31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</row>
    <row r="3" spans="1:61">
      <c r="A3" t="s">
        <v>588</v>
      </c>
      <c r="B3" t="s">
        <v>588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 s="127">
        <v>43.816400000000002</v>
      </c>
      <c r="N3">
        <f>O3</f>
        <v>191.3</v>
      </c>
      <c r="O3" s="29">
        <v>191.3</v>
      </c>
      <c r="R3" s="118">
        <v>1</v>
      </c>
      <c r="S3">
        <v>424</v>
      </c>
      <c r="V3" t="s">
        <v>8</v>
      </c>
      <c r="W3" t="s">
        <v>264</v>
      </c>
      <c r="X3" s="2">
        <v>46132.693344907406</v>
      </c>
      <c r="AD3" t="s">
        <v>588</v>
      </c>
      <c r="AE3" s="127">
        <v>18.600000000000001</v>
      </c>
      <c r="AF3" s="29">
        <v>191.3</v>
      </c>
      <c r="AG3">
        <v>191.3</v>
      </c>
      <c r="AH3" s="118">
        <v>1</v>
      </c>
      <c r="AI3">
        <v>191.3</v>
      </c>
      <c r="AJ3">
        <f>AI3-AF3</f>
        <v>0</v>
      </c>
      <c r="AK3" t="s">
        <v>546</v>
      </c>
      <c r="AL3" s="131">
        <f t="shared" ref="AL3:AL11" si="0">M3/AE3</f>
        <v>2.3557204301075267</v>
      </c>
      <c r="AM3" s="140">
        <f>(O3-AF3)/AF3</f>
        <v>0</v>
      </c>
    </row>
    <row r="4" spans="1:61">
      <c r="A4" t="s">
        <v>589</v>
      </c>
      <c r="B4" t="s">
        <v>589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 s="127">
        <v>84.718100000000007</v>
      </c>
      <c r="N4">
        <f t="shared" ref="N4:N22" si="1">O4</f>
        <v>190.3</v>
      </c>
      <c r="O4" s="29">
        <v>190.3</v>
      </c>
      <c r="R4" s="118">
        <v>1</v>
      </c>
      <c r="S4">
        <v>646</v>
      </c>
      <c r="V4" t="s">
        <v>8</v>
      </c>
      <c r="W4" t="s">
        <v>514</v>
      </c>
      <c r="X4" s="2">
        <v>46132.700115740743</v>
      </c>
      <c r="AD4" t="s">
        <v>589</v>
      </c>
      <c r="AE4" s="127">
        <v>79.7</v>
      </c>
      <c r="AF4" s="29">
        <v>190.3</v>
      </c>
      <c r="AG4">
        <v>190.3</v>
      </c>
      <c r="AH4" s="118">
        <v>1</v>
      </c>
      <c r="AI4">
        <v>190.3</v>
      </c>
      <c r="AJ4">
        <f t="shared" ref="AJ4:AJ22" si="2">AI4-AF4</f>
        <v>0</v>
      </c>
      <c r="AK4" t="s">
        <v>547</v>
      </c>
      <c r="AL4" s="131">
        <f t="shared" si="0"/>
        <v>1.0629623588456714</v>
      </c>
      <c r="AM4" s="140">
        <f t="shared" ref="AM4:AM11" si="3">(O4-AF4)/AF4</f>
        <v>0</v>
      </c>
    </row>
    <row r="5" spans="1:61" s="4" customFormat="1">
      <c r="A5" t="s">
        <v>590</v>
      </c>
      <c r="B5" t="s">
        <v>590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 s="127">
        <v>585.53989999999999</v>
      </c>
      <c r="N5">
        <f t="shared" si="1"/>
        <v>193.9</v>
      </c>
      <c r="O5" s="29">
        <v>193.9</v>
      </c>
      <c r="P5"/>
      <c r="Q5"/>
      <c r="R5" s="118">
        <v>1</v>
      </c>
      <c r="S5">
        <v>886</v>
      </c>
      <c r="T5"/>
      <c r="U5"/>
      <c r="V5" t="s">
        <v>8</v>
      </c>
      <c r="W5" t="s">
        <v>516</v>
      </c>
      <c r="X5" s="2">
        <v>46132.701192129629</v>
      </c>
      <c r="Y5"/>
      <c r="Z5" s="2"/>
      <c r="AA5"/>
      <c r="AB5"/>
      <c r="AC5"/>
      <c r="AD5" t="s">
        <v>590</v>
      </c>
      <c r="AE5" s="127">
        <v>134.69999999999999</v>
      </c>
      <c r="AF5" s="29">
        <v>190.3</v>
      </c>
      <c r="AG5">
        <v>190.3</v>
      </c>
      <c r="AH5" s="118">
        <v>1</v>
      </c>
      <c r="AI5">
        <v>190.3</v>
      </c>
      <c r="AJ5">
        <f t="shared" si="2"/>
        <v>0</v>
      </c>
      <c r="AK5" t="s">
        <v>548</v>
      </c>
      <c r="AL5" s="131">
        <f t="shared" si="0"/>
        <v>4.3469925760950261</v>
      </c>
      <c r="AM5" s="140">
        <f t="shared" si="3"/>
        <v>1.8917498686284784E-2</v>
      </c>
      <c r="AN5"/>
      <c r="AO5" s="118"/>
      <c r="AP5"/>
      <c r="AQ5"/>
      <c r="AR5"/>
      <c r="AS5"/>
      <c r="AT5"/>
      <c r="AU5"/>
      <c r="AV5"/>
      <c r="AW5"/>
      <c r="AX5"/>
      <c r="AY5"/>
      <c r="AZ5"/>
      <c r="BC5"/>
      <c r="BE5"/>
      <c r="BF5"/>
      <c r="BG5"/>
      <c r="BH5"/>
      <c r="BI5"/>
    </row>
    <row r="6" spans="1:61" s="74" customFormat="1">
      <c r="A6" t="s">
        <v>591</v>
      </c>
      <c r="B6" t="s">
        <v>591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 s="127">
        <v>92.398300000000006</v>
      </c>
      <c r="N6">
        <f t="shared" si="1"/>
        <v>186.9</v>
      </c>
      <c r="O6" s="29">
        <v>186.9</v>
      </c>
      <c r="P6"/>
      <c r="Q6"/>
      <c r="R6" s="118">
        <v>1</v>
      </c>
      <c r="S6">
        <v>472</v>
      </c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591</v>
      </c>
      <c r="AE6" s="127">
        <v>223.9</v>
      </c>
      <c r="AF6" s="29">
        <v>186.9</v>
      </c>
      <c r="AG6">
        <v>186.9</v>
      </c>
      <c r="AH6" s="118">
        <v>1</v>
      </c>
      <c r="AI6">
        <v>186.9</v>
      </c>
      <c r="AJ6">
        <f t="shared" si="2"/>
        <v>0</v>
      </c>
      <c r="AK6" t="s">
        <v>549</v>
      </c>
      <c r="AL6" s="131">
        <f t="shared" si="0"/>
        <v>0.41267664135774901</v>
      </c>
      <c r="AM6" s="140">
        <f t="shared" si="3"/>
        <v>0</v>
      </c>
      <c r="AN6"/>
      <c r="AO6" s="118"/>
      <c r="AP6"/>
      <c r="AQ6"/>
      <c r="AR6"/>
      <c r="AS6"/>
      <c r="AT6"/>
      <c r="AU6"/>
      <c r="AV6"/>
      <c r="AW6"/>
      <c r="AX6"/>
      <c r="AY6"/>
      <c r="AZ6"/>
      <c r="BC6"/>
      <c r="BE6"/>
      <c r="BF6"/>
      <c r="BG6"/>
      <c r="BH6"/>
      <c r="BI6"/>
    </row>
    <row r="7" spans="1:61">
      <c r="A7" t="s">
        <v>592</v>
      </c>
      <c r="B7" t="s">
        <v>592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 s="127">
        <v>57.219700000000003</v>
      </c>
      <c r="N7">
        <f t="shared" si="1"/>
        <v>191.3</v>
      </c>
      <c r="O7" s="29">
        <v>191.3</v>
      </c>
      <c r="R7" s="118">
        <v>1</v>
      </c>
      <c r="S7">
        <v>709</v>
      </c>
      <c r="V7" t="s">
        <v>8</v>
      </c>
      <c r="W7" t="s">
        <v>135</v>
      </c>
      <c r="X7" s="2">
        <v>46132.702326388891</v>
      </c>
      <c r="Z7" s="2"/>
      <c r="AD7" t="s">
        <v>592</v>
      </c>
      <c r="AE7" s="127">
        <v>25.6</v>
      </c>
      <c r="AF7" s="29">
        <v>191.3</v>
      </c>
      <c r="AG7">
        <v>191.3</v>
      </c>
      <c r="AH7" s="118">
        <v>1</v>
      </c>
      <c r="AI7">
        <v>191.3</v>
      </c>
      <c r="AJ7">
        <f t="shared" si="2"/>
        <v>0</v>
      </c>
      <c r="AK7" t="s">
        <v>550</v>
      </c>
      <c r="AL7" s="131">
        <f t="shared" si="0"/>
        <v>2.23514453125</v>
      </c>
      <c r="AM7" s="140">
        <f t="shared" si="3"/>
        <v>0</v>
      </c>
    </row>
    <row r="8" spans="1:61">
      <c r="A8" t="s">
        <v>593</v>
      </c>
      <c r="B8" t="s">
        <v>593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 s="127">
        <v>41.435099999999998</v>
      </c>
      <c r="N8">
        <f t="shared" si="1"/>
        <v>191.3</v>
      </c>
      <c r="O8" s="29">
        <v>191.3</v>
      </c>
      <c r="R8" s="118">
        <v>1</v>
      </c>
      <c r="S8">
        <v>409</v>
      </c>
      <c r="V8" t="s">
        <v>8</v>
      </c>
      <c r="W8" t="s">
        <v>135</v>
      </c>
      <c r="X8" s="2">
        <v>46132.703113425923</v>
      </c>
      <c r="Z8" s="2"/>
      <c r="AD8" t="s">
        <v>593</v>
      </c>
      <c r="AE8" s="127">
        <v>20.7</v>
      </c>
      <c r="AF8" s="29">
        <v>191.3</v>
      </c>
      <c r="AG8">
        <v>191.3</v>
      </c>
      <c r="AH8" s="118">
        <v>1</v>
      </c>
      <c r="AI8">
        <v>191.3</v>
      </c>
      <c r="AJ8">
        <f t="shared" si="2"/>
        <v>0</v>
      </c>
      <c r="AK8" t="s">
        <v>551</v>
      </c>
      <c r="AL8" s="131">
        <f t="shared" si="0"/>
        <v>2.0016956521739129</v>
      </c>
      <c r="AM8" s="140">
        <f t="shared" si="3"/>
        <v>0</v>
      </c>
    </row>
    <row r="9" spans="1:61">
      <c r="A9" t="s">
        <v>594</v>
      </c>
      <c r="B9" t="s">
        <v>594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 s="127">
        <v>67.138000000000005</v>
      </c>
      <c r="N9">
        <f t="shared" si="1"/>
        <v>191.3</v>
      </c>
      <c r="O9" s="29">
        <v>191.3</v>
      </c>
      <c r="R9" s="118">
        <v>1</v>
      </c>
      <c r="S9">
        <v>575</v>
      </c>
      <c r="V9" t="s">
        <v>8</v>
      </c>
      <c r="W9" t="s">
        <v>135</v>
      </c>
      <c r="X9" s="2">
        <v>46132.703958333332</v>
      </c>
      <c r="AD9" t="s">
        <v>594</v>
      </c>
      <c r="AE9" s="127">
        <v>31.7</v>
      </c>
      <c r="AF9" s="29">
        <v>191.3</v>
      </c>
      <c r="AG9">
        <v>191.3</v>
      </c>
      <c r="AH9" s="118">
        <v>1</v>
      </c>
      <c r="AI9">
        <v>191.3</v>
      </c>
      <c r="AJ9">
        <f t="shared" si="2"/>
        <v>0</v>
      </c>
      <c r="AK9" t="s">
        <v>552</v>
      </c>
      <c r="AL9" s="131">
        <f t="shared" si="0"/>
        <v>2.1179179810725555</v>
      </c>
      <c r="AM9" s="140">
        <f t="shared" si="3"/>
        <v>0</v>
      </c>
    </row>
    <row r="10" spans="1:61">
      <c r="A10" t="s">
        <v>595</v>
      </c>
      <c r="B10" t="s">
        <v>595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 s="127">
        <v>73.763800000000003</v>
      </c>
      <c r="N10">
        <f t="shared" si="1"/>
        <v>191.3</v>
      </c>
      <c r="O10" s="29">
        <v>191.3</v>
      </c>
      <c r="R10" s="118">
        <v>1</v>
      </c>
      <c r="S10">
        <v>709</v>
      </c>
      <c r="V10" t="s">
        <v>8</v>
      </c>
      <c r="W10" t="s">
        <v>149</v>
      </c>
      <c r="X10" s="2">
        <v>46132.713182870371</v>
      </c>
      <c r="AD10" t="s">
        <v>595</v>
      </c>
      <c r="AE10" s="127">
        <v>43.1</v>
      </c>
      <c r="AF10" s="29">
        <v>191.3</v>
      </c>
      <c r="AG10">
        <v>191.3</v>
      </c>
      <c r="AH10" s="118">
        <v>1</v>
      </c>
      <c r="AI10">
        <v>198.1</v>
      </c>
      <c r="AJ10">
        <f t="shared" si="2"/>
        <v>6.7999999999999829</v>
      </c>
      <c r="AK10" t="s">
        <v>553</v>
      </c>
      <c r="AL10" s="131">
        <f t="shared" si="0"/>
        <v>1.7114570765661252</v>
      </c>
      <c r="AM10" s="140">
        <f t="shared" si="3"/>
        <v>0</v>
      </c>
    </row>
    <row r="11" spans="1:61" ht="15" thickBot="1">
      <c r="A11" t="s">
        <v>596</v>
      </c>
      <c r="B11" t="s">
        <v>596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 s="127">
        <v>796.13509999999997</v>
      </c>
      <c r="N11">
        <f t="shared" si="1"/>
        <v>191.3</v>
      </c>
      <c r="O11" s="29">
        <v>191.3</v>
      </c>
      <c r="R11" s="118">
        <v>1</v>
      </c>
      <c r="S11">
        <v>812</v>
      </c>
      <c r="Z11" s="2"/>
      <c r="AD11" t="s">
        <v>596</v>
      </c>
      <c r="AE11" s="127">
        <v>585.4</v>
      </c>
      <c r="AF11" s="29">
        <v>191.3</v>
      </c>
      <c r="AG11">
        <v>191.3</v>
      </c>
      <c r="AH11" s="118">
        <v>1</v>
      </c>
      <c r="AI11">
        <v>191.3</v>
      </c>
      <c r="AJ11">
        <f t="shared" si="2"/>
        <v>0</v>
      </c>
      <c r="AK11" t="s">
        <v>554</v>
      </c>
      <c r="AL11" s="131">
        <f t="shared" si="0"/>
        <v>1.3599847967201912</v>
      </c>
      <c r="AM11" s="140">
        <f t="shared" si="3"/>
        <v>0</v>
      </c>
    </row>
    <row r="12" spans="1:61">
      <c r="A12" s="62" t="s">
        <v>597</v>
      </c>
      <c r="B12" s="32" t="s">
        <v>597</v>
      </c>
      <c r="C12" s="32"/>
      <c r="D12" s="32"/>
      <c r="E12" s="32"/>
      <c r="F12" s="32">
        <v>25</v>
      </c>
      <c r="G12" s="32">
        <v>27</v>
      </c>
      <c r="H12" s="32">
        <v>8</v>
      </c>
      <c r="I12" s="32">
        <v>200</v>
      </c>
      <c r="J12" s="32"/>
      <c r="K12" s="32"/>
      <c r="L12" s="32"/>
      <c r="M12" s="128">
        <v>69.215000000000003</v>
      </c>
      <c r="N12">
        <f t="shared" si="1"/>
        <v>617.1</v>
      </c>
      <c r="O12" s="125">
        <v>617.1</v>
      </c>
      <c r="P12" s="32"/>
      <c r="Q12" s="32"/>
      <c r="R12" s="119">
        <v>1</v>
      </c>
      <c r="S12" s="63">
        <v>786</v>
      </c>
      <c r="V12" t="s">
        <v>8</v>
      </c>
      <c r="W12" t="s">
        <v>28</v>
      </c>
      <c r="X12" s="2">
        <v>46135.009525462963</v>
      </c>
      <c r="Z12" s="2"/>
      <c r="AD12" s="62" t="s">
        <v>597</v>
      </c>
      <c r="AE12" s="128">
        <v>0.24</v>
      </c>
      <c r="AF12" s="125">
        <v>617.1</v>
      </c>
      <c r="AG12" s="32">
        <v>617.1</v>
      </c>
      <c r="AH12" s="122">
        <v>1</v>
      </c>
      <c r="AI12">
        <v>617.1</v>
      </c>
      <c r="AJ12">
        <f t="shared" si="2"/>
        <v>0</v>
      </c>
      <c r="AK12" s="62" t="s">
        <v>555</v>
      </c>
      <c r="AL12" s="132">
        <f>M12/AE12</f>
        <v>288.39583333333337</v>
      </c>
      <c r="AM12" s="141">
        <f>(O12-AF12)/AF12</f>
        <v>0</v>
      </c>
    </row>
    <row r="13" spans="1:61">
      <c r="A13" s="64" t="s">
        <v>598</v>
      </c>
      <c r="B13" s="54" t="s">
        <v>598</v>
      </c>
      <c r="C13" s="54">
        <v>1</v>
      </c>
      <c r="D13" s="54">
        <v>0</v>
      </c>
      <c r="E13" s="54">
        <v>10</v>
      </c>
      <c r="F13" s="54">
        <v>25</v>
      </c>
      <c r="G13" s="54">
        <v>27</v>
      </c>
      <c r="H13" s="54">
        <v>7</v>
      </c>
      <c r="I13" s="54">
        <v>200</v>
      </c>
      <c r="J13" s="54">
        <v>0</v>
      </c>
      <c r="K13" s="54" t="s">
        <v>1</v>
      </c>
      <c r="L13" s="54">
        <v>0</v>
      </c>
      <c r="M13" s="129">
        <v>7688.6082999999999</v>
      </c>
      <c r="N13">
        <f t="shared" si="1"/>
        <v>547.1</v>
      </c>
      <c r="O13" s="126">
        <v>547.1</v>
      </c>
      <c r="P13" s="54"/>
      <c r="Q13" s="54"/>
      <c r="R13" s="120">
        <v>41</v>
      </c>
      <c r="S13" s="65">
        <v>2649</v>
      </c>
      <c r="V13" t="s">
        <v>8</v>
      </c>
      <c r="W13" t="s">
        <v>28</v>
      </c>
      <c r="X13" s="2">
        <v>46135.009525462963</v>
      </c>
      <c r="Z13" s="2"/>
      <c r="AD13" s="64" t="s">
        <v>598</v>
      </c>
      <c r="AE13" s="129">
        <v>0.5</v>
      </c>
      <c r="AF13" s="126">
        <v>547.1</v>
      </c>
      <c r="AG13" s="54">
        <v>546.29999999999995</v>
      </c>
      <c r="AH13" s="123">
        <v>3</v>
      </c>
      <c r="AI13">
        <v>547.09999999999991</v>
      </c>
      <c r="AJ13">
        <f t="shared" si="2"/>
        <v>0</v>
      </c>
      <c r="AK13" s="64" t="s">
        <v>556</v>
      </c>
      <c r="AL13" s="133">
        <f t="shared" ref="AL13:AL31" si="4">M13/AE13</f>
        <v>15377.2166</v>
      </c>
      <c r="AM13" s="142">
        <f t="shared" ref="AM13:AM31" si="5">(O13-AF13)/AF13</f>
        <v>0</v>
      </c>
    </row>
    <row r="14" spans="1:61">
      <c r="A14" s="64" t="s">
        <v>599</v>
      </c>
      <c r="B14" s="54" t="s">
        <v>599</v>
      </c>
      <c r="C14" s="54">
        <v>1</v>
      </c>
      <c r="D14" s="54">
        <v>0</v>
      </c>
      <c r="E14" s="54">
        <v>10</v>
      </c>
      <c r="F14" s="54">
        <v>25</v>
      </c>
      <c r="G14" s="54">
        <v>27</v>
      </c>
      <c r="H14" s="54">
        <v>5</v>
      </c>
      <c r="I14" s="54">
        <v>200</v>
      </c>
      <c r="J14" s="54">
        <v>0</v>
      </c>
      <c r="K14" s="54" t="s">
        <v>1</v>
      </c>
      <c r="L14" s="54">
        <v>0</v>
      </c>
      <c r="M14" s="129">
        <v>238.0658</v>
      </c>
      <c r="N14">
        <f t="shared" si="1"/>
        <v>454.6</v>
      </c>
      <c r="O14" s="126">
        <v>454.6</v>
      </c>
      <c r="P14" s="54"/>
      <c r="Q14" s="54"/>
      <c r="R14" s="120">
        <v>1</v>
      </c>
      <c r="S14" s="65">
        <v>1159</v>
      </c>
      <c r="V14" t="s">
        <v>8</v>
      </c>
      <c r="W14" t="s">
        <v>28</v>
      </c>
      <c r="X14" s="2">
        <v>46135.057905092595</v>
      </c>
      <c r="AD14" s="64" t="s">
        <v>599</v>
      </c>
      <c r="AE14" s="129">
        <v>0.46</v>
      </c>
      <c r="AF14" s="126">
        <v>454.6</v>
      </c>
      <c r="AG14" s="54">
        <v>454.6</v>
      </c>
      <c r="AH14" s="123">
        <v>1</v>
      </c>
      <c r="AI14">
        <v>454.6</v>
      </c>
      <c r="AJ14">
        <f t="shared" si="2"/>
        <v>0</v>
      </c>
      <c r="AK14" s="64" t="s">
        <v>557</v>
      </c>
      <c r="AL14" s="133">
        <f t="shared" si="4"/>
        <v>517.5343478260869</v>
      </c>
      <c r="AM14" s="142">
        <f t="shared" si="5"/>
        <v>0</v>
      </c>
    </row>
    <row r="15" spans="1:61">
      <c r="A15" s="64" t="s">
        <v>600</v>
      </c>
      <c r="B15" s="54" t="s">
        <v>600</v>
      </c>
      <c r="C15" s="54">
        <v>2</v>
      </c>
      <c r="D15" s="54">
        <v>0</v>
      </c>
      <c r="E15" s="54">
        <v>10</v>
      </c>
      <c r="F15" s="54">
        <v>25</v>
      </c>
      <c r="G15" s="54">
        <v>27</v>
      </c>
      <c r="H15" s="54">
        <v>4</v>
      </c>
      <c r="I15" s="54">
        <v>200</v>
      </c>
      <c r="J15" s="54">
        <v>0</v>
      </c>
      <c r="K15" s="54" t="s">
        <v>1</v>
      </c>
      <c r="L15" s="54">
        <v>0</v>
      </c>
      <c r="M15" s="129">
        <v>223.8931</v>
      </c>
      <c r="N15">
        <f t="shared" si="1"/>
        <v>416.9</v>
      </c>
      <c r="O15" s="126">
        <v>416.9</v>
      </c>
      <c r="P15" s="54"/>
      <c r="Q15" s="54"/>
      <c r="R15" s="120">
        <v>1</v>
      </c>
      <c r="S15" s="65">
        <v>829</v>
      </c>
      <c r="V15" t="s">
        <v>8</v>
      </c>
      <c r="W15" t="s">
        <v>28</v>
      </c>
      <c r="X15" s="2">
        <v>46135.10496527778</v>
      </c>
      <c r="AD15" s="64" t="s">
        <v>600</v>
      </c>
      <c r="AE15" s="129">
        <v>0.54</v>
      </c>
      <c r="AF15" s="126">
        <v>416.9</v>
      </c>
      <c r="AG15" s="54">
        <v>416.9</v>
      </c>
      <c r="AH15" s="123">
        <v>1</v>
      </c>
      <c r="AI15">
        <v>416.9</v>
      </c>
      <c r="AJ15">
        <f t="shared" si="2"/>
        <v>0</v>
      </c>
      <c r="AK15" s="64" t="s">
        <v>559</v>
      </c>
      <c r="AL15" s="133">
        <f t="shared" si="4"/>
        <v>414.61685185185183</v>
      </c>
      <c r="AM15" s="142">
        <f t="shared" si="5"/>
        <v>0</v>
      </c>
    </row>
    <row r="16" spans="1:61">
      <c r="A16" s="64" t="s">
        <v>601</v>
      </c>
      <c r="B16" s="54" t="s">
        <v>601</v>
      </c>
      <c r="C16" s="54">
        <v>3</v>
      </c>
      <c r="D16" s="54">
        <v>0</v>
      </c>
      <c r="E16" s="54">
        <v>10</v>
      </c>
      <c r="F16" s="54">
        <v>25</v>
      </c>
      <c r="G16" s="54">
        <v>27</v>
      </c>
      <c r="H16" s="54">
        <v>6</v>
      </c>
      <c r="I16" s="54">
        <v>200</v>
      </c>
      <c r="J16" s="54">
        <v>0</v>
      </c>
      <c r="K16" s="54" t="s">
        <v>1</v>
      </c>
      <c r="L16" s="54">
        <v>0</v>
      </c>
      <c r="M16" s="129">
        <v>151.0703</v>
      </c>
      <c r="N16">
        <f t="shared" si="1"/>
        <v>530.5</v>
      </c>
      <c r="O16" s="126">
        <v>530.5</v>
      </c>
      <c r="P16" s="54"/>
      <c r="Q16" s="54"/>
      <c r="R16" s="120">
        <v>1</v>
      </c>
      <c r="S16" s="65">
        <v>802</v>
      </c>
      <c r="V16" t="s">
        <v>8</v>
      </c>
      <c r="W16" t="s">
        <v>28</v>
      </c>
      <c r="X16" s="2">
        <v>46135.147511574076</v>
      </c>
      <c r="Z16" s="2"/>
      <c r="AD16" s="64" t="s">
        <v>601</v>
      </c>
      <c r="AE16" s="129">
        <v>0.28000000000000003</v>
      </c>
      <c r="AF16" s="126">
        <v>530.5</v>
      </c>
      <c r="AG16" s="54">
        <v>530.5</v>
      </c>
      <c r="AH16" s="123">
        <v>1</v>
      </c>
      <c r="AI16">
        <v>530.50000000000011</v>
      </c>
      <c r="AJ16">
        <f t="shared" si="2"/>
        <v>0</v>
      </c>
      <c r="AK16" s="64" t="s">
        <v>560</v>
      </c>
      <c r="AL16" s="133">
        <f t="shared" si="4"/>
        <v>539.53678571428566</v>
      </c>
      <c r="AM16" s="142">
        <f t="shared" si="5"/>
        <v>0</v>
      </c>
    </row>
    <row r="17" spans="1:64">
      <c r="A17" s="64" t="s">
        <v>602</v>
      </c>
      <c r="B17" s="54" t="s">
        <v>602</v>
      </c>
      <c r="C17" s="54">
        <v>4</v>
      </c>
      <c r="D17" s="54">
        <v>0</v>
      </c>
      <c r="E17" s="54">
        <v>10</v>
      </c>
      <c r="F17" s="54">
        <v>25</v>
      </c>
      <c r="G17" s="54">
        <v>27</v>
      </c>
      <c r="H17" s="54">
        <v>5</v>
      </c>
      <c r="I17" s="54">
        <v>200</v>
      </c>
      <c r="J17" s="54">
        <v>0</v>
      </c>
      <c r="K17" s="54" t="s">
        <v>1</v>
      </c>
      <c r="L17" s="54">
        <v>0</v>
      </c>
      <c r="M17" s="129">
        <v>3657.2959999999998</v>
      </c>
      <c r="N17">
        <f t="shared" si="1"/>
        <v>465.4</v>
      </c>
      <c r="O17" s="126">
        <v>465.4</v>
      </c>
      <c r="P17" s="54"/>
      <c r="Q17" s="54"/>
      <c r="R17" s="120">
        <v>56</v>
      </c>
      <c r="S17" s="65">
        <v>2485</v>
      </c>
      <c r="V17" t="s">
        <v>8</v>
      </c>
      <c r="W17" t="s">
        <v>28</v>
      </c>
      <c r="X17" s="2">
        <v>46135.200335648151</v>
      </c>
      <c r="Z17" s="2"/>
      <c r="AD17" s="64" t="s">
        <v>602</v>
      </c>
      <c r="AE17" s="129">
        <v>0.92</v>
      </c>
      <c r="AF17" s="126">
        <v>465.4</v>
      </c>
      <c r="AG17" s="54">
        <v>457.3</v>
      </c>
      <c r="AH17" s="123">
        <v>7</v>
      </c>
      <c r="AI17">
        <v>465.4</v>
      </c>
      <c r="AJ17">
        <f t="shared" si="2"/>
        <v>0</v>
      </c>
      <c r="AK17" s="64" t="s">
        <v>561</v>
      </c>
      <c r="AL17" s="133">
        <f t="shared" si="4"/>
        <v>3975.3217391304343</v>
      </c>
      <c r="AM17" s="142">
        <f t="shared" si="5"/>
        <v>0</v>
      </c>
    </row>
    <row r="18" spans="1:64">
      <c r="A18" s="64" t="s">
        <v>603</v>
      </c>
      <c r="B18" s="54" t="s">
        <v>603</v>
      </c>
      <c r="C18" s="54">
        <v>5</v>
      </c>
      <c r="D18" s="54">
        <v>0</v>
      </c>
      <c r="E18" s="54">
        <v>10</v>
      </c>
      <c r="F18" s="54">
        <v>25</v>
      </c>
      <c r="G18" s="54">
        <v>27</v>
      </c>
      <c r="H18" s="54">
        <v>4</v>
      </c>
      <c r="I18" s="54">
        <v>200</v>
      </c>
      <c r="J18" s="54">
        <v>0</v>
      </c>
      <c r="K18" s="54" t="s">
        <v>1</v>
      </c>
      <c r="L18" s="54">
        <v>0</v>
      </c>
      <c r="M18" s="129">
        <v>391.00880000000001</v>
      </c>
      <c r="N18">
        <f t="shared" si="1"/>
        <v>424.3</v>
      </c>
      <c r="O18" s="126">
        <v>424.3</v>
      </c>
      <c r="P18" s="54"/>
      <c r="Q18" s="54"/>
      <c r="R18" s="120">
        <v>1</v>
      </c>
      <c r="S18" s="65">
        <v>861</v>
      </c>
      <c r="V18" t="s">
        <v>8</v>
      </c>
      <c r="W18" t="s">
        <v>28</v>
      </c>
      <c r="X18" s="2">
        <v>46135.244039351855</v>
      </c>
      <c r="Z18" s="2"/>
      <c r="AD18" s="64" t="s">
        <v>603</v>
      </c>
      <c r="AE18" s="129">
        <v>0.52</v>
      </c>
      <c r="AF18" s="126">
        <v>424.3</v>
      </c>
      <c r="AG18" s="54">
        <v>424.3</v>
      </c>
      <c r="AH18" s="123">
        <v>1</v>
      </c>
      <c r="AI18">
        <v>424.3</v>
      </c>
      <c r="AJ18">
        <f t="shared" si="2"/>
        <v>0</v>
      </c>
      <c r="AK18" s="64" t="s">
        <v>562</v>
      </c>
      <c r="AL18" s="133">
        <f t="shared" si="4"/>
        <v>751.93999999999994</v>
      </c>
      <c r="AM18" s="142">
        <f t="shared" si="5"/>
        <v>0</v>
      </c>
    </row>
    <row r="19" spans="1:64">
      <c r="A19" s="64" t="s">
        <v>604</v>
      </c>
      <c r="B19" s="54" t="s">
        <v>604</v>
      </c>
      <c r="C19" s="54">
        <v>6</v>
      </c>
      <c r="D19" s="54">
        <v>0</v>
      </c>
      <c r="E19" s="54">
        <v>10</v>
      </c>
      <c r="F19" s="54">
        <v>25</v>
      </c>
      <c r="G19" s="54">
        <v>27</v>
      </c>
      <c r="H19" s="54">
        <v>4</v>
      </c>
      <c r="I19" s="54">
        <v>200</v>
      </c>
      <c r="J19" s="54">
        <v>0</v>
      </c>
      <c r="K19" s="54" t="s">
        <v>1</v>
      </c>
      <c r="L19" s="54">
        <v>0</v>
      </c>
      <c r="M19" s="129">
        <v>2086.7161999999998</v>
      </c>
      <c r="N19">
        <f t="shared" si="1"/>
        <v>397.3</v>
      </c>
      <c r="O19" s="126">
        <v>397.3</v>
      </c>
      <c r="P19" s="54"/>
      <c r="Q19" s="54"/>
      <c r="R19" s="120">
        <v>21</v>
      </c>
      <c r="S19" s="65">
        <v>1173</v>
      </c>
      <c r="V19" t="s">
        <v>8</v>
      </c>
      <c r="W19" t="s">
        <v>538</v>
      </c>
      <c r="X19" s="2">
        <v>46135.406666666669</v>
      </c>
      <c r="Z19" s="2"/>
      <c r="AD19" s="64" t="s">
        <v>604</v>
      </c>
      <c r="AE19" s="129">
        <v>1.32</v>
      </c>
      <c r="AF19" s="126">
        <v>397.3</v>
      </c>
      <c r="AG19" s="54">
        <v>396.8</v>
      </c>
      <c r="AH19" s="123">
        <v>5</v>
      </c>
      <c r="AI19">
        <v>397.3</v>
      </c>
      <c r="AJ19">
        <f t="shared" si="2"/>
        <v>0</v>
      </c>
      <c r="AK19" s="64" t="s">
        <v>563</v>
      </c>
      <c r="AL19" s="133">
        <f t="shared" si="4"/>
        <v>1580.8456060606059</v>
      </c>
      <c r="AM19" s="142">
        <f t="shared" si="5"/>
        <v>0</v>
      </c>
    </row>
    <row r="20" spans="1:64">
      <c r="A20" s="64" t="s">
        <v>605</v>
      </c>
      <c r="B20" s="54" t="s">
        <v>605</v>
      </c>
      <c r="C20" s="54">
        <v>1</v>
      </c>
      <c r="D20" s="54">
        <v>0</v>
      </c>
      <c r="E20" s="54">
        <v>10</v>
      </c>
      <c r="F20" s="54">
        <v>25</v>
      </c>
      <c r="G20" s="54">
        <v>27</v>
      </c>
      <c r="H20" s="54">
        <v>5</v>
      </c>
      <c r="I20" s="54">
        <v>200</v>
      </c>
      <c r="J20" s="54">
        <v>0</v>
      </c>
      <c r="K20" s="54" t="s">
        <v>1</v>
      </c>
      <c r="L20" s="54">
        <v>0</v>
      </c>
      <c r="M20" s="129">
        <v>221.61189999999999</v>
      </c>
      <c r="N20">
        <f t="shared" si="1"/>
        <v>441.3</v>
      </c>
      <c r="O20" s="126">
        <v>441.3</v>
      </c>
      <c r="P20" s="54"/>
      <c r="Q20" s="54"/>
      <c r="R20" s="120">
        <v>1</v>
      </c>
      <c r="S20" s="65">
        <v>1034</v>
      </c>
      <c r="V20" t="s">
        <v>8</v>
      </c>
      <c r="W20" t="s">
        <v>539</v>
      </c>
      <c r="X20" s="2">
        <v>46135.461712962962</v>
      </c>
      <c r="Y20" t="s">
        <v>95</v>
      </c>
      <c r="AD20" s="64" t="s">
        <v>605</v>
      </c>
      <c r="AE20" s="129">
        <v>0.59</v>
      </c>
      <c r="AF20" s="126">
        <v>441.3</v>
      </c>
      <c r="AG20" s="54">
        <v>441.3</v>
      </c>
      <c r="AH20" s="123">
        <v>1</v>
      </c>
      <c r="AI20">
        <v>441.3</v>
      </c>
      <c r="AJ20">
        <f t="shared" si="2"/>
        <v>0</v>
      </c>
      <c r="AK20" s="64" t="s">
        <v>564</v>
      </c>
      <c r="AL20" s="133">
        <f t="shared" si="4"/>
        <v>375.61338983050848</v>
      </c>
      <c r="AM20" s="142">
        <f>(O20-AF20)/AF20</f>
        <v>0</v>
      </c>
    </row>
    <row r="21" spans="1:64">
      <c r="A21" s="64" t="s">
        <v>606</v>
      </c>
      <c r="B21" s="54" t="s">
        <v>606</v>
      </c>
      <c r="C21" s="54">
        <v>2</v>
      </c>
      <c r="D21" s="54">
        <v>0</v>
      </c>
      <c r="E21" s="54">
        <v>10</v>
      </c>
      <c r="F21" s="54">
        <v>25</v>
      </c>
      <c r="G21" s="54">
        <v>27</v>
      </c>
      <c r="H21" s="54">
        <v>4</v>
      </c>
      <c r="I21" s="54">
        <v>200</v>
      </c>
      <c r="J21" s="54">
        <v>0</v>
      </c>
      <c r="K21" s="54" t="s">
        <v>1</v>
      </c>
      <c r="L21" s="54">
        <v>0</v>
      </c>
      <c r="M21" s="129">
        <v>3690.3661999999999</v>
      </c>
      <c r="N21">
        <f t="shared" si="1"/>
        <v>444.7</v>
      </c>
      <c r="O21" s="126">
        <v>444.7</v>
      </c>
      <c r="P21" s="54"/>
      <c r="Q21" s="54"/>
      <c r="R21" s="120">
        <v>48</v>
      </c>
      <c r="S21" s="65">
        <v>2021</v>
      </c>
      <c r="V21" t="s">
        <v>8</v>
      </c>
      <c r="W21" t="s">
        <v>539</v>
      </c>
      <c r="X21" s="2">
        <v>46135.511331018519</v>
      </c>
      <c r="AD21" s="64" t="s">
        <v>606</v>
      </c>
      <c r="AE21" s="129">
        <v>2.46</v>
      </c>
      <c r="AF21" s="126">
        <v>444.1</v>
      </c>
      <c r="AG21" s="54">
        <v>438.3</v>
      </c>
      <c r="AH21" s="123">
        <v>25</v>
      </c>
      <c r="AI21">
        <v>444.8</v>
      </c>
      <c r="AJ21">
        <f t="shared" si="2"/>
        <v>0.69999999999998863</v>
      </c>
      <c r="AK21" s="64" t="s">
        <v>565</v>
      </c>
      <c r="AL21" s="133">
        <f t="shared" si="4"/>
        <v>1500.148861788618</v>
      </c>
      <c r="AM21" s="142">
        <f t="shared" si="5"/>
        <v>1.3510470614725644E-3</v>
      </c>
    </row>
    <row r="22" spans="1:64" ht="15" thickBot="1">
      <c r="A22" s="64" t="s">
        <v>607</v>
      </c>
      <c r="B22" s="54" t="s">
        <v>607</v>
      </c>
      <c r="C22" s="54">
        <v>2</v>
      </c>
      <c r="D22" s="54">
        <v>0</v>
      </c>
      <c r="E22" s="54">
        <v>10</v>
      </c>
      <c r="F22" s="54">
        <v>25</v>
      </c>
      <c r="G22" s="54">
        <v>27</v>
      </c>
      <c r="H22" s="54">
        <v>4</v>
      </c>
      <c r="I22" s="54">
        <v>200</v>
      </c>
      <c r="J22" s="54">
        <v>0</v>
      </c>
      <c r="K22" s="54" t="s">
        <v>1</v>
      </c>
      <c r="L22" s="54">
        <v>0</v>
      </c>
      <c r="M22" s="129">
        <v>2000.8653999999999</v>
      </c>
      <c r="N22">
        <f t="shared" si="1"/>
        <v>428.8</v>
      </c>
      <c r="O22" s="126">
        <v>428.8</v>
      </c>
      <c r="P22" s="54"/>
      <c r="Q22" s="54"/>
      <c r="R22" s="120">
        <v>23</v>
      </c>
      <c r="S22" s="65">
        <v>1330</v>
      </c>
      <c r="V22" t="s">
        <v>8</v>
      </c>
      <c r="W22" t="s">
        <v>540</v>
      </c>
      <c r="X22" s="2">
        <v>46135.556655092594</v>
      </c>
      <c r="Z22" s="2"/>
      <c r="AD22" s="64" t="s">
        <v>607</v>
      </c>
      <c r="AE22" s="129">
        <v>1.05</v>
      </c>
      <c r="AF22" s="126">
        <v>428.8</v>
      </c>
      <c r="AG22" s="54">
        <v>427.2</v>
      </c>
      <c r="AH22" s="123">
        <v>5</v>
      </c>
      <c r="AI22">
        <v>428.8</v>
      </c>
      <c r="AJ22">
        <f t="shared" si="2"/>
        <v>0</v>
      </c>
      <c r="AK22" s="64" t="s">
        <v>566</v>
      </c>
      <c r="AL22" s="133">
        <f t="shared" si="4"/>
        <v>1905.5860952380951</v>
      </c>
      <c r="AM22" s="142">
        <f t="shared" si="5"/>
        <v>0</v>
      </c>
    </row>
    <row r="23" spans="1:64" s="75" customFormat="1" ht="15" thickBot="1">
      <c r="A23" s="66" t="s">
        <v>608</v>
      </c>
      <c r="B23" s="39" t="s">
        <v>608</v>
      </c>
      <c r="C23" s="39">
        <v>3</v>
      </c>
      <c r="D23" s="39">
        <v>0</v>
      </c>
      <c r="E23" s="39">
        <v>10</v>
      </c>
      <c r="F23" s="39"/>
      <c r="G23" s="39"/>
      <c r="H23" s="39"/>
      <c r="I23" s="39"/>
      <c r="J23" s="39">
        <v>0</v>
      </c>
      <c r="K23" s="39" t="s">
        <v>1</v>
      </c>
      <c r="L23" s="39">
        <v>0</v>
      </c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608</v>
      </c>
      <c r="AE23" s="130">
        <v>2.4900000000000002</v>
      </c>
      <c r="AF23" s="36">
        <v>393</v>
      </c>
      <c r="AG23" s="39">
        <v>387.1</v>
      </c>
      <c r="AH23" s="124">
        <v>15</v>
      </c>
      <c r="AI23"/>
      <c r="AJ23"/>
      <c r="AK23" s="66" t="s">
        <v>567</v>
      </c>
      <c r="AL23" s="134">
        <f t="shared" si="4"/>
        <v>0</v>
      </c>
      <c r="AM23" s="143">
        <f t="shared" si="5"/>
        <v>-1</v>
      </c>
      <c r="AN23"/>
      <c r="AO23" s="118"/>
      <c r="AP23"/>
      <c r="AQ23"/>
      <c r="AR23"/>
      <c r="AS23"/>
      <c r="AT23"/>
      <c r="AU23"/>
      <c r="AV23"/>
      <c r="AW23"/>
      <c r="AX23"/>
      <c r="AY23"/>
      <c r="AZ23"/>
      <c r="BC23"/>
      <c r="BE23"/>
      <c r="BF23"/>
      <c r="BG23"/>
      <c r="BH23"/>
      <c r="BI23"/>
      <c r="BJ23"/>
      <c r="BK23"/>
      <c r="BL23"/>
    </row>
    <row r="24" spans="1:64">
      <c r="A24" t="s">
        <v>609</v>
      </c>
      <c r="B24" t="s">
        <v>609</v>
      </c>
      <c r="C24">
        <v>4</v>
      </c>
      <c r="D24">
        <v>0</v>
      </c>
      <c r="E24">
        <v>10</v>
      </c>
      <c r="F24">
        <v>25</v>
      </c>
      <c r="G24">
        <v>27</v>
      </c>
      <c r="H24">
        <v>4</v>
      </c>
      <c r="I24">
        <v>200</v>
      </c>
      <c r="J24">
        <v>0</v>
      </c>
      <c r="K24" t="s">
        <v>1</v>
      </c>
      <c r="L24">
        <v>13.4056</v>
      </c>
      <c r="M24" s="127">
        <v>3605.1597000000002</v>
      </c>
      <c r="N24">
        <f>O24</f>
        <v>461.1</v>
      </c>
      <c r="O24" s="29">
        <v>461.1</v>
      </c>
      <c r="P24">
        <v>0.30449999999999999</v>
      </c>
      <c r="Q24">
        <v>0</v>
      </c>
      <c r="R24" s="118">
        <v>305</v>
      </c>
      <c r="S24">
        <v>2160</v>
      </c>
      <c r="Z24" s="2"/>
      <c r="AD24" t="s">
        <v>609</v>
      </c>
      <c r="AE24" s="127">
        <v>15.07</v>
      </c>
      <c r="AF24" s="29">
        <v>461.1</v>
      </c>
      <c r="AG24">
        <v>406.6</v>
      </c>
      <c r="AH24" s="118">
        <v>321</v>
      </c>
      <c r="AK24" t="s">
        <v>568</v>
      </c>
      <c r="AL24" s="131">
        <f t="shared" si="4"/>
        <v>239.22758460517585</v>
      </c>
      <c r="AM24" s="140">
        <f t="shared" si="5"/>
        <v>0</v>
      </c>
    </row>
    <row r="25" spans="1:64">
      <c r="A25" t="s">
        <v>610</v>
      </c>
      <c r="B25" t="s">
        <v>610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127.05759999999999</v>
      </c>
      <c r="M25" s="127">
        <v>53.178199999999997</v>
      </c>
      <c r="N25">
        <v>351.8</v>
      </c>
      <c r="O25" s="29">
        <v>351.8</v>
      </c>
      <c r="P25">
        <v>0</v>
      </c>
      <c r="Q25">
        <v>1</v>
      </c>
      <c r="R25" s="118">
        <v>1</v>
      </c>
      <c r="S25">
        <v>512</v>
      </c>
      <c r="AD25" t="s">
        <v>610</v>
      </c>
      <c r="AE25" s="127">
        <v>0.99</v>
      </c>
      <c r="AF25" s="29">
        <v>351.8</v>
      </c>
      <c r="AG25">
        <v>351.8</v>
      </c>
      <c r="AH25" s="118">
        <v>1</v>
      </c>
      <c r="AK25" t="s">
        <v>569</v>
      </c>
      <c r="AL25" s="131">
        <f t="shared" si="4"/>
        <v>53.715353535353536</v>
      </c>
      <c r="AM25" s="140">
        <f t="shared" si="5"/>
        <v>0</v>
      </c>
    </row>
    <row r="26" spans="1:64">
      <c r="A26" t="s">
        <v>611</v>
      </c>
      <c r="B26" t="s">
        <v>611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601.54280000000006</v>
      </c>
      <c r="M26" s="127">
        <v>221.79300000000001</v>
      </c>
      <c r="N26">
        <v>332.8</v>
      </c>
      <c r="O26" s="29">
        <v>332.8</v>
      </c>
      <c r="P26">
        <v>0</v>
      </c>
      <c r="Q26">
        <v>1</v>
      </c>
      <c r="R26" s="118">
        <v>1</v>
      </c>
      <c r="S26">
        <v>683</v>
      </c>
      <c r="AD26" t="s">
        <v>611</v>
      </c>
      <c r="AE26" s="127">
        <v>1.6</v>
      </c>
      <c r="AF26" s="29">
        <v>332.8</v>
      </c>
      <c r="AG26">
        <v>332.8</v>
      </c>
      <c r="AH26" s="118">
        <v>1</v>
      </c>
      <c r="AK26" t="s">
        <v>571</v>
      </c>
      <c r="AL26" s="131">
        <f t="shared" si="4"/>
        <v>138.62062499999999</v>
      </c>
      <c r="AM26" s="140">
        <f t="shared" si="5"/>
        <v>0</v>
      </c>
    </row>
    <row r="27" spans="1:64">
      <c r="A27" t="s">
        <v>612</v>
      </c>
      <c r="B27" t="s">
        <v>612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601.19159999999999</v>
      </c>
      <c r="M27" s="127">
        <v>409.4547</v>
      </c>
      <c r="N27">
        <v>307.89999999999998</v>
      </c>
      <c r="O27" s="29">
        <v>307.89999999999998</v>
      </c>
      <c r="P27">
        <v>0</v>
      </c>
      <c r="Q27">
        <v>1</v>
      </c>
      <c r="R27" s="118">
        <v>1</v>
      </c>
      <c r="S27">
        <v>764</v>
      </c>
      <c r="Z27" s="2"/>
      <c r="AD27" t="s">
        <v>612</v>
      </c>
      <c r="AE27" s="127">
        <v>1.78</v>
      </c>
      <c r="AF27" s="29">
        <v>306.60000000000002</v>
      </c>
      <c r="AG27">
        <v>306.60000000000002</v>
      </c>
      <c r="AH27" s="118">
        <v>1</v>
      </c>
      <c r="AK27" t="s">
        <v>573</v>
      </c>
      <c r="AL27" s="131">
        <f t="shared" si="4"/>
        <v>230.03073033707864</v>
      </c>
      <c r="AM27" s="140">
        <f t="shared" si="5"/>
        <v>4.2400521852575162E-3</v>
      </c>
    </row>
    <row r="28" spans="1:64">
      <c r="A28" t="s">
        <v>613</v>
      </c>
      <c r="B28" t="s">
        <v>613</v>
      </c>
      <c r="F28">
        <v>25</v>
      </c>
      <c r="G28">
        <v>27</v>
      </c>
      <c r="H28">
        <v>4</v>
      </c>
      <c r="I28">
        <v>200</v>
      </c>
      <c r="J28">
        <v>0</v>
      </c>
      <c r="K28" t="s">
        <v>1</v>
      </c>
      <c r="L28">
        <v>600.90710000000001</v>
      </c>
      <c r="M28" s="127">
        <v>86.638099999999994</v>
      </c>
      <c r="N28">
        <v>411.3</v>
      </c>
      <c r="O28" s="29">
        <v>411.3</v>
      </c>
      <c r="P28">
        <v>0</v>
      </c>
      <c r="Q28">
        <v>1</v>
      </c>
      <c r="R28" s="118">
        <v>1</v>
      </c>
      <c r="S28">
        <v>626</v>
      </c>
      <c r="Z28" s="2"/>
      <c r="AD28" t="s">
        <v>613</v>
      </c>
      <c r="AE28" s="127">
        <v>0.92</v>
      </c>
      <c r="AF28" s="29">
        <v>411.3</v>
      </c>
      <c r="AG28">
        <v>410.95</v>
      </c>
      <c r="AH28" s="118">
        <v>3</v>
      </c>
      <c r="AK28" t="s">
        <v>575</v>
      </c>
      <c r="AL28" s="131">
        <f t="shared" si="4"/>
        <v>94.171847826086946</v>
      </c>
      <c r="AM28" s="140">
        <f t="shared" si="5"/>
        <v>0</v>
      </c>
    </row>
    <row r="29" spans="1:64">
      <c r="A29" t="s">
        <v>614</v>
      </c>
      <c r="B29" t="s">
        <v>614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78.245699999999999</v>
      </c>
      <c r="M29" s="127">
        <v>89.995199999999997</v>
      </c>
      <c r="N29">
        <v>345.5</v>
      </c>
      <c r="O29" s="29">
        <v>345.5</v>
      </c>
      <c r="P29">
        <v>0</v>
      </c>
      <c r="Q29">
        <v>1</v>
      </c>
      <c r="R29" s="118">
        <v>1</v>
      </c>
      <c r="S29">
        <v>512</v>
      </c>
      <c r="Z29" s="2"/>
      <c r="AD29" t="s">
        <v>614</v>
      </c>
      <c r="AE29" s="127">
        <v>0.53</v>
      </c>
      <c r="AF29" s="29">
        <v>345.5</v>
      </c>
      <c r="AG29">
        <v>345.5</v>
      </c>
      <c r="AH29" s="118">
        <v>1</v>
      </c>
      <c r="AK29" t="s">
        <v>577</v>
      </c>
      <c r="AL29" s="131">
        <f t="shared" si="4"/>
        <v>169.80226415094339</v>
      </c>
      <c r="AM29" s="140">
        <f t="shared" si="5"/>
        <v>0</v>
      </c>
    </row>
    <row r="30" spans="1:64">
      <c r="A30" t="s">
        <v>615</v>
      </c>
      <c r="B30" t="s">
        <v>615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600.88120000000004</v>
      </c>
      <c r="M30" s="127">
        <v>238.18690000000001</v>
      </c>
      <c r="N30">
        <v>296.8</v>
      </c>
      <c r="O30" s="29">
        <v>298.3</v>
      </c>
      <c r="P30">
        <v>0.50539999999999996</v>
      </c>
      <c r="Q30">
        <v>0</v>
      </c>
      <c r="R30" s="118">
        <v>1</v>
      </c>
      <c r="S30">
        <v>600</v>
      </c>
      <c r="Z30" s="2"/>
      <c r="AD30" t="s">
        <v>615</v>
      </c>
      <c r="AE30" s="127">
        <v>1.83</v>
      </c>
      <c r="AF30" s="29">
        <v>298.3</v>
      </c>
      <c r="AG30">
        <v>298.3</v>
      </c>
      <c r="AH30" s="118">
        <v>1</v>
      </c>
      <c r="AK30" t="s">
        <v>580</v>
      </c>
      <c r="AL30" s="131">
        <f t="shared" si="4"/>
        <v>130.15677595628415</v>
      </c>
      <c r="AM30" s="140">
        <f t="shared" si="5"/>
        <v>0</v>
      </c>
    </row>
    <row r="31" spans="1:64">
      <c r="A31" t="s">
        <v>616</v>
      </c>
      <c r="B31" t="s">
        <v>616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601.02509999999995</v>
      </c>
      <c r="M31" s="127">
        <v>331.99790000000002</v>
      </c>
      <c r="N31">
        <v>294.5</v>
      </c>
      <c r="O31" s="29">
        <v>294.5</v>
      </c>
      <c r="P31">
        <v>0</v>
      </c>
      <c r="Q31">
        <v>1</v>
      </c>
      <c r="R31" s="118">
        <v>1</v>
      </c>
      <c r="S31">
        <v>781</v>
      </c>
      <c r="AD31" t="s">
        <v>616</v>
      </c>
      <c r="AE31" s="127">
        <v>3.04</v>
      </c>
      <c r="AF31" s="29">
        <v>294.5</v>
      </c>
      <c r="AG31">
        <v>294.5</v>
      </c>
      <c r="AH31" s="118">
        <v>1</v>
      </c>
      <c r="AK31" t="s">
        <v>583</v>
      </c>
      <c r="AL31" s="131">
        <f t="shared" si="4"/>
        <v>109.2098355263158</v>
      </c>
      <c r="AM31" s="140">
        <f t="shared" si="5"/>
        <v>0</v>
      </c>
    </row>
    <row r="32" spans="1:64">
      <c r="A32" s="1"/>
      <c r="X32" s="2"/>
      <c r="AM32" s="140"/>
    </row>
    <row r="33" spans="1:57">
      <c r="A33" s="1"/>
      <c r="X33" s="2"/>
      <c r="Z33" s="2"/>
      <c r="AL33" s="135"/>
      <c r="AM33" s="140"/>
    </row>
    <row r="34" spans="1:57">
      <c r="A34" s="1"/>
      <c r="X34" s="2"/>
      <c r="Z34" s="2"/>
      <c r="AL34" s="135"/>
      <c r="AM34" s="140"/>
      <c r="AT34" s="112"/>
      <c r="AW34" s="109"/>
    </row>
    <row r="35" spans="1:57">
      <c r="A35" s="1"/>
      <c r="X35" s="2"/>
      <c r="Z35" s="2"/>
      <c r="AL35" s="135"/>
      <c r="AM35" s="140"/>
      <c r="AN35" s="2"/>
      <c r="AT35" s="112"/>
      <c r="AW35" s="109"/>
    </row>
    <row r="36" spans="1:57">
      <c r="A36" s="1"/>
      <c r="X36" s="2"/>
      <c r="AL36" s="135"/>
      <c r="AM36" s="140"/>
      <c r="AN36" s="2"/>
      <c r="AT36" s="112"/>
      <c r="AW36" s="109"/>
      <c r="AY36" s="6"/>
    </row>
    <row r="37" spans="1:57">
      <c r="A37" s="1"/>
      <c r="X37" s="2"/>
      <c r="AL37" s="135"/>
      <c r="AM37" s="140"/>
      <c r="AN37" s="2"/>
      <c r="AT37" s="112"/>
      <c r="AW37" s="109"/>
      <c r="AY37" s="6"/>
    </row>
    <row r="38" spans="1:57">
      <c r="A38" s="1"/>
      <c r="X38" s="2"/>
      <c r="Z38" s="2"/>
      <c r="AL38" s="135"/>
      <c r="AM38" s="140"/>
      <c r="AN38" s="2"/>
      <c r="AT38" s="112"/>
      <c r="AW38" s="109"/>
      <c r="AY38" s="6"/>
    </row>
    <row r="39" spans="1:57">
      <c r="A39" s="1"/>
      <c r="X39" s="2"/>
      <c r="Z39" s="2"/>
      <c r="AL39" s="135"/>
      <c r="AM39" s="140"/>
      <c r="AT39" s="112"/>
      <c r="AW39" s="109"/>
      <c r="AY39" s="6"/>
    </row>
    <row r="40" spans="1:57">
      <c r="A40" s="1"/>
      <c r="X40" s="2"/>
      <c r="Z40" s="2"/>
      <c r="AL40" s="135"/>
      <c r="AM40" s="140"/>
      <c r="AT40" s="112"/>
      <c r="AW40" s="109"/>
      <c r="AY40" s="6"/>
    </row>
    <row r="41" spans="1:57">
      <c r="A41" s="1"/>
      <c r="V41" t="s">
        <v>8</v>
      </c>
      <c r="W41" t="s">
        <v>634</v>
      </c>
      <c r="X41" s="2">
        <v>46126.629803240743</v>
      </c>
      <c r="Z41" s="2"/>
      <c r="AL41" s="135"/>
      <c r="AM41" s="140"/>
      <c r="AT41" s="112"/>
      <c r="AW41" s="109"/>
      <c r="AY41" s="6"/>
    </row>
    <row r="42" spans="1:57">
      <c r="A42" s="1"/>
      <c r="X42" s="2"/>
      <c r="AL42" s="135"/>
      <c r="AM42" s="140"/>
      <c r="AT42" s="112"/>
      <c r="AW42" s="109"/>
      <c r="AY42" s="6"/>
    </row>
    <row r="43" spans="1:57">
      <c r="A43" s="1"/>
      <c r="X43" s="2"/>
      <c r="AT43" s="112"/>
      <c r="AY43" s="6"/>
    </row>
    <row r="44" spans="1:57">
      <c r="A44" s="1"/>
      <c r="X44" s="2"/>
      <c r="Z44" s="2"/>
      <c r="AL44" s="135"/>
      <c r="AN44" s="2"/>
      <c r="AT44" s="112"/>
    </row>
    <row r="45" spans="1:57">
      <c r="A45" s="1"/>
      <c r="X45" s="2"/>
      <c r="Z45" s="2"/>
      <c r="AL45" s="135"/>
      <c r="AN45" s="2"/>
      <c r="AT45" s="112"/>
    </row>
    <row r="46" spans="1:57">
      <c r="A46" s="1"/>
      <c r="X46" s="2"/>
      <c r="Z46" s="2"/>
      <c r="AL46" s="135"/>
      <c r="AN46" s="2"/>
      <c r="AT46" s="112"/>
    </row>
    <row r="47" spans="1:57" s="26" customFormat="1">
      <c r="A47" s="1"/>
      <c r="B47"/>
      <c r="C47"/>
      <c r="D47"/>
      <c r="E47"/>
      <c r="F47"/>
      <c r="G47"/>
      <c r="H47"/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E47" s="127"/>
      <c r="AF47" s="29"/>
      <c r="AH47" s="118"/>
      <c r="AI47"/>
      <c r="AJ47"/>
      <c r="AK47"/>
      <c r="AL47" s="135"/>
      <c r="AM47" s="29"/>
      <c r="AN47" s="2"/>
      <c r="AO47" s="118"/>
      <c r="AP47"/>
      <c r="AQ47"/>
      <c r="AR47"/>
      <c r="AS47"/>
      <c r="AT47" s="112"/>
      <c r="AU47"/>
      <c r="AV47"/>
      <c r="AW47"/>
      <c r="AX47"/>
      <c r="AY47"/>
      <c r="AZ47"/>
      <c r="BA47"/>
      <c r="BB47"/>
      <c r="BC47"/>
      <c r="BD47"/>
      <c r="BE47"/>
    </row>
    <row r="48" spans="1:57">
      <c r="A48" s="1"/>
      <c r="X48" s="2"/>
      <c r="AL48" s="135"/>
      <c r="AT48" s="112"/>
    </row>
    <row r="49" spans="1:46">
      <c r="A49" s="1"/>
      <c r="X49" s="2"/>
      <c r="Z49" s="2"/>
      <c r="AL49" s="135"/>
      <c r="AT49" s="112"/>
    </row>
    <row r="50" spans="1:46">
      <c r="A50" s="1"/>
      <c r="X50" s="2"/>
      <c r="AL50" s="135"/>
      <c r="AN50" s="2"/>
      <c r="AT50" s="112"/>
    </row>
    <row r="51" spans="1:46">
      <c r="A51" s="1"/>
      <c r="X51" s="2"/>
      <c r="AL51" s="135"/>
      <c r="AN51" s="2"/>
      <c r="AT51" s="112"/>
    </row>
    <row r="52" spans="1:46">
      <c r="A52" s="1"/>
      <c r="X52" s="2"/>
      <c r="AL52" s="135"/>
      <c r="AN52" s="2"/>
      <c r="AT52" s="112"/>
    </row>
    <row r="53" spans="1:46">
      <c r="A53" s="1"/>
      <c r="X53" s="2"/>
      <c r="AL53" s="135"/>
      <c r="AT53" s="112"/>
    </row>
    <row r="54" spans="1:46">
      <c r="A54" s="1"/>
      <c r="X54" s="2"/>
      <c r="AL54" s="135"/>
      <c r="AT54" s="112"/>
    </row>
    <row r="55" spans="1:46">
      <c r="A55" s="1"/>
      <c r="X55" s="2"/>
      <c r="AL55" s="135"/>
      <c r="AN55" s="2"/>
      <c r="AT55" s="112"/>
    </row>
    <row r="56" spans="1:46">
      <c r="A56" s="1"/>
      <c r="X56" s="2"/>
      <c r="AL56" s="135"/>
      <c r="AT56" s="112"/>
    </row>
    <row r="57" spans="1:46">
      <c r="A57" s="1"/>
      <c r="X57" s="2"/>
      <c r="AL57" s="135"/>
      <c r="AT57" s="112"/>
    </row>
    <row r="58" spans="1:46">
      <c r="A58" s="1"/>
      <c r="X58" s="2"/>
      <c r="AL58" s="135"/>
      <c r="AT58" s="112"/>
    </row>
    <row r="59" spans="1:46">
      <c r="A59" s="1"/>
      <c r="X59" s="2"/>
      <c r="AL59" s="135"/>
      <c r="AT59" s="112"/>
    </row>
    <row r="60" spans="1:46">
      <c r="A60" s="1"/>
      <c r="X60" s="2"/>
      <c r="AL60" s="135"/>
      <c r="AT60" s="112"/>
    </row>
    <row r="61" spans="1:46">
      <c r="A61" s="1"/>
      <c r="X61" s="2"/>
      <c r="AL61" s="135"/>
    </row>
    <row r="62" spans="1:46">
      <c r="A62" s="1"/>
      <c r="X62" s="2"/>
      <c r="AL62" s="135"/>
    </row>
    <row r="63" spans="1:46">
      <c r="A63" s="1"/>
      <c r="X63" s="2"/>
      <c r="AL63" s="135"/>
    </row>
    <row r="64" spans="1:46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8431-D7A1-4F5D-8EC4-526F55F15F0D}">
  <sheetPr codeName="Planilha7"/>
  <dimension ref="A2:X25"/>
  <sheetViews>
    <sheetView zoomScale="70" zoomScaleNormal="70" workbookViewId="0">
      <selection activeCell="B28" sqref="B28:M45"/>
    </sheetView>
  </sheetViews>
  <sheetFormatPr defaultRowHeight="14.4"/>
  <cols>
    <col min="2" max="2" width="21.5546875" customWidth="1"/>
    <col min="4" max="6" width="0" hidden="1" customWidth="1"/>
    <col min="10" max="12" width="0" hidden="1" customWidth="1"/>
    <col min="16" max="17" width="0" hidden="1" customWidth="1"/>
  </cols>
  <sheetData>
    <row r="2" spans="1:24">
      <c r="B2" t="s">
        <v>155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</row>
    <row r="3" spans="1:24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>
        <v>43.816400000000002</v>
      </c>
      <c r="N3">
        <v>-1</v>
      </c>
      <c r="O3">
        <v>191.3</v>
      </c>
      <c r="R3">
        <v>1</v>
      </c>
      <c r="S3">
        <v>424</v>
      </c>
      <c r="T3" t="s">
        <v>228</v>
      </c>
      <c r="U3">
        <v>0</v>
      </c>
      <c r="V3" t="s">
        <v>8</v>
      </c>
      <c r="W3" t="s">
        <v>136</v>
      </c>
      <c r="X3" s="2">
        <v>46132.692361111112</v>
      </c>
    </row>
    <row r="4" spans="1:24">
      <c r="A4" s="1" t="s">
        <v>512</v>
      </c>
      <c r="B4" t="s">
        <v>216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>
        <v>84.718100000000007</v>
      </c>
      <c r="N4">
        <v>-1</v>
      </c>
      <c r="O4">
        <v>190.3</v>
      </c>
      <c r="R4">
        <v>1</v>
      </c>
      <c r="S4">
        <v>646</v>
      </c>
      <c r="T4" t="s">
        <v>228</v>
      </c>
      <c r="U4">
        <v>0</v>
      </c>
      <c r="V4" t="s">
        <v>8</v>
      </c>
      <c r="W4" t="s">
        <v>264</v>
      </c>
      <c r="X4" s="2">
        <v>46132.693344907406</v>
      </c>
    </row>
    <row r="5" spans="1:24">
      <c r="A5" s="1" t="s">
        <v>513</v>
      </c>
      <c r="B5" t="s">
        <v>217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>
        <v>585.53989999999999</v>
      </c>
      <c r="N5">
        <v>-1</v>
      </c>
      <c r="O5">
        <v>193.9</v>
      </c>
      <c r="R5">
        <v>1</v>
      </c>
      <c r="S5">
        <v>886</v>
      </c>
      <c r="T5" t="s">
        <v>228</v>
      </c>
      <c r="U5">
        <v>0</v>
      </c>
      <c r="V5" t="s">
        <v>8</v>
      </c>
      <c r="W5" t="s">
        <v>514</v>
      </c>
      <c r="X5" s="2">
        <v>46132.700115740743</v>
      </c>
    </row>
    <row r="6" spans="1:24">
      <c r="A6" s="1" t="s">
        <v>515</v>
      </c>
      <c r="B6" t="s">
        <v>218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>
        <v>92.398300000000006</v>
      </c>
      <c r="N6">
        <v>-1</v>
      </c>
      <c r="O6">
        <v>186.9</v>
      </c>
      <c r="R6">
        <v>1</v>
      </c>
      <c r="S6">
        <v>472</v>
      </c>
      <c r="T6" t="s">
        <v>228</v>
      </c>
      <c r="U6">
        <v>0</v>
      </c>
      <c r="V6" t="s">
        <v>8</v>
      </c>
      <c r="W6" t="s">
        <v>516</v>
      </c>
      <c r="X6" s="2">
        <v>46132.701192129629</v>
      </c>
    </row>
    <row r="7" spans="1:24">
      <c r="A7" s="1" t="s">
        <v>517</v>
      </c>
      <c r="B7" t="s">
        <v>220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>
        <v>57.219700000000003</v>
      </c>
      <c r="N7">
        <v>-1</v>
      </c>
      <c r="O7">
        <v>191.3</v>
      </c>
      <c r="R7">
        <v>1</v>
      </c>
      <c r="S7">
        <v>709</v>
      </c>
      <c r="T7" t="s">
        <v>228</v>
      </c>
      <c r="U7">
        <v>0</v>
      </c>
      <c r="V7" t="s">
        <v>8</v>
      </c>
      <c r="W7" t="s">
        <v>146</v>
      </c>
      <c r="X7" s="2">
        <v>46132.701851851853</v>
      </c>
    </row>
    <row r="8" spans="1:24">
      <c r="A8" s="1" t="s">
        <v>518</v>
      </c>
      <c r="B8" t="s">
        <v>221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>
        <v>41.435099999999998</v>
      </c>
      <c r="N8">
        <v>-1</v>
      </c>
      <c r="O8">
        <v>191.3</v>
      </c>
      <c r="R8">
        <v>1</v>
      </c>
      <c r="S8">
        <v>409</v>
      </c>
      <c r="T8" t="s">
        <v>228</v>
      </c>
      <c r="U8">
        <v>0</v>
      </c>
      <c r="V8" t="s">
        <v>8</v>
      </c>
      <c r="W8" t="s">
        <v>135</v>
      </c>
      <c r="X8" s="2">
        <v>46132.702326388891</v>
      </c>
    </row>
    <row r="9" spans="1:24">
      <c r="A9" s="1" t="s">
        <v>519</v>
      </c>
      <c r="B9" t="s">
        <v>222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>
        <v>67.138000000000005</v>
      </c>
      <c r="N9">
        <v>-1</v>
      </c>
      <c r="O9">
        <v>191.3</v>
      </c>
      <c r="R9">
        <v>1</v>
      </c>
      <c r="S9">
        <v>575</v>
      </c>
      <c r="T9" t="s">
        <v>228</v>
      </c>
      <c r="U9">
        <v>0</v>
      </c>
      <c r="V9" t="s">
        <v>8</v>
      </c>
      <c r="W9" t="s">
        <v>135</v>
      </c>
      <c r="X9" s="2">
        <v>46132.703113425923</v>
      </c>
    </row>
    <row r="10" spans="1:24">
      <c r="A10" s="1" t="s">
        <v>520</v>
      </c>
      <c r="B10" t="s">
        <v>223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>
        <v>73.763800000000003</v>
      </c>
      <c r="N10">
        <v>-1</v>
      </c>
      <c r="O10">
        <v>191.3</v>
      </c>
      <c r="R10">
        <v>1</v>
      </c>
      <c r="S10">
        <v>709</v>
      </c>
      <c r="T10" t="s">
        <v>228</v>
      </c>
      <c r="U10">
        <v>0</v>
      </c>
      <c r="V10" t="s">
        <v>8</v>
      </c>
      <c r="W10" t="s">
        <v>135</v>
      </c>
      <c r="X10" s="2">
        <v>46132.703958333332</v>
      </c>
    </row>
    <row r="11" spans="1:24">
      <c r="A11" s="1" t="s">
        <v>521</v>
      </c>
      <c r="B11" t="s">
        <v>68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>
        <v>796.13509999999997</v>
      </c>
      <c r="N11">
        <v>-1</v>
      </c>
      <c r="O11">
        <v>191.3</v>
      </c>
      <c r="R11">
        <v>1</v>
      </c>
      <c r="S11">
        <v>812</v>
      </c>
      <c r="T11" t="s">
        <v>228</v>
      </c>
      <c r="U11">
        <v>0</v>
      </c>
      <c r="V11" t="s">
        <v>8</v>
      </c>
      <c r="W11" t="s">
        <v>149</v>
      </c>
      <c r="X11" s="2">
        <v>46132.713182870371</v>
      </c>
    </row>
    <row r="12" spans="1:24">
      <c r="A12" s="1" t="s">
        <v>0</v>
      </c>
      <c r="B12" t="s">
        <v>215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0</v>
      </c>
      <c r="M12">
        <v>19.587800000000001</v>
      </c>
      <c r="N12">
        <v>-1</v>
      </c>
      <c r="O12">
        <v>-1</v>
      </c>
      <c r="R12">
        <v>0</v>
      </c>
      <c r="S12">
        <v>0</v>
      </c>
      <c r="T12" t="s">
        <v>228</v>
      </c>
      <c r="U12">
        <v>0</v>
      </c>
      <c r="V12" t="s">
        <v>8</v>
      </c>
      <c r="W12" t="s">
        <v>28</v>
      </c>
      <c r="X12" s="2">
        <v>46132.713402777779</v>
      </c>
    </row>
    <row r="13" spans="1:24">
      <c r="A13" s="1" t="s">
        <v>512</v>
      </c>
      <c r="B13" t="s">
        <v>216</v>
      </c>
      <c r="C13">
        <v>1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0</v>
      </c>
      <c r="M13">
        <v>84.076999999999998</v>
      </c>
      <c r="N13">
        <v>-1</v>
      </c>
      <c r="O13">
        <v>190.3</v>
      </c>
      <c r="R13">
        <v>1</v>
      </c>
      <c r="S13">
        <v>646</v>
      </c>
      <c r="T13" t="s">
        <v>228</v>
      </c>
      <c r="U13">
        <v>0</v>
      </c>
      <c r="V13" t="s">
        <v>8</v>
      </c>
      <c r="W13" t="s">
        <v>264</v>
      </c>
      <c r="X13" s="2">
        <v>46132.714375000003</v>
      </c>
    </row>
    <row r="14" spans="1:24">
      <c r="A14" s="1" t="s">
        <v>513</v>
      </c>
      <c r="B14" t="s">
        <v>217</v>
      </c>
      <c r="C14">
        <v>2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0</v>
      </c>
      <c r="M14">
        <v>135.86619999999999</v>
      </c>
      <c r="N14">
        <v>-1</v>
      </c>
      <c r="O14">
        <v>193.9</v>
      </c>
      <c r="R14">
        <v>1</v>
      </c>
      <c r="S14">
        <v>610</v>
      </c>
      <c r="T14" t="s">
        <v>228</v>
      </c>
      <c r="U14">
        <v>0</v>
      </c>
      <c r="V14" t="s">
        <v>8</v>
      </c>
      <c r="W14" t="s">
        <v>514</v>
      </c>
      <c r="X14" s="2">
        <v>46132.715949074074</v>
      </c>
    </row>
    <row r="15" spans="1:24">
      <c r="A15" s="1" t="s">
        <v>515</v>
      </c>
      <c r="B15" t="s">
        <v>218</v>
      </c>
      <c r="C15">
        <v>3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0</v>
      </c>
      <c r="M15">
        <v>225.25890000000001</v>
      </c>
      <c r="N15">
        <v>-1</v>
      </c>
      <c r="O15">
        <v>186.9</v>
      </c>
      <c r="R15">
        <v>1</v>
      </c>
      <c r="S15">
        <v>556</v>
      </c>
      <c r="T15" t="s">
        <v>228</v>
      </c>
      <c r="U15">
        <v>0</v>
      </c>
      <c r="V15" t="s">
        <v>8</v>
      </c>
      <c r="W15" t="s">
        <v>516</v>
      </c>
      <c r="X15" s="2">
        <v>46132.718553240738</v>
      </c>
    </row>
    <row r="16" spans="1:24">
      <c r="A16" s="1" t="s">
        <v>517</v>
      </c>
      <c r="B16" t="s">
        <v>220</v>
      </c>
      <c r="C16">
        <v>4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0</v>
      </c>
      <c r="M16">
        <v>26.15</v>
      </c>
      <c r="N16">
        <v>-1</v>
      </c>
      <c r="O16">
        <v>-1</v>
      </c>
      <c r="R16">
        <v>0</v>
      </c>
      <c r="S16">
        <v>0</v>
      </c>
      <c r="T16" t="s">
        <v>228</v>
      </c>
      <c r="U16">
        <v>0</v>
      </c>
      <c r="V16" t="s">
        <v>8</v>
      </c>
      <c r="W16" t="s">
        <v>28</v>
      </c>
      <c r="X16" s="2">
        <v>46132.718865740739</v>
      </c>
    </row>
    <row r="17" spans="1:24">
      <c r="A17" s="1" t="s">
        <v>518</v>
      </c>
      <c r="B17" t="s">
        <v>221</v>
      </c>
      <c r="C17">
        <v>5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0</v>
      </c>
      <c r="M17">
        <v>21.115500000000001</v>
      </c>
      <c r="N17">
        <v>-1</v>
      </c>
      <c r="O17">
        <v>-1</v>
      </c>
      <c r="R17">
        <v>0</v>
      </c>
      <c r="S17">
        <v>0</v>
      </c>
      <c r="T17" t="s">
        <v>228</v>
      </c>
      <c r="U17">
        <v>0</v>
      </c>
      <c r="V17" t="s">
        <v>8</v>
      </c>
      <c r="W17" t="s">
        <v>28</v>
      </c>
      <c r="X17" s="2">
        <v>46132.719108796293</v>
      </c>
    </row>
    <row r="18" spans="1:24">
      <c r="A18" s="1" t="s">
        <v>519</v>
      </c>
      <c r="B18" t="s">
        <v>222</v>
      </c>
      <c r="C18">
        <v>6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0</v>
      </c>
      <c r="M18">
        <v>31.744299999999999</v>
      </c>
      <c r="N18">
        <v>-1</v>
      </c>
      <c r="O18">
        <v>-1</v>
      </c>
      <c r="R18">
        <v>0</v>
      </c>
      <c r="S18">
        <v>0</v>
      </c>
      <c r="T18" t="s">
        <v>228</v>
      </c>
      <c r="U18">
        <v>0</v>
      </c>
      <c r="V18" t="s">
        <v>8</v>
      </c>
      <c r="W18" t="s">
        <v>28</v>
      </c>
      <c r="X18" s="2">
        <v>46132.71947916667</v>
      </c>
    </row>
    <row r="19" spans="1:24">
      <c r="A19" s="1" t="s">
        <v>520</v>
      </c>
      <c r="B19" t="s">
        <v>223</v>
      </c>
      <c r="C19">
        <v>7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0</v>
      </c>
      <c r="M19">
        <v>44.8172</v>
      </c>
      <c r="N19">
        <v>-1</v>
      </c>
      <c r="O19">
        <v>-1</v>
      </c>
      <c r="R19">
        <v>0</v>
      </c>
      <c r="S19">
        <v>0</v>
      </c>
      <c r="T19" t="s">
        <v>228</v>
      </c>
      <c r="U19">
        <v>0</v>
      </c>
      <c r="V19" t="s">
        <v>8</v>
      </c>
      <c r="W19" t="s">
        <v>28</v>
      </c>
      <c r="X19" s="2">
        <v>46132.719988425924</v>
      </c>
    </row>
    <row r="20" spans="1:24">
      <c r="A20" s="1" t="s">
        <v>521</v>
      </c>
      <c r="B20" t="s">
        <v>68</v>
      </c>
      <c r="C20">
        <v>8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0</v>
      </c>
      <c r="M20">
        <v>589.02509999999995</v>
      </c>
      <c r="N20">
        <v>-1</v>
      </c>
      <c r="O20">
        <v>192.2</v>
      </c>
      <c r="R20">
        <v>1</v>
      </c>
      <c r="S20">
        <v>686</v>
      </c>
      <c r="T20" t="s">
        <v>228</v>
      </c>
      <c r="U20">
        <v>0</v>
      </c>
      <c r="V20" t="s">
        <v>8</v>
      </c>
      <c r="W20" t="s">
        <v>522</v>
      </c>
      <c r="X20" s="2">
        <v>46132.726805555554</v>
      </c>
    </row>
    <row r="21" spans="1:24">
      <c r="A21" s="1" t="s">
        <v>0</v>
      </c>
      <c r="B21" t="s">
        <v>215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0</v>
      </c>
      <c r="M21">
        <v>100.2358</v>
      </c>
      <c r="N21">
        <v>-1</v>
      </c>
      <c r="O21">
        <v>191.3</v>
      </c>
      <c r="R21">
        <v>1</v>
      </c>
      <c r="S21">
        <v>490</v>
      </c>
      <c r="T21" t="s">
        <v>228</v>
      </c>
      <c r="U21">
        <v>0</v>
      </c>
      <c r="V21" t="s">
        <v>8</v>
      </c>
      <c r="W21" t="s">
        <v>149</v>
      </c>
      <c r="X21" s="2">
        <v>46132.72797453704</v>
      </c>
    </row>
    <row r="22" spans="1:24">
      <c r="A22" s="1" t="s">
        <v>512</v>
      </c>
      <c r="B22" t="s">
        <v>216</v>
      </c>
      <c r="C22">
        <v>1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0</v>
      </c>
      <c r="M22">
        <v>613.52779999999996</v>
      </c>
      <c r="N22">
        <v>-1</v>
      </c>
      <c r="O22">
        <v>190.3</v>
      </c>
      <c r="R22">
        <v>1</v>
      </c>
      <c r="S22">
        <v>1024</v>
      </c>
      <c r="T22" t="s">
        <v>228</v>
      </c>
      <c r="U22">
        <v>0</v>
      </c>
      <c r="V22" t="s">
        <v>8</v>
      </c>
      <c r="W22" t="s">
        <v>264</v>
      </c>
      <c r="X22" s="2">
        <v>46132.735069444447</v>
      </c>
    </row>
    <row r="23" spans="1:24">
      <c r="A23" s="1" t="s">
        <v>513</v>
      </c>
      <c r="B23" t="s">
        <v>217</v>
      </c>
      <c r="C23">
        <v>2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0</v>
      </c>
      <c r="M23">
        <v>584.09119999999996</v>
      </c>
      <c r="N23">
        <v>-1</v>
      </c>
      <c r="O23">
        <v>193.9</v>
      </c>
      <c r="R23">
        <v>1</v>
      </c>
      <c r="S23">
        <v>886</v>
      </c>
      <c r="T23" t="s">
        <v>228</v>
      </c>
      <c r="U23">
        <v>0</v>
      </c>
      <c r="V23" t="s">
        <v>8</v>
      </c>
      <c r="W23" t="s">
        <v>514</v>
      </c>
      <c r="X23" s="2">
        <v>46132.741828703707</v>
      </c>
    </row>
    <row r="24" spans="1:24">
      <c r="A24" s="1" t="s">
        <v>515</v>
      </c>
      <c r="B24" t="s">
        <v>218</v>
      </c>
      <c r="C24">
        <v>3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0</v>
      </c>
      <c r="M24">
        <v>792.15210000000002</v>
      </c>
      <c r="N24">
        <v>-1</v>
      </c>
      <c r="O24">
        <v>186.9</v>
      </c>
      <c r="R24">
        <v>1</v>
      </c>
      <c r="S24">
        <v>835</v>
      </c>
      <c r="T24" t="s">
        <v>228</v>
      </c>
      <c r="U24">
        <v>0</v>
      </c>
      <c r="V24" t="s">
        <v>8</v>
      </c>
      <c r="W24" t="s">
        <v>516</v>
      </c>
      <c r="X24" s="2">
        <v>46132.751006944447</v>
      </c>
    </row>
    <row r="25" spans="1:24">
      <c r="A25" s="1" t="s">
        <v>517</v>
      </c>
      <c r="B25" t="s">
        <v>220</v>
      </c>
      <c r="C25">
        <v>4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0</v>
      </c>
      <c r="M25">
        <v>361.05700000000002</v>
      </c>
      <c r="N25">
        <v>-1</v>
      </c>
      <c r="O25">
        <v>191.3</v>
      </c>
      <c r="R25">
        <v>1</v>
      </c>
      <c r="S25">
        <v>892</v>
      </c>
      <c r="T25" t="s">
        <v>228</v>
      </c>
      <c r="U25">
        <v>0</v>
      </c>
      <c r="V25" t="s">
        <v>8</v>
      </c>
      <c r="W25" t="s">
        <v>136</v>
      </c>
      <c r="X25" s="2">
        <v>46132.755185185182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6751-3950-45ED-8D74-84CD3D712F66}">
  <sheetPr codeName="Planilha5"/>
  <dimension ref="A1:BR72"/>
  <sheetViews>
    <sheetView zoomScale="55" zoomScaleNormal="55" workbookViewId="0">
      <pane ySplit="1" topLeftCell="A2" activePane="bottomLeft" state="frozen"/>
      <selection pane="bottomLeft" activeCell="G28" sqref="G28"/>
    </sheetView>
  </sheetViews>
  <sheetFormatPr defaultRowHeight="14.4"/>
  <cols>
    <col min="1" max="1" width="17.77734375" customWidth="1"/>
    <col min="2" max="2" width="25.21875" customWidth="1"/>
    <col min="3" max="3" width="19.88671875" bestFit="1" customWidth="1"/>
    <col min="4" max="4" width="13.77734375" customWidth="1"/>
    <col min="5" max="5" width="16.6640625" bestFit="1" customWidth="1"/>
    <col min="6" max="6" width="15.21875" customWidth="1"/>
    <col min="7" max="7" width="7.109375" customWidth="1"/>
    <col min="8" max="8" width="9.44140625" customWidth="1"/>
    <col min="9" max="9" width="12.109375" bestFit="1" customWidth="1"/>
    <col min="10" max="10" width="4.5546875" bestFit="1" customWidth="1"/>
    <col min="11" max="11" width="3.44140625" bestFit="1" customWidth="1"/>
    <col min="12" max="12" width="9.6640625" bestFit="1" customWidth="1"/>
    <col min="13" max="13" width="9.5546875" customWidth="1"/>
    <col min="14" max="14" width="18.33203125" customWidth="1"/>
    <col min="15" max="15" width="17.88671875" customWidth="1"/>
    <col min="16" max="16" width="14.109375" bestFit="1" customWidth="1"/>
    <col min="17" max="17" width="11.5546875" customWidth="1"/>
    <col min="18" max="18" width="9.6640625" bestFit="1" customWidth="1"/>
    <col min="19" max="19" width="9.5546875" customWidth="1"/>
    <col min="20" max="20" width="9.6640625" bestFit="1" customWidth="1"/>
    <col min="21" max="23" width="9.5546875" customWidth="1"/>
    <col min="24" max="24" width="9" bestFit="1" customWidth="1"/>
    <col min="25" max="25" width="16.77734375" bestFit="1" customWidth="1"/>
    <col min="26" max="26" width="12.44140625" customWidth="1"/>
    <col min="27" max="28" width="5.44140625" customWidth="1"/>
    <col min="29" max="29" width="12.21875" bestFit="1" customWidth="1"/>
    <col min="30" max="30" width="12.109375" customWidth="1"/>
    <col min="31" max="31" width="9.109375" customWidth="1"/>
    <col min="32" max="32" width="4.77734375" hidden="1" customWidth="1"/>
    <col min="33" max="33" width="12.5546875" customWidth="1"/>
    <col min="34" max="34" width="2.44140625" customWidth="1"/>
    <col min="35" max="36" width="20.33203125" customWidth="1"/>
    <col min="37" max="37" width="12.6640625" customWidth="1"/>
    <col min="38" max="38" width="9" bestFit="1" customWidth="1"/>
    <col min="39" max="39" width="15" customWidth="1"/>
    <col min="40" max="40" width="17.33203125" bestFit="1" customWidth="1"/>
    <col min="41" max="41" width="9.33203125" bestFit="1" customWidth="1"/>
    <col min="42" max="42" width="11.109375" bestFit="1" customWidth="1"/>
    <col min="43" max="43" width="9.44140625" bestFit="1" customWidth="1"/>
    <col min="47" max="47" width="6.6640625" customWidth="1"/>
    <col min="51" max="51" width="9.33203125" bestFit="1" customWidth="1"/>
    <col min="52" max="52" width="11.109375" bestFit="1" customWidth="1"/>
    <col min="60" max="60" width="22.6640625" customWidth="1"/>
    <col min="61" max="61" width="10" bestFit="1" customWidth="1"/>
    <col min="62" max="62" width="18.88671875" bestFit="1" customWidth="1"/>
  </cols>
  <sheetData>
    <row r="1" spans="1:70"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43</v>
      </c>
      <c r="R1" t="s">
        <v>44</v>
      </c>
      <c r="T1" t="s">
        <v>45</v>
      </c>
      <c r="X1" t="s">
        <v>46</v>
      </c>
      <c r="Y1" t="s">
        <v>47</v>
      </c>
      <c r="AA1" t="s">
        <v>48</v>
      </c>
      <c r="AC1" t="s">
        <v>49</v>
      </c>
      <c r="AE1" t="s">
        <v>50</v>
      </c>
      <c r="AG1" t="s">
        <v>51</v>
      </c>
      <c r="AJ1" s="147" t="s">
        <v>154</v>
      </c>
      <c r="AK1" s="147"/>
      <c r="AL1" s="147"/>
      <c r="AM1" s="147"/>
      <c r="AN1" s="147"/>
      <c r="AO1" s="147"/>
      <c r="AP1" s="147"/>
      <c r="AQ1" s="147"/>
      <c r="AR1" s="147"/>
      <c r="AT1" s="147" t="s">
        <v>506</v>
      </c>
      <c r="AU1" s="147"/>
      <c r="AV1" s="147"/>
      <c r="AW1" s="147"/>
      <c r="AX1" s="147"/>
      <c r="AY1" s="147"/>
      <c r="AZ1" s="147"/>
      <c r="BA1" s="147"/>
      <c r="BB1" s="147"/>
    </row>
    <row r="2" spans="1:70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N2" s="27" t="s">
        <v>523</v>
      </c>
      <c r="O2" s="70" t="s">
        <v>510</v>
      </c>
      <c r="P2" s="15" t="s">
        <v>511</v>
      </c>
      <c r="R2" t="s">
        <v>44</v>
      </c>
      <c r="T2" s="26" t="s">
        <v>524</v>
      </c>
      <c r="U2" t="s">
        <v>509</v>
      </c>
      <c r="V2" s="77" t="s">
        <v>508</v>
      </c>
      <c r="X2" t="s">
        <v>46</v>
      </c>
      <c r="Y2" t="s">
        <v>47</v>
      </c>
      <c r="AA2" t="s">
        <v>48</v>
      </c>
      <c r="AC2" t="s">
        <v>49</v>
      </c>
      <c r="AE2" t="s">
        <v>50</v>
      </c>
      <c r="AG2" t="s">
        <v>51</v>
      </c>
      <c r="AH2" t="s">
        <v>52</v>
      </c>
      <c r="AJ2" s="22" t="s">
        <v>94</v>
      </c>
      <c r="AK2" s="22" t="s">
        <v>95</v>
      </c>
      <c r="AL2" s="22" t="s">
        <v>96</v>
      </c>
      <c r="AM2" s="22" t="s">
        <v>97</v>
      </c>
      <c r="AN2" s="22" t="s">
        <v>98</v>
      </c>
      <c r="AO2" s="22" t="s">
        <v>99</v>
      </c>
      <c r="AP2" s="22" t="s">
        <v>100</v>
      </c>
      <c r="AQ2" s="22" t="s">
        <v>101</v>
      </c>
      <c r="AR2" s="22" t="s">
        <v>102</v>
      </c>
      <c r="AT2" s="22" t="s">
        <v>94</v>
      </c>
      <c r="AU2" s="22" t="s">
        <v>95</v>
      </c>
      <c r="AV2" s="22" t="s">
        <v>96</v>
      </c>
      <c r="AW2" s="22" t="s">
        <v>97</v>
      </c>
      <c r="AX2" s="22" t="s">
        <v>98</v>
      </c>
      <c r="AY2" s="22" t="s">
        <v>99</v>
      </c>
      <c r="AZ2" s="22" t="s">
        <v>100</v>
      </c>
      <c r="BA2" s="22" t="s">
        <v>101</v>
      </c>
      <c r="BB2" s="22" t="s">
        <v>102</v>
      </c>
    </row>
    <row r="3" spans="1:70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3"/>
      <c r="N3" s="87">
        <v>100.2358</v>
      </c>
      <c r="O3" s="88">
        <v>43.816400000000002</v>
      </c>
      <c r="P3" s="89">
        <v>18.788599999999999</v>
      </c>
      <c r="Q3" s="3"/>
      <c r="R3" s="3">
        <v>191.81360000000001</v>
      </c>
      <c r="S3" s="3"/>
      <c r="T3" s="79">
        <v>191.3</v>
      </c>
      <c r="U3" s="3">
        <v>191.3</v>
      </c>
      <c r="V3" s="76">
        <v>-1</v>
      </c>
      <c r="W3" s="3"/>
      <c r="X3" s="3">
        <v>0</v>
      </c>
      <c r="Y3" s="3">
        <v>1</v>
      </c>
      <c r="Z3" s="3"/>
      <c r="AA3" s="20">
        <v>1</v>
      </c>
      <c r="AB3">
        <v>1</v>
      </c>
      <c r="AC3" s="20">
        <v>975</v>
      </c>
      <c r="AD3">
        <v>552</v>
      </c>
      <c r="AE3" s="3"/>
      <c r="AF3" s="3" t="s">
        <v>136</v>
      </c>
      <c r="AG3" s="6"/>
      <c r="AI3" s="6"/>
      <c r="AJ3" t="s">
        <v>115</v>
      </c>
      <c r="AK3">
        <v>25</v>
      </c>
      <c r="AL3">
        <v>332</v>
      </c>
      <c r="AM3">
        <v>191.3</v>
      </c>
      <c r="AN3">
        <v>191.3</v>
      </c>
      <c r="AO3">
        <v>3</v>
      </c>
      <c r="AP3">
        <v>1</v>
      </c>
      <c r="AQ3">
        <v>498</v>
      </c>
      <c r="AR3">
        <v>18.600000000000001</v>
      </c>
      <c r="AT3" t="s">
        <v>115</v>
      </c>
      <c r="AU3">
        <v>25</v>
      </c>
      <c r="AX3">
        <f t="shared" ref="AX3:AX31" si="0">(U3-AN3)/AN3</f>
        <v>0</v>
      </c>
      <c r="AY3">
        <v>3</v>
      </c>
      <c r="AZ3">
        <f>AB3/AP3</f>
        <v>1</v>
      </c>
      <c r="BA3">
        <f>AD3/AQ3</f>
        <v>1.1084337349397591</v>
      </c>
      <c r="BB3">
        <f t="shared" ref="BB3:BB11" si="1">P3/AR3</f>
        <v>1.0101397849462364</v>
      </c>
    </row>
    <row r="4" spans="1:70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3"/>
      <c r="N4" s="93">
        <v>579.99839999999995</v>
      </c>
      <c r="O4" s="94">
        <v>84.718100000000007</v>
      </c>
      <c r="P4" s="95">
        <v>84.549099999999996</v>
      </c>
      <c r="Q4" s="96"/>
      <c r="R4" s="96">
        <v>190.73759999999999</v>
      </c>
      <c r="S4" s="96"/>
      <c r="T4" s="97">
        <v>190.3</v>
      </c>
      <c r="U4" s="96">
        <v>190.3</v>
      </c>
      <c r="V4" s="98">
        <v>190.3</v>
      </c>
      <c r="W4" s="3"/>
      <c r="X4" s="3">
        <v>0</v>
      </c>
      <c r="Y4" s="3">
        <v>1</v>
      </c>
      <c r="Z4" s="3"/>
      <c r="AA4" s="20">
        <v>1</v>
      </c>
      <c r="AB4">
        <v>1</v>
      </c>
      <c r="AC4" s="20">
        <v>2391</v>
      </c>
      <c r="AD4">
        <v>759</v>
      </c>
      <c r="AE4" s="3"/>
      <c r="AF4" s="3" t="s">
        <v>139</v>
      </c>
      <c r="AG4" s="6"/>
      <c r="AI4" s="6"/>
      <c r="AJ4" t="s">
        <v>116</v>
      </c>
      <c r="AK4">
        <v>25</v>
      </c>
      <c r="AL4">
        <v>473</v>
      </c>
      <c r="AM4">
        <v>190.3</v>
      </c>
      <c r="AN4">
        <v>190.3</v>
      </c>
      <c r="AO4">
        <v>3</v>
      </c>
      <c r="AP4">
        <v>1</v>
      </c>
      <c r="AQ4">
        <v>534</v>
      </c>
      <c r="AR4">
        <v>79.7</v>
      </c>
      <c r="AT4" t="s">
        <v>116</v>
      </c>
      <c r="AU4">
        <v>25</v>
      </c>
      <c r="AX4">
        <f t="shared" si="0"/>
        <v>0</v>
      </c>
      <c r="AY4">
        <v>3</v>
      </c>
      <c r="AZ4">
        <f t="shared" ref="AZ4:AZ30" si="2">AB4/AP4</f>
        <v>1</v>
      </c>
      <c r="BA4">
        <f t="shared" ref="BA4:BA31" si="3">AD4/AQ4</f>
        <v>1.4213483146067416</v>
      </c>
      <c r="BB4">
        <f t="shared" si="1"/>
        <v>1.0608419071518191</v>
      </c>
      <c r="BF4" s="6"/>
      <c r="BI4" s="148" t="s">
        <v>53</v>
      </c>
      <c r="BJ4" s="149"/>
      <c r="BK4" s="149"/>
      <c r="BL4" s="149"/>
      <c r="BM4" s="150"/>
    </row>
    <row r="5" spans="1:70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3"/>
      <c r="N5" s="99">
        <v>600.42100000000005</v>
      </c>
      <c r="O5" s="22">
        <v>585.53989999999999</v>
      </c>
      <c r="P5" s="18">
        <v>137.6121</v>
      </c>
      <c r="Q5" s="100"/>
      <c r="R5" s="100">
        <v>190.73759999999999</v>
      </c>
      <c r="S5" s="100"/>
      <c r="T5" s="101">
        <v>193.9</v>
      </c>
      <c r="U5" s="100">
        <v>193.9</v>
      </c>
      <c r="V5" s="102">
        <v>193.9</v>
      </c>
      <c r="W5" s="3"/>
      <c r="X5" s="3">
        <v>0</v>
      </c>
      <c r="Y5" s="3">
        <v>1</v>
      </c>
      <c r="Z5" s="3"/>
      <c r="AA5" s="20">
        <v>1</v>
      </c>
      <c r="AB5">
        <v>2</v>
      </c>
      <c r="AC5" s="20">
        <v>2328</v>
      </c>
      <c r="AD5">
        <v>933</v>
      </c>
      <c r="AE5" s="3"/>
      <c r="AF5" s="3" t="s">
        <v>138</v>
      </c>
      <c r="AG5" s="6"/>
      <c r="AH5"/>
      <c r="AI5" s="9"/>
      <c r="AJ5" t="s">
        <v>117</v>
      </c>
      <c r="AK5">
        <v>25</v>
      </c>
      <c r="AL5">
        <v>569</v>
      </c>
      <c r="AM5">
        <v>190.3</v>
      </c>
      <c r="AN5">
        <v>190.3</v>
      </c>
      <c r="AO5">
        <v>3</v>
      </c>
      <c r="AP5">
        <v>1</v>
      </c>
      <c r="AQ5">
        <v>447</v>
      </c>
      <c r="AR5">
        <v>134.69999999999999</v>
      </c>
      <c r="AS5"/>
      <c r="AT5" t="s">
        <v>117</v>
      </c>
      <c r="AU5">
        <v>25</v>
      </c>
      <c r="AV5"/>
      <c r="AW5"/>
      <c r="AX5">
        <f>(U5-AN5)/AN5</f>
        <v>1.8917498686284784E-2</v>
      </c>
      <c r="AY5">
        <v>3</v>
      </c>
      <c r="AZ5">
        <f t="shared" si="2"/>
        <v>2</v>
      </c>
      <c r="BA5">
        <f t="shared" si="3"/>
        <v>2.087248322147651</v>
      </c>
      <c r="BB5">
        <f t="shared" si="1"/>
        <v>1.0216191536748331</v>
      </c>
      <c r="BC5"/>
      <c r="BD5"/>
      <c r="BE5"/>
      <c r="BF5"/>
      <c r="BG5"/>
      <c r="BH5" t="s">
        <v>54</v>
      </c>
      <c r="BI5" t="s">
        <v>55</v>
      </c>
      <c r="BJ5" t="s">
        <v>56</v>
      </c>
      <c r="BK5" t="s">
        <v>57</v>
      </c>
      <c r="BL5" t="s">
        <v>56</v>
      </c>
      <c r="BM5" t="s">
        <v>58</v>
      </c>
    </row>
    <row r="6" spans="1:70" ht="15" thickBot="1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3"/>
      <c r="N6" s="103">
        <v>676.57470000000001</v>
      </c>
      <c r="O6" s="104">
        <v>92.398300000000006</v>
      </c>
      <c r="P6" s="105">
        <v>228.40979999999999</v>
      </c>
      <c r="Q6" s="106"/>
      <c r="R6" s="106">
        <v>187.4495</v>
      </c>
      <c r="S6" s="106"/>
      <c r="T6" s="107">
        <v>186.9</v>
      </c>
      <c r="U6" s="106">
        <v>186.9</v>
      </c>
      <c r="V6" s="108">
        <v>186.9</v>
      </c>
      <c r="W6" s="3"/>
      <c r="X6" s="3">
        <v>1.7561</v>
      </c>
      <c r="Y6" s="3">
        <v>0</v>
      </c>
      <c r="Z6" s="3"/>
      <c r="AA6" s="20">
        <v>1</v>
      </c>
      <c r="AB6">
        <v>1</v>
      </c>
      <c r="AC6" s="20">
        <v>2121</v>
      </c>
      <c r="AD6">
        <v>519</v>
      </c>
      <c r="AE6" s="3"/>
      <c r="AF6" s="3" t="s">
        <v>144</v>
      </c>
      <c r="AG6" s="6"/>
      <c r="AI6" s="6"/>
      <c r="AJ6" t="s">
        <v>118</v>
      </c>
      <c r="AK6">
        <v>25</v>
      </c>
      <c r="AL6">
        <v>604</v>
      </c>
      <c r="AM6">
        <v>186.9</v>
      </c>
      <c r="AN6">
        <v>186.9</v>
      </c>
      <c r="AO6">
        <v>3</v>
      </c>
      <c r="AP6">
        <v>1</v>
      </c>
      <c r="AQ6">
        <v>485</v>
      </c>
      <c r="AR6">
        <v>223.9</v>
      </c>
      <c r="AT6" t="s">
        <v>118</v>
      </c>
      <c r="AU6">
        <v>25</v>
      </c>
      <c r="AX6">
        <f t="shared" si="0"/>
        <v>0</v>
      </c>
      <c r="AY6">
        <v>3</v>
      </c>
      <c r="AZ6">
        <f t="shared" si="2"/>
        <v>1</v>
      </c>
      <c r="BA6">
        <f t="shared" si="3"/>
        <v>1.0701030927835051</v>
      </c>
      <c r="BB6">
        <f t="shared" si="1"/>
        <v>1.0201420276909334</v>
      </c>
      <c r="BF6" s="6"/>
      <c r="BH6">
        <v>0</v>
      </c>
      <c r="BI6">
        <f>IFERROR(_xlfn.MAXIFS(tabela_dados!$P:$P,tabela_dados!$E:$E,BH6,tabela_dados!$P:$P,"&gt;=0"),"")</f>
        <v>9.7492999999999999</v>
      </c>
      <c r="BK6">
        <f>IFERROR(_xlfn.MINIFS(tabela_dados!$P:$P,tabela_dados!$E:$E,BH6,tabela_dados!$P:$P,"&gt;=-999"),"")</f>
        <v>-7.8745000000000003</v>
      </c>
      <c r="BL6" t="s">
        <v>60</v>
      </c>
      <c r="BM6">
        <f t="shared" ref="BM6:BM11" si="4">IFERROR(AVERAGEIFS($T:$T,$E:$E,BH6,$T:$T,"&gt;=0"),"")</f>
        <v>611.83870967741939</v>
      </c>
    </row>
    <row r="7" spans="1:70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3"/>
      <c r="N7" s="90">
        <v>172.48390000000001</v>
      </c>
      <c r="O7" s="91">
        <v>57.219700000000003</v>
      </c>
      <c r="P7" s="92">
        <v>25.7256</v>
      </c>
      <c r="Q7" s="3"/>
      <c r="R7" s="3">
        <v>191.81360000000001</v>
      </c>
      <c r="S7" s="3"/>
      <c r="T7" s="79">
        <v>191.3</v>
      </c>
      <c r="U7" s="3">
        <v>191.3</v>
      </c>
      <c r="V7" s="76">
        <v>-1</v>
      </c>
      <c r="W7" s="3"/>
      <c r="X7" s="3">
        <v>0</v>
      </c>
      <c r="Y7" s="3">
        <v>1</v>
      </c>
      <c r="Z7" s="3"/>
      <c r="AA7" s="20">
        <v>1</v>
      </c>
      <c r="AB7" s="20"/>
      <c r="AC7" s="20">
        <v>2424</v>
      </c>
      <c r="AD7" s="71"/>
      <c r="AE7" s="3"/>
      <c r="AF7" s="3" t="s">
        <v>147</v>
      </c>
      <c r="AG7" s="6"/>
      <c r="AI7" s="6"/>
      <c r="AJ7" t="s">
        <v>119</v>
      </c>
      <c r="AK7">
        <v>25</v>
      </c>
      <c r="AL7">
        <v>357</v>
      </c>
      <c r="AM7">
        <v>191.3</v>
      </c>
      <c r="AN7">
        <v>191.3</v>
      </c>
      <c r="AO7">
        <v>3</v>
      </c>
      <c r="AP7">
        <v>1</v>
      </c>
      <c r="AQ7">
        <v>531</v>
      </c>
      <c r="AR7">
        <v>25.6</v>
      </c>
      <c r="AT7" t="s">
        <v>119</v>
      </c>
      <c r="AU7">
        <v>25</v>
      </c>
      <c r="AX7">
        <f t="shared" si="0"/>
        <v>0</v>
      </c>
      <c r="AY7">
        <v>3</v>
      </c>
      <c r="AZ7">
        <f t="shared" si="2"/>
        <v>0</v>
      </c>
      <c r="BA7">
        <f t="shared" si="3"/>
        <v>0</v>
      </c>
      <c r="BB7">
        <f t="shared" si="1"/>
        <v>1.0049062499999999</v>
      </c>
      <c r="BF7" s="6"/>
      <c r="BG7" t="s">
        <v>61</v>
      </c>
      <c r="BH7">
        <v>1</v>
      </c>
      <c r="BI7">
        <f>IFERROR(_xlfn.MAXIFS(tabela_dados!$P:$P,tabela_dados!$E:$E,BH7,tabela_dados!$P:$P,"&gt;=0"),"")</f>
        <v>17.725000000000001</v>
      </c>
      <c r="BK7">
        <f>IFERROR(_xlfn.MINIFS(tabela_dados!$P:$P,tabela_dados!$E:$E,BH7,tabela_dados!$P:$P,"&gt;=-999"),"")</f>
        <v>-7.8745000000000003</v>
      </c>
      <c r="BL7" t="s">
        <v>60</v>
      </c>
      <c r="BM7" t="str">
        <f t="shared" si="4"/>
        <v/>
      </c>
    </row>
    <row r="8" spans="1:70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3"/>
      <c r="N8" s="27">
        <v>83.670500000000004</v>
      </c>
      <c r="O8" s="22">
        <v>41.435099999999998</v>
      </c>
      <c r="P8" s="18">
        <v>20.702999999999999</v>
      </c>
      <c r="Q8" s="3"/>
      <c r="R8" s="3">
        <v>191.81360000000001</v>
      </c>
      <c r="S8" s="3"/>
      <c r="T8" s="79">
        <v>191.3</v>
      </c>
      <c r="U8" s="3">
        <v>191.3</v>
      </c>
      <c r="V8" s="76">
        <v>-1</v>
      </c>
      <c r="W8" s="3"/>
      <c r="X8" s="3">
        <v>0</v>
      </c>
      <c r="Y8" s="3">
        <v>1</v>
      </c>
      <c r="Z8" s="3"/>
      <c r="AA8" s="20">
        <v>1</v>
      </c>
      <c r="AB8" s="20"/>
      <c r="AC8" s="20">
        <v>1686</v>
      </c>
      <c r="AD8" s="71"/>
      <c r="AE8" s="3"/>
      <c r="AF8" s="3" t="s">
        <v>135</v>
      </c>
      <c r="AG8" s="6"/>
      <c r="AI8" s="6"/>
      <c r="AJ8" t="s">
        <v>120</v>
      </c>
      <c r="AK8">
        <v>25</v>
      </c>
      <c r="AL8">
        <v>336</v>
      </c>
      <c r="AM8">
        <v>191.3</v>
      </c>
      <c r="AN8">
        <v>191.3</v>
      </c>
      <c r="AO8">
        <v>3</v>
      </c>
      <c r="AP8">
        <v>1</v>
      </c>
      <c r="AQ8">
        <v>447</v>
      </c>
      <c r="AR8">
        <v>20.7</v>
      </c>
      <c r="AT8" t="s">
        <v>120</v>
      </c>
      <c r="AU8">
        <v>25</v>
      </c>
      <c r="AX8">
        <f t="shared" si="0"/>
        <v>0</v>
      </c>
      <c r="AY8">
        <v>3</v>
      </c>
      <c r="AZ8">
        <f t="shared" si="2"/>
        <v>0</v>
      </c>
      <c r="BA8">
        <f t="shared" si="3"/>
        <v>0</v>
      </c>
      <c r="BB8">
        <f t="shared" si="1"/>
        <v>1.000144927536232</v>
      </c>
      <c r="BF8" s="6"/>
      <c r="BG8" t="s">
        <v>62</v>
      </c>
      <c r="BH8">
        <v>2</v>
      </c>
      <c r="BI8">
        <f>IFERROR(_xlfn.MAXIFS(tabela_dados!$P:$P,tabela_dados!$E:$E,BH8,tabela_dados!$P:$P,"&gt;=0"),"")</f>
        <v>4.95</v>
      </c>
      <c r="BK8">
        <f>IFERROR(_xlfn.MINIFS(tabela_dados!$P:$P,tabela_dados!$E:$E,BH8,tabela_dados!$P:$P,"&gt;=-999"),"")</f>
        <v>-7.8745000000000003</v>
      </c>
      <c r="BL8" t="s">
        <v>60</v>
      </c>
      <c r="BM8" t="str">
        <f t="shared" si="4"/>
        <v/>
      </c>
    </row>
    <row r="9" spans="1:70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3"/>
      <c r="N9" s="27">
        <v>202.71119999999999</v>
      </c>
      <c r="O9" s="22">
        <v>67.138000000000005</v>
      </c>
      <c r="P9" s="18">
        <v>32.746699999999997</v>
      </c>
      <c r="Q9" s="3"/>
      <c r="R9" s="3">
        <v>191.81360000000001</v>
      </c>
      <c r="S9" s="3"/>
      <c r="T9" s="79">
        <v>191.3</v>
      </c>
      <c r="U9" s="3">
        <v>191.3</v>
      </c>
      <c r="V9" s="76">
        <v>-1</v>
      </c>
      <c r="W9" s="3"/>
      <c r="X9" s="3">
        <v>0</v>
      </c>
      <c r="Y9" s="3">
        <v>1</v>
      </c>
      <c r="Z9" s="3"/>
      <c r="AA9" s="20">
        <v>1</v>
      </c>
      <c r="AB9" s="20"/>
      <c r="AC9" s="20">
        <v>2040</v>
      </c>
      <c r="AD9" s="71"/>
      <c r="AE9" s="3"/>
      <c r="AF9" s="3" t="s">
        <v>135</v>
      </c>
      <c r="AG9" s="6"/>
      <c r="AI9" s="6"/>
      <c r="AJ9" t="s">
        <v>121</v>
      </c>
      <c r="AK9">
        <v>25</v>
      </c>
      <c r="AL9">
        <v>377</v>
      </c>
      <c r="AM9">
        <v>191.3</v>
      </c>
      <c r="AN9">
        <v>191.3</v>
      </c>
      <c r="AO9">
        <v>3</v>
      </c>
      <c r="AP9">
        <v>1</v>
      </c>
      <c r="AQ9">
        <v>514</v>
      </c>
      <c r="AR9">
        <v>31.7</v>
      </c>
      <c r="AT9" t="s">
        <v>121</v>
      </c>
      <c r="AU9">
        <v>25</v>
      </c>
      <c r="AX9">
        <f t="shared" si="0"/>
        <v>0</v>
      </c>
      <c r="AY9">
        <v>3</v>
      </c>
      <c r="AZ9">
        <f t="shared" si="2"/>
        <v>0</v>
      </c>
      <c r="BA9">
        <f t="shared" si="3"/>
        <v>0</v>
      </c>
      <c r="BB9">
        <f t="shared" si="1"/>
        <v>1.033018927444795</v>
      </c>
      <c r="BF9" s="6"/>
      <c r="BG9" t="s">
        <v>63</v>
      </c>
      <c r="BH9">
        <v>3</v>
      </c>
      <c r="BI9">
        <f>IFERROR(_xlfn.MAXIFS(tabela_dados!$P:$P,tabela_dados!$E:$E,BH9,tabela_dados!$P:$P,"&gt;=0"),"")</f>
        <v>8.4444999999999997</v>
      </c>
      <c r="BK9">
        <f>IFERROR(_xlfn.MINIFS(tabela_dados!$P:$P,tabela_dados!$E:$E,BH9,tabela_dados!$P:$P,"&gt;=-999"),"")</f>
        <v>-5.8334000000000001</v>
      </c>
      <c r="BL9" t="s">
        <v>60</v>
      </c>
      <c r="BM9" t="str">
        <f t="shared" si="4"/>
        <v/>
      </c>
    </row>
    <row r="10" spans="1:70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3"/>
      <c r="N10" s="27">
        <v>394.68389999999999</v>
      </c>
      <c r="O10" s="22">
        <v>73.763800000000003</v>
      </c>
      <c r="P10" s="18">
        <v>50.961300000000001</v>
      </c>
      <c r="Q10" s="3"/>
      <c r="R10" s="3">
        <v>191.81360000000001</v>
      </c>
      <c r="S10" s="3"/>
      <c r="T10" s="79">
        <v>191.3</v>
      </c>
      <c r="U10" s="3">
        <v>191.3</v>
      </c>
      <c r="V10" s="76">
        <v>-1</v>
      </c>
      <c r="W10" s="3"/>
      <c r="X10" s="3">
        <v>0</v>
      </c>
      <c r="Y10" s="3">
        <v>1</v>
      </c>
      <c r="Z10" s="3"/>
      <c r="AA10" s="20">
        <v>1</v>
      </c>
      <c r="AB10" s="20"/>
      <c r="AC10" s="20">
        <v>2415</v>
      </c>
      <c r="AD10" s="71"/>
      <c r="AE10" s="3"/>
      <c r="AF10" s="3" t="s">
        <v>135</v>
      </c>
      <c r="AG10" s="6"/>
      <c r="AI10" s="6"/>
      <c r="AJ10" t="s">
        <v>122</v>
      </c>
      <c r="AK10">
        <v>25</v>
      </c>
      <c r="AL10">
        <v>431</v>
      </c>
      <c r="AM10">
        <v>191.3</v>
      </c>
      <c r="AN10">
        <v>191.3</v>
      </c>
      <c r="AO10">
        <v>3</v>
      </c>
      <c r="AP10">
        <v>1</v>
      </c>
      <c r="AQ10">
        <v>513</v>
      </c>
      <c r="AR10">
        <v>43.1</v>
      </c>
      <c r="AT10" t="s">
        <v>122</v>
      </c>
      <c r="AU10">
        <v>25</v>
      </c>
      <c r="AX10">
        <f t="shared" si="0"/>
        <v>0</v>
      </c>
      <c r="AY10">
        <v>3</v>
      </c>
      <c r="AZ10">
        <f t="shared" si="2"/>
        <v>0</v>
      </c>
      <c r="BA10">
        <f t="shared" si="3"/>
        <v>0</v>
      </c>
      <c r="BB10">
        <f t="shared" si="1"/>
        <v>1.1823967517401393</v>
      </c>
      <c r="BF10" s="6" t="s">
        <v>133</v>
      </c>
      <c r="BG10" t="s">
        <v>65</v>
      </c>
      <c r="BH10">
        <v>22</v>
      </c>
      <c r="BI10">
        <f>IFERROR(_xlfn.MAXIFS(tabela_dados!$P:$P,tabela_dados!$E:$E,BH10,tabela_dados!$P:$P,"&gt;=0"),"")</f>
        <v>25.930900000000001</v>
      </c>
      <c r="BK10">
        <f>IFERROR(_xlfn.MINIFS(tabela_dados!$P:$P,tabela_dados!$E:$E,BH10,tabela_dados!$P:$P,"&gt;=-999"),"")</f>
        <v>-7.2854999999999999</v>
      </c>
      <c r="BL10" t="s">
        <v>60</v>
      </c>
      <c r="BM10" t="str">
        <f t="shared" si="4"/>
        <v/>
      </c>
    </row>
    <row r="11" spans="1:70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3"/>
      <c r="N11" s="27">
        <v>820.98410000000001</v>
      </c>
      <c r="O11" s="22">
        <v>796.13509999999997</v>
      </c>
      <c r="P11" s="18">
        <v>596.11980000000005</v>
      </c>
      <c r="Q11" s="3"/>
      <c r="R11" s="3">
        <v>191.81360000000001</v>
      </c>
      <c r="S11" s="3"/>
      <c r="T11" s="79">
        <v>191.3</v>
      </c>
      <c r="U11" s="3">
        <v>191.3</v>
      </c>
      <c r="V11" s="76">
        <v>192.2</v>
      </c>
      <c r="W11" s="3"/>
      <c r="X11" s="3">
        <v>0</v>
      </c>
      <c r="Y11" s="3">
        <v>1</v>
      </c>
      <c r="Z11" s="3"/>
      <c r="AA11" s="20">
        <v>1</v>
      </c>
      <c r="AB11" s="20"/>
      <c r="AC11" s="20">
        <v>2028</v>
      </c>
      <c r="AD11" s="71"/>
      <c r="AE11" s="3"/>
      <c r="AF11" s="3" t="s">
        <v>146</v>
      </c>
      <c r="AG11" s="6"/>
      <c r="AI11" s="6"/>
      <c r="AJ11" t="s">
        <v>123</v>
      </c>
      <c r="AK11">
        <v>25</v>
      </c>
      <c r="AL11">
        <v>482</v>
      </c>
      <c r="AM11">
        <v>189.4</v>
      </c>
      <c r="AN11">
        <v>191.3</v>
      </c>
      <c r="AO11">
        <v>3</v>
      </c>
      <c r="AP11">
        <v>3</v>
      </c>
      <c r="AQ11">
        <v>1747</v>
      </c>
      <c r="AR11">
        <v>585.4</v>
      </c>
      <c r="AT11" t="s">
        <v>123</v>
      </c>
      <c r="AU11">
        <v>25</v>
      </c>
      <c r="AX11">
        <f t="shared" si="0"/>
        <v>0</v>
      </c>
      <c r="AY11">
        <v>3</v>
      </c>
      <c r="AZ11">
        <f t="shared" si="2"/>
        <v>0</v>
      </c>
      <c r="BA11">
        <f t="shared" si="3"/>
        <v>0</v>
      </c>
      <c r="BB11">
        <f t="shared" si="1"/>
        <v>1.0183119234711311</v>
      </c>
      <c r="BF11" s="6"/>
      <c r="BG11" t="s">
        <v>67</v>
      </c>
      <c r="BH11">
        <v>10</v>
      </c>
      <c r="BI11">
        <f>IFERROR(_xlfn.MAXIFS(tabela_dados!$P:$P,tabela_dados!$E:$E,BH11,tabela_dados!$P:$P,"&gt;=0"),"")</f>
        <v>3.3816000000000002</v>
      </c>
      <c r="BK11">
        <f>IFERROR(_xlfn.MINIFS(tabela_dados!$P:$P,tabela_dados!$E:$E,BH11,tabela_dados!$P:$P,"&gt;=-999"),"")</f>
        <v>-7.8745000000000003</v>
      </c>
      <c r="BL11" t="s">
        <v>60</v>
      </c>
      <c r="BM11">
        <f t="shared" si="4"/>
        <v>190.98888888888888</v>
      </c>
      <c r="BR11">
        <v>2</v>
      </c>
    </row>
    <row r="12" spans="1:70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/>
      <c r="N12" s="27"/>
      <c r="O12" s="70"/>
      <c r="P12" s="84">
        <v>-1</v>
      </c>
      <c r="R12">
        <v>268.53250000000003</v>
      </c>
      <c r="T12" s="80"/>
      <c r="U12" s="5"/>
      <c r="V12" s="78"/>
      <c r="W12" s="5"/>
      <c r="X12" s="5">
        <v>0.11940000000000001</v>
      </c>
      <c r="Y12" s="3">
        <v>0</v>
      </c>
      <c r="Z12" s="3"/>
      <c r="AA12" s="3">
        <v>97</v>
      </c>
      <c r="AB12" s="3"/>
      <c r="AC12" s="3">
        <v>2682</v>
      </c>
      <c r="AD12" s="3"/>
      <c r="AE12" s="3"/>
      <c r="AF12" s="3"/>
      <c r="AG12" s="3"/>
      <c r="AH12" s="6">
        <v>46115.056087962963</v>
      </c>
      <c r="AI12" s="6"/>
      <c r="BF12" s="6"/>
    </row>
    <row r="13" spans="1:70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/>
      <c r="N13" s="27"/>
      <c r="O13" s="85"/>
      <c r="P13" s="84">
        <v>-1</v>
      </c>
      <c r="R13">
        <v>271.5942</v>
      </c>
      <c r="T13" s="80"/>
      <c r="U13" s="5"/>
      <c r="V13" s="78"/>
      <c r="W13" s="5"/>
      <c r="X13" s="5">
        <v>2.2806999999999999</v>
      </c>
      <c r="Y13" s="3">
        <v>0</v>
      </c>
      <c r="Z13" s="3"/>
      <c r="AA13" s="3">
        <v>2</v>
      </c>
      <c r="AB13" s="3"/>
      <c r="AC13" s="3">
        <v>1593</v>
      </c>
      <c r="AD13" s="3"/>
      <c r="AE13" s="3"/>
      <c r="AF13" s="3"/>
      <c r="AG13" s="3"/>
      <c r="AH13" s="6">
        <v>46115.134699074071</v>
      </c>
      <c r="AI13" s="6"/>
      <c r="BF13" s="6"/>
    </row>
    <row r="14" spans="1:70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/>
      <c r="N14" s="86"/>
      <c r="O14" s="85"/>
      <c r="P14" s="84">
        <v>-1</v>
      </c>
      <c r="R14">
        <v>276.62419999999997</v>
      </c>
      <c r="T14" s="80"/>
      <c r="U14" s="5"/>
      <c r="V14" s="78"/>
      <c r="W14" s="5"/>
      <c r="X14" s="5"/>
      <c r="Y14" s="3"/>
      <c r="Z14" s="3"/>
      <c r="AA14" s="3">
        <v>0</v>
      </c>
      <c r="AB14" s="3"/>
      <c r="AC14" s="3">
        <v>0</v>
      </c>
      <c r="AD14" s="3"/>
      <c r="AE14" s="3"/>
      <c r="AF14" s="3"/>
      <c r="AG14" s="3"/>
      <c r="AH14" s="6">
        <v>46115.298611111109</v>
      </c>
      <c r="AI14" s="6"/>
      <c r="BF14" s="6"/>
      <c r="BI14" s="148" t="s">
        <v>69</v>
      </c>
      <c r="BJ14" s="149"/>
      <c r="BK14" s="149"/>
      <c r="BL14" s="149"/>
      <c r="BM14" s="150"/>
    </row>
    <row r="15" spans="1:70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/>
      <c r="N15" s="27"/>
      <c r="O15" s="85"/>
      <c r="P15" s="84">
        <v>-1</v>
      </c>
      <c r="R15">
        <v>278.8716</v>
      </c>
      <c r="T15" s="80"/>
      <c r="U15" s="5"/>
      <c r="V15" s="78"/>
      <c r="W15" s="5"/>
      <c r="X15" s="5">
        <v>2.0044</v>
      </c>
      <c r="Y15" s="3">
        <v>0</v>
      </c>
      <c r="Z15" s="3"/>
      <c r="AA15" s="3">
        <v>2</v>
      </c>
      <c r="AB15" s="3"/>
      <c r="AC15" s="3">
        <v>2583</v>
      </c>
      <c r="AD15" s="3"/>
      <c r="AE15" s="3"/>
      <c r="AF15" s="3"/>
      <c r="AG15" s="3"/>
      <c r="AH15" s="6">
        <v>46115.426631944443</v>
      </c>
      <c r="AI15" s="6"/>
      <c r="BF15" s="6"/>
      <c r="BH15" t="s">
        <v>54</v>
      </c>
      <c r="BI15" t="s">
        <v>55</v>
      </c>
      <c r="BJ15" t="s">
        <v>56</v>
      </c>
      <c r="BK15" t="s">
        <v>57</v>
      </c>
      <c r="BL15" t="s">
        <v>56</v>
      </c>
      <c r="BM15" t="s">
        <v>58</v>
      </c>
    </row>
    <row r="16" spans="1:70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/>
      <c r="N16" s="27"/>
      <c r="O16" s="22"/>
      <c r="P16" s="18"/>
      <c r="Q16" s="3"/>
      <c r="R16">
        <v>268.53250000000003</v>
      </c>
      <c r="T16" s="79"/>
      <c r="U16" s="3"/>
      <c r="V16" s="76"/>
      <c r="W16" s="3"/>
      <c r="X16" s="3">
        <v>4.5964</v>
      </c>
      <c r="Y16" s="3">
        <v>0</v>
      </c>
      <c r="Z16" s="3"/>
      <c r="AA16" s="3">
        <v>2</v>
      </c>
      <c r="AB16" s="3"/>
      <c r="AC16" s="3">
        <v>1518</v>
      </c>
      <c r="AD16" s="3"/>
      <c r="AE16" s="3"/>
      <c r="AF16" s="3"/>
      <c r="AG16" s="3"/>
      <c r="AH16" s="6">
        <v>46115.478819444441</v>
      </c>
      <c r="AI16" s="6"/>
      <c r="BF16" s="6"/>
      <c r="BH16">
        <v>0</v>
      </c>
      <c r="BI16">
        <f>IFERROR(_xlfn.MAXIFS(tabela_dados!$M:$M,tabela_dados!$E:$E,BH16,tabela_dados!$M:$M,"&gt;=0"),"")</f>
        <v>3999.3000999999999</v>
      </c>
      <c r="BJ16" t="s">
        <v>59</v>
      </c>
      <c r="BK16">
        <v>67.948899999999995</v>
      </c>
      <c r="BM16">
        <v>1577.3655799999999</v>
      </c>
    </row>
    <row r="17" spans="1:65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/>
      <c r="N17" s="27"/>
      <c r="O17" s="70"/>
      <c r="P17" s="18"/>
      <c r="Q17" s="3"/>
      <c r="R17">
        <v>266.56959999999998</v>
      </c>
      <c r="T17" s="79"/>
      <c r="U17" s="3"/>
      <c r="V17" s="76"/>
      <c r="W17" s="3"/>
      <c r="X17" s="3">
        <v>4.4718999999999998</v>
      </c>
      <c r="Y17" s="3">
        <v>0</v>
      </c>
      <c r="Z17" s="3"/>
      <c r="AA17" s="3">
        <v>30</v>
      </c>
      <c r="AB17" s="3"/>
      <c r="AC17" s="3">
        <v>1662</v>
      </c>
      <c r="AD17" s="3"/>
      <c r="AE17" s="3"/>
      <c r="AF17" s="3"/>
      <c r="AG17" s="3"/>
      <c r="AH17" s="6">
        <v>46115.52416666667</v>
      </c>
      <c r="AI17" s="6"/>
      <c r="BF17" s="6"/>
      <c r="BH17">
        <v>1</v>
      </c>
      <c r="BI17">
        <f>IFERROR(_xlfn.MAXIFS(tabela_dados!$M:$M,tabela_dados!$E:$E,BH17,tabela_dados!$M:$M,"&gt;=0"),"")</f>
        <v>3786.1477</v>
      </c>
      <c r="BJ17" t="s">
        <v>70</v>
      </c>
      <c r="BK17">
        <v>20.212499999999999</v>
      </c>
      <c r="BM17">
        <v>1251.4237000000001</v>
      </c>
    </row>
    <row r="18" spans="1:65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/>
      <c r="N18" s="27"/>
      <c r="O18" s="70"/>
      <c r="P18" s="18"/>
      <c r="Q18" s="3"/>
      <c r="R18">
        <v>264.63189999999997</v>
      </c>
      <c r="T18" s="79"/>
      <c r="U18" s="3"/>
      <c r="V18" s="76"/>
      <c r="W18" s="3"/>
      <c r="X18" s="3">
        <v>3.7092999999999998</v>
      </c>
      <c r="Y18" s="3">
        <v>0</v>
      </c>
      <c r="Z18" s="3"/>
      <c r="AA18" s="3">
        <v>176</v>
      </c>
      <c r="AB18" s="3"/>
      <c r="AC18" s="3">
        <v>2382</v>
      </c>
      <c r="AD18" s="3"/>
      <c r="AE18" s="3"/>
      <c r="AF18" s="3"/>
      <c r="AG18" s="3"/>
      <c r="AH18" s="6">
        <v>46115.568506944444</v>
      </c>
      <c r="AI18" s="6"/>
      <c r="BF18" s="6"/>
      <c r="BH18">
        <v>2</v>
      </c>
      <c r="BI18">
        <f>IFERROR(_xlfn.MAXIFS(tabela_dados!$M:$M,tabela_dados!$E:$E,BH18,tabela_dados!$M:$M,"&gt;=0"),"")</f>
        <v>4212.7161999999998</v>
      </c>
      <c r="BJ18" t="s">
        <v>70</v>
      </c>
      <c r="BK18">
        <v>23.310600000000001</v>
      </c>
      <c r="BM18">
        <v>1214.44336</v>
      </c>
    </row>
    <row r="19" spans="1:65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/>
      <c r="N19" s="27"/>
      <c r="O19" s="70"/>
      <c r="P19" s="18"/>
      <c r="R19">
        <v>265.80970000000002</v>
      </c>
      <c r="T19" s="79"/>
      <c r="U19" s="3"/>
      <c r="V19" s="76"/>
      <c r="W19" s="3"/>
      <c r="X19" s="3">
        <v>2.7366000000000001</v>
      </c>
      <c r="Y19" s="3">
        <v>0</v>
      </c>
      <c r="Z19" s="3"/>
      <c r="AA19" s="3">
        <v>58</v>
      </c>
      <c r="AB19" s="3"/>
      <c r="AC19" s="3">
        <v>3141</v>
      </c>
      <c r="AD19" s="3"/>
      <c r="AE19" s="3"/>
      <c r="AF19" s="3"/>
      <c r="AG19" s="3"/>
      <c r="AH19" s="6">
        <v>46115.612581018519</v>
      </c>
      <c r="AI19" s="6"/>
      <c r="BF19" s="6"/>
      <c r="BH19">
        <v>3</v>
      </c>
      <c r="BI19">
        <f>IFERROR(_xlfn.MAXIFS(tabela_dados!$M:$M,tabela_dados!$E:$E,BH19,tabela_dados!$M:$M,"&gt;=0"),"")</f>
        <v>3633.8024999999998</v>
      </c>
      <c r="BJ19" t="s">
        <v>59</v>
      </c>
      <c r="BK19">
        <v>2.2683</v>
      </c>
      <c r="BM19">
        <v>814.73283330000004</v>
      </c>
    </row>
    <row r="20" spans="1:65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5"/>
      <c r="N20" s="86"/>
      <c r="O20" s="70"/>
      <c r="P20" s="15"/>
      <c r="Q20" s="3"/>
      <c r="R20">
        <v>618.32989999999995</v>
      </c>
      <c r="T20" s="81"/>
      <c r="V20" s="77"/>
      <c r="X20" s="5">
        <v>0</v>
      </c>
      <c r="Y20" s="3">
        <v>1</v>
      </c>
      <c r="Z20" s="3"/>
      <c r="AA20" s="3">
        <v>3</v>
      </c>
      <c r="AB20">
        <v>1</v>
      </c>
      <c r="AC20" s="3">
        <v>1288</v>
      </c>
      <c r="AD20">
        <v>896</v>
      </c>
      <c r="AE20" s="3"/>
      <c r="AF20" s="3"/>
      <c r="AG20" s="3"/>
      <c r="AH20" s="6">
        <v>46114.686435185184</v>
      </c>
      <c r="AI20" s="6"/>
      <c r="AJ20" t="s">
        <v>103</v>
      </c>
      <c r="AK20">
        <v>25</v>
      </c>
      <c r="AL20">
        <v>227</v>
      </c>
      <c r="AM20">
        <v>617.1</v>
      </c>
      <c r="AN20">
        <v>617.1</v>
      </c>
      <c r="AO20">
        <v>8</v>
      </c>
      <c r="AP20">
        <v>1</v>
      </c>
      <c r="AQ20">
        <v>78</v>
      </c>
      <c r="AR20">
        <v>5.8</v>
      </c>
      <c r="AX20">
        <f t="shared" si="0"/>
        <v>-1</v>
      </c>
      <c r="AZ20">
        <f t="shared" si="2"/>
        <v>1</v>
      </c>
      <c r="BA20">
        <f t="shared" si="3"/>
        <v>11.487179487179487</v>
      </c>
      <c r="BB20">
        <f t="shared" ref="BB20:BB27" si="5">P20/AR20</f>
        <v>0</v>
      </c>
      <c r="BF20" s="6"/>
      <c r="BH20">
        <v>22</v>
      </c>
      <c r="BI20">
        <f>IFERROR(_xlfn.MAXIFS(tabela_dados!$M:$M,tabela_dados!$E:$E,BH20,tabela_dados!$M:$M,"&gt;=0"),"")</f>
        <v>4555</v>
      </c>
      <c r="BJ20" t="s">
        <v>70</v>
      </c>
      <c r="BK20">
        <v>99.904700000000005</v>
      </c>
      <c r="BM20">
        <v>2195.5316069999999</v>
      </c>
    </row>
    <row r="21" spans="1:65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5"/>
      <c r="N21" s="86"/>
      <c r="O21" s="70"/>
      <c r="P21" s="15"/>
      <c r="Q21" s="3"/>
      <c r="R21">
        <v>548.1078</v>
      </c>
      <c r="T21" s="82"/>
      <c r="V21" s="77"/>
      <c r="X21" s="5">
        <v>0</v>
      </c>
      <c r="Y21" s="3">
        <v>1</v>
      </c>
      <c r="Z21" s="3"/>
      <c r="AA21" s="3">
        <v>272</v>
      </c>
      <c r="AB21">
        <v>80</v>
      </c>
      <c r="AC21" s="3">
        <v>2170</v>
      </c>
      <c r="AD21">
        <v>2849</v>
      </c>
      <c r="AE21" s="3"/>
      <c r="AF21" s="3"/>
      <c r="AG21" s="3"/>
      <c r="AH21" s="6">
        <v>46114.731446759259</v>
      </c>
      <c r="AI21" s="6"/>
      <c r="AJ21" t="s">
        <v>104</v>
      </c>
      <c r="AK21">
        <v>25</v>
      </c>
      <c r="AL21">
        <v>404</v>
      </c>
      <c r="AM21">
        <v>546.4</v>
      </c>
      <c r="AN21">
        <v>547.1</v>
      </c>
      <c r="AO21">
        <v>7</v>
      </c>
      <c r="AP21">
        <v>3</v>
      </c>
      <c r="AQ21">
        <v>165</v>
      </c>
      <c r="AR21">
        <v>20.3</v>
      </c>
      <c r="AX21">
        <f t="shared" si="0"/>
        <v>-1</v>
      </c>
      <c r="AZ21">
        <f t="shared" si="2"/>
        <v>26.666666666666668</v>
      </c>
      <c r="BA21">
        <f t="shared" si="3"/>
        <v>17.266666666666666</v>
      </c>
      <c r="BB21">
        <f t="shared" si="5"/>
        <v>0</v>
      </c>
      <c r="BF21" s="6"/>
      <c r="BH21">
        <v>10</v>
      </c>
      <c r="BI21">
        <f>IFERROR(_xlfn.MAXIFS(tabela_dados!$M:$M,tabela_dados!$E:$E,BH21,tabela_dados!$M:$M,"&gt;=0"),"")</f>
        <v>3346.43</v>
      </c>
      <c r="BJ21" t="s">
        <v>71</v>
      </c>
      <c r="BK21">
        <v>25.3171</v>
      </c>
      <c r="BM21">
        <v>545.35545709999997</v>
      </c>
    </row>
    <row r="22" spans="1:65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8"/>
      <c r="N22" s="86"/>
      <c r="O22" s="70"/>
      <c r="P22" s="15"/>
      <c r="Q22" s="3"/>
      <c r="R22">
        <v>490.97340000000003</v>
      </c>
      <c r="T22" s="82"/>
      <c r="V22" s="77"/>
      <c r="X22" s="8">
        <v>-7.1847000000000003</v>
      </c>
      <c r="Y22" s="7">
        <v>0</v>
      </c>
      <c r="Z22" s="7"/>
      <c r="AA22" s="7">
        <v>1</v>
      </c>
      <c r="AB22">
        <v>1</v>
      </c>
      <c r="AC22" s="7">
        <v>1965</v>
      </c>
      <c r="AD22">
        <v>1150</v>
      </c>
      <c r="AE22" s="7"/>
      <c r="AF22" s="7"/>
      <c r="AG22" s="7"/>
      <c r="AH22" s="9">
        <v>46114.751469907409</v>
      </c>
      <c r="AI22" s="6"/>
      <c r="AJ22" t="s">
        <v>105</v>
      </c>
      <c r="AK22">
        <v>25</v>
      </c>
      <c r="AL22">
        <v>510</v>
      </c>
      <c r="AM22">
        <v>454.6</v>
      </c>
      <c r="AN22">
        <v>454.6</v>
      </c>
      <c r="AO22">
        <v>5</v>
      </c>
      <c r="AP22">
        <v>1</v>
      </c>
      <c r="AQ22">
        <v>246</v>
      </c>
      <c r="AR22">
        <v>22.2</v>
      </c>
      <c r="AX22">
        <f t="shared" si="0"/>
        <v>-1</v>
      </c>
      <c r="AZ22">
        <f t="shared" si="2"/>
        <v>1</v>
      </c>
      <c r="BA22">
        <f t="shared" si="3"/>
        <v>4.6747967479674797</v>
      </c>
      <c r="BB22">
        <f t="shared" si="5"/>
        <v>0</v>
      </c>
    </row>
    <row r="23" spans="1:65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5"/>
      <c r="N23" s="86"/>
      <c r="O23" s="70"/>
      <c r="P23" s="15"/>
      <c r="Q23" s="3"/>
      <c r="R23">
        <v>-1</v>
      </c>
      <c r="T23" s="82"/>
      <c r="V23" s="77"/>
      <c r="X23" s="5"/>
      <c r="Y23" s="3"/>
      <c r="Z23" s="3"/>
      <c r="AA23" s="3">
        <v>1</v>
      </c>
      <c r="AB23">
        <v>3</v>
      </c>
      <c r="AC23" s="3">
        <v>1848</v>
      </c>
      <c r="AD23">
        <v>1200</v>
      </c>
      <c r="AE23" s="3"/>
      <c r="AF23" s="3"/>
      <c r="AG23" s="3"/>
      <c r="AH23" s="6">
        <v>46114.763622685183</v>
      </c>
      <c r="AJ23" t="s">
        <v>106</v>
      </c>
      <c r="AK23">
        <v>25</v>
      </c>
      <c r="AL23">
        <v>559</v>
      </c>
      <c r="AM23">
        <v>416.9</v>
      </c>
      <c r="AN23">
        <v>416.9</v>
      </c>
      <c r="AO23">
        <v>4</v>
      </c>
      <c r="AP23">
        <v>1</v>
      </c>
      <c r="AQ23">
        <v>419</v>
      </c>
      <c r="AR23">
        <v>46</v>
      </c>
      <c r="AX23">
        <f t="shared" si="0"/>
        <v>-1</v>
      </c>
      <c r="AZ23">
        <f t="shared" si="2"/>
        <v>3</v>
      </c>
      <c r="BA23">
        <f t="shared" si="3"/>
        <v>2.8639618138424821</v>
      </c>
      <c r="BB23">
        <f t="shared" si="5"/>
        <v>0</v>
      </c>
    </row>
    <row r="24" spans="1:65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5"/>
      <c r="N24" s="86"/>
      <c r="O24" s="70"/>
      <c r="P24" s="15"/>
      <c r="Q24" s="3"/>
      <c r="R24">
        <v>531.53859999999997</v>
      </c>
      <c r="T24" s="82"/>
      <c r="V24" s="77"/>
      <c r="X24" s="5">
        <v>0</v>
      </c>
      <c r="Y24" s="3">
        <v>1</v>
      </c>
      <c r="Z24" s="3"/>
      <c r="AA24" s="3">
        <v>1</v>
      </c>
      <c r="AB24">
        <v>1</v>
      </c>
      <c r="AC24" s="3">
        <v>1404</v>
      </c>
      <c r="AD24">
        <v>924</v>
      </c>
      <c r="AE24" s="3"/>
      <c r="AF24" s="3"/>
      <c r="AG24" s="3"/>
      <c r="AH24" s="6">
        <v>46114.767013888886</v>
      </c>
      <c r="AJ24" t="s">
        <v>107</v>
      </c>
      <c r="AK24">
        <v>25</v>
      </c>
      <c r="AL24">
        <v>303</v>
      </c>
      <c r="AM24">
        <v>526</v>
      </c>
      <c r="AN24">
        <v>530.5</v>
      </c>
      <c r="AO24">
        <v>6</v>
      </c>
      <c r="AP24">
        <v>7</v>
      </c>
      <c r="AQ24">
        <v>554</v>
      </c>
      <c r="AR24">
        <v>22.6</v>
      </c>
      <c r="AX24">
        <f t="shared" si="0"/>
        <v>-1</v>
      </c>
      <c r="AZ24">
        <f t="shared" si="2"/>
        <v>0.14285714285714285</v>
      </c>
      <c r="BA24">
        <f t="shared" si="3"/>
        <v>1.667870036101083</v>
      </c>
      <c r="BB24">
        <f t="shared" si="5"/>
        <v>0</v>
      </c>
    </row>
    <row r="25" spans="1:65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5"/>
      <c r="N25" s="86"/>
      <c r="O25" s="70"/>
      <c r="P25" s="15"/>
      <c r="Q25" s="3"/>
      <c r="R25">
        <v>466.48020000000002</v>
      </c>
      <c r="T25" s="82"/>
      <c r="V25" s="77"/>
      <c r="X25" s="5">
        <v>0</v>
      </c>
      <c r="Y25" s="3">
        <v>1</v>
      </c>
      <c r="Z25" s="3"/>
      <c r="AA25" s="3">
        <v>151</v>
      </c>
      <c r="AB25">
        <v>41</v>
      </c>
      <c r="AC25" s="3">
        <v>2525</v>
      </c>
      <c r="AD25">
        <v>3220</v>
      </c>
      <c r="AE25" s="3"/>
      <c r="AF25" s="3"/>
      <c r="AG25" s="3"/>
      <c r="AH25" s="6">
        <v>46114.81150462963</v>
      </c>
      <c r="AJ25" t="s">
        <v>108</v>
      </c>
      <c r="AK25">
        <v>25</v>
      </c>
      <c r="AL25">
        <v>458</v>
      </c>
      <c r="AM25">
        <v>457.3</v>
      </c>
      <c r="AN25">
        <v>467.4</v>
      </c>
      <c r="AO25">
        <v>5</v>
      </c>
      <c r="AP25">
        <v>15</v>
      </c>
      <c r="AQ25">
        <v>2451</v>
      </c>
      <c r="AR25">
        <v>205.2</v>
      </c>
      <c r="AX25">
        <f t="shared" si="0"/>
        <v>-1</v>
      </c>
      <c r="AZ25">
        <f t="shared" si="2"/>
        <v>2.7333333333333334</v>
      </c>
      <c r="BA25">
        <f t="shared" si="3"/>
        <v>1.31374949000408</v>
      </c>
      <c r="BB25">
        <f t="shared" si="5"/>
        <v>0</v>
      </c>
      <c r="BG25" t="s">
        <v>343</v>
      </c>
    </row>
    <row r="26" spans="1:65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5"/>
      <c r="N26" s="86"/>
      <c r="O26" s="85"/>
      <c r="P26" s="15"/>
      <c r="Q26" s="3"/>
      <c r="R26">
        <v>-1</v>
      </c>
      <c r="T26" s="82"/>
      <c r="V26" s="77"/>
      <c r="X26" s="5"/>
      <c r="Y26" s="3"/>
      <c r="Z26" s="3"/>
      <c r="AA26" s="3">
        <v>1</v>
      </c>
      <c r="AB26">
        <v>1</v>
      </c>
      <c r="AC26" s="3">
        <v>1860</v>
      </c>
      <c r="AD26">
        <v>992</v>
      </c>
      <c r="AE26" s="3"/>
      <c r="AF26" s="3"/>
      <c r="AG26" s="3"/>
      <c r="AH26" s="6">
        <v>46114.826597222222</v>
      </c>
      <c r="AJ26" t="s">
        <v>109</v>
      </c>
      <c r="AK26">
        <v>25</v>
      </c>
      <c r="AL26">
        <v>542</v>
      </c>
      <c r="AM26">
        <v>423</v>
      </c>
      <c r="AN26">
        <v>424.3</v>
      </c>
      <c r="AO26">
        <v>4</v>
      </c>
      <c r="AP26">
        <v>21</v>
      </c>
      <c r="AQ26">
        <v>3191</v>
      </c>
      <c r="AR26">
        <v>304.10000000000002</v>
      </c>
      <c r="AX26">
        <f t="shared" si="0"/>
        <v>-1</v>
      </c>
      <c r="AZ26">
        <f t="shared" si="2"/>
        <v>4.7619047619047616E-2</v>
      </c>
      <c r="BA26">
        <f t="shared" si="3"/>
        <v>0.31087433406455656</v>
      </c>
      <c r="BB26">
        <f t="shared" si="5"/>
        <v>0</v>
      </c>
      <c r="BE26" s="6"/>
      <c r="BH26" s="148" t="s">
        <v>53</v>
      </c>
      <c r="BI26" s="149"/>
      <c r="BJ26" s="149"/>
      <c r="BK26" s="149"/>
      <c r="BL26" s="150"/>
    </row>
    <row r="27" spans="1:65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5"/>
      <c r="N27" s="86"/>
      <c r="O27" s="85"/>
      <c r="P27" s="15"/>
      <c r="Q27" s="3"/>
      <c r="R27">
        <v>467.17239999999998</v>
      </c>
      <c r="T27" s="82"/>
      <c r="V27" s="77"/>
      <c r="X27" s="5">
        <v>-14.743499999999999</v>
      </c>
      <c r="Y27" s="3">
        <v>0</v>
      </c>
      <c r="Z27" s="3"/>
      <c r="AA27" s="3">
        <v>5</v>
      </c>
      <c r="AB27">
        <v>51</v>
      </c>
      <c r="AC27" s="3">
        <v>1952</v>
      </c>
      <c r="AD27">
        <v>1360</v>
      </c>
      <c r="AE27" s="3"/>
      <c r="AF27" s="3"/>
      <c r="AG27" s="3"/>
      <c r="AH27" s="6">
        <v>46114.872164351851</v>
      </c>
      <c r="AJ27" t="s">
        <v>110</v>
      </c>
      <c r="AK27">
        <v>25</v>
      </c>
      <c r="AL27">
        <v>586</v>
      </c>
      <c r="AM27">
        <v>396.2</v>
      </c>
      <c r="AN27">
        <v>397.2</v>
      </c>
      <c r="AO27">
        <v>4</v>
      </c>
      <c r="AP27">
        <v>3</v>
      </c>
      <c r="AQ27">
        <v>1041</v>
      </c>
      <c r="AR27">
        <v>307.39999999999998</v>
      </c>
      <c r="AX27">
        <f t="shared" si="0"/>
        <v>-1</v>
      </c>
      <c r="AZ27">
        <f t="shared" si="2"/>
        <v>17</v>
      </c>
      <c r="BA27">
        <f t="shared" si="3"/>
        <v>1.3064361191162344</v>
      </c>
      <c r="BB27">
        <f t="shared" si="5"/>
        <v>0</v>
      </c>
      <c r="BG27" t="s">
        <v>54</v>
      </c>
      <c r="BH27" t="s">
        <v>55</v>
      </c>
      <c r="BI27" t="s">
        <v>56</v>
      </c>
      <c r="BJ27" t="s">
        <v>57</v>
      </c>
      <c r="BK27" t="s">
        <v>56</v>
      </c>
      <c r="BL27" t="s">
        <v>58</v>
      </c>
    </row>
    <row r="28" spans="1:65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5"/>
      <c r="N28" s="86"/>
      <c r="O28" s="85"/>
      <c r="P28" s="15"/>
      <c r="Q28" s="3"/>
      <c r="R28">
        <v>442.62520000000001</v>
      </c>
      <c r="T28" s="82"/>
      <c r="V28" s="77"/>
      <c r="X28" s="5">
        <v>0</v>
      </c>
      <c r="Y28" s="3">
        <v>1</v>
      </c>
      <c r="Z28" s="3"/>
      <c r="AA28" s="3">
        <v>1</v>
      </c>
      <c r="AB28">
        <v>1</v>
      </c>
      <c r="AC28" s="3">
        <v>2085</v>
      </c>
      <c r="AD28">
        <v>1050</v>
      </c>
      <c r="AE28" s="3"/>
      <c r="AF28" s="3"/>
      <c r="AG28" s="3"/>
      <c r="AH28" s="6">
        <v>46114.882627314815</v>
      </c>
      <c r="AJ28" s="72" t="s">
        <v>111</v>
      </c>
      <c r="AK28">
        <v>25</v>
      </c>
      <c r="AL28">
        <v>411</v>
      </c>
      <c r="AM28">
        <v>441.3</v>
      </c>
      <c r="AN28">
        <v>441.3</v>
      </c>
      <c r="AO28">
        <v>5</v>
      </c>
      <c r="AP28">
        <v>1</v>
      </c>
      <c r="AQ28">
        <v>207</v>
      </c>
      <c r="AR28">
        <v>14.4</v>
      </c>
      <c r="AX28">
        <f t="shared" si="0"/>
        <v>-1</v>
      </c>
      <c r="AZ28">
        <f t="shared" si="2"/>
        <v>1</v>
      </c>
      <c r="BA28">
        <f t="shared" si="3"/>
        <v>5.0724637681159424</v>
      </c>
      <c r="BB28">
        <f>P28/AR28</f>
        <v>0</v>
      </c>
      <c r="BE28" s="6"/>
      <c r="BG28">
        <v>0</v>
      </c>
      <c r="BH28">
        <f t="shared" ref="BH28:BH33" si="6">IFERROR(_xlfn.MAXIFS($X$57:$X$76,$E$57:$E$76,BG28),"")</f>
        <v>0</v>
      </c>
      <c r="BI28" t="s">
        <v>59</v>
      </c>
      <c r="BJ28">
        <f>IFERROR(_xlfn.MINIFS(tabela_dados!$P:$P,tabela_dados!$E:$E,BG28,tabela_dados!$P:$P,"&gt;=0"),"")</f>
        <v>0</v>
      </c>
      <c r="BK28" t="s">
        <v>60</v>
      </c>
      <c r="BL28">
        <f t="shared" ref="BL28:BL33" si="7">IFERROR(AVERAGEIFS($T:$T,$E:$E,BG28,$T:$T,"&gt;=0"),"")</f>
        <v>611.83870967741939</v>
      </c>
    </row>
    <row r="29" spans="1:65" ht="16.2" customHeight="1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5"/>
      <c r="N29" s="86"/>
      <c r="O29" s="85"/>
      <c r="P29" s="15"/>
      <c r="R29">
        <v>-1</v>
      </c>
      <c r="T29" s="82"/>
      <c r="V29" s="77"/>
      <c r="X29" s="5"/>
      <c r="Y29" s="3"/>
      <c r="Z29" s="3"/>
      <c r="AA29" s="3">
        <v>31</v>
      </c>
      <c r="AB29">
        <v>51</v>
      </c>
      <c r="AC29" s="3">
        <v>2816</v>
      </c>
      <c r="AD29">
        <v>2684</v>
      </c>
      <c r="AE29" s="3"/>
      <c r="AF29" s="3"/>
      <c r="AG29" s="3"/>
      <c r="AH29" s="6">
        <v>46114.932511574072</v>
      </c>
      <c r="AJ29" s="73" t="s">
        <v>112</v>
      </c>
      <c r="AK29">
        <v>25</v>
      </c>
      <c r="AL29">
        <v>530</v>
      </c>
      <c r="AM29">
        <v>425.4</v>
      </c>
      <c r="AN29">
        <v>429.5</v>
      </c>
      <c r="AO29">
        <v>4</v>
      </c>
      <c r="AP29">
        <v>5</v>
      </c>
      <c r="AQ29">
        <v>655</v>
      </c>
      <c r="AR29">
        <v>64.3</v>
      </c>
      <c r="AX29">
        <f t="shared" si="0"/>
        <v>-1</v>
      </c>
      <c r="AZ29">
        <f t="shared" si="2"/>
        <v>10.199999999999999</v>
      </c>
      <c r="BA29">
        <f t="shared" si="3"/>
        <v>4.0977099236641221</v>
      </c>
      <c r="BB29">
        <f>P29/AR29</f>
        <v>0</v>
      </c>
      <c r="BE29" s="6"/>
      <c r="BF29" t="s">
        <v>61</v>
      </c>
      <c r="BG29">
        <v>1</v>
      </c>
      <c r="BH29">
        <f t="shared" si="6"/>
        <v>0</v>
      </c>
      <c r="BI29" t="s">
        <v>59</v>
      </c>
      <c r="BJ29">
        <f>IFERROR(_xlfn.MINIFS(tabela_dados!$P:$P,tabela_dados!$E:$E,BG29,tabela_dados!$P:$P,"&gt;=0"),"")</f>
        <v>0</v>
      </c>
      <c r="BK29" t="s">
        <v>60</v>
      </c>
      <c r="BL29" t="str">
        <f t="shared" si="7"/>
        <v/>
      </c>
    </row>
    <row r="30" spans="1:65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5"/>
      <c r="N30" s="86"/>
      <c r="O30" s="85"/>
      <c r="P30" s="15"/>
      <c r="R30">
        <v>-1</v>
      </c>
      <c r="T30" s="82"/>
      <c r="V30" s="77"/>
      <c r="X30" s="5"/>
      <c r="Y30" s="3"/>
      <c r="Z30" s="3"/>
      <c r="AA30" s="3">
        <v>25</v>
      </c>
      <c r="AB30">
        <v>23</v>
      </c>
      <c r="AC30" s="3">
        <v>1960</v>
      </c>
      <c r="AD30">
        <v>1464</v>
      </c>
      <c r="AE30" s="3"/>
      <c r="AF30" s="3"/>
      <c r="AG30" s="3"/>
      <c r="AH30" s="6">
        <v>46114.966319444444</v>
      </c>
      <c r="AJ30" s="73" t="s">
        <v>113</v>
      </c>
      <c r="AK30">
        <v>25</v>
      </c>
      <c r="AL30">
        <v>526</v>
      </c>
      <c r="AM30">
        <v>423.5</v>
      </c>
      <c r="AN30">
        <v>428.8</v>
      </c>
      <c r="AO30">
        <v>4</v>
      </c>
      <c r="AP30">
        <v>15</v>
      </c>
      <c r="AQ30">
        <v>2794</v>
      </c>
      <c r="AR30">
        <v>330</v>
      </c>
      <c r="AX30">
        <f t="shared" si="0"/>
        <v>-1</v>
      </c>
      <c r="AZ30">
        <f t="shared" si="2"/>
        <v>1.5333333333333334</v>
      </c>
      <c r="BA30">
        <f t="shared" si="3"/>
        <v>0.52397995705082323</v>
      </c>
      <c r="BB30">
        <f>P30/AR30</f>
        <v>0</v>
      </c>
      <c r="BE30" s="6"/>
      <c r="BF30" t="s">
        <v>62</v>
      </c>
      <c r="BG30">
        <v>2</v>
      </c>
      <c r="BH30">
        <f t="shared" si="6"/>
        <v>0</v>
      </c>
      <c r="BI30" t="s">
        <v>59</v>
      </c>
      <c r="BJ30">
        <f>IFERROR(_xlfn.MINIFS(tabela_dados!$P:$P,tabela_dados!$E:$E,BG30,tabela_dados!$P:$P,"&gt;=0"),"")</f>
        <v>0</v>
      </c>
      <c r="BK30" t="s">
        <v>60</v>
      </c>
      <c r="BL30" t="str">
        <f t="shared" si="7"/>
        <v/>
      </c>
    </row>
    <row r="31" spans="1:65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5"/>
      <c r="N31" s="86"/>
      <c r="O31" s="85"/>
      <c r="P31" s="15"/>
      <c r="R31">
        <v>394.10129999999998</v>
      </c>
      <c r="T31" s="83"/>
      <c r="V31" s="77"/>
      <c r="X31" s="5">
        <v>0.25109999999999999</v>
      </c>
      <c r="Y31" s="3">
        <v>0</v>
      </c>
      <c r="Z31" s="3"/>
      <c r="AA31" s="3">
        <v>61</v>
      </c>
      <c r="AB31">
        <v>53</v>
      </c>
      <c r="AC31" s="3">
        <v>2044</v>
      </c>
      <c r="AD31">
        <v>2072</v>
      </c>
      <c r="AE31" s="3"/>
      <c r="AF31" s="3"/>
      <c r="AG31" s="3"/>
      <c r="AH31" s="6">
        <v>46115.010428240741</v>
      </c>
      <c r="AJ31" s="72" t="s">
        <v>114</v>
      </c>
      <c r="AK31">
        <v>25</v>
      </c>
      <c r="AL31">
        <v>647</v>
      </c>
      <c r="AM31">
        <v>383.9</v>
      </c>
      <c r="AN31">
        <v>393</v>
      </c>
      <c r="AO31">
        <v>4</v>
      </c>
      <c r="AP31">
        <v>21</v>
      </c>
      <c r="AQ31">
        <v>2643</v>
      </c>
      <c r="AR31">
        <v>623.29999999999995</v>
      </c>
      <c r="AX31">
        <f t="shared" si="0"/>
        <v>-1</v>
      </c>
      <c r="AZ31">
        <f>AB31/AP31</f>
        <v>2.5238095238095237</v>
      </c>
      <c r="BA31">
        <f t="shared" si="3"/>
        <v>0.78395762391222101</v>
      </c>
      <c r="BB31">
        <f>P31/AR31</f>
        <v>0</v>
      </c>
      <c r="BE31" s="6"/>
      <c r="BF31" t="s">
        <v>63</v>
      </c>
      <c r="BG31">
        <v>3</v>
      </c>
      <c r="BH31">
        <f t="shared" si="6"/>
        <v>0</v>
      </c>
      <c r="BI31" t="s">
        <v>64</v>
      </c>
      <c r="BJ31">
        <f>IFERROR(_xlfn.MINIFS(tabela_dados!$P:$P,tabela_dados!$E:$E,BG31,tabela_dados!$P:$P,"&gt;=0"),"")</f>
        <v>0</v>
      </c>
      <c r="BK31" t="s">
        <v>60</v>
      </c>
      <c r="BL31" t="str">
        <f t="shared" si="7"/>
        <v/>
      </c>
    </row>
    <row r="32" spans="1:65">
      <c r="N32" s="26"/>
      <c r="BE32" s="6" t="s">
        <v>133</v>
      </c>
      <c r="BF32" t="s">
        <v>65</v>
      </c>
      <c r="BG32">
        <v>22</v>
      </c>
      <c r="BH32">
        <f t="shared" si="6"/>
        <v>0</v>
      </c>
      <c r="BI32" t="s">
        <v>66</v>
      </c>
      <c r="BJ32">
        <f>IFERROR(_xlfn.MINIFS(tabela_dados!$P:$P,tabela_dados!$E:$E,BG32,tabela_dados!$P:$P,"&gt;=0"),"")</f>
        <v>0</v>
      </c>
      <c r="BK32" t="s">
        <v>60</v>
      </c>
      <c r="BL32" t="str">
        <f t="shared" si="7"/>
        <v/>
      </c>
    </row>
    <row r="33" spans="1:64">
      <c r="BE33" s="6"/>
      <c r="BF33" t="s">
        <v>67</v>
      </c>
      <c r="BG33">
        <v>10</v>
      </c>
      <c r="BH33">
        <f t="shared" si="6"/>
        <v>0</v>
      </c>
      <c r="BI33" t="s">
        <v>68</v>
      </c>
      <c r="BJ33">
        <f>IFERROR(_xlfn.MINIFS(tabela_dados!$P:$P,tabela_dados!$E:$E,BG33,tabela_dados!$P:$P,"&gt;=0"),"")</f>
        <v>0</v>
      </c>
      <c r="BK33" t="s">
        <v>60</v>
      </c>
      <c r="BL33">
        <f t="shared" si="7"/>
        <v>190.98888888888888</v>
      </c>
    </row>
    <row r="34" spans="1:64">
      <c r="O34" t="s">
        <v>525</v>
      </c>
      <c r="BE34" s="6"/>
    </row>
    <row r="35" spans="1:64" ht="15" thickBot="1">
      <c r="O35" t="s">
        <v>526</v>
      </c>
      <c r="BE35" s="6"/>
    </row>
    <row r="36" spans="1:64" ht="15" thickBot="1">
      <c r="BE36" s="6"/>
      <c r="BH36" s="148" t="s">
        <v>69</v>
      </c>
      <c r="BI36" s="149"/>
      <c r="BJ36" s="149"/>
      <c r="BK36" s="149"/>
      <c r="BL36" s="150"/>
    </row>
    <row r="37" spans="1:64">
      <c r="BE37" s="6"/>
      <c r="BG37" t="s">
        <v>54</v>
      </c>
      <c r="BH37" t="s">
        <v>55</v>
      </c>
      <c r="BI37" t="s">
        <v>56</v>
      </c>
      <c r="BJ37" t="s">
        <v>57</v>
      </c>
      <c r="BK37" t="s">
        <v>56</v>
      </c>
      <c r="BL37" t="s">
        <v>58</v>
      </c>
    </row>
    <row r="38" spans="1:64">
      <c r="B38" s="1" t="s">
        <v>0</v>
      </c>
      <c r="C38" t="s">
        <v>215</v>
      </c>
      <c r="D38">
        <v>0</v>
      </c>
      <c r="E38">
        <v>0</v>
      </c>
      <c r="F38">
        <v>10</v>
      </c>
      <c r="G38">
        <v>25</v>
      </c>
      <c r="H38">
        <v>27</v>
      </c>
      <c r="I38">
        <v>3</v>
      </c>
      <c r="J38">
        <v>200</v>
      </c>
      <c r="K38">
        <v>0</v>
      </c>
      <c r="L38" t="s">
        <v>1</v>
      </c>
      <c r="M38">
        <v>0</v>
      </c>
      <c r="N38">
        <v>43.816400000000002</v>
      </c>
      <c r="O38">
        <v>-1</v>
      </c>
      <c r="P38">
        <v>191.3</v>
      </c>
      <c r="S38">
        <v>1</v>
      </c>
      <c r="T38">
        <v>424</v>
      </c>
      <c r="U38" t="s">
        <v>228</v>
      </c>
      <c r="V38">
        <v>0</v>
      </c>
      <c r="W38" t="s">
        <v>8</v>
      </c>
      <c r="X38" t="s">
        <v>136</v>
      </c>
      <c r="Y38" s="2">
        <v>46132.692361111112</v>
      </c>
      <c r="BE38" s="6"/>
      <c r="BG38">
        <v>0</v>
      </c>
      <c r="BH38">
        <v>3999.3000999999999</v>
      </c>
      <c r="BI38" t="s">
        <v>59</v>
      </c>
      <c r="BJ38">
        <v>67.948899999999995</v>
      </c>
      <c r="BL38">
        <v>1577.3655799999999</v>
      </c>
    </row>
    <row r="39" spans="1:64">
      <c r="B39" s="1" t="s">
        <v>512</v>
      </c>
      <c r="C39" t="s">
        <v>216</v>
      </c>
      <c r="D39">
        <v>1</v>
      </c>
      <c r="E39">
        <v>0</v>
      </c>
      <c r="F39">
        <v>10</v>
      </c>
      <c r="G39">
        <v>25</v>
      </c>
      <c r="H39">
        <v>27</v>
      </c>
      <c r="I39">
        <v>3</v>
      </c>
      <c r="J39">
        <v>200</v>
      </c>
      <c r="K39">
        <v>0</v>
      </c>
      <c r="L39" t="s">
        <v>1</v>
      </c>
      <c r="M39">
        <v>0</v>
      </c>
      <c r="N39">
        <v>84.718100000000007</v>
      </c>
      <c r="O39">
        <v>-1</v>
      </c>
      <c r="P39">
        <v>190.3</v>
      </c>
      <c r="S39">
        <v>1</v>
      </c>
      <c r="T39">
        <v>646</v>
      </c>
      <c r="U39" t="s">
        <v>228</v>
      </c>
      <c r="V39">
        <v>0</v>
      </c>
      <c r="W39" t="s">
        <v>8</v>
      </c>
      <c r="X39" t="s">
        <v>264</v>
      </c>
      <c r="Y39" s="2">
        <v>46132.693344907406</v>
      </c>
      <c r="BE39" s="6"/>
      <c r="BG39">
        <v>1</v>
      </c>
      <c r="BH39">
        <v>3786.1477</v>
      </c>
      <c r="BI39" t="s">
        <v>70</v>
      </c>
      <c r="BJ39">
        <v>20.212499999999999</v>
      </c>
      <c r="BL39">
        <v>1251.4237000000001</v>
      </c>
    </row>
    <row r="40" spans="1:64">
      <c r="B40" s="1" t="s">
        <v>513</v>
      </c>
      <c r="C40" t="s">
        <v>217</v>
      </c>
      <c r="D40">
        <v>2</v>
      </c>
      <c r="E40">
        <v>0</v>
      </c>
      <c r="F40">
        <v>10</v>
      </c>
      <c r="G40">
        <v>25</v>
      </c>
      <c r="H40">
        <v>27</v>
      </c>
      <c r="I40">
        <v>3</v>
      </c>
      <c r="J40">
        <v>200</v>
      </c>
      <c r="K40">
        <v>0</v>
      </c>
      <c r="L40" t="s">
        <v>1</v>
      </c>
      <c r="M40">
        <v>0</v>
      </c>
      <c r="N40">
        <v>585.53989999999999</v>
      </c>
      <c r="O40">
        <v>-1</v>
      </c>
      <c r="P40">
        <v>193.9</v>
      </c>
      <c r="S40">
        <v>1</v>
      </c>
      <c r="T40">
        <v>886</v>
      </c>
      <c r="U40" t="s">
        <v>228</v>
      </c>
      <c r="V40">
        <v>0</v>
      </c>
      <c r="W40" t="s">
        <v>8</v>
      </c>
      <c r="X40" t="s">
        <v>514</v>
      </c>
      <c r="Y40" s="2">
        <v>46132.700115740743</v>
      </c>
      <c r="BE40" s="6"/>
      <c r="BG40">
        <v>2</v>
      </c>
      <c r="BH40">
        <v>4212.7161999999998</v>
      </c>
      <c r="BI40" t="s">
        <v>70</v>
      </c>
      <c r="BJ40">
        <v>23.310600000000001</v>
      </c>
      <c r="BL40">
        <v>1214.44336</v>
      </c>
    </row>
    <row r="41" spans="1:64">
      <c r="B41" s="1" t="s">
        <v>515</v>
      </c>
      <c r="C41" t="s">
        <v>218</v>
      </c>
      <c r="D41">
        <v>3</v>
      </c>
      <c r="E41">
        <v>0</v>
      </c>
      <c r="F41">
        <v>10</v>
      </c>
      <c r="G41">
        <v>25</v>
      </c>
      <c r="H41">
        <v>27</v>
      </c>
      <c r="I41">
        <v>3</v>
      </c>
      <c r="J41">
        <v>200</v>
      </c>
      <c r="K41">
        <v>0</v>
      </c>
      <c r="L41" t="s">
        <v>1</v>
      </c>
      <c r="M41">
        <v>0</v>
      </c>
      <c r="N41">
        <v>92.398300000000006</v>
      </c>
      <c r="O41">
        <v>-1</v>
      </c>
      <c r="P41">
        <v>186.9</v>
      </c>
      <c r="S41">
        <v>1</v>
      </c>
      <c r="T41">
        <v>472</v>
      </c>
      <c r="U41" t="s">
        <v>228</v>
      </c>
      <c r="V41">
        <v>0</v>
      </c>
      <c r="W41" t="s">
        <v>8</v>
      </c>
      <c r="X41" t="s">
        <v>516</v>
      </c>
      <c r="Y41" s="2">
        <v>46132.701192129629</v>
      </c>
      <c r="BE41" s="6"/>
      <c r="BG41">
        <v>3</v>
      </c>
      <c r="BH41">
        <v>3633.8024999999998</v>
      </c>
      <c r="BI41" t="s">
        <v>59</v>
      </c>
      <c r="BJ41">
        <v>2.2683</v>
      </c>
      <c r="BL41">
        <v>814.73283330000004</v>
      </c>
    </row>
    <row r="42" spans="1:64">
      <c r="B42" s="1" t="s">
        <v>517</v>
      </c>
      <c r="C42" t="s">
        <v>220</v>
      </c>
      <c r="D42">
        <v>4</v>
      </c>
      <c r="E42">
        <v>0</v>
      </c>
      <c r="F42">
        <v>10</v>
      </c>
      <c r="G42">
        <v>25</v>
      </c>
      <c r="H42">
        <v>27</v>
      </c>
      <c r="I42">
        <v>3</v>
      </c>
      <c r="J42">
        <v>200</v>
      </c>
      <c r="K42">
        <v>0</v>
      </c>
      <c r="L42" t="s">
        <v>1</v>
      </c>
      <c r="M42">
        <v>0</v>
      </c>
      <c r="N42">
        <v>57.219700000000003</v>
      </c>
      <c r="O42">
        <v>-1</v>
      </c>
      <c r="P42">
        <v>191.3</v>
      </c>
      <c r="S42">
        <v>1</v>
      </c>
      <c r="T42">
        <v>709</v>
      </c>
      <c r="U42" t="s">
        <v>228</v>
      </c>
      <c r="V42">
        <v>0</v>
      </c>
      <c r="W42" t="s">
        <v>8</v>
      </c>
      <c r="X42" t="s">
        <v>146</v>
      </c>
      <c r="Y42" s="2">
        <v>46132.701851851853</v>
      </c>
      <c r="AM42" t="s">
        <v>507</v>
      </c>
      <c r="BE42" s="6"/>
      <c r="BG42">
        <v>22</v>
      </c>
      <c r="BH42">
        <v>4554.6504999999997</v>
      </c>
      <c r="BI42" t="s">
        <v>70</v>
      </c>
      <c r="BJ42">
        <v>99.904700000000005</v>
      </c>
      <c r="BL42">
        <v>2195.5316069999999</v>
      </c>
    </row>
    <row r="43" spans="1:64">
      <c r="B43" s="1" t="s">
        <v>518</v>
      </c>
      <c r="C43" t="s">
        <v>221</v>
      </c>
      <c r="D43">
        <v>5</v>
      </c>
      <c r="E43">
        <v>0</v>
      </c>
      <c r="F43">
        <v>10</v>
      </c>
      <c r="G43">
        <v>25</v>
      </c>
      <c r="H43">
        <v>27</v>
      </c>
      <c r="I43">
        <v>3</v>
      </c>
      <c r="J43">
        <v>200</v>
      </c>
      <c r="K43">
        <v>0</v>
      </c>
      <c r="L43" t="s">
        <v>1</v>
      </c>
      <c r="M43">
        <v>0</v>
      </c>
      <c r="N43">
        <v>41.435099999999998</v>
      </c>
      <c r="O43">
        <v>-1</v>
      </c>
      <c r="P43">
        <v>191.3</v>
      </c>
      <c r="S43">
        <v>1</v>
      </c>
      <c r="T43">
        <v>409</v>
      </c>
      <c r="U43" t="s">
        <v>228</v>
      </c>
      <c r="V43">
        <v>0</v>
      </c>
      <c r="W43" t="s">
        <v>8</v>
      </c>
      <c r="X43" t="s">
        <v>135</v>
      </c>
      <c r="Y43" s="2">
        <v>46132.702326388891</v>
      </c>
      <c r="BE43" s="6"/>
      <c r="BG43">
        <v>10</v>
      </c>
      <c r="BH43">
        <v>3346.43</v>
      </c>
      <c r="BI43" t="s">
        <v>71</v>
      </c>
      <c r="BJ43">
        <v>25.3171</v>
      </c>
      <c r="BL43">
        <v>545.35545709999997</v>
      </c>
    </row>
    <row r="44" spans="1:64">
      <c r="B44" s="1" t="s">
        <v>519</v>
      </c>
      <c r="C44" t="s">
        <v>222</v>
      </c>
      <c r="D44">
        <v>6</v>
      </c>
      <c r="E44">
        <v>0</v>
      </c>
      <c r="F44">
        <v>10</v>
      </c>
      <c r="G44">
        <v>25</v>
      </c>
      <c r="H44">
        <v>27</v>
      </c>
      <c r="I44">
        <v>3</v>
      </c>
      <c r="J44">
        <v>200</v>
      </c>
      <c r="K44">
        <v>0</v>
      </c>
      <c r="L44" t="s">
        <v>1</v>
      </c>
      <c r="M44">
        <v>0</v>
      </c>
      <c r="N44">
        <v>67.138000000000005</v>
      </c>
      <c r="O44">
        <v>-1</v>
      </c>
      <c r="P44">
        <v>191.3</v>
      </c>
      <c r="S44">
        <v>1</v>
      </c>
      <c r="T44">
        <v>575</v>
      </c>
      <c r="U44" t="s">
        <v>228</v>
      </c>
      <c r="V44">
        <v>0</v>
      </c>
      <c r="W44" t="s">
        <v>8</v>
      </c>
      <c r="X44" t="s">
        <v>135</v>
      </c>
      <c r="Y44" s="2">
        <v>46132.703113425923</v>
      </c>
    </row>
    <row r="45" spans="1:64">
      <c r="B45" s="1" t="s">
        <v>520</v>
      </c>
      <c r="C45" t="s">
        <v>223</v>
      </c>
      <c r="D45">
        <v>7</v>
      </c>
      <c r="E45">
        <v>0</v>
      </c>
      <c r="F45">
        <v>10</v>
      </c>
      <c r="G45">
        <v>25</v>
      </c>
      <c r="H45">
        <v>27</v>
      </c>
      <c r="I45">
        <v>3</v>
      </c>
      <c r="J45">
        <v>200</v>
      </c>
      <c r="K45">
        <v>0</v>
      </c>
      <c r="L45" t="s">
        <v>1</v>
      </c>
      <c r="M45">
        <v>0</v>
      </c>
      <c r="N45">
        <v>73.763800000000003</v>
      </c>
      <c r="O45">
        <v>-1</v>
      </c>
      <c r="P45">
        <v>191.3</v>
      </c>
      <c r="S45">
        <v>1</v>
      </c>
      <c r="T45">
        <v>709</v>
      </c>
      <c r="U45" t="s">
        <v>228</v>
      </c>
      <c r="V45">
        <v>0</v>
      </c>
      <c r="W45" t="s">
        <v>8</v>
      </c>
      <c r="X45" t="s">
        <v>135</v>
      </c>
      <c r="Y45" s="2">
        <v>46132.703958333332</v>
      </c>
    </row>
    <row r="46" spans="1:64">
      <c r="B46" s="1" t="s">
        <v>521</v>
      </c>
      <c r="C46" t="s">
        <v>68</v>
      </c>
      <c r="D46">
        <v>8</v>
      </c>
      <c r="E46">
        <v>0</v>
      </c>
      <c r="F46">
        <v>10</v>
      </c>
      <c r="G46">
        <v>25</v>
      </c>
      <c r="H46">
        <v>27</v>
      </c>
      <c r="I46">
        <v>3</v>
      </c>
      <c r="J46">
        <v>200</v>
      </c>
      <c r="K46">
        <v>0</v>
      </c>
      <c r="L46" t="s">
        <v>1</v>
      </c>
      <c r="M46">
        <v>0</v>
      </c>
      <c r="N46">
        <v>796.13509999999997</v>
      </c>
      <c r="O46">
        <v>-1</v>
      </c>
      <c r="P46">
        <v>191.3</v>
      </c>
      <c r="S46">
        <v>1</v>
      </c>
      <c r="T46">
        <v>812</v>
      </c>
      <c r="U46" t="s">
        <v>228</v>
      </c>
      <c r="V46">
        <v>0</v>
      </c>
      <c r="W46" t="s">
        <v>8</v>
      </c>
      <c r="X46" t="s">
        <v>149</v>
      </c>
      <c r="Y46" s="2">
        <v>46132.713182870371</v>
      </c>
    </row>
    <row r="47" spans="1:64" s="26" customFormat="1">
      <c r="A47"/>
      <c r="B47" s="1" t="s">
        <v>0</v>
      </c>
      <c r="C47" t="s">
        <v>215</v>
      </c>
      <c r="D47">
        <v>0</v>
      </c>
      <c r="E47">
        <v>0</v>
      </c>
      <c r="F47">
        <v>10</v>
      </c>
      <c r="G47">
        <v>25</v>
      </c>
      <c r="H47">
        <v>27</v>
      </c>
      <c r="I47">
        <v>3</v>
      </c>
      <c r="J47">
        <v>200</v>
      </c>
      <c r="K47">
        <v>0</v>
      </c>
      <c r="L47" t="s">
        <v>1</v>
      </c>
      <c r="M47">
        <v>0</v>
      </c>
      <c r="N47">
        <v>19.587800000000001</v>
      </c>
      <c r="O47">
        <v>-1</v>
      </c>
      <c r="P47">
        <v>-1</v>
      </c>
      <c r="Q47"/>
      <c r="R47"/>
      <c r="S47">
        <v>0</v>
      </c>
      <c r="T47">
        <v>0</v>
      </c>
      <c r="U47" t="s">
        <v>228</v>
      </c>
      <c r="V47">
        <v>0</v>
      </c>
      <c r="W47" t="s">
        <v>8</v>
      </c>
      <c r="X47" t="s">
        <v>28</v>
      </c>
      <c r="Y47" s="2">
        <v>46132.713402777779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4">
      <c r="B48" s="1" t="s">
        <v>512</v>
      </c>
      <c r="C48" t="s">
        <v>216</v>
      </c>
      <c r="D48">
        <v>1</v>
      </c>
      <c r="E48">
        <v>0</v>
      </c>
      <c r="F48">
        <v>10</v>
      </c>
      <c r="G48">
        <v>25</v>
      </c>
      <c r="H48">
        <v>27</v>
      </c>
      <c r="I48">
        <v>3</v>
      </c>
      <c r="J48">
        <v>200</v>
      </c>
      <c r="K48">
        <v>0</v>
      </c>
      <c r="L48" t="s">
        <v>1</v>
      </c>
      <c r="M48">
        <v>0</v>
      </c>
      <c r="N48">
        <v>84.076999999999998</v>
      </c>
      <c r="O48">
        <v>-1</v>
      </c>
      <c r="P48">
        <v>190.3</v>
      </c>
      <c r="S48">
        <v>1</v>
      </c>
      <c r="T48">
        <v>646</v>
      </c>
      <c r="U48" t="s">
        <v>228</v>
      </c>
      <c r="V48">
        <v>0</v>
      </c>
      <c r="W48" t="s">
        <v>8</v>
      </c>
      <c r="X48" t="s">
        <v>264</v>
      </c>
      <c r="Y48" s="2">
        <v>46132.714375000003</v>
      </c>
    </row>
    <row r="49" spans="2:25">
      <c r="B49" s="1" t="s">
        <v>513</v>
      </c>
      <c r="C49" t="s">
        <v>217</v>
      </c>
      <c r="D49">
        <v>2</v>
      </c>
      <c r="E49">
        <v>0</v>
      </c>
      <c r="F49">
        <v>10</v>
      </c>
      <c r="G49">
        <v>25</v>
      </c>
      <c r="H49">
        <v>27</v>
      </c>
      <c r="I49">
        <v>3</v>
      </c>
      <c r="J49">
        <v>200</v>
      </c>
      <c r="K49">
        <v>0</v>
      </c>
      <c r="L49" t="s">
        <v>1</v>
      </c>
      <c r="M49">
        <v>0</v>
      </c>
      <c r="N49">
        <v>135.86619999999999</v>
      </c>
      <c r="O49">
        <v>-1</v>
      </c>
      <c r="P49">
        <v>193.9</v>
      </c>
      <c r="S49">
        <v>1</v>
      </c>
      <c r="T49">
        <v>610</v>
      </c>
      <c r="U49" t="s">
        <v>228</v>
      </c>
      <c r="V49">
        <v>0</v>
      </c>
      <c r="W49" t="s">
        <v>8</v>
      </c>
      <c r="X49" t="s">
        <v>514</v>
      </c>
      <c r="Y49" s="2">
        <v>46132.715949074074</v>
      </c>
    </row>
    <row r="50" spans="2:25">
      <c r="B50" s="1" t="s">
        <v>515</v>
      </c>
      <c r="C50" t="s">
        <v>218</v>
      </c>
      <c r="D50">
        <v>3</v>
      </c>
      <c r="E50">
        <v>0</v>
      </c>
      <c r="F50">
        <v>10</v>
      </c>
      <c r="G50">
        <v>25</v>
      </c>
      <c r="H50">
        <v>27</v>
      </c>
      <c r="I50">
        <v>3</v>
      </c>
      <c r="J50">
        <v>200</v>
      </c>
      <c r="K50">
        <v>0</v>
      </c>
      <c r="L50" t="s">
        <v>1</v>
      </c>
      <c r="M50">
        <v>0</v>
      </c>
      <c r="N50">
        <v>225.25890000000001</v>
      </c>
      <c r="O50">
        <v>-1</v>
      </c>
      <c r="P50">
        <v>186.9</v>
      </c>
      <c r="S50">
        <v>1</v>
      </c>
      <c r="T50">
        <v>556</v>
      </c>
      <c r="U50" t="s">
        <v>228</v>
      </c>
      <c r="V50">
        <v>0</v>
      </c>
      <c r="W50" t="s">
        <v>8</v>
      </c>
      <c r="X50" t="s">
        <v>516</v>
      </c>
      <c r="Y50" s="2">
        <v>46132.718553240738</v>
      </c>
    </row>
    <row r="51" spans="2:25">
      <c r="B51" s="1" t="s">
        <v>517</v>
      </c>
      <c r="C51" t="s">
        <v>220</v>
      </c>
      <c r="D51">
        <v>4</v>
      </c>
      <c r="E51">
        <v>0</v>
      </c>
      <c r="F51">
        <v>10</v>
      </c>
      <c r="G51">
        <v>25</v>
      </c>
      <c r="H51">
        <v>27</v>
      </c>
      <c r="I51">
        <v>3</v>
      </c>
      <c r="J51">
        <v>200</v>
      </c>
      <c r="K51">
        <v>0</v>
      </c>
      <c r="L51" t="s">
        <v>1</v>
      </c>
      <c r="M51">
        <v>0</v>
      </c>
      <c r="N51">
        <v>26.15</v>
      </c>
      <c r="O51">
        <v>-1</v>
      </c>
      <c r="P51">
        <v>-1</v>
      </c>
      <c r="S51">
        <v>0</v>
      </c>
      <c r="T51">
        <v>0</v>
      </c>
      <c r="U51" t="s">
        <v>228</v>
      </c>
      <c r="V51">
        <v>0</v>
      </c>
      <c r="W51" t="s">
        <v>8</v>
      </c>
      <c r="X51" t="s">
        <v>28</v>
      </c>
      <c r="Y51" s="2">
        <v>46132.718865740739</v>
      </c>
    </row>
    <row r="52" spans="2:25">
      <c r="B52" s="1" t="s">
        <v>518</v>
      </c>
      <c r="C52" t="s">
        <v>221</v>
      </c>
      <c r="D52">
        <v>5</v>
      </c>
      <c r="E52">
        <v>0</v>
      </c>
      <c r="F52">
        <v>10</v>
      </c>
      <c r="G52">
        <v>25</v>
      </c>
      <c r="H52">
        <v>27</v>
      </c>
      <c r="I52">
        <v>3</v>
      </c>
      <c r="J52">
        <v>200</v>
      </c>
      <c r="K52">
        <v>0</v>
      </c>
      <c r="L52" t="s">
        <v>1</v>
      </c>
      <c r="M52">
        <v>0</v>
      </c>
      <c r="N52">
        <v>21.115500000000001</v>
      </c>
      <c r="O52">
        <v>-1</v>
      </c>
      <c r="P52">
        <v>-1</v>
      </c>
      <c r="S52">
        <v>0</v>
      </c>
      <c r="T52">
        <v>0</v>
      </c>
      <c r="U52" t="s">
        <v>228</v>
      </c>
      <c r="V52">
        <v>0</v>
      </c>
      <c r="W52" t="s">
        <v>8</v>
      </c>
      <c r="X52" t="s">
        <v>28</v>
      </c>
      <c r="Y52" s="2">
        <v>46132.719108796293</v>
      </c>
    </row>
    <row r="53" spans="2:25">
      <c r="B53" s="1" t="s">
        <v>519</v>
      </c>
      <c r="C53" t="s">
        <v>222</v>
      </c>
      <c r="D53">
        <v>6</v>
      </c>
      <c r="E53">
        <v>0</v>
      </c>
      <c r="F53">
        <v>10</v>
      </c>
      <c r="G53">
        <v>25</v>
      </c>
      <c r="H53">
        <v>27</v>
      </c>
      <c r="I53">
        <v>3</v>
      </c>
      <c r="J53">
        <v>200</v>
      </c>
      <c r="K53">
        <v>0</v>
      </c>
      <c r="L53" t="s">
        <v>1</v>
      </c>
      <c r="M53">
        <v>0</v>
      </c>
      <c r="N53">
        <v>31.744299999999999</v>
      </c>
      <c r="O53">
        <v>-1</v>
      </c>
      <c r="P53">
        <v>-1</v>
      </c>
      <c r="S53">
        <v>0</v>
      </c>
      <c r="T53">
        <v>0</v>
      </c>
      <c r="U53" t="s">
        <v>228</v>
      </c>
      <c r="V53">
        <v>0</v>
      </c>
      <c r="W53" t="s">
        <v>8</v>
      </c>
      <c r="X53" t="s">
        <v>28</v>
      </c>
      <c r="Y53" s="2">
        <v>46132.71947916667</v>
      </c>
    </row>
    <row r="54" spans="2:25">
      <c r="B54" s="1" t="s">
        <v>520</v>
      </c>
      <c r="C54" t="s">
        <v>223</v>
      </c>
      <c r="D54">
        <v>7</v>
      </c>
      <c r="E54">
        <v>0</v>
      </c>
      <c r="F54">
        <v>10</v>
      </c>
      <c r="G54">
        <v>25</v>
      </c>
      <c r="H54">
        <v>27</v>
      </c>
      <c r="I54">
        <v>3</v>
      </c>
      <c r="J54">
        <v>200</v>
      </c>
      <c r="K54">
        <v>0</v>
      </c>
      <c r="L54" t="s">
        <v>1</v>
      </c>
      <c r="M54">
        <v>0</v>
      </c>
      <c r="N54">
        <v>44.8172</v>
      </c>
      <c r="O54">
        <v>-1</v>
      </c>
      <c r="P54">
        <v>-1</v>
      </c>
      <c r="S54">
        <v>0</v>
      </c>
      <c r="T54">
        <v>0</v>
      </c>
      <c r="U54" t="s">
        <v>228</v>
      </c>
      <c r="V54">
        <v>0</v>
      </c>
      <c r="W54" t="s">
        <v>8</v>
      </c>
      <c r="X54" t="s">
        <v>28</v>
      </c>
      <c r="Y54" s="2">
        <v>46132.719988425924</v>
      </c>
    </row>
    <row r="55" spans="2:25">
      <c r="B55" s="1" t="s">
        <v>521</v>
      </c>
      <c r="C55" t="s">
        <v>68</v>
      </c>
      <c r="D55">
        <v>8</v>
      </c>
      <c r="E55">
        <v>0</v>
      </c>
      <c r="F55">
        <v>10</v>
      </c>
      <c r="G55">
        <v>25</v>
      </c>
      <c r="H55">
        <v>27</v>
      </c>
      <c r="I55">
        <v>3</v>
      </c>
      <c r="J55">
        <v>200</v>
      </c>
      <c r="K55">
        <v>0</v>
      </c>
      <c r="L55" t="s">
        <v>1</v>
      </c>
      <c r="M55">
        <v>0</v>
      </c>
      <c r="N55">
        <v>589.02509999999995</v>
      </c>
      <c r="O55">
        <v>-1</v>
      </c>
      <c r="P55">
        <v>192.2</v>
      </c>
      <c r="S55">
        <v>1</v>
      </c>
      <c r="T55">
        <v>686</v>
      </c>
      <c r="U55" t="s">
        <v>228</v>
      </c>
      <c r="V55">
        <v>0</v>
      </c>
      <c r="W55" t="s">
        <v>8</v>
      </c>
      <c r="X55" t="s">
        <v>522</v>
      </c>
      <c r="Y55" s="2">
        <v>46132.726805555554</v>
      </c>
    </row>
    <row r="56" spans="2:25">
      <c r="B56" s="1" t="s">
        <v>0</v>
      </c>
      <c r="C56" t="s">
        <v>215</v>
      </c>
      <c r="D56">
        <v>0</v>
      </c>
      <c r="E56">
        <v>0</v>
      </c>
      <c r="F56">
        <v>10</v>
      </c>
      <c r="G56">
        <v>25</v>
      </c>
      <c r="H56">
        <v>27</v>
      </c>
      <c r="I56">
        <v>3</v>
      </c>
      <c r="J56">
        <v>200</v>
      </c>
      <c r="K56">
        <v>0</v>
      </c>
      <c r="L56" t="s">
        <v>1</v>
      </c>
      <c r="M56">
        <v>0</v>
      </c>
      <c r="N56">
        <v>100.2358</v>
      </c>
      <c r="O56">
        <v>-1</v>
      </c>
      <c r="P56">
        <v>191.3</v>
      </c>
      <c r="S56">
        <v>1</v>
      </c>
      <c r="T56">
        <v>490</v>
      </c>
      <c r="U56" t="s">
        <v>228</v>
      </c>
      <c r="V56">
        <v>0</v>
      </c>
      <c r="W56" t="s">
        <v>8</v>
      </c>
      <c r="X56" t="s">
        <v>149</v>
      </c>
      <c r="Y56" s="2">
        <v>46132.72797453704</v>
      </c>
    </row>
    <row r="57" spans="2:25">
      <c r="B57" s="1" t="s">
        <v>512</v>
      </c>
      <c r="C57" t="s">
        <v>216</v>
      </c>
      <c r="D57">
        <v>1</v>
      </c>
      <c r="E57">
        <v>0</v>
      </c>
      <c r="F57">
        <v>10</v>
      </c>
      <c r="G57">
        <v>25</v>
      </c>
      <c r="H57">
        <v>27</v>
      </c>
      <c r="I57">
        <v>3</v>
      </c>
      <c r="J57">
        <v>200</v>
      </c>
      <c r="K57">
        <v>0</v>
      </c>
      <c r="L57" t="s">
        <v>1</v>
      </c>
      <c r="M57">
        <v>0</v>
      </c>
      <c r="N57">
        <v>613.52779999999996</v>
      </c>
      <c r="O57">
        <v>-1</v>
      </c>
      <c r="P57">
        <v>190.3</v>
      </c>
      <c r="S57">
        <v>1</v>
      </c>
      <c r="T57">
        <v>1024</v>
      </c>
      <c r="U57" t="s">
        <v>228</v>
      </c>
      <c r="V57">
        <v>0</v>
      </c>
      <c r="W57" t="s">
        <v>8</v>
      </c>
      <c r="X57" t="s">
        <v>264</v>
      </c>
      <c r="Y57" s="2">
        <v>46132.735069444447</v>
      </c>
    </row>
    <row r="58" spans="2:25">
      <c r="B58" s="1" t="s">
        <v>513</v>
      </c>
      <c r="C58" t="s">
        <v>217</v>
      </c>
      <c r="D58">
        <v>2</v>
      </c>
      <c r="E58">
        <v>0</v>
      </c>
      <c r="F58">
        <v>10</v>
      </c>
      <c r="G58">
        <v>25</v>
      </c>
      <c r="H58">
        <v>27</v>
      </c>
      <c r="I58">
        <v>3</v>
      </c>
      <c r="J58">
        <v>200</v>
      </c>
      <c r="K58">
        <v>0</v>
      </c>
      <c r="L58" t="s">
        <v>1</v>
      </c>
      <c r="M58">
        <v>0</v>
      </c>
      <c r="N58">
        <v>584.09119999999996</v>
      </c>
      <c r="O58">
        <v>-1</v>
      </c>
      <c r="P58">
        <v>193.9</v>
      </c>
      <c r="S58">
        <v>1</v>
      </c>
      <c r="T58">
        <v>886</v>
      </c>
      <c r="U58" t="s">
        <v>228</v>
      </c>
      <c r="V58">
        <v>0</v>
      </c>
      <c r="W58" t="s">
        <v>8</v>
      </c>
      <c r="X58" t="s">
        <v>514</v>
      </c>
      <c r="Y58" s="2">
        <v>46132.741828703707</v>
      </c>
    </row>
    <row r="59" spans="2:25">
      <c r="B59" s="1" t="s">
        <v>515</v>
      </c>
      <c r="C59" t="s">
        <v>218</v>
      </c>
      <c r="D59">
        <v>3</v>
      </c>
      <c r="E59">
        <v>0</v>
      </c>
      <c r="F59">
        <v>10</v>
      </c>
      <c r="G59">
        <v>25</v>
      </c>
      <c r="H59">
        <v>27</v>
      </c>
      <c r="I59">
        <v>3</v>
      </c>
      <c r="J59">
        <v>200</v>
      </c>
      <c r="K59">
        <v>0</v>
      </c>
      <c r="L59" t="s">
        <v>1</v>
      </c>
      <c r="M59">
        <v>0</v>
      </c>
      <c r="N59">
        <v>792.15210000000002</v>
      </c>
      <c r="O59">
        <v>-1</v>
      </c>
      <c r="P59">
        <v>186.9</v>
      </c>
      <c r="S59">
        <v>1</v>
      </c>
      <c r="T59">
        <v>835</v>
      </c>
      <c r="U59" t="s">
        <v>228</v>
      </c>
      <c r="V59">
        <v>0</v>
      </c>
      <c r="W59" t="s">
        <v>8</v>
      </c>
      <c r="X59" t="s">
        <v>516</v>
      </c>
      <c r="Y59" s="2">
        <v>46132.751006944447</v>
      </c>
    </row>
    <row r="60" spans="2:25">
      <c r="B60" s="1" t="s">
        <v>517</v>
      </c>
      <c r="C60" t="s">
        <v>220</v>
      </c>
      <c r="D60">
        <v>4</v>
      </c>
      <c r="E60">
        <v>0</v>
      </c>
      <c r="F60">
        <v>10</v>
      </c>
      <c r="G60">
        <v>25</v>
      </c>
      <c r="H60">
        <v>27</v>
      </c>
      <c r="I60">
        <v>3</v>
      </c>
      <c r="J60">
        <v>200</v>
      </c>
      <c r="K60">
        <v>0</v>
      </c>
      <c r="L60" t="s">
        <v>1</v>
      </c>
      <c r="M60">
        <v>0</v>
      </c>
      <c r="N60">
        <v>361.05700000000002</v>
      </c>
      <c r="O60">
        <v>-1</v>
      </c>
      <c r="P60">
        <v>191.3</v>
      </c>
      <c r="S60">
        <v>1</v>
      </c>
      <c r="T60">
        <v>892</v>
      </c>
      <c r="U60" t="s">
        <v>228</v>
      </c>
      <c r="V60">
        <v>0</v>
      </c>
      <c r="W60" t="s">
        <v>8</v>
      </c>
      <c r="X60" t="s">
        <v>136</v>
      </c>
      <c r="Y60" s="2">
        <v>46132.755185185182</v>
      </c>
    </row>
    <row r="61" spans="2:25">
      <c r="B61" s="1"/>
      <c r="Y61" s="2"/>
    </row>
    <row r="62" spans="2:25">
      <c r="B62" s="1"/>
      <c r="Y62" s="2"/>
    </row>
    <row r="63" spans="2:25">
      <c r="B63" s="1"/>
      <c r="Y63" s="2"/>
    </row>
    <row r="64" spans="2:25">
      <c r="B64" s="1"/>
      <c r="Y64" s="2"/>
    </row>
    <row r="65" spans="2:26">
      <c r="B65" s="1" t="s">
        <v>512</v>
      </c>
      <c r="C65" t="s">
        <v>216</v>
      </c>
      <c r="D65">
        <v>1</v>
      </c>
      <c r="E65">
        <v>0</v>
      </c>
      <c r="F65">
        <v>10</v>
      </c>
      <c r="G65">
        <v>25</v>
      </c>
      <c r="H65">
        <v>27</v>
      </c>
      <c r="I65">
        <v>3</v>
      </c>
      <c r="J65">
        <v>200</v>
      </c>
      <c r="K65">
        <v>0</v>
      </c>
      <c r="L65" t="s">
        <v>1</v>
      </c>
      <c r="M65">
        <v>0</v>
      </c>
      <c r="N65">
        <v>579.99839999999995</v>
      </c>
      <c r="O65">
        <v>-1</v>
      </c>
      <c r="P65">
        <v>190.3</v>
      </c>
      <c r="S65">
        <v>1</v>
      </c>
      <c r="T65">
        <v>1024</v>
      </c>
      <c r="U65" t="s">
        <v>228</v>
      </c>
      <c r="V65">
        <v>0</v>
      </c>
      <c r="W65" t="s">
        <v>8</v>
      </c>
      <c r="X65" t="s">
        <v>264</v>
      </c>
      <c r="Y65" s="2">
        <v>46133.056886574072</v>
      </c>
    </row>
    <row r="66" spans="2:26">
      <c r="B66" s="1" t="s">
        <v>513</v>
      </c>
      <c r="C66" t="s">
        <v>217</v>
      </c>
      <c r="D66">
        <v>2</v>
      </c>
      <c r="E66">
        <v>0</v>
      </c>
      <c r="F66">
        <v>10</v>
      </c>
      <c r="G66">
        <v>25</v>
      </c>
      <c r="H66">
        <v>27</v>
      </c>
      <c r="I66">
        <v>3</v>
      </c>
      <c r="J66">
        <v>200</v>
      </c>
      <c r="K66">
        <v>0</v>
      </c>
      <c r="L66" t="s">
        <v>1</v>
      </c>
      <c r="M66">
        <v>0</v>
      </c>
      <c r="N66">
        <v>553.33770000000004</v>
      </c>
      <c r="O66">
        <v>-1</v>
      </c>
      <c r="P66">
        <v>193.9</v>
      </c>
      <c r="S66">
        <v>1</v>
      </c>
      <c r="T66">
        <v>886</v>
      </c>
      <c r="U66" t="s">
        <v>228</v>
      </c>
      <c r="V66">
        <v>0</v>
      </c>
      <c r="W66" t="s">
        <v>8</v>
      </c>
      <c r="X66" t="s">
        <v>514</v>
      </c>
      <c r="Y66" s="2">
        <v>46133.063298611109</v>
      </c>
    </row>
    <row r="67" spans="2:26">
      <c r="B67" s="1" t="s">
        <v>515</v>
      </c>
      <c r="C67" t="s">
        <v>218</v>
      </c>
      <c r="D67">
        <v>3</v>
      </c>
      <c r="E67">
        <v>0</v>
      </c>
      <c r="F67">
        <v>10</v>
      </c>
      <c r="G67">
        <v>25</v>
      </c>
      <c r="H67">
        <v>27</v>
      </c>
      <c r="I67">
        <v>3</v>
      </c>
      <c r="J67">
        <v>200</v>
      </c>
      <c r="K67">
        <v>0</v>
      </c>
      <c r="L67" t="s">
        <v>1</v>
      </c>
      <c r="M67">
        <v>0</v>
      </c>
      <c r="N67">
        <v>676.57470000000001</v>
      </c>
      <c r="O67">
        <v>-1</v>
      </c>
      <c r="P67">
        <v>186.9</v>
      </c>
      <c r="S67">
        <v>1</v>
      </c>
      <c r="T67">
        <v>835</v>
      </c>
      <c r="U67" t="s">
        <v>228</v>
      </c>
      <c r="V67">
        <v>0</v>
      </c>
      <c r="W67" t="s">
        <v>8</v>
      </c>
      <c r="X67" t="s">
        <v>516</v>
      </c>
      <c r="Y67" s="2">
        <v>46133.071122685185</v>
      </c>
    </row>
    <row r="68" spans="2:26">
      <c r="B68" s="1" t="s">
        <v>517</v>
      </c>
      <c r="C68" t="s">
        <v>220</v>
      </c>
      <c r="D68">
        <v>4</v>
      </c>
      <c r="E68">
        <v>0</v>
      </c>
      <c r="F68">
        <v>10</v>
      </c>
      <c r="G68">
        <v>25</v>
      </c>
      <c r="H68">
        <v>27</v>
      </c>
      <c r="I68">
        <v>3</v>
      </c>
      <c r="J68">
        <v>200</v>
      </c>
      <c r="K68">
        <v>0</v>
      </c>
      <c r="L68" t="s">
        <v>1</v>
      </c>
      <c r="M68">
        <v>0</v>
      </c>
      <c r="N68">
        <v>172.48390000000001</v>
      </c>
      <c r="O68">
        <v>-1</v>
      </c>
      <c r="P68">
        <v>191.3</v>
      </c>
      <c r="S68">
        <v>1</v>
      </c>
      <c r="T68">
        <v>892</v>
      </c>
      <c r="U68" t="s">
        <v>228</v>
      </c>
      <c r="V68">
        <v>0</v>
      </c>
      <c r="W68" t="s">
        <v>8</v>
      </c>
      <c r="X68" t="s">
        <v>136</v>
      </c>
      <c r="Y68" s="2">
        <v>46133.073125000003</v>
      </c>
    </row>
    <row r="69" spans="2:26">
      <c r="B69" s="1" t="s">
        <v>518</v>
      </c>
      <c r="C69" t="s">
        <v>221</v>
      </c>
      <c r="D69">
        <v>5</v>
      </c>
      <c r="E69">
        <v>0</v>
      </c>
      <c r="F69">
        <v>10</v>
      </c>
      <c r="G69">
        <v>25</v>
      </c>
      <c r="H69">
        <v>27</v>
      </c>
      <c r="I69">
        <v>3</v>
      </c>
      <c r="J69">
        <v>200</v>
      </c>
      <c r="K69">
        <v>0</v>
      </c>
      <c r="L69" t="s">
        <v>1</v>
      </c>
      <c r="M69">
        <v>0</v>
      </c>
      <c r="N69">
        <v>83.670500000000004</v>
      </c>
      <c r="O69">
        <v>-1</v>
      </c>
      <c r="P69">
        <v>191.3</v>
      </c>
      <c r="S69">
        <v>1</v>
      </c>
      <c r="T69">
        <v>454</v>
      </c>
      <c r="U69" t="s">
        <v>228</v>
      </c>
      <c r="V69">
        <v>0</v>
      </c>
      <c r="W69" t="s">
        <v>8</v>
      </c>
      <c r="X69" t="s">
        <v>135</v>
      </c>
      <c r="Y69" s="2">
        <v>46133.07408564815</v>
      </c>
    </row>
    <row r="70" spans="2:26">
      <c r="B70" s="1" t="s">
        <v>519</v>
      </c>
      <c r="C70" t="s">
        <v>222</v>
      </c>
      <c r="D70">
        <v>6</v>
      </c>
      <c r="E70">
        <v>0</v>
      </c>
      <c r="F70">
        <v>10</v>
      </c>
      <c r="G70">
        <v>25</v>
      </c>
      <c r="H70">
        <v>27</v>
      </c>
      <c r="I70">
        <v>3</v>
      </c>
      <c r="J70">
        <v>200</v>
      </c>
      <c r="K70">
        <v>0</v>
      </c>
      <c r="L70" t="s">
        <v>1</v>
      </c>
      <c r="M70">
        <v>0</v>
      </c>
      <c r="N70">
        <v>202.71119999999999</v>
      </c>
      <c r="O70">
        <v>-1</v>
      </c>
      <c r="P70">
        <v>191.3</v>
      </c>
      <c r="S70">
        <v>1</v>
      </c>
      <c r="T70">
        <v>782</v>
      </c>
      <c r="U70" t="s">
        <v>228</v>
      </c>
      <c r="V70">
        <v>0</v>
      </c>
      <c r="W70" t="s">
        <v>8</v>
      </c>
      <c r="X70" t="s">
        <v>135</v>
      </c>
      <c r="Y70" s="2">
        <v>46133.076435185183</v>
      </c>
    </row>
    <row r="71" spans="2:26" s="29" customFormat="1">
      <c r="B71" s="1" t="s">
        <v>520</v>
      </c>
      <c r="C71" t="s">
        <v>223</v>
      </c>
      <c r="D71">
        <v>7</v>
      </c>
      <c r="E71">
        <v>0</v>
      </c>
      <c r="F71">
        <v>10</v>
      </c>
      <c r="G71">
        <v>25</v>
      </c>
      <c r="H71">
        <v>27</v>
      </c>
      <c r="I71">
        <v>3</v>
      </c>
      <c r="J71">
        <v>200</v>
      </c>
      <c r="K71">
        <v>0</v>
      </c>
      <c r="L71" t="s">
        <v>1</v>
      </c>
      <c r="M71">
        <v>0</v>
      </c>
      <c r="N71">
        <v>394.68389999999999</v>
      </c>
      <c r="O71">
        <v>-1</v>
      </c>
      <c r="P71">
        <v>191.3</v>
      </c>
      <c r="Q71"/>
      <c r="R71"/>
      <c r="S71">
        <v>1</v>
      </c>
      <c r="T71">
        <v>985</v>
      </c>
      <c r="U71" t="s">
        <v>228</v>
      </c>
      <c r="V71">
        <v>0</v>
      </c>
      <c r="W71" t="s">
        <v>8</v>
      </c>
      <c r="X71" t="s">
        <v>149</v>
      </c>
      <c r="Y71">
        <v>46133.081006944441</v>
      </c>
      <c r="Z71"/>
    </row>
    <row r="72" spans="2:26">
      <c r="B72" s="1" t="s">
        <v>521</v>
      </c>
      <c r="C72" t="s">
        <v>68</v>
      </c>
      <c r="D72">
        <v>8</v>
      </c>
      <c r="E72">
        <v>0</v>
      </c>
      <c r="F72">
        <v>10</v>
      </c>
      <c r="G72">
        <v>25</v>
      </c>
      <c r="H72">
        <v>27</v>
      </c>
      <c r="I72">
        <v>3</v>
      </c>
      <c r="J72">
        <v>200</v>
      </c>
      <c r="K72">
        <v>0</v>
      </c>
      <c r="L72" t="s">
        <v>1</v>
      </c>
      <c r="M72">
        <v>0</v>
      </c>
      <c r="N72">
        <v>820.98410000000001</v>
      </c>
      <c r="O72">
        <v>-1</v>
      </c>
      <c r="P72">
        <v>191.3</v>
      </c>
      <c r="S72">
        <v>1</v>
      </c>
      <c r="T72">
        <v>842</v>
      </c>
      <c r="U72" t="s">
        <v>228</v>
      </c>
      <c r="V72">
        <v>0</v>
      </c>
      <c r="W72" t="s">
        <v>8</v>
      </c>
      <c r="X72" t="s">
        <v>149</v>
      </c>
      <c r="Y72" s="2">
        <v>46133.508599537039</v>
      </c>
    </row>
  </sheetData>
  <mergeCells count="6">
    <mergeCell ref="BH26:BL26"/>
    <mergeCell ref="BH36:BL36"/>
    <mergeCell ref="AJ1:AR1"/>
    <mergeCell ref="AT1:BB1"/>
    <mergeCell ref="BI4:BM4"/>
    <mergeCell ref="BI14:BM14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70" zoomScaleNormal="70" workbookViewId="0">
      <pane ySplit="1" topLeftCell="A77" activePane="bottomLeft" state="frozen"/>
      <selection pane="bottomLeft" activeCell="F40" sqref="F40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147" t="s">
        <v>154</v>
      </c>
      <c r="Z1" s="147"/>
      <c r="AA1" s="147"/>
      <c r="AB1" s="147"/>
      <c r="AC1" s="147"/>
      <c r="AD1" s="147"/>
      <c r="AE1" s="147"/>
      <c r="AF1" s="147"/>
      <c r="AG1" s="147"/>
      <c r="AI1" s="147" t="s">
        <v>345</v>
      </c>
      <c r="AJ1" s="147"/>
      <c r="AK1" s="147"/>
      <c r="AL1" s="147"/>
      <c r="AM1" s="147"/>
      <c r="AN1" s="147"/>
      <c r="AO1" s="147"/>
      <c r="AP1" s="147"/>
      <c r="AQ1" s="147"/>
    </row>
    <row r="2" spans="1:59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148" t="s">
        <v>53</v>
      </c>
      <c r="AY4" s="149"/>
      <c r="AZ4" s="149"/>
      <c r="BA4" s="149"/>
      <c r="BB4" s="150"/>
    </row>
    <row r="5" spans="1:59" s="4" customFormat="1">
      <c r="A5" s="3" t="s">
        <v>541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148" t="s">
        <v>69</v>
      </c>
      <c r="AY14" s="149"/>
      <c r="AZ14" s="149"/>
      <c r="BA14" s="149"/>
      <c r="BB14" s="150"/>
    </row>
    <row r="15" spans="1:59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147" t="s">
        <v>154</v>
      </c>
      <c r="Z16" s="147"/>
      <c r="AA16" s="147"/>
      <c r="AB16" s="147"/>
      <c r="AC16" s="147"/>
      <c r="AD16" s="147"/>
      <c r="AE16" s="147"/>
      <c r="AF16" s="147"/>
      <c r="AG16" s="147"/>
      <c r="AI16" s="147" t="s">
        <v>346</v>
      </c>
      <c r="AJ16" s="147"/>
      <c r="AK16" s="147"/>
      <c r="AL16" s="147"/>
      <c r="AM16" s="147"/>
      <c r="AN16" s="147"/>
      <c r="AO16" s="147"/>
      <c r="AP16" s="147"/>
      <c r="AQ16" s="147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148" t="s">
        <v>53</v>
      </c>
      <c r="AX26" s="149"/>
      <c r="AY26" s="149"/>
      <c r="AZ26" s="149"/>
      <c r="BA26" s="150"/>
    </row>
    <row r="27" spans="1:54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>
      <c r="B32" t="s">
        <v>225</v>
      </c>
      <c r="Y32" s="147" t="s">
        <v>154</v>
      </c>
      <c r="Z32" s="147"/>
      <c r="AA32" s="147"/>
      <c r="AB32" s="147"/>
      <c r="AC32" s="147"/>
      <c r="AD32" s="147"/>
      <c r="AE32" s="147"/>
      <c r="AF32" s="147"/>
      <c r="AG32" s="147"/>
      <c r="AI32" s="147" t="s">
        <v>346</v>
      </c>
      <c r="AJ32" s="147"/>
      <c r="AK32" s="147"/>
      <c r="AL32" s="147"/>
      <c r="AM32" s="147"/>
      <c r="AN32" s="147"/>
      <c r="AO32" s="147"/>
      <c r="AP32" s="147"/>
      <c r="AQ32" s="147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148" t="s">
        <v>69</v>
      </c>
      <c r="AX36" s="149"/>
      <c r="AY36" s="149"/>
      <c r="AZ36" s="149"/>
      <c r="BA36" s="150"/>
    </row>
    <row r="37" spans="1:5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147" t="s">
        <v>154</v>
      </c>
      <c r="Z51" s="147"/>
      <c r="AA51" s="147"/>
      <c r="AB51" s="147"/>
      <c r="AC51" s="147"/>
      <c r="AD51" s="147"/>
      <c r="AE51" s="147"/>
      <c r="AF51" s="147"/>
      <c r="AG51" s="147"/>
      <c r="AI51" s="147" t="s">
        <v>347</v>
      </c>
      <c r="AJ51" s="147"/>
      <c r="AK51" s="147"/>
      <c r="AL51" s="147"/>
      <c r="AM51" s="147"/>
      <c r="AN51" s="147"/>
      <c r="AO51" s="147"/>
      <c r="AP51" s="147"/>
      <c r="AQ51" s="147"/>
    </row>
    <row r="52" spans="1:4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>
      <c r="Z66" t="s">
        <v>481</v>
      </c>
    </row>
    <row r="67" spans="1:30">
      <c r="Z67" t="s">
        <v>349</v>
      </c>
      <c r="AC67" t="s">
        <v>350</v>
      </c>
    </row>
    <row r="68" spans="1:30" ht="15" thickBot="1">
      <c r="A68" s="1" t="s">
        <v>227</v>
      </c>
      <c r="AA68" t="s">
        <v>348</v>
      </c>
      <c r="AD68" t="s">
        <v>348</v>
      </c>
    </row>
    <row r="69" spans="1:30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>
      <c r="A95" s="1" t="s">
        <v>227</v>
      </c>
    </row>
    <row r="97" spans="1:23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AX14:BB14"/>
    <mergeCell ref="AX4:BB4"/>
    <mergeCell ref="Y1:AG1"/>
    <mergeCell ref="AI1:AQ1"/>
    <mergeCell ref="AW26:BA26"/>
    <mergeCell ref="Y51:AG51"/>
    <mergeCell ref="AI51:AQ51"/>
    <mergeCell ref="AW36:BA36"/>
    <mergeCell ref="Y16:AG16"/>
    <mergeCell ref="AI16:AQ16"/>
    <mergeCell ref="Y32:AG32"/>
    <mergeCell ref="AI32:AQ3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V75"/>
  <sheetViews>
    <sheetView topLeftCell="I42" zoomScale="62" zoomScaleNormal="40" workbookViewId="0">
      <selection activeCell="AX56" sqref="AX56"/>
    </sheetView>
  </sheetViews>
  <sheetFormatPr defaultRowHeight="14.4"/>
  <sheetData>
    <row r="3" spans="2:22">
      <c r="C3" t="s">
        <v>132</v>
      </c>
    </row>
    <row r="4" spans="2:22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  <c r="N4" t="s">
        <v>527</v>
      </c>
      <c r="O4" t="s">
        <v>95</v>
      </c>
      <c r="P4" t="s">
        <v>96</v>
      </c>
      <c r="Q4" t="s">
        <v>97</v>
      </c>
      <c r="R4" t="s">
        <v>98</v>
      </c>
      <c r="S4" t="s">
        <v>99</v>
      </c>
      <c r="T4" t="s">
        <v>100</v>
      </c>
      <c r="U4" t="s">
        <v>101</v>
      </c>
      <c r="V4" t="s">
        <v>102</v>
      </c>
    </row>
    <row r="5" spans="2:22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  <c r="N5" t="s">
        <v>103</v>
      </c>
      <c r="O5">
        <v>50</v>
      </c>
      <c r="P5">
        <v>817</v>
      </c>
      <c r="Q5">
        <v>1034.5999999999999</v>
      </c>
      <c r="R5">
        <v>1035.2</v>
      </c>
      <c r="S5">
        <v>12</v>
      </c>
      <c r="T5">
        <v>11</v>
      </c>
      <c r="U5">
        <v>1395</v>
      </c>
      <c r="V5">
        <v>66.7</v>
      </c>
    </row>
    <row r="6" spans="2:22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  <c r="N6" t="s">
        <v>104</v>
      </c>
      <c r="O6">
        <v>50</v>
      </c>
      <c r="P6">
        <v>1437</v>
      </c>
      <c r="Q6">
        <v>904.6</v>
      </c>
      <c r="R6">
        <v>904.6</v>
      </c>
      <c r="S6">
        <v>11</v>
      </c>
      <c r="T6">
        <v>1</v>
      </c>
      <c r="U6">
        <v>591</v>
      </c>
      <c r="V6">
        <v>67.8</v>
      </c>
    </row>
    <row r="7" spans="2:22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  <c r="N7" t="s">
        <v>105</v>
      </c>
      <c r="O7">
        <v>50</v>
      </c>
      <c r="P7">
        <v>1859</v>
      </c>
      <c r="Q7">
        <v>765.4</v>
      </c>
      <c r="R7">
        <v>772.5</v>
      </c>
      <c r="S7">
        <v>9</v>
      </c>
      <c r="T7">
        <v>173</v>
      </c>
      <c r="U7">
        <v>37330</v>
      </c>
      <c r="V7">
        <v>8939.1</v>
      </c>
    </row>
    <row r="8" spans="2:22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  <c r="N8" t="s">
        <v>107</v>
      </c>
      <c r="O8">
        <v>50</v>
      </c>
      <c r="P8">
        <v>1076</v>
      </c>
      <c r="Q8">
        <v>891.7</v>
      </c>
      <c r="R8">
        <v>899.3</v>
      </c>
      <c r="S8">
        <v>9</v>
      </c>
      <c r="T8">
        <v>33</v>
      </c>
      <c r="U8">
        <v>4458</v>
      </c>
      <c r="V8">
        <v>362.6</v>
      </c>
    </row>
    <row r="9" spans="2:22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  <c r="N9" t="s">
        <v>108</v>
      </c>
      <c r="O9">
        <v>50</v>
      </c>
      <c r="P9">
        <v>1642</v>
      </c>
      <c r="Q9">
        <v>783.3</v>
      </c>
      <c r="R9">
        <v>785.2</v>
      </c>
      <c r="S9">
        <v>8</v>
      </c>
      <c r="T9">
        <v>5</v>
      </c>
      <c r="U9">
        <v>1688</v>
      </c>
      <c r="V9">
        <v>386.4</v>
      </c>
    </row>
    <row r="10" spans="2:22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  <c r="N10" t="s">
        <v>109</v>
      </c>
      <c r="O10">
        <v>50</v>
      </c>
      <c r="P10">
        <v>1995</v>
      </c>
      <c r="Q10">
        <v>703.2</v>
      </c>
      <c r="R10">
        <v>711.1</v>
      </c>
      <c r="S10">
        <v>7</v>
      </c>
      <c r="T10">
        <v>79</v>
      </c>
      <c r="U10">
        <v>19816</v>
      </c>
      <c r="V10">
        <v>7362.1</v>
      </c>
    </row>
    <row r="11" spans="2:22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  <c r="N11" t="s">
        <v>112</v>
      </c>
      <c r="O11">
        <v>50</v>
      </c>
      <c r="P11">
        <v>2026</v>
      </c>
      <c r="Q11">
        <v>692.4</v>
      </c>
      <c r="R11">
        <v>697</v>
      </c>
      <c r="S11">
        <v>7</v>
      </c>
      <c r="T11">
        <v>53</v>
      </c>
      <c r="U11">
        <v>15341</v>
      </c>
      <c r="V11">
        <v>4906.1000000000004</v>
      </c>
    </row>
    <row r="12" spans="2:22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22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22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22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  <c r="R15">
        <v>4511</v>
      </c>
      <c r="S15">
        <v>11</v>
      </c>
      <c r="T15">
        <f>R15/S15</f>
        <v>410.09090909090907</v>
      </c>
    </row>
    <row r="16" spans="2:22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22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22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22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22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22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22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22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22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22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22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  <c r="N27" t="s">
        <v>115</v>
      </c>
      <c r="O27">
        <v>50</v>
      </c>
      <c r="P27">
        <v>1217</v>
      </c>
      <c r="Q27">
        <v>362.4</v>
      </c>
      <c r="R27">
        <v>362.4</v>
      </c>
      <c r="S27">
        <v>5</v>
      </c>
      <c r="T27">
        <v>1</v>
      </c>
      <c r="U27">
        <v>870</v>
      </c>
      <c r="V27">
        <v>67.099999999999994</v>
      </c>
    </row>
    <row r="28" spans="2:22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  <c r="N28" t="s">
        <v>116</v>
      </c>
      <c r="O28">
        <v>50</v>
      </c>
      <c r="P28">
        <v>1732</v>
      </c>
      <c r="Q28">
        <v>361.4</v>
      </c>
      <c r="R28">
        <v>361.4</v>
      </c>
      <c r="S28">
        <v>5</v>
      </c>
      <c r="T28">
        <v>1</v>
      </c>
      <c r="U28">
        <v>1554</v>
      </c>
      <c r="V28">
        <v>330.2</v>
      </c>
    </row>
    <row r="29" spans="2:22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  <c r="N29" s="12" t="s">
        <v>117</v>
      </c>
      <c r="O29" s="12">
        <v>50</v>
      </c>
      <c r="P29" s="12">
        <v>2165</v>
      </c>
      <c r="Q29" s="12">
        <v>361.4</v>
      </c>
      <c r="R29" s="12">
        <v>361.4</v>
      </c>
      <c r="S29" s="12">
        <v>4</v>
      </c>
      <c r="T29" s="12">
        <v>1</v>
      </c>
      <c r="U29" s="12">
        <v>1769</v>
      </c>
      <c r="V29" s="12">
        <v>896</v>
      </c>
    </row>
    <row r="30" spans="2:22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  <c r="N30" t="s">
        <v>119</v>
      </c>
      <c r="O30">
        <v>50</v>
      </c>
      <c r="P30">
        <v>1333</v>
      </c>
      <c r="Q30">
        <v>362.4</v>
      </c>
      <c r="R30">
        <v>362.4</v>
      </c>
      <c r="S30">
        <v>5</v>
      </c>
      <c r="T30">
        <v>1</v>
      </c>
      <c r="U30">
        <v>1142</v>
      </c>
      <c r="V30">
        <v>99.1</v>
      </c>
    </row>
    <row r="31" spans="2:22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  <c r="N31" s="13" t="s">
        <v>120</v>
      </c>
      <c r="O31" s="13">
        <v>50</v>
      </c>
      <c r="P31" s="13">
        <v>1272</v>
      </c>
      <c r="Q31" s="13">
        <v>362.4</v>
      </c>
      <c r="R31" s="13">
        <v>362.4</v>
      </c>
      <c r="S31" s="13">
        <v>5</v>
      </c>
      <c r="T31" s="13">
        <v>1</v>
      </c>
      <c r="U31" s="13">
        <v>1170</v>
      </c>
      <c r="V31" s="13">
        <v>91.3</v>
      </c>
    </row>
    <row r="32" spans="2:22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  <c r="N32" t="s">
        <v>121</v>
      </c>
      <c r="O32">
        <v>50</v>
      </c>
      <c r="P32">
        <v>1443</v>
      </c>
      <c r="Q32">
        <v>362.4</v>
      </c>
      <c r="R32">
        <v>362.4</v>
      </c>
      <c r="S32">
        <v>5</v>
      </c>
      <c r="T32">
        <v>1</v>
      </c>
      <c r="U32">
        <v>1725</v>
      </c>
      <c r="V32">
        <v>170.6</v>
      </c>
    </row>
    <row r="33" spans="2:22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  <c r="N33" t="s">
        <v>122</v>
      </c>
      <c r="O33">
        <v>50</v>
      </c>
      <c r="P33">
        <v>1643</v>
      </c>
      <c r="Q33">
        <v>362.4</v>
      </c>
      <c r="R33">
        <v>362.4</v>
      </c>
      <c r="S33">
        <v>5</v>
      </c>
      <c r="T33">
        <v>1</v>
      </c>
      <c r="U33">
        <v>1605</v>
      </c>
      <c r="V33">
        <v>245.6</v>
      </c>
    </row>
    <row r="34" spans="2:22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22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22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22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22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22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22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22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22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22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22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22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22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22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  <row r="61" spans="2:10">
      <c r="B61" t="s">
        <v>248</v>
      </c>
      <c r="C61" t="s">
        <v>635</v>
      </c>
    </row>
    <row r="62" spans="2:10">
      <c r="C62">
        <v>12</v>
      </c>
      <c r="F62" t="s">
        <v>546</v>
      </c>
      <c r="G62">
        <v>5</v>
      </c>
    </row>
    <row r="63" spans="2:10">
      <c r="C63">
        <v>11</v>
      </c>
      <c r="F63" t="s">
        <v>547</v>
      </c>
      <c r="G63">
        <v>5</v>
      </c>
    </row>
    <row r="64" spans="2:10">
      <c r="C64">
        <v>9</v>
      </c>
      <c r="F64" t="s">
        <v>548</v>
      </c>
      <c r="G64">
        <v>4</v>
      </c>
    </row>
    <row r="65" spans="3:7">
      <c r="C65">
        <v>9</v>
      </c>
      <c r="F65" t="s">
        <v>550</v>
      </c>
      <c r="G65">
        <v>5</v>
      </c>
    </row>
    <row r="66" spans="3:7">
      <c r="C66">
        <v>8</v>
      </c>
      <c r="F66" t="s">
        <v>551</v>
      </c>
      <c r="G66">
        <v>5</v>
      </c>
    </row>
    <row r="67" spans="3:7">
      <c r="C67">
        <v>7</v>
      </c>
      <c r="F67" t="s">
        <v>552</v>
      </c>
      <c r="G67">
        <v>5</v>
      </c>
    </row>
    <row r="68" spans="3:7">
      <c r="C68">
        <v>7</v>
      </c>
      <c r="F68" t="s">
        <v>553</v>
      </c>
      <c r="G68">
        <v>5</v>
      </c>
    </row>
    <row r="69" spans="3:7">
      <c r="C69">
        <v>5</v>
      </c>
      <c r="F69" t="s">
        <v>555</v>
      </c>
      <c r="G69">
        <v>12</v>
      </c>
    </row>
    <row r="70" spans="3:7">
      <c r="C70">
        <v>5</v>
      </c>
      <c r="F70" t="s">
        <v>556</v>
      </c>
      <c r="G70">
        <v>11</v>
      </c>
    </row>
    <row r="71" spans="3:7">
      <c r="C71">
        <v>4</v>
      </c>
      <c r="F71" t="s">
        <v>557</v>
      </c>
      <c r="G71">
        <v>9</v>
      </c>
    </row>
    <row r="72" spans="3:7">
      <c r="C72">
        <v>5</v>
      </c>
      <c r="F72" t="s">
        <v>560</v>
      </c>
      <c r="G72">
        <v>9</v>
      </c>
    </row>
    <row r="73" spans="3:7">
      <c r="C73">
        <v>5</v>
      </c>
      <c r="F73" t="s">
        <v>561</v>
      </c>
      <c r="G73">
        <v>8</v>
      </c>
    </row>
    <row r="74" spans="3:7">
      <c r="C74">
        <v>5</v>
      </c>
      <c r="F74" t="s">
        <v>562</v>
      </c>
      <c r="G74">
        <v>7</v>
      </c>
    </row>
    <row r="75" spans="3:7">
      <c r="C75">
        <v>5</v>
      </c>
      <c r="F75" t="s">
        <v>565</v>
      </c>
      <c r="G75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/>
  <cols>
    <col min="2" max="2" width="26.109375" customWidth="1"/>
    <col min="9" max="9" width="12" bestFit="1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>
      <c r="J25" s="14"/>
      <c r="K25" s="14"/>
      <c r="L25" s="14"/>
      <c r="T25" s="14"/>
      <c r="U25" s="14"/>
      <c r="V25" s="23"/>
    </row>
    <row r="26" spans="1:22" s="26" customFormat="1">
      <c r="V26" s="28"/>
    </row>
    <row r="27" spans="1:22">
      <c r="V27" s="2"/>
    </row>
    <row r="28" spans="1:22">
      <c r="V28" s="2"/>
    </row>
    <row r="29" spans="1:22">
      <c r="V29" s="2"/>
    </row>
    <row r="30" spans="1:22">
      <c r="V30" s="2"/>
    </row>
    <row r="31" spans="1:22">
      <c r="V31" s="2"/>
    </row>
    <row r="32" spans="1:22">
      <c r="V32" s="2"/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85" zoomScaleNormal="85" workbookViewId="0">
      <pane ySplit="1" topLeftCell="A2" activePane="bottomLeft" state="frozen"/>
      <selection pane="bottomLeft" activeCell="M36" sqref="M36"/>
    </sheetView>
  </sheetViews>
  <sheetFormatPr defaultRowHeight="14.4"/>
  <cols>
    <col min="1" max="1" width="33.21875" customWidth="1"/>
    <col min="2" max="2" width="17.88671875" bestFit="1" customWidth="1"/>
    <col min="13" max="13" width="20.33203125" customWidth="1"/>
  </cols>
  <sheetData>
    <row r="1" spans="1:29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zoomScale="85" zoomScaleNormal="85" workbookViewId="0">
      <selection activeCell="A38" sqref="A38:XFD38"/>
    </sheetView>
  </sheetViews>
  <sheetFormatPr defaultRowHeight="14.4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H29" sqref="H29:I29"/>
    </sheetView>
  </sheetViews>
  <sheetFormatPr defaultRowHeight="14.4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/>
    <row r="2" spans="2:14" ht="15" thickBot="1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>
      <c r="C22" t="s">
        <v>453</v>
      </c>
      <c r="E22" t="s">
        <v>464</v>
      </c>
      <c r="F22" t="s">
        <v>470</v>
      </c>
    </row>
    <row r="23" spans="3:7">
      <c r="C23" t="s">
        <v>450</v>
      </c>
      <c r="E23" t="s">
        <v>465</v>
      </c>
      <c r="F23" t="s">
        <v>471</v>
      </c>
    </row>
    <row r="24" spans="3:7">
      <c r="C24" t="s">
        <v>451</v>
      </c>
      <c r="E24" t="s">
        <v>466</v>
      </c>
      <c r="F24" t="s">
        <v>472</v>
      </c>
    </row>
    <row r="25" spans="3:7">
      <c r="C25" t="s">
        <v>452</v>
      </c>
      <c r="E25" t="s">
        <v>467</v>
      </c>
      <c r="F25" t="s">
        <v>473</v>
      </c>
    </row>
    <row r="26" spans="3:7">
      <c r="C26" t="s">
        <v>453</v>
      </c>
      <c r="E26" t="s">
        <v>462</v>
      </c>
      <c r="F26" t="s">
        <v>468</v>
      </c>
    </row>
    <row r="27" spans="3:7" ht="15" thickBot="1">
      <c r="E27" t="s">
        <v>463</v>
      </c>
      <c r="F27" t="s">
        <v>469</v>
      </c>
    </row>
    <row r="28" spans="3:7">
      <c r="C28" s="32" t="s">
        <v>450</v>
      </c>
    </row>
    <row r="29" spans="3:7">
      <c r="C29" s="54" t="s">
        <v>451</v>
      </c>
    </row>
    <row r="30" spans="3:7">
      <c r="C30" s="54" t="s">
        <v>452</v>
      </c>
    </row>
    <row r="31" spans="3:7">
      <c r="C31" s="54" t="s">
        <v>453</v>
      </c>
    </row>
    <row r="32" spans="3:7">
      <c r="C32" s="54" t="s">
        <v>450</v>
      </c>
    </row>
    <row r="33" spans="3: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TODES</vt:lpstr>
      <vt:lpstr>GERAN50</vt:lpstr>
      <vt:lpstr>GERAN25</vt:lpstr>
      <vt:lpstr>Planilha1</vt:lpstr>
      <vt:lpstr>GERALAlterada</vt:lpstr>
      <vt:lpstr>GERAL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2026-06-13T05:52:54Z</dcterms:modified>
</cp:coreProperties>
</file>