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775c198115602ff/Desktop/"/>
    </mc:Choice>
  </mc:AlternateContent>
  <xr:revisionPtr revIDLastSave="211" documentId="11_1A168456E9D0D103720FC38C1DC341423BB4C179" xr6:coauthVersionLast="47" xr6:coauthVersionMax="47" xr10:uidLastSave="{DE1461EB-DAF6-4830-93EA-E599D8CFD380}"/>
  <bookViews>
    <workbookView xWindow="-108" yWindow="-108" windowWidth="23256" windowHeight="12456" activeTab="4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5" l="1"/>
  <c r="L20" i="5"/>
  <c r="N19" i="5"/>
  <c r="M19" i="5"/>
  <c r="L19" i="5"/>
  <c r="O14" i="5"/>
  <c r="L16" i="5"/>
  <c r="L14" i="5"/>
  <c r="O11" i="4"/>
  <c r="N11" i="4"/>
  <c r="O9" i="4"/>
  <c r="N9" i="4"/>
  <c r="M25" i="3"/>
  <c r="M24" i="3"/>
  <c r="N22" i="3"/>
  <c r="M22" i="3"/>
  <c r="N20" i="3"/>
  <c r="M20" i="3"/>
  <c r="N18" i="3"/>
  <c r="M18" i="3"/>
  <c r="M17" i="2"/>
  <c r="N15" i="2"/>
  <c r="M15" i="2"/>
  <c r="N8" i="2"/>
  <c r="M8" i="2"/>
  <c r="P13" i="2"/>
  <c r="N6" i="2"/>
  <c r="M6" i="2"/>
  <c r="N5" i="2"/>
  <c r="M5" i="2"/>
  <c r="N4" i="2"/>
  <c r="M4" i="2"/>
  <c r="R13" i="1"/>
  <c r="S21" i="1" s="1"/>
  <c r="R17" i="1" l="1"/>
  <c r="V19" i="1" s="1"/>
</calcChain>
</file>

<file path=xl/sharedStrings.xml><?xml version="1.0" encoding="utf-8"?>
<sst xmlns="http://schemas.openxmlformats.org/spreadsheetml/2006/main" count="84" uniqueCount="75">
  <si>
    <t>s</t>
  </si>
  <si>
    <t>P(CConsumo)=</t>
  </si>
  <si>
    <t>P(CComercial)=</t>
  </si>
  <si>
    <t>P(Cconsumo' n Ccomercial')=</t>
  </si>
  <si>
    <t xml:space="preserve">a) </t>
  </si>
  <si>
    <t>P(Cconsumo n Ccomercial)=</t>
  </si>
  <si>
    <t>P(Cconsumo' n Ccomercial')= P(Cconsumo U Ccomercial)'=1-P(cconsumo U Ccomercio)=</t>
  </si>
  <si>
    <t>P(Cconsumo U Ccomercial)= =1-P(cconsumo' n Ccomercio')=100-10=90</t>
  </si>
  <si>
    <t>P(Cconsumo U Ccomercial)=</t>
  </si>
  <si>
    <t>b)</t>
  </si>
  <si>
    <t xml:space="preserve">c) </t>
  </si>
  <si>
    <t>P(Cconsumo' n Ccomercial)=</t>
  </si>
  <si>
    <t xml:space="preserve">d) </t>
  </si>
  <si>
    <t>P(Cconsumo' n Ccomercial)+P(Cconsumo n Ccomercial')=</t>
  </si>
  <si>
    <t>P(Cconsumo n Ccomercial')=</t>
  </si>
  <si>
    <t xml:space="preserve">SEA: </t>
  </si>
  <si>
    <t>A=PAGA FACIL</t>
  </si>
  <si>
    <t>B=BORRA SALDOS</t>
  </si>
  <si>
    <t>P(A)=</t>
  </si>
  <si>
    <t>P(B)=</t>
  </si>
  <si>
    <t>P(A' n B')=</t>
  </si>
  <si>
    <t>P(A n B)=</t>
  </si>
  <si>
    <t xml:space="preserve">A) </t>
  </si>
  <si>
    <t>P(A U B)=P(A)+P(B)-P(A n B)</t>
  </si>
  <si>
    <t>LA LEY DE DMORGAN</t>
  </si>
  <si>
    <t>P(A' n B')=P(A U B)'=1-P(AUB)</t>
  </si>
  <si>
    <t>P(A U B)=1-P(A U B)'</t>
  </si>
  <si>
    <t>P(AUB)=1-P(A' n B')</t>
  </si>
  <si>
    <t>P(AUB)=1-0.14=</t>
  </si>
  <si>
    <t>B)</t>
  </si>
  <si>
    <t>P(A' n B)=P(B)-P(A n B)=</t>
  </si>
  <si>
    <t xml:space="preserve">C) </t>
  </si>
  <si>
    <t>P(A n B') U P(A' n B)=</t>
  </si>
  <si>
    <t>P(A n B') + P(A' n B)=</t>
  </si>
  <si>
    <t>P(A)-P(A n B) + P(B)-P(A n B)=</t>
  </si>
  <si>
    <t>P(A)+P(B)-2*P(AnB)</t>
  </si>
  <si>
    <t>Hombre</t>
  </si>
  <si>
    <t>Mujer</t>
  </si>
  <si>
    <t>Total</t>
  </si>
  <si>
    <t>Importante</t>
  </si>
  <si>
    <t>No importante</t>
  </si>
  <si>
    <t>A)</t>
  </si>
  <si>
    <t>P(IMPORTANTE)=</t>
  </si>
  <si>
    <t>P(IMPORTANTE/MUJER)=</t>
  </si>
  <si>
    <t>C)</t>
  </si>
  <si>
    <t>P(IMPORTANTE/HOMBRE)=</t>
  </si>
  <si>
    <t>D)</t>
  </si>
  <si>
    <t>P(IMPORTANTE n MUJER)=</t>
  </si>
  <si>
    <t>P(IMPORTANTE)P(MUJER)=P(IMPORTANTE n MUJER)</t>
  </si>
  <si>
    <t>P(IMPORTANTE)*P(MUJER)=</t>
  </si>
  <si>
    <t>POR LO TANTO LA IMPORTANCIA ES DEPENDIENTE DEL SEXO DE LA PERSONA</t>
  </si>
  <si>
    <t xml:space="preserve">E) </t>
  </si>
  <si>
    <t>SÍ, LAS MUJERES NO LES GUSTA TANTO EL RIESGO</t>
  </si>
  <si>
    <t>A= ÉXITO DEL PRODUCTO A</t>
  </si>
  <si>
    <t>B=ÉXITO DEL PRODUCTO B</t>
  </si>
  <si>
    <t>ASUMIENDO INDEPENDENCIA</t>
  </si>
  <si>
    <t>P(A)*P(B)=</t>
  </si>
  <si>
    <t>P(A U B)=</t>
  </si>
  <si>
    <t>P(A)+P(B)-P(A n B)=</t>
  </si>
  <si>
    <t>B1</t>
  </si>
  <si>
    <t>B2</t>
  </si>
  <si>
    <t>SEA:</t>
  </si>
  <si>
    <t>B1=DECLARACION QUE EXCEDE EN ESTANDAR</t>
  </si>
  <si>
    <t>B2=DECLARACION QUE NO EXCEDE EL ESTANDAR</t>
  </si>
  <si>
    <t>D=DECLARACION FRAUDULENTA</t>
  </si>
  <si>
    <t>D'=DECLARACION NO FRAUDULENTA</t>
  </si>
  <si>
    <t>P(D/B1)=</t>
  </si>
  <si>
    <t>P(D'/B1)=</t>
  </si>
  <si>
    <t>P(D/B2)=</t>
  </si>
  <si>
    <t>P(D'/B2)=</t>
  </si>
  <si>
    <t>P(D)=P(B1)P(D/B1)+P(B2)P(D/B2)</t>
  </si>
  <si>
    <t>P(D)=</t>
  </si>
  <si>
    <t>P(B1)=</t>
  </si>
  <si>
    <t>P(B2)=</t>
  </si>
  <si>
    <t>P(B1/D)=P(B1)P(D/B1)/P(D)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</si>
</sst>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1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9" fontId="2" fillId="0" borderId="0" xfId="1" applyFont="1"/>
    <xf numFmtId="10" fontId="2" fillId="0" borderId="0" xfId="1" applyNumberFormat="1" applyFont="1"/>
    <xf numFmtId="164" fontId="2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10" fontId="0" fillId="0" borderId="0" xfId="1" applyNumberFormat="1" applyFont="1"/>
    <xf numFmtId="2" fontId="0" fillId="0" borderId="0" xfId="0" applyNumberFormat="1"/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71" fontId="0" fillId="0" borderId="0" xfId="0" applyNumberFormat="1"/>
    <xf numFmtId="0" fontId="0" fillId="0" borderId="9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266698</xdr:colOff>
      <xdr:row>23</xdr:row>
      <xdr:rowOff>173465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48698" cy="6486525"/>
        </a:xfrm>
        <a:prstGeom prst="rect">
          <a:avLst/>
        </a:prstGeom>
      </xdr:spPr>
    </xdr:pic>
    <xdr:clientData/>
  </xdr:twoCellAnchor>
  <xdr:twoCellAnchor>
    <xdr:from>
      <xdr:col>13</xdr:col>
      <xdr:colOff>17859</xdr:colOff>
      <xdr:row>3</xdr:row>
      <xdr:rowOff>11905</xdr:rowOff>
    </xdr:from>
    <xdr:to>
      <xdr:col>14</xdr:col>
      <xdr:colOff>476249</xdr:colOff>
      <xdr:row>5</xdr:row>
      <xdr:rowOff>250030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923859" y="803671"/>
          <a:ext cx="1220390" cy="833437"/>
        </a:xfrm>
        <a:prstGeom prst="ellipse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  <a:r>
            <a:rPr lang="en-US" sz="1100" baseline="0"/>
            <a:t>Comercial</a:t>
          </a:r>
          <a:endParaRPr lang="en-US" sz="1100"/>
        </a:p>
      </xdr:txBody>
    </xdr:sp>
    <xdr:clientData/>
  </xdr:twoCellAnchor>
  <xdr:twoCellAnchor>
    <xdr:from>
      <xdr:col>14</xdr:col>
      <xdr:colOff>202407</xdr:colOff>
      <xdr:row>2</xdr:row>
      <xdr:rowOff>291704</xdr:rowOff>
    </xdr:from>
    <xdr:to>
      <xdr:col>15</xdr:col>
      <xdr:colOff>642937</xdr:colOff>
      <xdr:row>5</xdr:row>
      <xdr:rowOff>244079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870407" y="785813"/>
          <a:ext cx="1202530" cy="84534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CConsumo</a:t>
          </a:r>
        </a:p>
      </xdr:txBody>
    </xdr:sp>
    <xdr:clientData/>
  </xdr:twoCellAnchor>
  <xdr:twoCellAnchor>
    <xdr:from>
      <xdr:col>14</xdr:col>
      <xdr:colOff>327422</xdr:colOff>
      <xdr:row>3</xdr:row>
      <xdr:rowOff>160734</xdr:rowOff>
    </xdr:from>
    <xdr:to>
      <xdr:col>14</xdr:col>
      <xdr:colOff>456452</xdr:colOff>
      <xdr:row>5</xdr:row>
      <xdr:rowOff>95250</xdr:rowOff>
    </xdr:to>
    <xdr:sp macro="" textlink="">
      <xdr:nvSpPr>
        <xdr:cNvPr id="5" name="Forma lib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995422" y="952500"/>
          <a:ext cx="129030" cy="529828"/>
        </a:xfrm>
        <a:custGeom>
          <a:avLst/>
          <a:gdLst>
            <a:gd name="connsiteX0" fmla="*/ 0 w 129030"/>
            <a:gd name="connsiteY0" fmla="*/ 0 h 529828"/>
            <a:gd name="connsiteX1" fmla="*/ 89297 w 129030"/>
            <a:gd name="connsiteY1" fmla="*/ 125016 h 529828"/>
            <a:gd name="connsiteX2" fmla="*/ 125015 w 129030"/>
            <a:gd name="connsiteY2" fmla="*/ 351234 h 529828"/>
            <a:gd name="connsiteX3" fmla="*/ 0 w 129030"/>
            <a:gd name="connsiteY3" fmla="*/ 529828 h 52982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29030" h="529828">
              <a:moveTo>
                <a:pt x="0" y="0"/>
              </a:moveTo>
              <a:cubicBezTo>
                <a:pt x="34230" y="33238"/>
                <a:pt x="68461" y="66477"/>
                <a:pt x="89297" y="125016"/>
              </a:cubicBezTo>
              <a:cubicBezTo>
                <a:pt x="110133" y="183555"/>
                <a:pt x="139898" y="283765"/>
                <a:pt x="125015" y="351234"/>
              </a:cubicBezTo>
              <a:cubicBezTo>
                <a:pt x="110132" y="418703"/>
                <a:pt x="55066" y="474265"/>
                <a:pt x="0" y="529828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67680</xdr:colOff>
      <xdr:row>29</xdr:row>
      <xdr:rowOff>96480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EE90A612-82B3-5B65-3507-6DEDBB2E0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200000" cy="5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67680</xdr:colOff>
      <xdr:row>29</xdr:row>
      <xdr:rowOff>96480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52E09845-A7E0-AEDC-8392-DCA49F63C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200000" cy="54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410308</xdr:colOff>
      <xdr:row>0</xdr:row>
      <xdr:rowOff>146539</xdr:rowOff>
    </xdr:from>
    <xdr:to>
      <xdr:col>13</xdr:col>
      <xdr:colOff>392866</xdr:colOff>
      <xdr:row>8</xdr:row>
      <xdr:rowOff>21920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AC221A-0863-B4CE-B6AB-2C1C921F8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32077" y="146539"/>
          <a:ext cx="3853006" cy="13290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67680</xdr:colOff>
      <xdr:row>29</xdr:row>
      <xdr:rowOff>96480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DA1F9D02-A0FF-D855-8071-D77AD0ADB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200000" cy="54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67680</xdr:colOff>
      <xdr:row>29</xdr:row>
      <xdr:rowOff>96480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FA911983-3AD4-0142-ECB8-ECFFCF2AC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200000" cy="5400000"/>
        </a:xfrm>
        <a:prstGeom prst="rect">
          <a:avLst/>
        </a:prstGeom>
      </xdr:spPr>
    </xdr:pic>
    <xdr:clientData/>
  </xdr:twoCellAnchor>
  <xdr:twoCellAnchor>
    <xdr:from>
      <xdr:col>10</xdr:col>
      <xdr:colOff>299103</xdr:colOff>
      <xdr:row>1</xdr:row>
      <xdr:rowOff>170916</xdr:rowOff>
    </xdr:from>
    <xdr:to>
      <xdr:col>11</xdr:col>
      <xdr:colOff>1071785</xdr:colOff>
      <xdr:row>5</xdr:row>
      <xdr:rowOff>128186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DFC1AFF4-981F-9394-257B-68F35A42AB20}"/>
            </a:ext>
          </a:extLst>
        </xdr:cNvPr>
        <xdr:cNvSpPr/>
      </xdr:nvSpPr>
      <xdr:spPr>
        <a:xfrm>
          <a:off x="8239570" y="352514"/>
          <a:ext cx="2001140" cy="683663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100"/>
            <a:t>DECLARACION</a:t>
          </a:r>
          <a:r>
            <a:rPr lang="es-SV" sz="1100" baseline="0"/>
            <a:t> FRAUDULENTA</a:t>
          </a:r>
          <a:endParaRPr lang="es-SV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2:AB21"/>
  <sheetViews>
    <sheetView topLeftCell="I1" zoomScale="160" zoomScaleNormal="160" workbookViewId="0">
      <selection activeCell="R17" sqref="R17"/>
    </sheetView>
  </sheetViews>
  <sheetFormatPr baseColWidth="10" defaultRowHeight="14.4" x14ac:dyDescent="0.3"/>
  <cols>
    <col min="16" max="16" width="20.33203125" customWidth="1"/>
    <col min="17" max="17" width="14.88671875" bestFit="1" customWidth="1"/>
    <col min="21" max="21" width="34.6640625" customWidth="1"/>
  </cols>
  <sheetData>
    <row r="2" spans="13:28" ht="24" thickBot="1" x14ac:dyDescent="0.5">
      <c r="M2" s="1" t="s">
        <v>0</v>
      </c>
      <c r="N2" s="1"/>
      <c r="O2" s="1"/>
      <c r="P2" s="1"/>
      <c r="Q2" s="1"/>
      <c r="R2" s="1"/>
    </row>
    <row r="3" spans="13:28" ht="23.4" x14ac:dyDescent="0.45">
      <c r="M3" s="1"/>
      <c r="N3" s="2"/>
      <c r="O3" s="3"/>
      <c r="P3" s="4"/>
      <c r="Q3" s="1"/>
      <c r="R3" s="1"/>
    </row>
    <row r="4" spans="13:28" ht="23.4" x14ac:dyDescent="0.45">
      <c r="M4" s="1"/>
      <c r="N4" s="5"/>
      <c r="O4" s="1"/>
      <c r="P4" s="6"/>
      <c r="Q4" s="1"/>
      <c r="R4" s="1"/>
    </row>
    <row r="5" spans="13:28" ht="23.4" x14ac:dyDescent="0.45">
      <c r="M5" s="1"/>
      <c r="N5" s="5"/>
      <c r="O5" s="1"/>
      <c r="P5" s="6"/>
      <c r="Q5" s="1"/>
      <c r="R5" s="1"/>
    </row>
    <row r="6" spans="13:28" ht="23.4" x14ac:dyDescent="0.45">
      <c r="M6" s="1"/>
      <c r="N6" s="5"/>
      <c r="O6" s="1"/>
      <c r="P6" s="6"/>
      <c r="Q6" s="1"/>
      <c r="R6" s="1"/>
    </row>
    <row r="7" spans="13:28" ht="24" thickBot="1" x14ac:dyDescent="0.5">
      <c r="M7" s="1"/>
      <c r="N7" s="7"/>
      <c r="O7" s="8"/>
      <c r="P7" s="9"/>
      <c r="Q7" s="1"/>
      <c r="R7" s="1"/>
    </row>
    <row r="8" spans="13:28" ht="23.4" x14ac:dyDescent="0.45">
      <c r="M8" s="1"/>
      <c r="N8" s="1"/>
      <c r="O8" s="1"/>
      <c r="P8" s="1"/>
      <c r="Q8" s="1"/>
      <c r="R8" s="1"/>
    </row>
    <row r="9" spans="13:28" ht="23.4" x14ac:dyDescent="0.45">
      <c r="M9" s="1"/>
      <c r="N9" s="14" t="s">
        <v>2</v>
      </c>
      <c r="O9" s="14"/>
      <c r="P9" s="10">
        <v>0.8</v>
      </c>
      <c r="Q9" s="1"/>
      <c r="R9" s="1"/>
    </row>
    <row r="10" spans="13:28" ht="23.4" x14ac:dyDescent="0.45">
      <c r="M10" s="1"/>
      <c r="N10" s="14" t="s">
        <v>1</v>
      </c>
      <c r="O10" s="14"/>
      <c r="P10" s="10">
        <v>0.5</v>
      </c>
      <c r="Q10" s="1"/>
      <c r="R10" s="1"/>
    </row>
    <row r="11" spans="13:28" ht="23.25" customHeight="1" x14ac:dyDescent="0.45">
      <c r="M11" s="1"/>
      <c r="N11" s="14" t="s">
        <v>3</v>
      </c>
      <c r="O11" s="14"/>
      <c r="P11" s="14"/>
      <c r="Q11" s="10">
        <v>0.1</v>
      </c>
      <c r="R11" s="1"/>
      <c r="S11" s="14" t="s">
        <v>6</v>
      </c>
      <c r="T11" s="14"/>
      <c r="U11" s="14"/>
      <c r="V11" s="14"/>
      <c r="W11" s="14"/>
      <c r="X11" s="14"/>
      <c r="Y11" s="14"/>
      <c r="Z11" s="14"/>
      <c r="AA11" s="14"/>
      <c r="AB11" s="14"/>
    </row>
    <row r="12" spans="13:28" ht="23.4" x14ac:dyDescent="0.45">
      <c r="M12" s="1"/>
      <c r="N12" s="14" t="s">
        <v>8</v>
      </c>
      <c r="O12" s="14"/>
      <c r="P12" s="14"/>
      <c r="Q12" s="11">
        <v>0.9</v>
      </c>
      <c r="R12" s="1"/>
      <c r="S12" s="14" t="s">
        <v>7</v>
      </c>
      <c r="T12" s="14"/>
      <c r="U12" s="14"/>
      <c r="V12" s="14"/>
      <c r="W12" s="14"/>
      <c r="X12" s="14"/>
      <c r="Y12" s="14"/>
      <c r="Z12" s="14"/>
      <c r="AA12" s="14"/>
      <c r="AB12" s="14"/>
    </row>
    <row r="13" spans="13:28" ht="23.4" x14ac:dyDescent="0.45">
      <c r="M13" s="1"/>
      <c r="N13" s="1" t="s">
        <v>4</v>
      </c>
      <c r="O13" s="14" t="s">
        <v>5</v>
      </c>
      <c r="P13" s="14"/>
      <c r="Q13" s="14"/>
      <c r="R13" s="12">
        <f>+P9+P10-Q12</f>
        <v>0.4</v>
      </c>
    </row>
    <row r="14" spans="13:28" ht="23.4" x14ac:dyDescent="0.45">
      <c r="M14" s="1"/>
      <c r="N14" s="1"/>
      <c r="O14" s="1"/>
      <c r="P14" s="1"/>
      <c r="Q14" s="1"/>
      <c r="R14" s="1"/>
    </row>
    <row r="15" spans="13:28" ht="23.4" x14ac:dyDescent="0.45">
      <c r="M15" s="1"/>
      <c r="N15" s="1" t="s">
        <v>9</v>
      </c>
      <c r="O15" s="14" t="s">
        <v>8</v>
      </c>
      <c r="P15" s="14"/>
      <c r="Q15" s="14"/>
      <c r="R15" s="11">
        <v>0.9</v>
      </c>
    </row>
    <row r="16" spans="13:28" ht="23.4" x14ac:dyDescent="0.45">
      <c r="M16" s="1"/>
      <c r="N16" s="1"/>
      <c r="O16" s="1"/>
      <c r="P16" s="1"/>
      <c r="Q16" s="1"/>
      <c r="R16" s="1"/>
    </row>
    <row r="17" spans="13:22" ht="23.4" x14ac:dyDescent="0.45">
      <c r="M17" s="1"/>
      <c r="N17" s="1" t="s">
        <v>10</v>
      </c>
      <c r="O17" s="14" t="s">
        <v>11</v>
      </c>
      <c r="P17" s="14"/>
      <c r="Q17" s="14"/>
      <c r="R17" s="12">
        <f>+P9-R13</f>
        <v>0.4</v>
      </c>
    </row>
    <row r="19" spans="13:22" ht="23.25" customHeight="1" x14ac:dyDescent="0.3">
      <c r="N19" t="s">
        <v>12</v>
      </c>
      <c r="O19" s="14" t="s">
        <v>13</v>
      </c>
      <c r="P19" s="14"/>
      <c r="Q19" s="14"/>
      <c r="R19" s="14"/>
      <c r="S19" s="14"/>
      <c r="T19" s="14"/>
      <c r="U19" s="14"/>
      <c r="V19" s="13">
        <f>+R17+S21</f>
        <v>0.5</v>
      </c>
    </row>
    <row r="21" spans="13:22" ht="23.4" x14ac:dyDescent="0.45">
      <c r="P21" s="14" t="s">
        <v>14</v>
      </c>
      <c r="Q21" s="14"/>
      <c r="R21" s="14"/>
      <c r="S21" s="12">
        <f>+P10-R13</f>
        <v>9.9999999999999978E-2</v>
      </c>
    </row>
  </sheetData>
  <mergeCells count="11">
    <mergeCell ref="O15:Q15"/>
    <mergeCell ref="O17:Q17"/>
    <mergeCell ref="O19:U19"/>
    <mergeCell ref="P21:R21"/>
    <mergeCell ref="N9:O9"/>
    <mergeCell ref="N10:O10"/>
    <mergeCell ref="N11:P11"/>
    <mergeCell ref="O13:Q13"/>
    <mergeCell ref="S11:AB11"/>
    <mergeCell ref="S12:AB12"/>
    <mergeCell ref="N12:P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069A-9955-4E01-A7D8-35B2C018238B}">
  <dimension ref="K2:P20"/>
  <sheetViews>
    <sheetView topLeftCell="G10" zoomScale="189" zoomScaleNormal="170" workbookViewId="0">
      <selection activeCell="L21" sqref="L21"/>
    </sheetView>
  </sheetViews>
  <sheetFormatPr baseColWidth="10" defaultRowHeight="14.4" x14ac:dyDescent="0.3"/>
  <cols>
    <col min="12" max="12" width="25.44140625" bestFit="1" customWidth="1"/>
    <col min="13" max="13" width="15.6640625" bestFit="1" customWidth="1"/>
    <col min="15" max="15" width="25.5546875" bestFit="1" customWidth="1"/>
  </cols>
  <sheetData>
    <row r="2" spans="11:16" x14ac:dyDescent="0.3">
      <c r="K2" t="s">
        <v>15</v>
      </c>
      <c r="L2" t="s">
        <v>16</v>
      </c>
      <c r="M2" t="s">
        <v>17</v>
      </c>
    </row>
    <row r="4" spans="11:16" x14ac:dyDescent="0.3">
      <c r="L4" t="s">
        <v>18</v>
      </c>
      <c r="M4">
        <f>2100/2500</f>
        <v>0.84</v>
      </c>
      <c r="N4" s="15">
        <f>+M4</f>
        <v>0.84</v>
      </c>
    </row>
    <row r="5" spans="11:16" x14ac:dyDescent="0.3">
      <c r="L5" t="s">
        <v>19</v>
      </c>
      <c r="M5" s="16">
        <f>1500/2500</f>
        <v>0.6</v>
      </c>
      <c r="N5" s="15">
        <f>+M5</f>
        <v>0.6</v>
      </c>
    </row>
    <row r="6" spans="11:16" x14ac:dyDescent="0.3">
      <c r="L6" t="s">
        <v>20</v>
      </c>
      <c r="M6">
        <f>350/2500</f>
        <v>0.14000000000000001</v>
      </c>
      <c r="N6" s="15">
        <f>+M6</f>
        <v>0.14000000000000001</v>
      </c>
    </row>
    <row r="8" spans="11:16" x14ac:dyDescent="0.3">
      <c r="K8" t="s">
        <v>22</v>
      </c>
      <c r="L8" t="s">
        <v>21</v>
      </c>
      <c r="M8" s="16">
        <f>+M4+M5-P13</f>
        <v>0.57999999999999996</v>
      </c>
      <c r="N8" s="15">
        <f>+M8</f>
        <v>0.57999999999999996</v>
      </c>
      <c r="O8" t="s">
        <v>23</v>
      </c>
    </row>
    <row r="9" spans="11:16" x14ac:dyDescent="0.3">
      <c r="O9" t="s">
        <v>24</v>
      </c>
    </row>
    <row r="10" spans="11:16" x14ac:dyDescent="0.3">
      <c r="O10" t="s">
        <v>25</v>
      </c>
    </row>
    <row r="11" spans="11:16" x14ac:dyDescent="0.3">
      <c r="O11" t="s">
        <v>26</v>
      </c>
    </row>
    <row r="12" spans="11:16" x14ac:dyDescent="0.3">
      <c r="O12" t="s">
        <v>27</v>
      </c>
    </row>
    <row r="13" spans="11:16" x14ac:dyDescent="0.3">
      <c r="O13" t="s">
        <v>28</v>
      </c>
      <c r="P13">
        <f>1-0.14</f>
        <v>0.86</v>
      </c>
    </row>
    <row r="15" spans="11:16" x14ac:dyDescent="0.3">
      <c r="K15" t="s">
        <v>29</v>
      </c>
      <c r="L15" t="s">
        <v>30</v>
      </c>
      <c r="M15" s="16">
        <f>+M5-M8</f>
        <v>2.0000000000000018E-2</v>
      </c>
      <c r="N15" s="15">
        <f>+M15</f>
        <v>2.0000000000000018E-2</v>
      </c>
    </row>
    <row r="17" spans="11:13" x14ac:dyDescent="0.3">
      <c r="K17" t="s">
        <v>31</v>
      </c>
      <c r="L17" t="s">
        <v>32</v>
      </c>
      <c r="M17">
        <f>+M4+M5-2*M8</f>
        <v>0.28000000000000003</v>
      </c>
    </row>
    <row r="18" spans="11:13" x14ac:dyDescent="0.3">
      <c r="L18" t="s">
        <v>33</v>
      </c>
    </row>
    <row r="19" spans="11:13" x14ac:dyDescent="0.3">
      <c r="L19" t="s">
        <v>34</v>
      </c>
    </row>
    <row r="20" spans="11:13" x14ac:dyDescent="0.3">
      <c r="L20" t="s"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BB4A-ACBD-4A17-8896-BA6D3D43F090}">
  <dimension ref="K12:O29"/>
  <sheetViews>
    <sheetView topLeftCell="H16" zoomScale="160" zoomScaleNormal="160" workbookViewId="0">
      <selection activeCell="L31" sqref="L31"/>
    </sheetView>
  </sheetViews>
  <sheetFormatPr baseColWidth="10" defaultRowHeight="14.4" x14ac:dyDescent="0.3"/>
  <cols>
    <col min="11" max="11" width="13.21875" bestFit="1" customWidth="1"/>
    <col min="12" max="12" width="23.6640625" bestFit="1" customWidth="1"/>
    <col min="13" max="13" width="7.88671875" customWidth="1"/>
    <col min="14" max="14" width="11" customWidth="1"/>
    <col min="16" max="16" width="13.21875" bestFit="1" customWidth="1"/>
    <col min="17" max="17" width="7.6640625" bestFit="1" customWidth="1"/>
    <col min="18" max="18" width="5.88671875" bestFit="1" customWidth="1"/>
    <col min="19" max="19" width="5.21875" bestFit="1" customWidth="1"/>
  </cols>
  <sheetData>
    <row r="12" spans="11:14" x14ac:dyDescent="0.3">
      <c r="K12" s="17"/>
      <c r="L12" s="17" t="s">
        <v>36</v>
      </c>
      <c r="M12" s="17" t="s">
        <v>37</v>
      </c>
      <c r="N12" s="17" t="s">
        <v>38</v>
      </c>
    </row>
    <row r="13" spans="11:14" x14ac:dyDescent="0.3">
      <c r="K13" s="17" t="s">
        <v>39</v>
      </c>
      <c r="L13" s="18">
        <v>0.22</v>
      </c>
      <c r="M13" s="18">
        <v>0.27</v>
      </c>
      <c r="N13" s="18">
        <v>0.49</v>
      </c>
    </row>
    <row r="14" spans="11:14" x14ac:dyDescent="0.3">
      <c r="K14" s="17" t="s">
        <v>40</v>
      </c>
      <c r="L14" s="18">
        <v>0.28000000000000003</v>
      </c>
      <c r="M14" s="18">
        <v>0.23</v>
      </c>
      <c r="N14" s="18">
        <v>0.51</v>
      </c>
    </row>
    <row r="15" spans="11:14" x14ac:dyDescent="0.3">
      <c r="K15" s="17" t="s">
        <v>38</v>
      </c>
      <c r="L15" s="18">
        <v>0.5</v>
      </c>
      <c r="M15" s="18">
        <v>0.5</v>
      </c>
      <c r="N15" s="18">
        <v>1</v>
      </c>
    </row>
    <row r="18" spans="11:15" x14ac:dyDescent="0.3">
      <c r="K18" s="19" t="s">
        <v>41</v>
      </c>
      <c r="L18" t="s">
        <v>42</v>
      </c>
      <c r="M18" s="16">
        <f>+N13</f>
        <v>0.49</v>
      </c>
      <c r="N18" s="15">
        <f>+M18</f>
        <v>0.49</v>
      </c>
    </row>
    <row r="20" spans="11:15" x14ac:dyDescent="0.3">
      <c r="K20" t="s">
        <v>29</v>
      </c>
      <c r="L20" t="s">
        <v>43</v>
      </c>
      <c r="M20">
        <f>+M13/M15</f>
        <v>0.54</v>
      </c>
      <c r="N20" s="15">
        <f>+M20</f>
        <v>0.54</v>
      </c>
    </row>
    <row r="22" spans="11:15" x14ac:dyDescent="0.3">
      <c r="K22" t="s">
        <v>44</v>
      </c>
      <c r="L22" t="s">
        <v>45</v>
      </c>
      <c r="M22">
        <f>+L13/L15</f>
        <v>0.44</v>
      </c>
      <c r="N22" s="15">
        <f>+M22</f>
        <v>0.44</v>
      </c>
    </row>
    <row r="24" spans="11:15" x14ac:dyDescent="0.3">
      <c r="K24" t="s">
        <v>46</v>
      </c>
      <c r="L24" t="s">
        <v>47</v>
      </c>
      <c r="M24" s="16">
        <f>+M13</f>
        <v>0.27</v>
      </c>
      <c r="O24" t="s">
        <v>48</v>
      </c>
    </row>
    <row r="25" spans="11:15" x14ac:dyDescent="0.3">
      <c r="L25" t="s">
        <v>49</v>
      </c>
      <c r="M25" s="16">
        <f>+N13*M15</f>
        <v>0.245</v>
      </c>
    </row>
    <row r="27" spans="11:15" x14ac:dyDescent="0.3">
      <c r="L27" t="s">
        <v>50</v>
      </c>
    </row>
    <row r="29" spans="11:15" x14ac:dyDescent="0.3">
      <c r="K29" t="s">
        <v>51</v>
      </c>
      <c r="L29" t="s">
        <v>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32D7-FC4C-4C6F-AEE5-C95DF2E44FEC}">
  <dimension ref="K2:O11"/>
  <sheetViews>
    <sheetView topLeftCell="J3" zoomScale="203" zoomScaleNormal="140" workbookViewId="0">
      <selection activeCell="O11" sqref="O11"/>
    </sheetView>
  </sheetViews>
  <sheetFormatPr baseColWidth="10" defaultRowHeight="14.4" x14ac:dyDescent="0.3"/>
  <cols>
    <col min="13" max="13" width="25.88671875" bestFit="1" customWidth="1"/>
  </cols>
  <sheetData>
    <row r="2" spans="11:15" x14ac:dyDescent="0.3">
      <c r="K2" t="s">
        <v>15</v>
      </c>
      <c r="L2" t="s">
        <v>53</v>
      </c>
    </row>
    <row r="3" spans="11:15" x14ac:dyDescent="0.3">
      <c r="L3" t="s">
        <v>54</v>
      </c>
    </row>
    <row r="5" spans="11:15" x14ac:dyDescent="0.3">
      <c r="K5" t="s">
        <v>18</v>
      </c>
      <c r="L5">
        <v>0.45</v>
      </c>
    </row>
    <row r="7" spans="11:15" x14ac:dyDescent="0.3">
      <c r="K7" t="s">
        <v>19</v>
      </c>
      <c r="L7" s="16">
        <v>0.7</v>
      </c>
    </row>
    <row r="8" spans="11:15" x14ac:dyDescent="0.3">
      <c r="M8" t="s">
        <v>55</v>
      </c>
    </row>
    <row r="9" spans="11:15" x14ac:dyDescent="0.3">
      <c r="K9" t="s">
        <v>22</v>
      </c>
      <c r="L9" t="s">
        <v>21</v>
      </c>
      <c r="M9" t="s">
        <v>56</v>
      </c>
      <c r="N9">
        <f>+L5*L7</f>
        <v>0.315</v>
      </c>
      <c r="O9" s="15">
        <f>+N9</f>
        <v>0.315</v>
      </c>
    </row>
    <row r="11" spans="11:15" x14ac:dyDescent="0.3">
      <c r="K11" t="s">
        <v>29</v>
      </c>
      <c r="L11" t="s">
        <v>57</v>
      </c>
      <c r="M11" t="s">
        <v>58</v>
      </c>
      <c r="N11" s="20">
        <f>+L5+L7-N9</f>
        <v>0.83499999999999996</v>
      </c>
      <c r="O11" s="15">
        <f>+N11</f>
        <v>0.83499999999999996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A883-ED21-404B-A225-355F6524E288}">
  <dimension ref="K1:O20"/>
  <sheetViews>
    <sheetView tabSelected="1" topLeftCell="K12" zoomScale="214" workbookViewId="0">
      <selection activeCell="M20" sqref="M20"/>
    </sheetView>
  </sheetViews>
  <sheetFormatPr baseColWidth="10" defaultRowHeight="14.4" x14ac:dyDescent="0.3"/>
  <cols>
    <col min="11" max="11" width="28.109375" bestFit="1" customWidth="1"/>
    <col min="12" max="12" width="21.44140625" customWidth="1"/>
  </cols>
  <sheetData>
    <row r="1" spans="11:15" x14ac:dyDescent="0.3">
      <c r="K1" t="s">
        <v>59</v>
      </c>
      <c r="L1" t="s">
        <v>60</v>
      </c>
    </row>
    <row r="2" spans="11:15" x14ac:dyDescent="0.3">
      <c r="K2" s="21"/>
      <c r="L2" s="21"/>
    </row>
    <row r="3" spans="11:15" x14ac:dyDescent="0.3">
      <c r="K3" s="21"/>
      <c r="L3" s="21"/>
    </row>
    <row r="4" spans="11:15" x14ac:dyDescent="0.3">
      <c r="K4" s="21"/>
      <c r="L4" s="21"/>
    </row>
    <row r="5" spans="11:15" x14ac:dyDescent="0.3">
      <c r="K5" s="21"/>
      <c r="L5" s="21"/>
    </row>
    <row r="6" spans="11:15" x14ac:dyDescent="0.3">
      <c r="K6" s="21"/>
      <c r="L6" s="21"/>
    </row>
    <row r="8" spans="11:15" x14ac:dyDescent="0.3">
      <c r="K8" t="s">
        <v>61</v>
      </c>
      <c r="L8" t="s">
        <v>62</v>
      </c>
    </row>
    <row r="9" spans="11:15" x14ac:dyDescent="0.3">
      <c r="L9" t="s">
        <v>63</v>
      </c>
    </row>
    <row r="10" spans="11:15" x14ac:dyDescent="0.3">
      <c r="L10" t="s">
        <v>64</v>
      </c>
    </row>
    <row r="11" spans="11:15" x14ac:dyDescent="0.3">
      <c r="L11" t="s">
        <v>65</v>
      </c>
    </row>
    <row r="13" spans="11:15" x14ac:dyDescent="0.3">
      <c r="K13" t="s">
        <v>66</v>
      </c>
      <c r="L13">
        <v>0.2</v>
      </c>
      <c r="N13" t="s">
        <v>72</v>
      </c>
      <c r="O13">
        <v>0.08</v>
      </c>
    </row>
    <row r="14" spans="11:15" x14ac:dyDescent="0.3">
      <c r="K14" t="s">
        <v>67</v>
      </c>
      <c r="L14">
        <f>1-L13</f>
        <v>0.8</v>
      </c>
      <c r="N14" t="s">
        <v>73</v>
      </c>
      <c r="O14">
        <f>1-O13</f>
        <v>0.92</v>
      </c>
    </row>
    <row r="15" spans="11:15" x14ac:dyDescent="0.3">
      <c r="K15" t="s">
        <v>68</v>
      </c>
      <c r="L15">
        <v>0.02</v>
      </c>
    </row>
    <row r="16" spans="11:15" x14ac:dyDescent="0.3">
      <c r="K16" t="s">
        <v>69</v>
      </c>
      <c r="L16">
        <f>1-L15</f>
        <v>0.98</v>
      </c>
    </row>
    <row r="18" spans="11:14" x14ac:dyDescent="0.3">
      <c r="K18" t="s">
        <v>70</v>
      </c>
    </row>
    <row r="19" spans="11:14" x14ac:dyDescent="0.3">
      <c r="K19" t="s">
        <v>71</v>
      </c>
      <c r="L19">
        <f>+O13*L13+O14*L15</f>
        <v>3.44E-2</v>
      </c>
      <c r="M19" s="15">
        <f>+L19</f>
        <v>3.44E-2</v>
      </c>
      <c r="N19">
        <f>500000*M19</f>
        <v>17200</v>
      </c>
    </row>
    <row r="20" spans="11:14" x14ac:dyDescent="0.3">
      <c r="K20" t="s">
        <v>74</v>
      </c>
      <c r="L20" s="20">
        <f>+O13*L13/L19</f>
        <v>0.46511627906976744</v>
      </c>
      <c r="M20" s="15">
        <f>+L20</f>
        <v>0.46511627906976744</v>
      </c>
    </row>
  </sheetData>
  <mergeCells count="2">
    <mergeCell ref="K2:K6"/>
    <mergeCell ref="L2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uca</dc:creator>
  <cp:lastModifiedBy>Daisy Michelle Molina</cp:lastModifiedBy>
  <dcterms:created xsi:type="dcterms:W3CDTF">2026-05-06T23:53:26Z</dcterms:created>
  <dcterms:modified xsi:type="dcterms:W3CDTF">2026-05-09T18:01:13Z</dcterms:modified>
</cp:coreProperties>
</file>