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2375" windowHeight="8415" tabRatio="798" activeTab="1"/>
  </bookViews>
  <sheets>
    <sheet name="Data" sheetId="2" r:id="rId1"/>
    <sheet name="BCs" sheetId="1" r:id="rId2"/>
    <sheet name="Water Pressure" sheetId="9" r:id="rId3"/>
    <sheet name="Flow Lines" sheetId="14" r:id="rId4"/>
    <sheet name="Uptlift Pressure" sheetId="13" r:id="rId5"/>
    <sheet name="2D-FL" sheetId="17" r:id="rId6"/>
    <sheet name="2D-EL" sheetId="5" r:id="rId7"/>
    <sheet name="2D-EL(2)" sheetId="16" r:id="rId8"/>
    <sheet name="2D EL (Blue)" sheetId="11" r:id="rId9"/>
  </sheets>
  <definedNames>
    <definedName name="flines">Data!$E$9</definedName>
    <definedName name="iter">Data!$E$6</definedName>
    <definedName name="kx">Data!$E$7</definedName>
    <definedName name="kz">Data!$E$8</definedName>
    <definedName name="start">Data!$E$5</definedName>
  </definedNames>
  <calcPr calcId="125725" iterate="1" iterateCount="1500"/>
</workbook>
</file>

<file path=xl/calcChain.xml><?xml version="1.0" encoding="utf-8"?>
<calcChain xmlns="http://schemas.openxmlformats.org/spreadsheetml/2006/main">
  <c r="AC41" i="14"/>
  <c r="AQ33"/>
  <c r="AQ34"/>
  <c r="AQ35"/>
  <c r="AQ36"/>
  <c r="AQ37"/>
  <c r="AQ38"/>
  <c r="AQ39"/>
  <c r="AQ40"/>
  <c r="AB41"/>
  <c r="AD41"/>
  <c r="AE41"/>
  <c r="AF41"/>
  <c r="AG41"/>
  <c r="AH41"/>
  <c r="AI41"/>
  <c r="AJ41"/>
  <c r="AK41"/>
  <c r="AL41"/>
  <c r="AM41"/>
  <c r="AN41"/>
  <c r="AO41"/>
  <c r="AP41"/>
  <c r="AQ41"/>
  <c r="F112" i="9"/>
  <c r="G112"/>
  <c r="H112"/>
  <c r="I112"/>
  <c r="J112"/>
  <c r="K112"/>
  <c r="L112"/>
  <c r="M112"/>
  <c r="N112"/>
  <c r="O112"/>
  <c r="P112"/>
  <c r="Q112"/>
  <c r="R112"/>
  <c r="AF112"/>
  <c r="AG112"/>
  <c r="AH112"/>
  <c r="AI112"/>
  <c r="AJ112"/>
  <c r="AK112"/>
  <c r="AL112"/>
  <c r="AM112"/>
  <c r="AN112"/>
  <c r="AO112"/>
  <c r="AP112"/>
  <c r="AQ112"/>
  <c r="AR112"/>
  <c r="AS112"/>
  <c r="E11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E72"/>
  <c r="AA4"/>
  <c r="P4"/>
  <c r="AA41" i="14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40"/>
  <c r="C39"/>
  <c r="C38"/>
  <c r="C37"/>
  <c r="C36"/>
  <c r="C35"/>
  <c r="C34"/>
  <c r="AC33"/>
  <c r="C33"/>
  <c r="R6"/>
  <c r="G6"/>
  <c r="Y6" i="1"/>
  <c r="N6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E6" i="2"/>
  <c r="D33" i="14"/>
  <c r="E33"/>
  <c r="F33"/>
  <c r="G33"/>
  <c r="H33"/>
  <c r="I33"/>
  <c r="J33"/>
  <c r="K33"/>
  <c r="L33"/>
  <c r="M33"/>
  <c r="N33"/>
  <c r="O33"/>
  <c r="W33"/>
  <c r="X33"/>
  <c r="Y33"/>
  <c r="Z33"/>
  <c r="AA33"/>
  <c r="AB33"/>
  <c r="AE33"/>
  <c r="AF33"/>
  <c r="AG33"/>
  <c r="AH33"/>
  <c r="AI33"/>
  <c r="AJ33"/>
  <c r="AK33"/>
  <c r="AL33"/>
  <c r="AM33"/>
  <c r="AN33"/>
  <c r="AO33"/>
  <c r="AP33"/>
  <c r="D34"/>
  <c r="E34"/>
  <c r="F34"/>
  <c r="G34"/>
  <c r="H34"/>
  <c r="I34"/>
  <c r="J34"/>
  <c r="K34"/>
  <c r="L34"/>
  <c r="M34"/>
  <c r="N34"/>
  <c r="O34"/>
  <c r="AE34"/>
  <c r="AF34"/>
  <c r="AG34"/>
  <c r="AH34"/>
  <c r="AI34"/>
  <c r="AJ34"/>
  <c r="AK34"/>
  <c r="AL34"/>
  <c r="AM34"/>
  <c r="AN34"/>
  <c r="AO34"/>
  <c r="AP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E35"/>
  <c r="AF35"/>
  <c r="AG35"/>
  <c r="AH35"/>
  <c r="AI35"/>
  <c r="AJ35"/>
  <c r="AK35"/>
  <c r="AL35"/>
  <c r="AM35"/>
  <c r="AN35"/>
  <c r="AO35"/>
  <c r="AP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E36"/>
  <c r="AF36"/>
  <c r="AG36"/>
  <c r="AH36"/>
  <c r="AI36"/>
  <c r="AJ36"/>
  <c r="AK36"/>
  <c r="AL36"/>
  <c r="AM36"/>
  <c r="AN36"/>
  <c r="AO36"/>
  <c r="AP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E37"/>
  <c r="AF37"/>
  <c r="AG37"/>
  <c r="AH37"/>
  <c r="AI37"/>
  <c r="AJ37"/>
  <c r="AK37"/>
  <c r="AL37"/>
  <c r="AM37"/>
  <c r="AN37"/>
  <c r="AO37"/>
  <c r="AP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E30" i="9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</calcChain>
</file>

<file path=xl/sharedStrings.xml><?xml version="1.0" encoding="utf-8"?>
<sst xmlns="http://schemas.openxmlformats.org/spreadsheetml/2006/main" count="21" uniqueCount="16">
  <si>
    <t>Number of Iterations:</t>
  </si>
  <si>
    <t>y</t>
  </si>
  <si>
    <r>
      <t>k</t>
    </r>
    <r>
      <rPr>
        <vertAlign val="subscript"/>
        <sz val="72"/>
        <color theme="1"/>
        <rFont val="Calibri"/>
        <family val="2"/>
        <scheme val="minor"/>
      </rPr>
      <t>x</t>
    </r>
    <r>
      <rPr>
        <sz val="72"/>
        <color theme="1"/>
        <rFont val="Calibri"/>
        <family val="2"/>
        <scheme val="minor"/>
      </rPr>
      <t>:</t>
    </r>
  </si>
  <si>
    <r>
      <t>k</t>
    </r>
    <r>
      <rPr>
        <vertAlign val="subscript"/>
        <sz val="72"/>
        <color theme="1"/>
        <rFont val="Calibri"/>
        <family val="2"/>
        <scheme val="minor"/>
      </rPr>
      <t>z</t>
    </r>
    <r>
      <rPr>
        <sz val="72"/>
        <color theme="1"/>
        <rFont val="Calibri"/>
        <family val="2"/>
        <scheme val="minor"/>
      </rPr>
      <t>:</t>
    </r>
  </si>
  <si>
    <t>Start? (y/n):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</si>
  <si>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: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</si>
  <si>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>:</t>
    </r>
  </si>
  <si>
    <t>Problem 1</t>
  </si>
  <si>
    <t>2D Seepage Flow in a Soil (Isotropic or Non-Isotropic)</t>
  </si>
  <si>
    <t>ELEVATION (FT)</t>
  </si>
  <si>
    <t>Water Pressure</t>
  </si>
  <si>
    <t>m:</t>
  </si>
  <si>
    <t>Pressure Head</t>
  </si>
  <si>
    <r>
      <rPr>
        <sz val="72"/>
        <color theme="1"/>
        <rFont val="Calibri"/>
        <family val="2"/>
        <scheme val="minor"/>
      </rPr>
      <t>h</t>
    </r>
    <r>
      <rPr>
        <vertAlign val="subscript"/>
        <sz val="72"/>
        <color theme="1"/>
        <rFont val="Calibri"/>
        <family val="2"/>
        <scheme val="minor"/>
      </rPr>
      <t>w</t>
    </r>
    <r>
      <rPr>
        <sz val="72"/>
        <color theme="1"/>
        <rFont val="Symbol"/>
        <family val="1"/>
        <charset val="2"/>
      </rPr>
      <t>:</t>
    </r>
  </si>
  <si>
    <t>Number of Flow Lines:</t>
  </si>
  <si>
    <t>DATUM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</si>
</sst>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7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2"/>
      <color theme="1"/>
      <name val="Symbol"/>
      <family val="1"/>
      <charset val="2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3" borderId="1" xfId="0" applyNumberFormat="1" applyFill="1" applyBorder="1" applyAlignment="1">
      <alignment horizontal="center" vertical="center"/>
    </xf>
    <xf numFmtId="0" fontId="0" fillId="6" borderId="0" xfId="0" applyFill="1"/>
    <xf numFmtId="2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5" xfId="0" applyFill="1" applyBorder="1"/>
    <xf numFmtId="0" fontId="1" fillId="6" borderId="5" xfId="0" applyFont="1" applyFill="1" applyBorder="1" applyAlignment="1">
      <alignment horizontal="right" vertic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2" xfId="0" applyFill="1" applyBorder="1"/>
    <xf numFmtId="0" fontId="0" fillId="7" borderId="0" xfId="0" applyFill="1" applyBorder="1"/>
    <xf numFmtId="0" fontId="0" fillId="7" borderId="16" xfId="0" applyFill="1" applyBorder="1"/>
    <xf numFmtId="0" fontId="0" fillId="6" borderId="17" xfId="0" applyFill="1" applyBorder="1"/>
    <xf numFmtId="2" fontId="0" fillId="4" borderId="18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0" fillId="7" borderId="17" xfId="0" applyFill="1" applyBorder="1"/>
    <xf numFmtId="2" fontId="0" fillId="5" borderId="23" xfId="0" applyNumberForma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6" borderId="24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/>
    </xf>
    <xf numFmtId="2" fontId="8" fillId="9" borderId="24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0" fontId="0" fillId="6" borderId="28" xfId="0" applyFill="1" applyBorder="1"/>
    <xf numFmtId="2" fontId="0" fillId="4" borderId="22" xfId="0" applyNumberForma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6" borderId="0" xfId="0" applyFont="1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right" vertical="center" wrapText="1"/>
    </xf>
    <xf numFmtId="0" fontId="10" fillId="7" borderId="16" xfId="0" applyFont="1" applyFill="1" applyBorder="1" applyAlignment="1">
      <alignment horizontal="left" vertical="center" wrapText="1"/>
    </xf>
    <xf numFmtId="0" fontId="10" fillId="7" borderId="0" xfId="0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left" vertical="center" wrapText="1"/>
    </xf>
    <xf numFmtId="0" fontId="10" fillId="7" borderId="30" xfId="0" applyFont="1" applyFill="1" applyBorder="1" applyAlignment="1">
      <alignment horizontal="left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right" vertical="top" wrapText="1"/>
    </xf>
    <xf numFmtId="0" fontId="2" fillId="6" borderId="0" xfId="0" applyFont="1" applyFill="1" applyBorder="1" applyAlignment="1">
      <alignment horizontal="right" vertical="top" wrapText="1"/>
    </xf>
    <xf numFmtId="0" fontId="2" fillId="6" borderId="0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UPLIFT PRESSURE ON THE DAM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4925">
              <a:noFill/>
            </a:ln>
          </c:spPr>
          <c:marker>
            <c:symbol val="diamond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ysClr val="windowText" lastClr="000000">
                    <a:lumMod val="85000"/>
                    <a:lumOff val="15000"/>
                  </a:sysClr>
                </a:solidFill>
              </a:ln>
            </c:spPr>
          </c:marker>
          <c:dLbls>
            <c:delete val="1"/>
          </c:dLbls>
          <c:trendline>
            <c:spPr>
              <a:ln w="31750">
                <a:solidFill>
                  <a:schemeClr val="tx1">
                    <a:lumMod val="85000"/>
                    <a:lumOff val="15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9.3971286592947623E-2"/>
                  <c:y val="9.097018036948477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9050">
                  <a:solidFill>
                    <a:schemeClr val="tx1"/>
                  </a:solidFill>
                </a:ln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'Water Pressure'!$S$112:$AE$112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'Water Pressure'!$S$113:$AE$113</c:f>
              <c:numCache>
                <c:formatCode>0.00</c:formatCode>
                <c:ptCount val="13"/>
                <c:pt idx="0">
                  <c:v>1338.6743061530271</c:v>
                </c:pt>
                <c:pt idx="1">
                  <c:v>1248.9901184379789</c:v>
                </c:pt>
                <c:pt idx="2">
                  <c:v>1181.3802113434331</c:v>
                </c:pt>
                <c:pt idx="3">
                  <c:v>1121.9515072481161</c:v>
                </c:pt>
                <c:pt idx="4">
                  <c:v>1065.886484335708</c:v>
                </c:pt>
                <c:pt idx="5">
                  <c:v>1011.4371205222569</c:v>
                </c:pt>
                <c:pt idx="6">
                  <c:v>957.98150051438188</c:v>
                </c:pt>
                <c:pt idx="7">
                  <c:v>905.43182745414333</c:v>
                </c:pt>
                <c:pt idx="8">
                  <c:v>854.15914583093354</c:v>
                </c:pt>
                <c:pt idx="9">
                  <c:v>805.26082969960305</c:v>
                </c:pt>
                <c:pt idx="10">
                  <c:v>761.27420364091267</c:v>
                </c:pt>
                <c:pt idx="11">
                  <c:v>727.47435754548712</c:v>
                </c:pt>
                <c:pt idx="12">
                  <c:v>713.04265254338225</c:v>
                </c:pt>
              </c:numCache>
            </c:numRef>
          </c:yVal>
        </c:ser>
        <c:dLbls>
          <c:showVal val="1"/>
        </c:dLbls>
        <c:axId val="89494272"/>
        <c:axId val="89496192"/>
      </c:scatterChart>
      <c:valAx>
        <c:axId val="89494272"/>
        <c:scaling>
          <c:orientation val="minMax"/>
          <c:max val="60"/>
          <c:min val="0"/>
        </c:scaling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x: </a:t>
                </a:r>
                <a:r>
                  <a:rPr lang="en-US" sz="1400" b="0"/>
                  <a:t>Length</a:t>
                </a:r>
                <a:r>
                  <a:rPr lang="en-US" sz="1400" b="0" baseline="0"/>
                  <a:t> of the Dam (ft)</a:t>
                </a:r>
                <a:endParaRPr lang="en-US" sz="1400" b="0"/>
              </a:p>
            </c:rich>
          </c:tx>
          <c:layout/>
        </c:title>
        <c:numFmt formatCode="0.00" sourceLinked="1"/>
        <c:tickLblPos val="nextTo"/>
        <c:spPr>
          <a:ln w="25400">
            <a:solidFill>
              <a:sysClr val="windowText" lastClr="000000"/>
            </a:solidFill>
          </a:ln>
        </c:spPr>
        <c:crossAx val="89496192"/>
        <c:crosses val="autoZero"/>
        <c:crossBetween val="midCat"/>
      </c:valAx>
      <c:valAx>
        <c:axId val="8949619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y: </a:t>
                </a:r>
                <a:r>
                  <a:rPr lang="en-US" sz="1400" b="0"/>
                  <a:t>Water</a:t>
                </a:r>
                <a:r>
                  <a:rPr lang="en-US" sz="1400" b="0" baseline="0"/>
                  <a:t> Pressure (pcf)</a:t>
                </a:r>
                <a:endParaRPr lang="en-US" sz="1400" b="0"/>
              </a:p>
            </c:rich>
          </c:tx>
          <c:layout/>
        </c:title>
        <c:numFmt formatCode="0.00" sourceLinked="1"/>
        <c:tickLblPos val="nextTo"/>
        <c:spPr>
          <a:ln w="25400">
            <a:solidFill>
              <a:sysClr val="windowText" lastClr="000000"/>
            </a:solidFill>
          </a:ln>
        </c:spPr>
        <c:crossAx val="89494272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view3D>
      <c:rotX val="-90"/>
      <c:rotY val="0"/>
      <c:perspective val="0"/>
    </c:view3D>
    <c:plotArea>
      <c:layout>
        <c:manualLayout>
          <c:layoutTarget val="inner"/>
          <c:xMode val="edge"/>
          <c:yMode val="edge"/>
          <c:x val="1.2503697100319806E-2"/>
          <c:y val="0.20985952059619942"/>
          <c:w val="0.95838553108355862"/>
          <c:h val="0.48245238835959725"/>
        </c:manualLayout>
      </c:layout>
      <c:surface3DChart>
        <c:ser>
          <c:idx val="0"/>
          <c:order val="0"/>
          <c:val>
            <c:numRef>
              <c:f>'Flow Lines'!$C$33:$AQ$33</c:f>
              <c:numCache>
                <c:formatCode>0.00</c:formatCode>
                <c:ptCount val="41"/>
                <c:pt idx="0">
                  <c:v>10</c:v>
                </c:pt>
                <c:pt idx="1">
                  <c:v>9.7675868515407593</c:v>
                </c:pt>
                <c:pt idx="2">
                  <c:v>9.5259614597708087</c:v>
                </c:pt>
                <c:pt idx="3">
                  <c:v>9.2654593671223822</c:v>
                </c:pt>
                <c:pt idx="4">
                  <c:v>8.9754579329975712</c:v>
                </c:pt>
                <c:pt idx="5">
                  <c:v>8.6437454764166315</c:v>
                </c:pt>
                <c:pt idx="6">
                  <c:v>8.2556510000464272</c:v>
                </c:pt>
                <c:pt idx="7">
                  <c:v>7.792728079504605</c:v>
                </c:pt>
                <c:pt idx="8">
                  <c:v>7.2305978321128794</c:v>
                </c:pt>
                <c:pt idx="9">
                  <c:v>6.5351838302896965</c:v>
                </c:pt>
                <c:pt idx="10">
                  <c:v>5.6559626850126765</c:v>
                </c:pt>
                <c:pt idx="11">
                  <c:v>4.5147458151198698</c:v>
                </c:pt>
                <c:pt idx="12">
                  <c:v>2.9956096928455578</c:v>
                </c:pt>
                <c:pt idx="13">
                  <c:v>1</c:v>
                </c:pt>
                <c:pt idx="19">
                  <c:v>1</c:v>
                </c:pt>
                <c:pt idx="20">
                  <c:v>1.0030917210580557</c:v>
                </c:pt>
                <c:pt idx="21">
                  <c:v>1.0123668842322227</c:v>
                </c:pt>
                <c:pt idx="22">
                  <c:v>1.0463758158708347</c:v>
                </c:pt>
                <c:pt idx="23">
                  <c:v>1.1731363792511165</c:v>
                </c:pt>
                <c:pt idx="24">
                  <c:v>1.6461697011336311</c:v>
                </c:pt>
                <c:pt idx="25">
                  <c:v>3.4115424252834079</c:v>
                </c:pt>
                <c:pt idx="26">
                  <c:v>10</c:v>
                </c:pt>
                <c:pt idx="27">
                  <c:v>1</c:v>
                </c:pt>
                <c:pt idx="28">
                  <c:v>2.3098655844342901</c:v>
                </c:pt>
                <c:pt idx="29">
                  <c:v>3.5372112141966543</c:v>
                </c:pt>
                <c:pt idx="30">
                  <c:v>4.6345022010912711</c:v>
                </c:pt>
                <c:pt idx="31">
                  <c:v>5.5876344673086979</c:v>
                </c:pt>
                <c:pt idx="32">
                  <c:v>6.4028698890835223</c:v>
                </c:pt>
                <c:pt idx="33">
                  <c:v>7.0959238324675837</c:v>
                </c:pt>
                <c:pt idx="34">
                  <c:v>7.6855565796482077</c:v>
                </c:pt>
                <c:pt idx="35">
                  <c:v>8.1904635397638827</c:v>
                </c:pt>
                <c:pt idx="36">
                  <c:v>8.6280338083851547</c:v>
                </c:pt>
                <c:pt idx="37">
                  <c:v>9.0140428100158694</c:v>
                </c:pt>
                <c:pt idx="38">
                  <c:v>9.3627750082297325</c:v>
                </c:pt>
                <c:pt idx="39">
                  <c:v>9.6873300693073716</c:v>
                </c:pt>
                <c:pt idx="40">
                  <c:v>10</c:v>
                </c:pt>
              </c:numCache>
            </c:numRef>
          </c:val>
        </c:ser>
        <c:ser>
          <c:idx val="1"/>
          <c:order val="1"/>
          <c:val>
            <c:numRef>
              <c:f>'Flow Lines'!$C$34:$AQ$34</c:f>
              <c:numCache>
                <c:formatCode>0.00</c:formatCode>
                <c:ptCount val="41"/>
                <c:pt idx="0">
                  <c:v>10</c:v>
                </c:pt>
                <c:pt idx="1">
                  <c:v>9.7721929731961126</c:v>
                </c:pt>
                <c:pt idx="2">
                  <c:v>9.5353998102100483</c:v>
                </c:pt>
                <c:pt idx="3">
                  <c:v>9.2802090378605762</c:v>
                </c:pt>
                <c:pt idx="4">
                  <c:v>8.9963134442256347</c:v>
                </c:pt>
                <c:pt idx="5">
                  <c:v>8.6719364863112638</c:v>
                </c:pt>
                <c:pt idx="6">
                  <c:v>8.2930652221322365</c:v>
                </c:pt>
                <c:pt idx="7">
                  <c:v>7.8423317429295567</c:v>
                </c:pt>
                <c:pt idx="8">
                  <c:v>7.2972397093286077</c:v>
                </c:pt>
                <c:pt idx="9">
                  <c:v>6.6270874020166159</c:v>
                </c:pt>
                <c:pt idx="10">
                  <c:v>5.7869605473205707</c:v>
                </c:pt>
                <c:pt idx="11">
                  <c:v>4.703705441310623</c:v>
                </c:pt>
                <c:pt idx="12">
                  <c:v>3.2338464781311802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2.3511255617702531</c:v>
                </c:pt>
                <c:pt idx="29">
                  <c:v>3.6022385356305278</c:v>
                </c:pt>
                <c:pt idx="30">
                  <c:v>4.7065815614298669</c:v>
                </c:pt>
                <c:pt idx="31">
                  <c:v>5.6565828895300001</c:v>
                </c:pt>
                <c:pt idx="32">
                  <c:v>6.4639606282789028</c:v>
                </c:pt>
                <c:pt idx="33">
                  <c:v>7.1476344305693029</c:v>
                </c:pt>
                <c:pt idx="34">
                  <c:v>7.7279194731806822</c:v>
                </c:pt>
                <c:pt idx="35">
                  <c:v>8.2241318855110865</c:v>
                </c:pt>
                <c:pt idx="36">
                  <c:v>8.6538144418804315</c:v>
                </c:pt>
                <c:pt idx="37">
                  <c:v>9.0326812117242952</c:v>
                </c:pt>
                <c:pt idx="38">
                  <c:v>9.3748635767978463</c:v>
                </c:pt>
                <c:pt idx="39">
                  <c:v>9.693272634499877</c:v>
                </c:pt>
                <c:pt idx="40">
                  <c:v>10</c:v>
                </c:pt>
              </c:numCache>
            </c:numRef>
          </c:val>
        </c:ser>
        <c:ser>
          <c:idx val="2"/>
          <c:order val="2"/>
          <c:val>
            <c:numRef>
              <c:f>'Flow Lines'!$C$35:$AQ$35</c:f>
              <c:numCache>
                <c:formatCode>0.00</c:formatCode>
                <c:ptCount val="41"/>
                <c:pt idx="0">
                  <c:v>10</c:v>
                </c:pt>
                <c:pt idx="1">
                  <c:v>9.7857852310336426</c:v>
                </c:pt>
                <c:pt idx="2">
                  <c:v>9.5632357700126978</c:v>
                </c:pt>
                <c:pt idx="3">
                  <c:v>9.323663529884243</c:v>
                </c:pt>
                <c:pt idx="4">
                  <c:v>9.0576503197331313</c:v>
                </c:pt>
                <c:pt idx="5">
                  <c:v>8.754621802470556</c:v>
                </c:pt>
                <c:pt idx="6">
                  <c:v>8.4023416592416975</c:v>
                </c:pt>
                <c:pt idx="7">
                  <c:v>7.9862939607527785</c:v>
                </c:pt>
                <c:pt idx="8">
                  <c:v>7.4889418602553794</c:v>
                </c:pt>
                <c:pt idx="9">
                  <c:v>6.8889655211275871</c:v>
                </c:pt>
                <c:pt idx="10">
                  <c:v>6.1610866609423711</c:v>
                </c:pt>
                <c:pt idx="11">
                  <c:v>5.2792689246708724</c:v>
                </c:pt>
                <c:pt idx="12">
                  <c:v>4.236070778368541</c:v>
                </c:pt>
                <c:pt idx="13">
                  <c:v>3.140073244927406</c:v>
                </c:pt>
                <c:pt idx="14">
                  <c:v>2.7102892581486686</c:v>
                </c:pt>
                <c:pt idx="15">
                  <c:v>2.5135351922860325</c:v>
                </c:pt>
                <c:pt idx="16">
                  <c:v>2.4101242337544071</c:v>
                </c:pt>
                <c:pt idx="17">
                  <c:v>2.3480352325949454</c:v>
                </c:pt>
                <c:pt idx="18">
                  <c:v>2.3042666150224846</c:v>
                </c:pt>
                <c:pt idx="19">
                  <c:v>2.2661105305045801</c:v>
                </c:pt>
                <c:pt idx="20">
                  <c:v>2.2240518883533333</c:v>
                </c:pt>
                <c:pt idx="21">
                  <c:v>2.1681011190105144</c:v>
                </c:pt>
                <c:pt idx="22">
                  <c:v>2.0848296221885412</c:v>
                </c:pt>
                <c:pt idx="23">
                  <c:v>1.9541956774623908</c:v>
                </c:pt>
                <c:pt idx="24">
                  <c:v>1.7471309846878929</c:v>
                </c:pt>
                <c:pt idx="25">
                  <c:v>1.4304247992246539</c:v>
                </c:pt>
                <c:pt idx="26">
                  <c:v>1</c:v>
                </c:pt>
                <c:pt idx="27">
                  <c:v>1</c:v>
                </c:pt>
                <c:pt idx="28">
                  <c:v>2.4923981270161937</c:v>
                </c:pt>
                <c:pt idx="29">
                  <c:v>3.814035805125338</c:v>
                </c:pt>
                <c:pt idx="30">
                  <c:v>4.9330026194676684</c:v>
                </c:pt>
                <c:pt idx="31">
                  <c:v>5.8681549011025345</c:v>
                </c:pt>
                <c:pt idx="32">
                  <c:v>6.6487553039327878</c:v>
                </c:pt>
                <c:pt idx="33">
                  <c:v>7.3027337883500421</c:v>
                </c:pt>
                <c:pt idx="34">
                  <c:v>7.8543549969941324</c:v>
                </c:pt>
                <c:pt idx="35">
                  <c:v>8.3243300872193533</c:v>
                </c:pt>
                <c:pt idx="36">
                  <c:v>8.7304108619011949</c:v>
                </c:pt>
                <c:pt idx="37">
                  <c:v>9.088004018203037</c:v>
                </c:pt>
                <c:pt idx="38">
                  <c:v>9.4107254527374788</c:v>
                </c:pt>
                <c:pt idx="39">
                  <c:v>9.7108968918942882</c:v>
                </c:pt>
                <c:pt idx="40">
                  <c:v>10</c:v>
                </c:pt>
              </c:numCache>
            </c:numRef>
          </c:val>
        </c:ser>
        <c:ser>
          <c:idx val="3"/>
          <c:order val="3"/>
          <c:val>
            <c:numRef>
              <c:f>'Flow Lines'!$C$36:$AQ$36</c:f>
              <c:numCache>
                <c:formatCode>0.00</c:formatCode>
                <c:ptCount val="41"/>
                <c:pt idx="0">
                  <c:v>10</c:v>
                </c:pt>
                <c:pt idx="1">
                  <c:v>9.8077121809257619</c:v>
                </c:pt>
                <c:pt idx="2">
                  <c:v>9.6080945089228553</c:v>
                </c:pt>
                <c:pt idx="3">
                  <c:v>9.3935589919305684</c:v>
                </c:pt>
                <c:pt idx="4">
                  <c:v>9.1560025023520879</c:v>
                </c:pt>
                <c:pt idx="5">
                  <c:v>8.8865587445961314</c:v>
                </c:pt>
                <c:pt idx="6">
                  <c:v>8.5753856516112226</c:v>
                </c:pt>
                <c:pt idx="7">
                  <c:v>8.211560580584484</c:v>
                </c:pt>
                <c:pt idx="8">
                  <c:v>7.7832682498125436</c:v>
                </c:pt>
                <c:pt idx="9">
                  <c:v>7.2787461612959818</c:v>
                </c:pt>
                <c:pt idx="10">
                  <c:v>6.6891516506504551</c:v>
                </c:pt>
                <c:pt idx="11">
                  <c:v>6.0162128180619536</c:v>
                </c:pt>
                <c:pt idx="12">
                  <c:v>5.2910944657447052</c:v>
                </c:pt>
                <c:pt idx="13">
                  <c:v>4.613932943192415</c:v>
                </c:pt>
                <c:pt idx="14">
                  <c:v>4.1875485953812355</c:v>
                </c:pt>
                <c:pt idx="15">
                  <c:v>3.9337272772410548</c:v>
                </c:pt>
                <c:pt idx="16">
                  <c:v>3.7789265101366509</c:v>
                </c:pt>
                <c:pt idx="17">
                  <c:v>3.6777500816028885</c:v>
                </c:pt>
                <c:pt idx="18">
                  <c:v>3.6029206969904126</c:v>
                </c:pt>
                <c:pt idx="19">
                  <c:v>3.5361236186425025</c:v>
                </c:pt>
                <c:pt idx="20">
                  <c:v>3.4619959038982393</c:v>
                </c:pt>
                <c:pt idx="21">
                  <c:v>3.3635229655001826</c:v>
                </c:pt>
                <c:pt idx="22">
                  <c:v>3.2170216922812598</c:v>
                </c:pt>
                <c:pt idx="23">
                  <c:v>2.984822102973129</c:v>
                </c:pt>
                <c:pt idx="24">
                  <c:v>2.6039034620645269</c:v>
                </c:pt>
                <c:pt idx="25">
                  <c:v>1.9745682122107229</c:v>
                </c:pt>
                <c:pt idx="26">
                  <c:v>1</c:v>
                </c:pt>
                <c:pt idx="27">
                  <c:v>1</c:v>
                </c:pt>
                <c:pt idx="28">
                  <c:v>2.8044311411691845</c:v>
                </c:pt>
                <c:pt idx="29">
                  <c:v>4.2285039383869627</c:v>
                </c:pt>
                <c:pt idx="30">
                  <c:v>5.3432382102129345</c:v>
                </c:pt>
                <c:pt idx="31">
                  <c:v>6.2342787914796824</c:v>
                </c:pt>
                <c:pt idx="32">
                  <c:v>6.9601718979996736</c:v>
                </c:pt>
                <c:pt idx="33">
                  <c:v>7.5601904219039433</c:v>
                </c:pt>
                <c:pt idx="34">
                  <c:v>8.0624366392264548</c:v>
                </c:pt>
                <c:pt idx="35">
                  <c:v>8.4884226044709976</c:v>
                </c:pt>
                <c:pt idx="36">
                  <c:v>8.855494900301963</c:v>
                </c:pt>
                <c:pt idx="37">
                  <c:v>9.1781985464491846</c:v>
                </c:pt>
                <c:pt idx="38">
                  <c:v>9.4691373240547438</c:v>
                </c:pt>
                <c:pt idx="39">
                  <c:v>9.7395894803397951</c:v>
                </c:pt>
                <c:pt idx="40">
                  <c:v>10</c:v>
                </c:pt>
              </c:numCache>
            </c:numRef>
          </c:val>
        </c:ser>
        <c:ser>
          <c:idx val="4"/>
          <c:order val="4"/>
          <c:val>
            <c:numRef>
              <c:f>'Flow Lines'!$C$37:$AQ$37</c:f>
              <c:numCache>
                <c:formatCode>0.00</c:formatCode>
                <c:ptCount val="41"/>
                <c:pt idx="0">
                  <c:v>10</c:v>
                </c:pt>
                <c:pt idx="1">
                  <c:v>9.8369689837465497</c:v>
                </c:pt>
                <c:pt idx="2">
                  <c:v>9.6678710928223968</c:v>
                </c:pt>
                <c:pt idx="3">
                  <c:v>9.4864754265630928</c:v>
                </c:pt>
                <c:pt idx="4">
                  <c:v>9.2862419531485259</c:v>
                </c:pt>
                <c:pt idx="5">
                  <c:v>9.0602250219506608</c:v>
                </c:pt>
                <c:pt idx="6">
                  <c:v>8.8010816220225792</c:v>
                </c:pt>
                <c:pt idx="7">
                  <c:v>8.5012944601613931</c:v>
                </c:pt>
                <c:pt idx="8">
                  <c:v>8.1538243971143292</c:v>
                </c:pt>
                <c:pt idx="9">
                  <c:v>7.7535992235933406</c:v>
                </c:pt>
                <c:pt idx="10">
                  <c:v>7.3005609623015131</c:v>
                </c:pt>
                <c:pt idx="11">
                  <c:v>6.8053362311817818</c:v>
                </c:pt>
                <c:pt idx="12">
                  <c:v>6.2981613233559104</c:v>
                </c:pt>
                <c:pt idx="13">
                  <c:v>5.8370154667163163</c:v>
                </c:pt>
                <c:pt idx="14">
                  <c:v>5.4922449029428062</c:v>
                </c:pt>
                <c:pt idx="15">
                  <c:v>5.2548988111603006</c:v>
                </c:pt>
                <c:pt idx="16">
                  <c:v>5.0941044479482525</c:v>
                </c:pt>
                <c:pt idx="17">
                  <c:v>4.981117886689546</c:v>
                </c:pt>
                <c:pt idx="18">
                  <c:v>4.8935424726937757</c:v>
                </c:pt>
                <c:pt idx="19">
                  <c:v>4.8134673431767787</c:v>
                </c:pt>
                <c:pt idx="20">
                  <c:v>4.7242851430969388</c:v>
                </c:pt>
                <c:pt idx="21">
                  <c:v>4.6069731468107173</c:v>
                </c:pt>
                <c:pt idx="22">
                  <c:v>4.4349120784631868</c:v>
                </c:pt>
                <c:pt idx="23">
                  <c:v>4.1641675800843396</c:v>
                </c:pt>
                <c:pt idx="24">
                  <c:v>3.709092548386363</c:v>
                </c:pt>
                <c:pt idx="25">
                  <c:v>2.8639445875537102</c:v>
                </c:pt>
                <c:pt idx="26">
                  <c:v>1</c:v>
                </c:pt>
                <c:pt idx="27">
                  <c:v>1</c:v>
                </c:pt>
                <c:pt idx="28">
                  <c:v>3.4968224992735815</c:v>
                </c:pt>
                <c:pt idx="29">
                  <c:v>4.9523105970403947</c:v>
                </c:pt>
                <c:pt idx="30">
                  <c:v>5.9771674915174229</c:v>
                </c:pt>
                <c:pt idx="31">
                  <c:v>6.7655501566035881</c:v>
                </c:pt>
                <c:pt idx="32">
                  <c:v>7.3974630746822836</c:v>
                </c:pt>
                <c:pt idx="33">
                  <c:v>7.9154193620396027</c:v>
                </c:pt>
                <c:pt idx="34">
                  <c:v>8.3467785335367495</c:v>
                </c:pt>
                <c:pt idx="35">
                  <c:v>8.7114287911362247</c:v>
                </c:pt>
                <c:pt idx="36">
                  <c:v>9.0249475883864747</c:v>
                </c:pt>
                <c:pt idx="37">
                  <c:v>9.3001579432370001</c:v>
                </c:pt>
                <c:pt idx="38">
                  <c:v>9.5480358166925186</c:v>
                </c:pt>
                <c:pt idx="39">
                  <c:v>9.7783237054101537</c:v>
                </c:pt>
                <c:pt idx="40">
                  <c:v>10</c:v>
                </c:pt>
              </c:numCache>
            </c:numRef>
          </c:val>
        </c:ser>
        <c:ser>
          <c:idx val="5"/>
          <c:order val="5"/>
          <c:val>
            <c:numRef>
              <c:f>'Flow Lines'!$C$38:$AQ$38</c:f>
              <c:numCache>
                <c:formatCode>0.00</c:formatCode>
                <c:ptCount val="41"/>
                <c:pt idx="0">
                  <c:v>10</c:v>
                </c:pt>
                <c:pt idx="1">
                  <c:v>9.8722926612380437</c:v>
                </c:pt>
                <c:pt idx="2">
                  <c:v>9.7399454520570945</c:v>
                </c:pt>
                <c:pt idx="3">
                  <c:v>9.5982296683508785</c:v>
                </c:pt>
                <c:pt idx="4">
                  <c:v>9.4422648617282583</c:v>
                </c:pt>
                <c:pt idx="5">
                  <c:v>9.2670177680354122</c:v>
                </c:pt>
                <c:pt idx="6">
                  <c:v>9.0674213543670419</c:v>
                </c:pt>
                <c:pt idx="7">
                  <c:v>8.8387112409241837</c:v>
                </c:pt>
                <c:pt idx="8">
                  <c:v>8.5771356548900393</c:v>
                </c:pt>
                <c:pt idx="9">
                  <c:v>8.2812653736615403</c:v>
                </c:pt>
                <c:pt idx="10">
                  <c:v>7.9541567437804765</c:v>
                </c:pt>
                <c:pt idx="11">
                  <c:v>7.6064098210077535</c:v>
                </c:pt>
                <c:pt idx="12">
                  <c:v>7.2591991297808383</c:v>
                </c:pt>
                <c:pt idx="13">
                  <c:v>6.9437226973741364</c:v>
                </c:pt>
                <c:pt idx="14">
                  <c:v>6.6895167385133725</c:v>
                </c:pt>
                <c:pt idx="15">
                  <c:v>6.4995186165090892</c:v>
                </c:pt>
                <c:pt idx="16">
                  <c:v>6.361474583806511</c:v>
                </c:pt>
                <c:pt idx="17">
                  <c:v>6.2590745445132701</c:v>
                </c:pt>
                <c:pt idx="18">
                  <c:v>6.1766639639183651</c:v>
                </c:pt>
                <c:pt idx="19">
                  <c:v>6.0999181382738961</c:v>
                </c:pt>
                <c:pt idx="20">
                  <c:v>6.0147041785020221</c:v>
                </c:pt>
                <c:pt idx="21">
                  <c:v>5.9051724001825621</c:v>
                </c:pt>
                <c:pt idx="22">
                  <c:v>5.7514858946764331</c:v>
                </c:pt>
                <c:pt idx="23">
                  <c:v>5.5278435905146779</c:v>
                </c:pt>
                <c:pt idx="24">
                  <c:v>5.2043545638428776</c:v>
                </c:pt>
                <c:pt idx="25">
                  <c:v>4.7721175896177552</c:v>
                </c:pt>
                <c:pt idx="26">
                  <c:v>4.3943508918280081</c:v>
                </c:pt>
                <c:pt idx="27">
                  <c:v>4.3943508918280081</c:v>
                </c:pt>
                <c:pt idx="28">
                  <c:v>5.2305482588847472</c:v>
                </c:pt>
                <c:pt idx="29">
                  <c:v>6.1067484589836134</c:v>
                </c:pt>
                <c:pt idx="30">
                  <c:v>6.8475710022127734</c:v>
                </c:pt>
                <c:pt idx="31">
                  <c:v>7.4532912687349659</c:v>
                </c:pt>
                <c:pt idx="32">
                  <c:v>7.9487108820862691</c:v>
                </c:pt>
                <c:pt idx="33">
                  <c:v>8.3572454180354363</c:v>
                </c:pt>
                <c:pt idx="34">
                  <c:v>8.6978293417447166</c:v>
                </c:pt>
                <c:pt idx="35">
                  <c:v>8.9855664381506735</c:v>
                </c:pt>
                <c:pt idx="36">
                  <c:v>9.2327087188707111</c:v>
                </c:pt>
                <c:pt idx="37">
                  <c:v>9.4494498214198241</c:v>
                </c:pt>
                <c:pt idx="38">
                  <c:v>9.6445242940681766</c:v>
                </c:pt>
                <c:pt idx="39">
                  <c:v>9.825669524608303</c:v>
                </c:pt>
                <c:pt idx="40">
                  <c:v>10</c:v>
                </c:pt>
              </c:numCache>
            </c:numRef>
          </c:val>
        </c:ser>
        <c:ser>
          <c:idx val="6"/>
          <c:order val="6"/>
          <c:val>
            <c:numRef>
              <c:f>'Flow Lines'!$C$39:$AQ$39</c:f>
              <c:numCache>
                <c:formatCode>0.00</c:formatCode>
                <c:ptCount val="41"/>
                <c:pt idx="0">
                  <c:v>10</c:v>
                </c:pt>
                <c:pt idx="1">
                  <c:v>9.9122562091485307</c:v>
                </c:pt>
                <c:pt idx="2">
                  <c:v>9.8213883858170608</c:v>
                </c:pt>
                <c:pt idx="3">
                  <c:v>9.7242329330550703</c:v>
                </c:pt>
                <c:pt idx="4">
                  <c:v>9.6175700573782201</c:v>
                </c:pt>
                <c:pt idx="5">
                  <c:v>9.4981598340956896</c:v>
                </c:pt>
                <c:pt idx="6">
                  <c:v>9.3628747864859925</c:v>
                </c:pt>
                <c:pt idx="7">
                  <c:v>9.2089934942782641</c:v>
                </c:pt>
                <c:pt idx="8">
                  <c:v>9.0347416078601093</c:v>
                </c:pt>
                <c:pt idx="9">
                  <c:v>8.8401698723823028</c:v>
                </c:pt>
                <c:pt idx="10">
                  <c:v>8.6283908181511002</c:v>
                </c:pt>
                <c:pt idx="11">
                  <c:v>8.4069471792879185</c:v>
                </c:pt>
                <c:pt idx="12">
                  <c:v>8.1885026773855536</c:v>
                </c:pt>
                <c:pt idx="13">
                  <c:v>7.9891594544860194</c:v>
                </c:pt>
                <c:pt idx="14">
                  <c:v>7.8225807372274598</c:v>
                </c:pt>
                <c:pt idx="15">
                  <c:v>7.692184332556173</c:v>
                </c:pt>
                <c:pt idx="16">
                  <c:v>7.5932007262554331</c:v>
                </c:pt>
                <c:pt idx="17">
                  <c:v>7.517041743638659</c:v>
                </c:pt>
                <c:pt idx="18">
                  <c:v>7.4541207001925178</c:v>
                </c:pt>
                <c:pt idx="19">
                  <c:v>7.3948370674984201</c:v>
                </c:pt>
                <c:pt idx="20">
                  <c:v>7.3294410324546933</c:v>
                </c:pt>
                <c:pt idx="21">
                  <c:v>7.2475263807410757</c:v>
                </c:pt>
                <c:pt idx="22">
                  <c:v>7.1380155095453048</c:v>
                </c:pt>
                <c:pt idx="23">
                  <c:v>6.9913663234550611</c:v>
                </c:pt>
                <c:pt idx="24">
                  <c:v>6.8083645268527135</c:v>
                </c:pt>
                <c:pt idx="25">
                  <c:v>6.6258203152464246</c:v>
                </c:pt>
                <c:pt idx="26">
                  <c:v>6.5747377188095282</c:v>
                </c:pt>
                <c:pt idx="27">
                  <c:v>6.5747377188095282</c:v>
                </c:pt>
                <c:pt idx="28">
                  <c:v>6.9242711854537884</c:v>
                </c:pt>
                <c:pt idx="29">
                  <c:v>7.3965639777965411</c:v>
                </c:pt>
                <c:pt idx="30">
                  <c:v>7.8530767896150904</c:v>
                </c:pt>
                <c:pt idx="31">
                  <c:v>8.2513330340372342</c:v>
                </c:pt>
                <c:pt idx="32">
                  <c:v>8.5868437668923949</c:v>
                </c:pt>
                <c:pt idx="33">
                  <c:v>8.8670220862711577</c:v>
                </c:pt>
                <c:pt idx="34">
                  <c:v>9.101726977256007</c:v>
                </c:pt>
                <c:pt idx="35">
                  <c:v>9.300298900851045</c:v>
                </c:pt>
                <c:pt idx="36">
                  <c:v>9.4708710275258774</c:v>
                </c:pt>
                <c:pt idx="37">
                  <c:v>9.6204083295034106</c:v>
                </c:pt>
                <c:pt idx="38">
                  <c:v>9.7549420135520606</c:v>
                </c:pt>
                <c:pt idx="39">
                  <c:v>9.8798300989548817</c:v>
                </c:pt>
                <c:pt idx="40">
                  <c:v>10</c:v>
                </c:pt>
              </c:numCache>
            </c:numRef>
          </c:val>
        </c:ser>
        <c:ser>
          <c:idx val="7"/>
          <c:order val="7"/>
          <c:val>
            <c:numRef>
              <c:f>'Flow Lines'!$C$40:$AQ$40</c:f>
              <c:numCache>
                <c:formatCode>0.00</c:formatCode>
                <c:ptCount val="41"/>
                <c:pt idx="0">
                  <c:v>10</c:v>
                </c:pt>
                <c:pt idx="1">
                  <c:v>9.95534378953902</c:v>
                </c:pt>
                <c:pt idx="2">
                  <c:v>9.9091189490075511</c:v>
                </c:pt>
                <c:pt idx="3">
                  <c:v>9.8597436206741218</c:v>
                </c:pt>
                <c:pt idx="4">
                  <c:v>9.8056226006338676</c:v>
                </c:pt>
                <c:pt idx="5">
                  <c:v>9.745176724483132</c:v>
                </c:pt>
                <c:pt idx="6">
                  <c:v>9.6769244632029725</c:v>
                </c:pt>
                <c:pt idx="7">
                  <c:v>9.5996463418427673</c:v>
                </c:pt>
                <c:pt idx="8">
                  <c:v>9.5126674098898327</c:v>
                </c:pt>
                <c:pt idx="9">
                  <c:v>9.4162816898564596</c:v>
                </c:pt>
                <c:pt idx="10">
                  <c:v>9.3122894771537048</c:v>
                </c:pt>
                <c:pt idx="11">
                  <c:v>9.2044854006072647</c:v>
                </c:pt>
                <c:pt idx="12">
                  <c:v>9.0987049459874392</c:v>
                </c:pt>
                <c:pt idx="13">
                  <c:v>9.001831705956933</c:v>
                </c:pt>
                <c:pt idx="14">
                  <c:v>8.9194624233542754</c:v>
                </c:pt>
                <c:pt idx="15">
                  <c:v>8.8534372502327088</c:v>
                </c:pt>
                <c:pt idx="16">
                  <c:v>8.8021022450203894</c:v>
                </c:pt>
                <c:pt idx="17">
                  <c:v>8.7617710035934184</c:v>
                </c:pt>
                <c:pt idx="18">
                  <c:v>8.7279400257146271</c:v>
                </c:pt>
                <c:pt idx="19">
                  <c:v>8.6958683990725749</c:v>
                </c:pt>
                <c:pt idx="20">
                  <c:v>8.6606965030772542</c:v>
                </c:pt>
                <c:pt idx="21">
                  <c:v>8.6174765807817444</c:v>
                </c:pt>
                <c:pt idx="22">
                  <c:v>8.5616834393086503</c:v>
                </c:pt>
                <c:pt idx="23">
                  <c:v>8.4912416669075501</c:v>
                </c:pt>
                <c:pt idx="24">
                  <c:v>8.4119169048664908</c:v>
                </c:pt>
                <c:pt idx="25">
                  <c:v>8.3480614257057013</c:v>
                </c:pt>
                <c:pt idx="26">
                  <c:v>8.3545084827098925</c:v>
                </c:pt>
                <c:pt idx="27">
                  <c:v>8.3545084827098925</c:v>
                </c:pt>
                <c:pt idx="28">
                  <c:v>8.4952347863243389</c:v>
                </c:pt>
                <c:pt idx="29">
                  <c:v>8.702159477133673</c:v>
                </c:pt>
                <c:pt idx="30">
                  <c:v>8.9168391444138138</c:v>
                </c:pt>
                <c:pt idx="31">
                  <c:v>9.1121203109064908</c:v>
                </c:pt>
                <c:pt idx="32">
                  <c:v>9.2803090651749205</c:v>
                </c:pt>
                <c:pt idx="33">
                  <c:v>9.4222721829007963</c:v>
                </c:pt>
                <c:pt idx="34">
                  <c:v>9.5417575801571068</c:v>
                </c:pt>
                <c:pt idx="35">
                  <c:v>9.6430311604716241</c:v>
                </c:pt>
                <c:pt idx="36">
                  <c:v>9.7300681608783464</c:v>
                </c:pt>
                <c:pt idx="37">
                  <c:v>9.8063704555158839</c:v>
                </c:pt>
                <c:pt idx="38">
                  <c:v>9.875005331681777</c:v>
                </c:pt>
                <c:pt idx="39">
                  <c:v>9.9387088576591651</c:v>
                </c:pt>
                <c:pt idx="40">
                  <c:v>10</c:v>
                </c:pt>
              </c:numCache>
            </c:numRef>
          </c:val>
        </c:ser>
        <c:ser>
          <c:idx val="8"/>
          <c:order val="8"/>
          <c:val>
            <c:numRef>
              <c:f>'Flow Lines'!$C$41:$AQ$41</c:f>
              <c:numCache>
                <c:formatCode>0.00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</c:numCache>
            </c:numRef>
          </c:val>
        </c:ser>
        <c:bandFmts/>
        <c:axId val="89563136"/>
        <c:axId val="89564672"/>
        <c:axId val="89525760"/>
      </c:surface3DChart>
      <c:catAx>
        <c:axId val="89563136"/>
        <c:scaling>
          <c:orientation val="minMax"/>
        </c:scaling>
        <c:delete val="1"/>
        <c:axPos val="t"/>
        <c:tickLblPos val="none"/>
        <c:crossAx val="89564672"/>
        <c:crosses val="autoZero"/>
        <c:auto val="1"/>
        <c:lblAlgn val="ctr"/>
        <c:lblOffset val="100"/>
      </c:catAx>
      <c:valAx>
        <c:axId val="89564672"/>
        <c:scaling>
          <c:orientation val="maxMin"/>
        </c:scaling>
        <c:axPos val="l"/>
        <c:numFmt formatCode="0.00" sourceLinked="1"/>
        <c:tickLblPos val="none"/>
        <c:crossAx val="89563136"/>
        <c:crosses val="autoZero"/>
        <c:crossBetween val="midCat"/>
        <c:majorUnit val="1"/>
      </c:valAx>
      <c:serAx>
        <c:axId val="89525760"/>
        <c:scaling>
          <c:orientation val="minMax"/>
        </c:scaling>
        <c:delete val="1"/>
        <c:axPos val="t"/>
        <c:tickLblPos val="none"/>
        <c:crossAx val="89564672"/>
        <c:crosses val="autoZero"/>
      </c:ser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view3D>
      <c:rotX val="-90"/>
      <c:rotY val="0"/>
      <c:depthPercent val="110"/>
      <c:perspective val="0"/>
    </c:view3D>
    <c:plotArea>
      <c:layout>
        <c:manualLayout>
          <c:layoutTarget val="inner"/>
          <c:xMode val="edge"/>
          <c:yMode val="edge"/>
          <c:x val="3.672693028913931E-3"/>
          <c:y val="2.1917654574141604E-2"/>
          <c:w val="0.99156375695685917"/>
          <c:h val="0.97808234542585837"/>
        </c:manualLayout>
      </c:layout>
      <c:surface3DChart>
        <c:ser>
          <c:idx val="0"/>
          <c:order val="0"/>
          <c:val>
            <c:numRef>
              <c:f>BCs!$C$33:$AQ$33</c:f>
              <c:numCache>
                <c:formatCode>0.00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val>
            <c:numRef>
              <c:f>BCs!$C$34:$AQ$34</c:f>
              <c:numCache>
                <c:formatCode>0.00</c:formatCode>
                <c:ptCount val="41"/>
                <c:pt idx="0">
                  <c:v>19.856916801136965</c:v>
                </c:pt>
                <c:pt idx="1">
                  <c:v>19.854110063535138</c:v>
                </c:pt>
                <c:pt idx="2">
                  <c:v>19.845562390297374</c:v>
                </c:pt>
                <c:pt idx="3">
                  <c:v>19.830879700916654</c:v>
                </c:pt>
                <c:pt idx="4">
                  <c:v>19.80936331869648</c:v>
                </c:pt>
                <c:pt idx="5">
                  <c:v>19.779936108368872</c:v>
                </c:pt>
                <c:pt idx="6">
                  <c:v>19.741013269915371</c:v>
                </c:pt>
                <c:pt idx="7">
                  <c:v>19.69028310941707</c:v>
                </c:pt>
                <c:pt idx="8">
                  <c:v>19.624343380174498</c:v>
                </c:pt>
                <c:pt idx="9">
                  <c:v>19.538137787170811</c:v>
                </c:pt>
                <c:pt idx="10">
                  <c:v>19.424296421710849</c:v>
                </c:pt>
                <c:pt idx="11">
                  <c:v>19.27351907911223</c:v>
                </c:pt>
                <c:pt idx="12">
                  <c:v>19.082495332170993</c:v>
                </c:pt>
                <c:pt idx="13">
                  <c:v>18.901928083074836</c:v>
                </c:pt>
                <c:pt idx="14">
                  <c:v>16.453113880657487</c:v>
                </c:pt>
                <c:pt idx="15">
                  <c:v>15.015867282659919</c:v>
                </c:pt>
                <c:pt idx="16">
                  <c:v>13.932375181785785</c:v>
                </c:pt>
                <c:pt idx="17">
                  <c:v>12.979992103335194</c:v>
                </c:pt>
                <c:pt idx="18">
                  <c:v>12.081514172046603</c:v>
                </c:pt>
                <c:pt idx="19">
                  <c:v>11.208928213497707</c:v>
                </c:pt>
                <c:pt idx="20">
                  <c:v>10.352267636448428</c:v>
                </c:pt>
                <c:pt idx="21">
                  <c:v>9.5101254399702455</c:v>
                </c:pt>
                <c:pt idx="22">
                  <c:v>8.688447849854704</c:v>
                </c:pt>
                <c:pt idx="23">
                  <c:v>7.9048209887756906</c:v>
                </c:pt>
                <c:pt idx="24">
                  <c:v>7.1999071096300122</c:v>
                </c:pt>
                <c:pt idx="25">
                  <c:v>6.6582429093828068</c:v>
                </c:pt>
                <c:pt idx="26">
                  <c:v>6.4269655856311267</c:v>
                </c:pt>
                <c:pt idx="27">
                  <c:v>0.81108532780834697</c:v>
                </c:pt>
                <c:pt idx="28">
                  <c:v>0.77011466590748157</c:v>
                </c:pt>
                <c:pt idx="29">
                  <c:v>0.68404180651181168</c:v>
                </c:pt>
                <c:pt idx="30">
                  <c:v>0.5865998629410194</c:v>
                </c:pt>
                <c:pt idx="31">
                  <c:v>0.49504588300052299</c:v>
                </c:pt>
                <c:pt idx="32">
                  <c:v>0.41570777880823651</c:v>
                </c:pt>
                <c:pt idx="33">
                  <c:v>0.34972343678142359</c:v>
                </c:pt>
                <c:pt idx="34">
                  <c:v>0.29622976873514301</c:v>
                </c:pt>
                <c:pt idx="35">
                  <c:v>0.25380582754842795</c:v>
                </c:pt>
                <c:pt idx="36">
                  <c:v>0.22104870622361691</c:v>
                </c:pt>
                <c:pt idx="37">
                  <c:v>0.196774275377397</c:v>
                </c:pt>
                <c:pt idx="38">
                  <c:v>0.1800703844437892</c:v>
                </c:pt>
                <c:pt idx="39">
                  <c:v>0.17029859460169966</c:v>
                </c:pt>
                <c:pt idx="40">
                  <c:v>0.16708270885288262</c:v>
                </c:pt>
              </c:numCache>
            </c:numRef>
          </c:val>
        </c:ser>
        <c:ser>
          <c:idx val="2"/>
          <c:order val="2"/>
          <c:val>
            <c:numRef>
              <c:f>BCs!$C$35:$AQ$35</c:f>
              <c:numCache>
                <c:formatCode>0.00</c:formatCode>
                <c:ptCount val="41"/>
                <c:pt idx="0">
                  <c:v>19.719447077477582</c:v>
                </c:pt>
                <c:pt idx="1">
                  <c:v>19.713961062706218</c:v>
                </c:pt>
                <c:pt idx="2">
                  <c:v>19.697259796737697</c:v>
                </c:pt>
                <c:pt idx="3">
                  <c:v>19.668593094672765</c:v>
                </c:pt>
                <c:pt idx="4">
                  <c:v>19.626637465500394</c:v>
                </c:pt>
                <c:pt idx="5">
                  <c:v>19.569367844863642</c:v>
                </c:pt>
                <c:pt idx="6">
                  <c:v>19.493833861875544</c:v>
                </c:pt>
                <c:pt idx="7">
                  <c:v>19.395775787578419</c:v>
                </c:pt>
                <c:pt idx="8">
                  <c:v>19.268952624110117</c:v>
                </c:pt>
                <c:pt idx="9">
                  <c:v>19.103911346797904</c:v>
                </c:pt>
                <c:pt idx="10">
                  <c:v>18.885528820560356</c:v>
                </c:pt>
                <c:pt idx="11">
                  <c:v>18.587284562567074</c:v>
                </c:pt>
                <c:pt idx="12">
                  <c:v>18.154534166496909</c:v>
                </c:pt>
                <c:pt idx="13">
                  <c:v>17.442721667957358</c:v>
                </c:pt>
                <c:pt idx="14">
                  <c:v>15.947330078447598</c:v>
                </c:pt>
                <c:pt idx="15">
                  <c:v>14.838990034098204</c:v>
                </c:pt>
                <c:pt idx="16">
                  <c:v>13.866820670574015</c:v>
                </c:pt>
                <c:pt idx="17">
                  <c:v>12.953039529754193</c:v>
                </c:pt>
                <c:pt idx="18">
                  <c:v>12.068568185676758</c:v>
                </c:pt>
                <c:pt idx="19">
                  <c:v>11.2009655227479</c:v>
                </c:pt>
                <c:pt idx="20">
                  <c:v>10.345008446162881</c:v>
                </c:pt>
                <c:pt idx="21">
                  <c:v>9.499893136788927</c:v>
                </c:pt>
                <c:pt idx="22">
                  <c:v>8.6694224853364403</c:v>
                </c:pt>
                <c:pt idx="23">
                  <c:v>7.8654644978090236</c:v>
                </c:pt>
                <c:pt idx="24">
                  <c:v>7.1182822701807762</c:v>
                </c:pt>
                <c:pt idx="25">
                  <c:v>6.5030494711350446</c:v>
                </c:pt>
                <c:pt idx="26">
                  <c:v>6.1956882618794475</c:v>
                </c:pt>
                <c:pt idx="27">
                  <c:v>1.7041119794184247</c:v>
                </c:pt>
                <c:pt idx="28">
                  <c:v>1.5853315293097676</c:v>
                </c:pt>
                <c:pt idx="29">
                  <c:v>1.379452697198746</c:v>
                </c:pt>
                <c:pt idx="30">
                  <c:v>1.167311762251743</c:v>
                </c:pt>
                <c:pt idx="31">
                  <c:v>0.97787589025283594</c:v>
                </c:pt>
                <c:pt idx="32">
                  <c:v>0.81806179545099966</c:v>
                </c:pt>
                <c:pt idx="33">
                  <c:v>0.6869561995823148</c:v>
                </c:pt>
                <c:pt idx="34">
                  <c:v>0.58138981061072048</c:v>
                </c:pt>
                <c:pt idx="35">
                  <c:v>0.49794483523495203</c:v>
                </c:pt>
                <c:pt idx="36">
                  <c:v>0.4336147219686427</c:v>
                </c:pt>
                <c:pt idx="37">
                  <c:v>0.38597801084218192</c:v>
                </c:pt>
                <c:pt idx="38">
                  <c:v>0.35320866779606019</c:v>
                </c:pt>
                <c:pt idx="39">
                  <c:v>0.33404128511012676</c:v>
                </c:pt>
                <c:pt idx="40">
                  <c:v>0.32773364620813117</c:v>
                </c:pt>
              </c:numCache>
            </c:numRef>
          </c:val>
        </c:ser>
        <c:ser>
          <c:idx val="3"/>
          <c:order val="3"/>
          <c:val>
            <c:numRef>
              <c:f>BCs!$C$36:$AQ$36</c:f>
              <c:numCache>
                <c:formatCode>0.00</c:formatCode>
                <c:ptCount val="41"/>
                <c:pt idx="0">
                  <c:v>19.592949383360924</c:v>
                </c:pt>
                <c:pt idx="1">
                  <c:v>19.585027313074463</c:v>
                </c:pt>
                <c:pt idx="2">
                  <c:v>19.560922639274423</c:v>
                </c:pt>
                <c:pt idx="3">
                  <c:v>19.519595415536315</c:v>
                </c:pt>
                <c:pt idx="4">
                  <c:v>19.459225603768701</c:v>
                </c:pt>
                <c:pt idx="5">
                  <c:v>19.37706394370975</c:v>
                </c:pt>
                <c:pt idx="6">
                  <c:v>19.269178545144747</c:v>
                </c:pt>
                <c:pt idx="7">
                  <c:v>19.130033554910952</c:v>
                </c:pt>
                <c:pt idx="8">
                  <c:v>18.951779981889654</c:v>
                </c:pt>
                <c:pt idx="9">
                  <c:v>18.72302615535034</c:v>
                </c:pt>
                <c:pt idx="10">
                  <c:v>18.426622951165605</c:v>
                </c:pt>
                <c:pt idx="11">
                  <c:v>18.035556184098802</c:v>
                </c:pt>
                <c:pt idx="12">
                  <c:v>17.505635103292214</c:v>
                </c:pt>
                <c:pt idx="13">
                  <c:v>16.767094343810097</c:v>
                </c:pt>
                <c:pt idx="14">
                  <c:v>15.753804305867416</c:v>
                </c:pt>
                <c:pt idx="15">
                  <c:v>14.770904693685601</c:v>
                </c:pt>
                <c:pt idx="16">
                  <c:v>13.837626559221832</c:v>
                </c:pt>
                <c:pt idx="17">
                  <c:v>12.938384631382998</c:v>
                </c:pt>
                <c:pt idx="18">
                  <c:v>12.06013384510247</c:v>
                </c:pt>
                <c:pt idx="19">
                  <c:v>11.195142729575982</c:v>
                </c:pt>
                <c:pt idx="20">
                  <c:v>10.339587562557348</c:v>
                </c:pt>
                <c:pt idx="21">
                  <c:v>9.4925708078281961</c:v>
                </c:pt>
                <c:pt idx="22">
                  <c:v>8.6561661533739045</c:v>
                </c:pt>
                <c:pt idx="23">
                  <c:v>7.8370766178594398</c:v>
                </c:pt>
                <c:pt idx="24">
                  <c:v>7.0523075558895174</c:v>
                </c:pt>
                <c:pt idx="25">
                  <c:v>6.3491136762399769</c:v>
                </c:pt>
                <c:pt idx="26">
                  <c:v>5.8883270526238505</c:v>
                </c:pt>
                <c:pt idx="27">
                  <c:v>2.8346995312458163</c:v>
                </c:pt>
                <c:pt idx="28">
                  <c:v>2.4876467747144186</c:v>
                </c:pt>
                <c:pt idx="29">
                  <c:v>2.0811256907216613</c:v>
                </c:pt>
                <c:pt idx="30">
                  <c:v>1.7253185986143711</c:v>
                </c:pt>
                <c:pt idx="31">
                  <c:v>1.4310841203080784</c:v>
                </c:pt>
                <c:pt idx="32">
                  <c:v>1.1917073131606115</c:v>
                </c:pt>
                <c:pt idx="33">
                  <c:v>0.99864975548611556</c:v>
                </c:pt>
                <c:pt idx="34">
                  <c:v>0.84442843889047214</c:v>
                </c:pt>
                <c:pt idx="35">
                  <c:v>0.72296898081201721</c:v>
                </c:pt>
                <c:pt idx="36">
                  <c:v>0.62948733557381997</c:v>
                </c:pt>
                <c:pt idx="37">
                  <c:v>0.56031437822662777</c:v>
                </c:pt>
                <c:pt idx="38">
                  <c:v>0.51274499078814306</c:v>
                </c:pt>
                <c:pt idx="39">
                  <c:v>0.48492423183461603</c:v>
                </c:pt>
                <c:pt idx="40">
                  <c:v>0.47576930575938864</c:v>
                </c:pt>
              </c:numCache>
            </c:numRef>
          </c:val>
        </c:ser>
        <c:ser>
          <c:idx val="4"/>
          <c:order val="4"/>
          <c:val>
            <c:numRef>
              <c:f>BCs!$C$37:$AQ$37</c:f>
              <c:numCache>
                <c:formatCode>0.00</c:formatCode>
                <c:ptCount val="41"/>
                <c:pt idx="0">
                  <c:v>19.482295829817197</c:v>
                </c:pt>
                <c:pt idx="1">
                  <c:v>19.472276166956277</c:v>
                </c:pt>
                <c:pt idx="2">
                  <c:v>19.441808031749218</c:v>
                </c:pt>
                <c:pt idx="3">
                  <c:v>19.389640324429379</c:v>
                </c:pt>
                <c:pt idx="4">
                  <c:v>19.313605590328351</c:v>
                </c:pt>
                <c:pt idx="5">
                  <c:v>19.21048378106191</c:v>
                </c:pt>
                <c:pt idx="6">
                  <c:v>19.07578282008275</c:v>
                </c:pt>
                <c:pt idx="7">
                  <c:v>18.903399905030984</c:v>
                </c:pt>
                <c:pt idx="8">
                  <c:v>18.685107593187208</c:v>
                </c:pt>
                <c:pt idx="9">
                  <c:v>18.409790341548202</c:v>
                </c:pt>
                <c:pt idx="10">
                  <c:v>18.062380644652933</c:v>
                </c:pt>
                <c:pt idx="11">
                  <c:v>17.622682119370317</c:v>
                </c:pt>
                <c:pt idx="12">
                  <c:v>17.065355718763051</c:v>
                </c:pt>
                <c:pt idx="13">
                  <c:v>16.366216298123398</c:v>
                </c:pt>
                <c:pt idx="14">
                  <c:v>15.529888107526368</c:v>
                </c:pt>
                <c:pt idx="15">
                  <c:v>14.653197875554952</c:v>
                </c:pt>
                <c:pt idx="16">
                  <c:v>13.774396241244716</c:v>
                </c:pt>
                <c:pt idx="17">
                  <c:v>12.902738591453501</c:v>
                </c:pt>
                <c:pt idx="18">
                  <c:v>12.038439833774142</c:v>
                </c:pt>
                <c:pt idx="19">
                  <c:v>11.179883987896215</c:v>
                </c:pt>
                <c:pt idx="20">
                  <c:v>10.325628266662337</c:v>
                </c:pt>
                <c:pt idx="21">
                  <c:v>9.4746363785926029</c:v>
                </c:pt>
                <c:pt idx="22">
                  <c:v>8.6255947024715471</c:v>
                </c:pt>
                <c:pt idx="23">
                  <c:v>7.7743682643653136</c:v>
                </c:pt>
                <c:pt idx="24">
                  <c:v>6.9047576592778768</c:v>
                </c:pt>
                <c:pt idx="25">
                  <c:v>5.952770625311496</c:v>
                </c:pt>
                <c:pt idx="26">
                  <c:v>4.6593925961360032</c:v>
                </c:pt>
                <c:pt idx="27">
                  <c:v>4.6593925961360032</c:v>
                </c:pt>
                <c:pt idx="28">
                  <c:v>3.4494303475804307</c:v>
                </c:pt>
                <c:pt idx="29">
                  <c:v>2.7320846923591109</c:v>
                </c:pt>
                <c:pt idx="30">
                  <c:v>2.2217528211760009</c:v>
                </c:pt>
                <c:pt idx="31">
                  <c:v>1.8294346792044958</c:v>
                </c:pt>
                <c:pt idx="32">
                  <c:v>1.5190335813972529</c:v>
                </c:pt>
                <c:pt idx="33">
                  <c:v>1.2715070703110636</c:v>
                </c:pt>
                <c:pt idx="34">
                  <c:v>1.0747052086530353</c:v>
                </c:pt>
                <c:pt idx="35">
                  <c:v>0.92001531354882471</c:v>
                </c:pt>
                <c:pt idx="36">
                  <c:v>0.80105126128799209</c:v>
                </c:pt>
                <c:pt idx="37">
                  <c:v>0.7130471757023662</c:v>
                </c:pt>
                <c:pt idx="38">
                  <c:v>0.6525326852952682</c:v>
                </c:pt>
                <c:pt idx="39">
                  <c:v>0.6171413456808057</c:v>
                </c:pt>
                <c:pt idx="40">
                  <c:v>0.60549511316019133</c:v>
                </c:pt>
              </c:numCache>
            </c:numRef>
          </c:val>
        </c:ser>
        <c:ser>
          <c:idx val="5"/>
          <c:order val="5"/>
          <c:val>
            <c:numRef>
              <c:f>BCs!$C$38:$AQ$38</c:f>
              <c:numCache>
                <c:formatCode>0.00</c:formatCode>
                <c:ptCount val="41"/>
                <c:pt idx="0">
                  <c:v>19.391681601995309</c:v>
                </c:pt>
                <c:pt idx="1">
                  <c:v>19.379973493184238</c:v>
                </c:pt>
                <c:pt idx="2">
                  <c:v>19.344392996336794</c:v>
                </c:pt>
                <c:pt idx="3">
                  <c:v>19.28355226010364</c:v>
                </c:pt>
                <c:pt idx="4">
                  <c:v>19.195072652053412</c:v>
                </c:pt>
                <c:pt idx="5">
                  <c:v>19.075482770126786</c:v>
                </c:pt>
                <c:pt idx="6">
                  <c:v>18.920069049093364</c:v>
                </c:pt>
                <c:pt idx="7">
                  <c:v>18.722675651943028</c:v>
                </c:pt>
                <c:pt idx="8">
                  <c:v>18.475460144279996</c:v>
                </c:pt>
                <c:pt idx="9">
                  <c:v>18.168646973002325</c:v>
                </c:pt>
                <c:pt idx="10">
                  <c:v>17.790427166527603</c:v>
                </c:pt>
                <c:pt idx="11">
                  <c:v>17.327435929966494</c:v>
                </c:pt>
                <c:pt idx="12">
                  <c:v>16.766889354266279</c:v>
                </c:pt>
                <c:pt idx="13">
                  <c:v>16.102527022394067</c:v>
                </c:pt>
                <c:pt idx="14">
                  <c:v>15.346333950559707</c:v>
                </c:pt>
                <c:pt idx="15">
                  <c:v>14.537602459763123</c:v>
                </c:pt>
                <c:pt idx="16">
                  <c:v>13.70402193874858</c:v>
                </c:pt>
                <c:pt idx="17">
                  <c:v>12.85973365941215</c:v>
                </c:pt>
                <c:pt idx="18">
                  <c:v>12.011002910644383</c:v>
                </c:pt>
                <c:pt idx="19">
                  <c:v>11.160325121572399</c:v>
                </c:pt>
                <c:pt idx="20">
                  <c:v>10.308405137603181</c:v>
                </c:pt>
                <c:pt idx="21">
                  <c:v>9.4547517374083334</c:v>
                </c:pt>
                <c:pt idx="22">
                  <c:v>8.5972080135543685</c:v>
                </c:pt>
                <c:pt idx="23">
                  <c:v>7.7300440778523907</c:v>
                </c:pt>
                <c:pt idx="24">
                  <c:v>6.8395841915451818</c:v>
                </c:pt>
                <c:pt idx="25">
                  <c:v>5.897818569592129</c:v>
                </c:pt>
                <c:pt idx="26">
                  <c:v>4.8738561197172539</c:v>
                </c:pt>
                <c:pt idx="27">
                  <c:v>4.8738561197172539</c:v>
                </c:pt>
                <c:pt idx="28">
                  <c:v>3.9185973271121894</c:v>
                </c:pt>
                <c:pt idx="29">
                  <c:v>3.176029909958352</c:v>
                </c:pt>
                <c:pt idx="30">
                  <c:v>2.600173314526026</c:v>
                </c:pt>
                <c:pt idx="31">
                  <c:v>2.1458681939366517</c:v>
                </c:pt>
                <c:pt idx="32">
                  <c:v>1.7834852629128404</c:v>
                </c:pt>
                <c:pt idx="33">
                  <c:v>1.4936397357078508</c:v>
                </c:pt>
                <c:pt idx="34">
                  <c:v>1.2628700118617813</c:v>
                </c:pt>
                <c:pt idx="35">
                  <c:v>1.0813358034422544</c:v>
                </c:pt>
                <c:pt idx="36">
                  <c:v>0.9416552203269577</c:v>
                </c:pt>
                <c:pt idx="37">
                  <c:v>0.83829037799957706</c:v>
                </c:pt>
                <c:pt idx="38">
                  <c:v>0.76719722900975829</c:v>
                </c:pt>
                <c:pt idx="39">
                  <c:v>0.72561335243314717</c:v>
                </c:pt>
                <c:pt idx="40">
                  <c:v>0.71192845551976547</c:v>
                </c:pt>
              </c:numCache>
            </c:numRef>
          </c:val>
        </c:ser>
        <c:ser>
          <c:idx val="6"/>
          <c:order val="6"/>
          <c:val>
            <c:numRef>
              <c:f>BCs!$C$39:$AQ$39</c:f>
              <c:numCache>
                <c:formatCode>0.00</c:formatCode>
                <c:ptCount val="41"/>
                <c:pt idx="0">
                  <c:v>19.324483591795556</c:v>
                </c:pt>
                <c:pt idx="1">
                  <c:v>19.31154320744858</c:v>
                </c:pt>
                <c:pt idx="2">
                  <c:v>19.272238200310088</c:v>
                </c:pt>
                <c:pt idx="3">
                  <c:v>19.205103067594973</c:v>
                </c:pt>
                <c:pt idx="4">
                  <c:v>19.107649987654877</c:v>
                </c:pt>
                <c:pt idx="5">
                  <c:v>18.97630559829846</c:v>
                </c:pt>
                <c:pt idx="6">
                  <c:v>18.806334954220901</c:v>
                </c:pt>
                <c:pt idx="7">
                  <c:v>18.591773509367769</c:v>
                </c:pt>
                <c:pt idx="8">
                  <c:v>18.325410358987426</c:v>
                </c:pt>
                <c:pt idx="9">
                  <c:v>17.998910239653501</c:v>
                </c:pt>
                <c:pt idx="10">
                  <c:v>17.603245118488665</c:v>
                </c:pt>
                <c:pt idx="11">
                  <c:v>17.129745079701785</c:v>
                </c:pt>
                <c:pt idx="12">
                  <c:v>16.572238745941512</c:v>
                </c:pt>
                <c:pt idx="13">
                  <c:v>15.930668486626882</c:v>
                </c:pt>
                <c:pt idx="14">
                  <c:v>15.215318212555275</c:v>
                </c:pt>
                <c:pt idx="15">
                  <c:v>14.446856074189252</c:v>
                </c:pt>
                <c:pt idx="16">
                  <c:v>13.644355394574333</c:v>
                </c:pt>
                <c:pt idx="17">
                  <c:v>12.82117119680214</c:v>
                </c:pt>
                <c:pt idx="18">
                  <c:v>11.985513027818842</c:v>
                </c:pt>
                <c:pt idx="19">
                  <c:v>11.142008450145816</c:v>
                </c:pt>
                <c:pt idx="20">
                  <c:v>10.292915424769662</c:v>
                </c:pt>
                <c:pt idx="21">
                  <c:v>9.4387574198831867</c:v>
                </c:pt>
                <c:pt idx="22">
                  <c:v>8.5784415364852027</c:v>
                </c:pt>
                <c:pt idx="23">
                  <c:v>7.709015841944697</c:v>
                </c:pt>
                <c:pt idx="24">
                  <c:v>6.8257164594583308</c:v>
                </c:pt>
                <c:pt idx="25">
                  <c:v>5.9250633417945862</c:v>
                </c:pt>
                <c:pt idx="26">
                  <c:v>5.0196159860286933</c:v>
                </c:pt>
                <c:pt idx="27">
                  <c:v>5.0196159860286933</c:v>
                </c:pt>
                <c:pt idx="28">
                  <c:v>4.1750729311927213</c:v>
                </c:pt>
                <c:pt idx="29">
                  <c:v>3.4532643058360808</c:v>
                </c:pt>
                <c:pt idx="30">
                  <c:v>2.8570423330330996</c:v>
                </c:pt>
                <c:pt idx="31">
                  <c:v>2.3703795191032455</c:v>
                </c:pt>
                <c:pt idx="32">
                  <c:v>1.9753995406096054</c:v>
                </c:pt>
                <c:pt idx="33">
                  <c:v>1.6566965977457184</c:v>
                </c:pt>
                <c:pt idx="34">
                  <c:v>1.4017992996439848</c:v>
                </c:pt>
                <c:pt idx="35">
                  <c:v>1.2008026680314541</c:v>
                </c:pt>
                <c:pt idx="36">
                  <c:v>1.0459434385780071</c:v>
                </c:pt>
                <c:pt idx="37">
                  <c:v>0.93126188695922618</c:v>
                </c:pt>
                <c:pt idx="38">
                  <c:v>0.8523525003110406</c:v>
                </c:pt>
                <c:pt idx="39">
                  <c:v>0.80618637952225947</c:v>
                </c:pt>
                <c:pt idx="40">
                  <c:v>0.79099200405257619</c:v>
                </c:pt>
              </c:numCache>
            </c:numRef>
          </c:val>
        </c:ser>
        <c:ser>
          <c:idx val="7"/>
          <c:order val="7"/>
          <c:val>
            <c:numRef>
              <c:f>BCs!$C$40:$AQ$40</c:f>
              <c:numCache>
                <c:formatCode>0.00</c:formatCode>
                <c:ptCount val="41"/>
                <c:pt idx="0">
                  <c:v>19.283166350289754</c:v>
                </c:pt>
                <c:pt idx="1">
                  <c:v>19.26947754450444</c:v>
                </c:pt>
                <c:pt idx="2">
                  <c:v>19.227913529860011</c:v>
                </c:pt>
                <c:pt idx="3">
                  <c:v>19.156971822311284</c:v>
                </c:pt>
                <c:pt idx="4">
                  <c:v>19.054118632672662</c:v>
                </c:pt>
                <c:pt idx="5">
                  <c:v>18.915754681191281</c:v>
                </c:pt>
                <c:pt idx="6">
                  <c:v>18.737191660124019</c:v>
                </c:pt>
                <c:pt idx="7">
                  <c:v>18.512673072319725</c:v>
                </c:pt>
                <c:pt idx="8">
                  <c:v>18.235497542648446</c:v>
                </c:pt>
                <c:pt idx="9">
                  <c:v>17.898338508135588</c:v>
                </c:pt>
                <c:pt idx="10">
                  <c:v>17.493897988071772</c:v>
                </c:pt>
                <c:pt idx="11">
                  <c:v>17.016060524410481</c:v>
                </c:pt>
                <c:pt idx="12">
                  <c:v>16.461652063171101</c:v>
                </c:pt>
                <c:pt idx="13">
                  <c:v>15.83258996561668</c:v>
                </c:pt>
                <c:pt idx="14">
                  <c:v>15.137414338845261</c:v>
                </c:pt>
                <c:pt idx="15">
                  <c:v>14.39014822986428</c:v>
                </c:pt>
                <c:pt idx="16">
                  <c:v>13.605372368557365</c:v>
                </c:pt>
                <c:pt idx="17">
                  <c:v>12.795082705403242</c:v>
                </c:pt>
                <c:pt idx="18">
                  <c:v>11.96786955368303</c:v>
                </c:pt>
                <c:pt idx="19">
                  <c:v>11.129280226422368</c:v>
                </c:pt>
                <c:pt idx="20">
                  <c:v>10.282490691446464</c:v>
                </c:pt>
                <c:pt idx="21">
                  <c:v>9.4289209808695507</c:v>
                </c:pt>
                <c:pt idx="22">
                  <c:v>8.5687848705585576</c:v>
                </c:pt>
                <c:pt idx="23">
                  <c:v>7.7018612939828639</c:v>
                </c:pt>
                <c:pt idx="24">
                  <c:v>6.8292024625488574</c:v>
                </c:pt>
                <c:pt idx="25">
                  <c:v>5.9571023520991924</c:v>
                </c:pt>
                <c:pt idx="26">
                  <c:v>5.1044715514102101</c:v>
                </c:pt>
                <c:pt idx="27">
                  <c:v>5.1044715514102101</c:v>
                </c:pt>
                <c:pt idx="28">
                  <c:v>4.3088141057939229</c:v>
                </c:pt>
                <c:pt idx="29">
                  <c:v>3.6049120491601512</c:v>
                </c:pt>
                <c:pt idx="30">
                  <c:v>3.0043521926670467</c:v>
                </c:pt>
                <c:pt idx="31">
                  <c:v>2.5032080088336257</c:v>
                </c:pt>
                <c:pt idx="32">
                  <c:v>2.0910367826766181</c:v>
                </c:pt>
                <c:pt idx="33">
                  <c:v>1.7559478150214327</c:v>
                </c:pt>
                <c:pt idx="34">
                  <c:v>1.4868279209369861</c:v>
                </c:pt>
                <c:pt idx="35">
                  <c:v>1.2741321304615703</c:v>
                </c:pt>
                <c:pt idx="36">
                  <c:v>1.1100539789943904</c:v>
                </c:pt>
                <c:pt idx="37">
                  <c:v>0.98846123094828031</c:v>
                </c:pt>
                <c:pt idx="38">
                  <c:v>0.90476450575291867</c:v>
                </c:pt>
                <c:pt idx="39">
                  <c:v>0.85578766129227379</c:v>
                </c:pt>
                <c:pt idx="40">
                  <c:v>0.83966680164602048</c:v>
                </c:pt>
              </c:numCache>
            </c:numRef>
          </c:val>
        </c:ser>
        <c:ser>
          <c:idx val="8"/>
          <c:order val="8"/>
          <c:val>
            <c:numRef>
              <c:f>BCs!$C$41:$AQ$41</c:f>
              <c:numCache>
                <c:formatCode>0.00</c:formatCode>
                <c:ptCount val="41"/>
                <c:pt idx="0">
                  <c:v>19.269226720354588</c:v>
                </c:pt>
                <c:pt idx="1">
                  <c:v>19.255287090419426</c:v>
                </c:pt>
                <c:pt idx="2">
                  <c:v>19.212966552314239</c:v>
                </c:pt>
                <c:pt idx="3">
                  <c:v>19.140752059117503</c:v>
                </c:pt>
                <c:pt idx="4">
                  <c:v>19.036098039533201</c:v>
                </c:pt>
                <c:pt idx="5">
                  <c:v>18.895402833669984</c:v>
                </c:pt>
                <c:pt idx="6">
                  <c:v>18.714003932764172</c:v>
                </c:pt>
                <c:pt idx="7">
                  <c:v>18.486229577138669</c:v>
                </c:pt>
                <c:pt idx="8">
                  <c:v>18.205568231151052</c:v>
                </c:pt>
                <c:pt idx="9">
                  <c:v>17.865048262168646</c:v>
                </c:pt>
                <c:pt idx="10">
                  <c:v>17.457947801252363</c:v>
                </c:pt>
                <c:pt idx="11">
                  <c:v>16.978946966697265</c:v>
                </c:pt>
                <c:pt idx="12">
                  <c:v>16.425719016715735</c:v>
                </c:pt>
                <c:pt idx="13">
                  <c:v>15.800624973823478</c:v>
                </c:pt>
                <c:pt idx="14">
                  <c:v>15.11160094734481</c:v>
                </c:pt>
                <c:pt idx="15">
                  <c:v>14.370950137865243</c:v>
                </c:pt>
                <c:pt idx="16">
                  <c:v>13.591903144387603</c:v>
                </c:pt>
                <c:pt idx="17">
                  <c:v>12.785917702570437</c:v>
                </c:pt>
                <c:pt idx="18">
                  <c:v>11.961602255087666</c:v>
                </c:pt>
                <c:pt idx="19">
                  <c:v>11.124752210414169</c:v>
                </c:pt>
                <c:pt idx="20">
                  <c:v>10.278846133724272</c:v>
                </c:pt>
                <c:pt idx="21">
                  <c:v>9.4256509415899963</c:v>
                </c:pt>
                <c:pt idx="22">
                  <c:v>8.5659156708966151</c:v>
                </c:pt>
                <c:pt idx="23">
                  <c:v>7.700442000879347</c:v>
                </c:pt>
                <c:pt idx="24">
                  <c:v>6.8321297446550444</c:v>
                </c:pt>
                <c:pt idx="25">
                  <c:v>5.9696720526431157</c:v>
                </c:pt>
                <c:pt idx="26">
                  <c:v>5.1323537617190365</c:v>
                </c:pt>
                <c:pt idx="27">
                  <c:v>5.1323537617190365</c:v>
                </c:pt>
                <c:pt idx="28">
                  <c:v>4.3507998914126098</c:v>
                </c:pt>
                <c:pt idx="29">
                  <c:v>3.6532175923435557</c:v>
                </c:pt>
                <c:pt idx="30">
                  <c:v>3.0522463796413102</c:v>
                </c:pt>
                <c:pt idx="31">
                  <c:v>2.5470635408875926</c:v>
                </c:pt>
                <c:pt idx="32">
                  <c:v>2.1295917662418091</c:v>
                </c:pt>
                <c:pt idx="33">
                  <c:v>1.7892299587264078</c:v>
                </c:pt>
                <c:pt idx="34">
                  <c:v>1.5154324386209574</c:v>
                </c:pt>
                <c:pt idx="35">
                  <c:v>1.2988439538834504</c:v>
                </c:pt>
                <c:pt idx="36">
                  <c:v>1.1316791159897044</c:v>
                </c:pt>
                <c:pt idx="37">
                  <c:v>1.0077645520865863</c:v>
                </c:pt>
                <c:pt idx="38">
                  <c:v>0.92245663046008008</c:v>
                </c:pt>
                <c:pt idx="39">
                  <c:v>0.87253295824789645</c:v>
                </c:pt>
                <c:pt idx="40">
                  <c:v>0.85609987994695846</c:v>
                </c:pt>
              </c:numCache>
            </c:numRef>
          </c:val>
        </c:ser>
        <c:bandFmts/>
        <c:axId val="107803008"/>
        <c:axId val="107804544"/>
        <c:axId val="107795776"/>
      </c:surface3DChart>
      <c:catAx>
        <c:axId val="107803008"/>
        <c:scaling>
          <c:orientation val="minMax"/>
        </c:scaling>
        <c:axPos val="t"/>
        <c:majorGridlines/>
        <c:tickLblPos val="none"/>
        <c:crossAx val="107804544"/>
        <c:crosses val="autoZero"/>
        <c:auto val="1"/>
        <c:lblAlgn val="ctr"/>
        <c:lblOffset val="0"/>
      </c:catAx>
      <c:valAx>
        <c:axId val="107804544"/>
        <c:scaling>
          <c:orientation val="maxMin"/>
          <c:max val="20"/>
        </c:scaling>
        <c:axPos val="l"/>
        <c:majorGridlines/>
        <c:numFmt formatCode="0.00" sourceLinked="1"/>
        <c:tickLblPos val="none"/>
        <c:crossAx val="107803008"/>
        <c:crossesAt val="1"/>
        <c:crossBetween val="midCat"/>
        <c:majorUnit val="1"/>
      </c:valAx>
      <c:serAx>
        <c:axId val="107795776"/>
        <c:scaling>
          <c:orientation val="minMax"/>
        </c:scaling>
        <c:delete val="1"/>
        <c:axPos val="t"/>
        <c:tickLblPos val="none"/>
        <c:crossAx val="107804544"/>
        <c:crosses val="autoZero"/>
      </c:ser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view3D>
      <c:rotX val="-90"/>
      <c:rotY val="0"/>
      <c:perspective val="0"/>
    </c:view3D>
    <c:plotArea>
      <c:layout>
        <c:manualLayout>
          <c:layoutTarget val="inner"/>
          <c:xMode val="edge"/>
          <c:yMode val="edge"/>
          <c:x val="2.5921858522598231E-2"/>
          <c:y val="5.1461992573455503E-2"/>
          <c:w val="0.63177509573598434"/>
          <c:h val="0.79658074319657413"/>
        </c:manualLayout>
      </c:layout>
      <c:surface3DChart>
        <c:ser>
          <c:idx val="0"/>
          <c:order val="0"/>
          <c:val>
            <c:numRef>
              <c:f>BCs!$C$33:$AC$33</c:f>
              <c:numCache>
                <c:formatCode>0.00</c:formatCode>
                <c:ptCount val="2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</c:ser>
        <c:ser>
          <c:idx val="1"/>
          <c:order val="1"/>
          <c:val>
            <c:numRef>
              <c:f>BCs!$C$34:$AC$34</c:f>
              <c:numCache>
                <c:formatCode>0.00</c:formatCode>
                <c:ptCount val="27"/>
                <c:pt idx="0">
                  <c:v>19.856916801136965</c:v>
                </c:pt>
                <c:pt idx="1">
                  <c:v>19.854110063535138</c:v>
                </c:pt>
                <c:pt idx="2">
                  <c:v>19.845562390297374</c:v>
                </c:pt>
                <c:pt idx="3">
                  <c:v>19.830879700916654</c:v>
                </c:pt>
                <c:pt idx="4">
                  <c:v>19.80936331869648</c:v>
                </c:pt>
                <c:pt idx="5">
                  <c:v>19.779936108368872</c:v>
                </c:pt>
                <c:pt idx="6">
                  <c:v>19.741013269915371</c:v>
                </c:pt>
                <c:pt idx="7">
                  <c:v>19.69028310941707</c:v>
                </c:pt>
                <c:pt idx="8">
                  <c:v>19.624343380174498</c:v>
                </c:pt>
                <c:pt idx="9">
                  <c:v>19.538137787170811</c:v>
                </c:pt>
                <c:pt idx="10">
                  <c:v>19.424296421710849</c:v>
                </c:pt>
                <c:pt idx="11">
                  <c:v>19.27351907911223</c:v>
                </c:pt>
                <c:pt idx="12">
                  <c:v>19.082495332170993</c:v>
                </c:pt>
                <c:pt idx="13">
                  <c:v>18.901928083074836</c:v>
                </c:pt>
                <c:pt idx="14">
                  <c:v>16.453113880657487</c:v>
                </c:pt>
                <c:pt idx="15">
                  <c:v>15.015867282659919</c:v>
                </c:pt>
                <c:pt idx="16">
                  <c:v>13.932375181785785</c:v>
                </c:pt>
                <c:pt idx="17">
                  <c:v>12.979992103335194</c:v>
                </c:pt>
                <c:pt idx="18">
                  <c:v>12.081514172046603</c:v>
                </c:pt>
                <c:pt idx="19">
                  <c:v>11.208928213497707</c:v>
                </c:pt>
                <c:pt idx="20">
                  <c:v>10.352267636448428</c:v>
                </c:pt>
                <c:pt idx="21">
                  <c:v>9.5101254399702455</c:v>
                </c:pt>
                <c:pt idx="22">
                  <c:v>8.688447849854704</c:v>
                </c:pt>
                <c:pt idx="23">
                  <c:v>7.9048209887756906</c:v>
                </c:pt>
                <c:pt idx="24">
                  <c:v>7.1999071096300122</c:v>
                </c:pt>
                <c:pt idx="25">
                  <c:v>6.6582429093828068</c:v>
                </c:pt>
                <c:pt idx="26">
                  <c:v>6.4269655856311267</c:v>
                </c:pt>
              </c:numCache>
            </c:numRef>
          </c:val>
        </c:ser>
        <c:ser>
          <c:idx val="2"/>
          <c:order val="2"/>
          <c:val>
            <c:numRef>
              <c:f>BCs!$C$35:$AC$35</c:f>
              <c:numCache>
                <c:formatCode>0.00</c:formatCode>
                <c:ptCount val="27"/>
                <c:pt idx="0">
                  <c:v>19.719447077477582</c:v>
                </c:pt>
                <c:pt idx="1">
                  <c:v>19.713961062706218</c:v>
                </c:pt>
                <c:pt idx="2">
                  <c:v>19.697259796737697</c:v>
                </c:pt>
                <c:pt idx="3">
                  <c:v>19.668593094672765</c:v>
                </c:pt>
                <c:pt idx="4">
                  <c:v>19.626637465500394</c:v>
                </c:pt>
                <c:pt idx="5">
                  <c:v>19.569367844863642</c:v>
                </c:pt>
                <c:pt idx="6">
                  <c:v>19.493833861875544</c:v>
                </c:pt>
                <c:pt idx="7">
                  <c:v>19.395775787578419</c:v>
                </c:pt>
                <c:pt idx="8">
                  <c:v>19.268952624110117</c:v>
                </c:pt>
                <c:pt idx="9">
                  <c:v>19.103911346797904</c:v>
                </c:pt>
                <c:pt idx="10">
                  <c:v>18.885528820560356</c:v>
                </c:pt>
                <c:pt idx="11">
                  <c:v>18.587284562567074</c:v>
                </c:pt>
                <c:pt idx="12">
                  <c:v>18.154534166496909</c:v>
                </c:pt>
                <c:pt idx="13">
                  <c:v>17.442721667957358</c:v>
                </c:pt>
                <c:pt idx="14">
                  <c:v>15.947330078447598</c:v>
                </c:pt>
                <c:pt idx="15">
                  <c:v>14.838990034098204</c:v>
                </c:pt>
                <c:pt idx="16">
                  <c:v>13.866820670574015</c:v>
                </c:pt>
                <c:pt idx="17">
                  <c:v>12.953039529754193</c:v>
                </c:pt>
                <c:pt idx="18">
                  <c:v>12.068568185676758</c:v>
                </c:pt>
                <c:pt idx="19">
                  <c:v>11.2009655227479</c:v>
                </c:pt>
                <c:pt idx="20">
                  <c:v>10.345008446162881</c:v>
                </c:pt>
                <c:pt idx="21">
                  <c:v>9.499893136788927</c:v>
                </c:pt>
                <c:pt idx="22">
                  <c:v>8.6694224853364403</c:v>
                </c:pt>
                <c:pt idx="23">
                  <c:v>7.8654644978090236</c:v>
                </c:pt>
                <c:pt idx="24">
                  <c:v>7.1182822701807762</c:v>
                </c:pt>
                <c:pt idx="25">
                  <c:v>6.5030494711350446</c:v>
                </c:pt>
                <c:pt idx="26">
                  <c:v>6.1956882618794475</c:v>
                </c:pt>
              </c:numCache>
            </c:numRef>
          </c:val>
        </c:ser>
        <c:ser>
          <c:idx val="3"/>
          <c:order val="3"/>
          <c:val>
            <c:numRef>
              <c:f>BCs!$C$36:$AC$36</c:f>
              <c:numCache>
                <c:formatCode>0.00</c:formatCode>
                <c:ptCount val="27"/>
                <c:pt idx="0">
                  <c:v>19.592949383360924</c:v>
                </c:pt>
                <c:pt idx="1">
                  <c:v>19.585027313074463</c:v>
                </c:pt>
                <c:pt idx="2">
                  <c:v>19.560922639274423</c:v>
                </c:pt>
                <c:pt idx="3">
                  <c:v>19.519595415536315</c:v>
                </c:pt>
                <c:pt idx="4">
                  <c:v>19.459225603768701</c:v>
                </c:pt>
                <c:pt idx="5">
                  <c:v>19.37706394370975</c:v>
                </c:pt>
                <c:pt idx="6">
                  <c:v>19.269178545144747</c:v>
                </c:pt>
                <c:pt idx="7">
                  <c:v>19.130033554910952</c:v>
                </c:pt>
                <c:pt idx="8">
                  <c:v>18.951779981889654</c:v>
                </c:pt>
                <c:pt idx="9">
                  <c:v>18.72302615535034</c:v>
                </c:pt>
                <c:pt idx="10">
                  <c:v>18.426622951165605</c:v>
                </c:pt>
                <c:pt idx="11">
                  <c:v>18.035556184098802</c:v>
                </c:pt>
                <c:pt idx="12">
                  <c:v>17.505635103292214</c:v>
                </c:pt>
                <c:pt idx="13">
                  <c:v>16.767094343810097</c:v>
                </c:pt>
                <c:pt idx="14">
                  <c:v>15.753804305867416</c:v>
                </c:pt>
                <c:pt idx="15">
                  <c:v>14.770904693685601</c:v>
                </c:pt>
                <c:pt idx="16">
                  <c:v>13.837626559221832</c:v>
                </c:pt>
                <c:pt idx="17">
                  <c:v>12.938384631382998</c:v>
                </c:pt>
                <c:pt idx="18">
                  <c:v>12.06013384510247</c:v>
                </c:pt>
                <c:pt idx="19">
                  <c:v>11.195142729575982</c:v>
                </c:pt>
                <c:pt idx="20">
                  <c:v>10.339587562557348</c:v>
                </c:pt>
                <c:pt idx="21">
                  <c:v>9.4925708078281961</c:v>
                </c:pt>
                <c:pt idx="22">
                  <c:v>8.6561661533739045</c:v>
                </c:pt>
                <c:pt idx="23">
                  <c:v>7.8370766178594398</c:v>
                </c:pt>
                <c:pt idx="24">
                  <c:v>7.0523075558895174</c:v>
                </c:pt>
                <c:pt idx="25">
                  <c:v>6.3491136762399769</c:v>
                </c:pt>
                <c:pt idx="26">
                  <c:v>5.8883270526238505</c:v>
                </c:pt>
              </c:numCache>
            </c:numRef>
          </c:val>
        </c:ser>
        <c:ser>
          <c:idx val="4"/>
          <c:order val="4"/>
          <c:val>
            <c:numRef>
              <c:f>BCs!$C$37:$AC$37</c:f>
              <c:numCache>
                <c:formatCode>0.00</c:formatCode>
                <c:ptCount val="27"/>
                <c:pt idx="0">
                  <c:v>19.482295829817197</c:v>
                </c:pt>
                <c:pt idx="1">
                  <c:v>19.472276166956277</c:v>
                </c:pt>
                <c:pt idx="2">
                  <c:v>19.441808031749218</c:v>
                </c:pt>
                <c:pt idx="3">
                  <c:v>19.389640324429379</c:v>
                </c:pt>
                <c:pt idx="4">
                  <c:v>19.313605590328351</c:v>
                </c:pt>
                <c:pt idx="5">
                  <c:v>19.21048378106191</c:v>
                </c:pt>
                <c:pt idx="6">
                  <c:v>19.07578282008275</c:v>
                </c:pt>
                <c:pt idx="7">
                  <c:v>18.903399905030984</c:v>
                </c:pt>
                <c:pt idx="8">
                  <c:v>18.685107593187208</c:v>
                </c:pt>
                <c:pt idx="9">
                  <c:v>18.409790341548202</c:v>
                </c:pt>
                <c:pt idx="10">
                  <c:v>18.062380644652933</c:v>
                </c:pt>
                <c:pt idx="11">
                  <c:v>17.622682119370317</c:v>
                </c:pt>
                <c:pt idx="12">
                  <c:v>17.065355718763051</c:v>
                </c:pt>
                <c:pt idx="13">
                  <c:v>16.366216298123398</c:v>
                </c:pt>
                <c:pt idx="14">
                  <c:v>15.529888107526368</c:v>
                </c:pt>
                <c:pt idx="15">
                  <c:v>14.653197875554952</c:v>
                </c:pt>
                <c:pt idx="16">
                  <c:v>13.774396241244716</c:v>
                </c:pt>
                <c:pt idx="17">
                  <c:v>12.902738591453501</c:v>
                </c:pt>
                <c:pt idx="18">
                  <c:v>12.038439833774142</c:v>
                </c:pt>
                <c:pt idx="19">
                  <c:v>11.179883987896215</c:v>
                </c:pt>
                <c:pt idx="20">
                  <c:v>10.325628266662337</c:v>
                </c:pt>
                <c:pt idx="21">
                  <c:v>9.4746363785926029</c:v>
                </c:pt>
                <c:pt idx="22">
                  <c:v>8.6255947024715471</c:v>
                </c:pt>
                <c:pt idx="23">
                  <c:v>7.7743682643653136</c:v>
                </c:pt>
                <c:pt idx="24">
                  <c:v>6.9047576592778768</c:v>
                </c:pt>
                <c:pt idx="25">
                  <c:v>5.952770625311496</c:v>
                </c:pt>
                <c:pt idx="26">
                  <c:v>4.6593925961360032</c:v>
                </c:pt>
              </c:numCache>
            </c:numRef>
          </c:val>
        </c:ser>
        <c:ser>
          <c:idx val="5"/>
          <c:order val="5"/>
          <c:val>
            <c:numRef>
              <c:f>BCs!$C$38:$AC$38</c:f>
              <c:numCache>
                <c:formatCode>0.00</c:formatCode>
                <c:ptCount val="27"/>
                <c:pt idx="0">
                  <c:v>19.391681601995309</c:v>
                </c:pt>
                <c:pt idx="1">
                  <c:v>19.379973493184238</c:v>
                </c:pt>
                <c:pt idx="2">
                  <c:v>19.344392996336794</c:v>
                </c:pt>
                <c:pt idx="3">
                  <c:v>19.28355226010364</c:v>
                </c:pt>
                <c:pt idx="4">
                  <c:v>19.195072652053412</c:v>
                </c:pt>
                <c:pt idx="5">
                  <c:v>19.075482770126786</c:v>
                </c:pt>
                <c:pt idx="6">
                  <c:v>18.920069049093364</c:v>
                </c:pt>
                <c:pt idx="7">
                  <c:v>18.722675651943028</c:v>
                </c:pt>
                <c:pt idx="8">
                  <c:v>18.475460144279996</c:v>
                </c:pt>
                <c:pt idx="9">
                  <c:v>18.168646973002325</c:v>
                </c:pt>
                <c:pt idx="10">
                  <c:v>17.790427166527603</c:v>
                </c:pt>
                <c:pt idx="11">
                  <c:v>17.327435929966494</c:v>
                </c:pt>
                <c:pt idx="12">
                  <c:v>16.766889354266279</c:v>
                </c:pt>
                <c:pt idx="13">
                  <c:v>16.102527022394067</c:v>
                </c:pt>
                <c:pt idx="14">
                  <c:v>15.346333950559707</c:v>
                </c:pt>
                <c:pt idx="15">
                  <c:v>14.537602459763123</c:v>
                </c:pt>
                <c:pt idx="16">
                  <c:v>13.70402193874858</c:v>
                </c:pt>
                <c:pt idx="17">
                  <c:v>12.85973365941215</c:v>
                </c:pt>
                <c:pt idx="18">
                  <c:v>12.011002910644383</c:v>
                </c:pt>
                <c:pt idx="19">
                  <c:v>11.160325121572399</c:v>
                </c:pt>
                <c:pt idx="20">
                  <c:v>10.308405137603181</c:v>
                </c:pt>
                <c:pt idx="21">
                  <c:v>9.4547517374083334</c:v>
                </c:pt>
                <c:pt idx="22">
                  <c:v>8.5972080135543685</c:v>
                </c:pt>
                <c:pt idx="23">
                  <c:v>7.7300440778523907</c:v>
                </c:pt>
                <c:pt idx="24">
                  <c:v>6.8395841915451818</c:v>
                </c:pt>
                <c:pt idx="25">
                  <c:v>5.897818569592129</c:v>
                </c:pt>
                <c:pt idx="26">
                  <c:v>4.8738561197172539</c:v>
                </c:pt>
              </c:numCache>
            </c:numRef>
          </c:val>
        </c:ser>
        <c:ser>
          <c:idx val="6"/>
          <c:order val="6"/>
          <c:val>
            <c:numRef>
              <c:f>BCs!$C$39:$AC$39</c:f>
              <c:numCache>
                <c:formatCode>0.00</c:formatCode>
                <c:ptCount val="27"/>
                <c:pt idx="0">
                  <c:v>19.324483591795556</c:v>
                </c:pt>
                <c:pt idx="1">
                  <c:v>19.31154320744858</c:v>
                </c:pt>
                <c:pt idx="2">
                  <c:v>19.272238200310088</c:v>
                </c:pt>
                <c:pt idx="3">
                  <c:v>19.205103067594973</c:v>
                </c:pt>
                <c:pt idx="4">
                  <c:v>19.107649987654877</c:v>
                </c:pt>
                <c:pt idx="5">
                  <c:v>18.97630559829846</c:v>
                </c:pt>
                <c:pt idx="6">
                  <c:v>18.806334954220901</c:v>
                </c:pt>
                <c:pt idx="7">
                  <c:v>18.591773509367769</c:v>
                </c:pt>
                <c:pt idx="8">
                  <c:v>18.325410358987426</c:v>
                </c:pt>
                <c:pt idx="9">
                  <c:v>17.998910239653501</c:v>
                </c:pt>
                <c:pt idx="10">
                  <c:v>17.603245118488665</c:v>
                </c:pt>
                <c:pt idx="11">
                  <c:v>17.129745079701785</c:v>
                </c:pt>
                <c:pt idx="12">
                  <c:v>16.572238745941512</c:v>
                </c:pt>
                <c:pt idx="13">
                  <c:v>15.930668486626882</c:v>
                </c:pt>
                <c:pt idx="14">
                  <c:v>15.215318212555275</c:v>
                </c:pt>
                <c:pt idx="15">
                  <c:v>14.446856074189252</c:v>
                </c:pt>
                <c:pt idx="16">
                  <c:v>13.644355394574333</c:v>
                </c:pt>
                <c:pt idx="17">
                  <c:v>12.82117119680214</c:v>
                </c:pt>
                <c:pt idx="18">
                  <c:v>11.985513027818842</c:v>
                </c:pt>
                <c:pt idx="19">
                  <c:v>11.142008450145816</c:v>
                </c:pt>
                <c:pt idx="20">
                  <c:v>10.292915424769662</c:v>
                </c:pt>
                <c:pt idx="21">
                  <c:v>9.4387574198831867</c:v>
                </c:pt>
                <c:pt idx="22">
                  <c:v>8.5784415364852027</c:v>
                </c:pt>
                <c:pt idx="23">
                  <c:v>7.709015841944697</c:v>
                </c:pt>
                <c:pt idx="24">
                  <c:v>6.8257164594583308</c:v>
                </c:pt>
                <c:pt idx="25">
                  <c:v>5.9250633417945862</c:v>
                </c:pt>
                <c:pt idx="26">
                  <c:v>5.0196159860286933</c:v>
                </c:pt>
              </c:numCache>
            </c:numRef>
          </c:val>
        </c:ser>
        <c:ser>
          <c:idx val="7"/>
          <c:order val="7"/>
          <c:val>
            <c:numRef>
              <c:f>BCs!$C$40:$AC$40</c:f>
              <c:numCache>
                <c:formatCode>0.00</c:formatCode>
                <c:ptCount val="27"/>
                <c:pt idx="0">
                  <c:v>19.283166350289754</c:v>
                </c:pt>
                <c:pt idx="1">
                  <c:v>19.26947754450444</c:v>
                </c:pt>
                <c:pt idx="2">
                  <c:v>19.227913529860011</c:v>
                </c:pt>
                <c:pt idx="3">
                  <c:v>19.156971822311284</c:v>
                </c:pt>
                <c:pt idx="4">
                  <c:v>19.054118632672662</c:v>
                </c:pt>
                <c:pt idx="5">
                  <c:v>18.915754681191281</c:v>
                </c:pt>
                <c:pt idx="6">
                  <c:v>18.737191660124019</c:v>
                </c:pt>
                <c:pt idx="7">
                  <c:v>18.512673072319725</c:v>
                </c:pt>
                <c:pt idx="8">
                  <c:v>18.235497542648446</c:v>
                </c:pt>
                <c:pt idx="9">
                  <c:v>17.898338508135588</c:v>
                </c:pt>
                <c:pt idx="10">
                  <c:v>17.493897988071772</c:v>
                </c:pt>
                <c:pt idx="11">
                  <c:v>17.016060524410481</c:v>
                </c:pt>
                <c:pt idx="12">
                  <c:v>16.461652063171101</c:v>
                </c:pt>
                <c:pt idx="13">
                  <c:v>15.83258996561668</c:v>
                </c:pt>
                <c:pt idx="14">
                  <c:v>15.137414338845261</c:v>
                </c:pt>
                <c:pt idx="15">
                  <c:v>14.39014822986428</c:v>
                </c:pt>
                <c:pt idx="16">
                  <c:v>13.605372368557365</c:v>
                </c:pt>
                <c:pt idx="17">
                  <c:v>12.795082705403242</c:v>
                </c:pt>
                <c:pt idx="18">
                  <c:v>11.96786955368303</c:v>
                </c:pt>
                <c:pt idx="19">
                  <c:v>11.129280226422368</c:v>
                </c:pt>
                <c:pt idx="20">
                  <c:v>10.282490691446464</c:v>
                </c:pt>
                <c:pt idx="21">
                  <c:v>9.4289209808695507</c:v>
                </c:pt>
                <c:pt idx="22">
                  <c:v>8.5687848705585576</c:v>
                </c:pt>
                <c:pt idx="23">
                  <c:v>7.7018612939828639</c:v>
                </c:pt>
                <c:pt idx="24">
                  <c:v>6.8292024625488574</c:v>
                </c:pt>
                <c:pt idx="25">
                  <c:v>5.9571023520991924</c:v>
                </c:pt>
                <c:pt idx="26">
                  <c:v>5.1044715514102101</c:v>
                </c:pt>
              </c:numCache>
            </c:numRef>
          </c:val>
        </c:ser>
        <c:ser>
          <c:idx val="8"/>
          <c:order val="8"/>
          <c:val>
            <c:numRef>
              <c:f>BCs!$C$41:$AC$41</c:f>
              <c:numCache>
                <c:formatCode>0.00</c:formatCode>
                <c:ptCount val="27"/>
                <c:pt idx="0">
                  <c:v>19.269226720354588</c:v>
                </c:pt>
                <c:pt idx="1">
                  <c:v>19.255287090419426</c:v>
                </c:pt>
                <c:pt idx="2">
                  <c:v>19.212966552314239</c:v>
                </c:pt>
                <c:pt idx="3">
                  <c:v>19.140752059117503</c:v>
                </c:pt>
                <c:pt idx="4">
                  <c:v>19.036098039533201</c:v>
                </c:pt>
                <c:pt idx="5">
                  <c:v>18.895402833669984</c:v>
                </c:pt>
                <c:pt idx="6">
                  <c:v>18.714003932764172</c:v>
                </c:pt>
                <c:pt idx="7">
                  <c:v>18.486229577138669</c:v>
                </c:pt>
                <c:pt idx="8">
                  <c:v>18.205568231151052</c:v>
                </c:pt>
                <c:pt idx="9">
                  <c:v>17.865048262168646</c:v>
                </c:pt>
                <c:pt idx="10">
                  <c:v>17.457947801252363</c:v>
                </c:pt>
                <c:pt idx="11">
                  <c:v>16.978946966697265</c:v>
                </c:pt>
                <c:pt idx="12">
                  <c:v>16.425719016715735</c:v>
                </c:pt>
                <c:pt idx="13">
                  <c:v>15.800624973823478</c:v>
                </c:pt>
                <c:pt idx="14">
                  <c:v>15.11160094734481</c:v>
                </c:pt>
                <c:pt idx="15">
                  <c:v>14.370950137865243</c:v>
                </c:pt>
                <c:pt idx="16">
                  <c:v>13.591903144387603</c:v>
                </c:pt>
                <c:pt idx="17">
                  <c:v>12.785917702570437</c:v>
                </c:pt>
                <c:pt idx="18">
                  <c:v>11.961602255087666</c:v>
                </c:pt>
                <c:pt idx="19">
                  <c:v>11.124752210414169</c:v>
                </c:pt>
                <c:pt idx="20">
                  <c:v>10.278846133724272</c:v>
                </c:pt>
                <c:pt idx="21">
                  <c:v>9.4256509415899963</c:v>
                </c:pt>
                <c:pt idx="22">
                  <c:v>8.5659156708966151</c:v>
                </c:pt>
                <c:pt idx="23">
                  <c:v>7.700442000879347</c:v>
                </c:pt>
                <c:pt idx="24">
                  <c:v>6.8321297446550444</c:v>
                </c:pt>
                <c:pt idx="25">
                  <c:v>5.9696720526431157</c:v>
                </c:pt>
                <c:pt idx="26">
                  <c:v>5.1323537617190365</c:v>
                </c:pt>
              </c:numCache>
            </c:numRef>
          </c:val>
        </c:ser>
        <c:bandFmts/>
        <c:axId val="108537344"/>
        <c:axId val="108538880"/>
        <c:axId val="108310016"/>
      </c:surface3DChart>
      <c:catAx>
        <c:axId val="108537344"/>
        <c:scaling>
          <c:orientation val="minMax"/>
        </c:scaling>
        <c:delete val="1"/>
        <c:axPos val="t"/>
        <c:tickLblPos val="none"/>
        <c:crossAx val="108538880"/>
        <c:crosses val="autoZero"/>
        <c:auto val="1"/>
        <c:lblAlgn val="ctr"/>
        <c:lblOffset val="100"/>
      </c:catAx>
      <c:valAx>
        <c:axId val="108538880"/>
        <c:scaling>
          <c:orientation val="maxMin"/>
        </c:scaling>
        <c:axPos val="l"/>
        <c:majorGridlines/>
        <c:numFmt formatCode="0.00" sourceLinked="1"/>
        <c:tickLblPos val="none"/>
        <c:crossAx val="108537344"/>
        <c:crosses val="autoZero"/>
        <c:crossBetween val="midCat"/>
        <c:majorUnit val="1"/>
      </c:valAx>
      <c:serAx>
        <c:axId val="108310016"/>
        <c:scaling>
          <c:orientation val="minMax"/>
        </c:scaling>
        <c:delete val="1"/>
        <c:axPos val="t"/>
        <c:tickLblPos val="none"/>
        <c:crossAx val="108538880"/>
        <c:crosses val="autoZero"/>
      </c:ser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view3D>
      <c:rotX val="-90"/>
      <c:rotY val="0"/>
      <c:perspective val="0"/>
    </c:view3D>
    <c:plotArea>
      <c:layout>
        <c:manualLayout>
          <c:layoutTarget val="inner"/>
          <c:xMode val="edge"/>
          <c:yMode val="edge"/>
          <c:x val="2.6466245282766702E-2"/>
          <c:y val="0"/>
          <c:w val="0.70102712160979874"/>
          <c:h val="0.9059063984252983"/>
        </c:manualLayout>
      </c:layout>
      <c:surface3DChart>
        <c:ser>
          <c:idx val="0"/>
          <c:order val="0"/>
          <c:val>
            <c:numRef>
              <c:f>BCs!$AD$33:$AQ$33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val>
            <c:numRef>
              <c:f>BCs!$AD$34:$AQ$34</c:f>
              <c:numCache>
                <c:formatCode>0.00</c:formatCode>
                <c:ptCount val="14"/>
                <c:pt idx="0">
                  <c:v>0.81108532780834697</c:v>
                </c:pt>
                <c:pt idx="1">
                  <c:v>0.77011466590748157</c:v>
                </c:pt>
                <c:pt idx="2">
                  <c:v>0.68404180651181168</c:v>
                </c:pt>
                <c:pt idx="3">
                  <c:v>0.5865998629410194</c:v>
                </c:pt>
                <c:pt idx="4">
                  <c:v>0.49504588300052299</c:v>
                </c:pt>
                <c:pt idx="5">
                  <c:v>0.41570777880823651</c:v>
                </c:pt>
                <c:pt idx="6">
                  <c:v>0.34972343678142359</c:v>
                </c:pt>
                <c:pt idx="7">
                  <c:v>0.29622976873514301</c:v>
                </c:pt>
                <c:pt idx="8">
                  <c:v>0.25380582754842795</c:v>
                </c:pt>
                <c:pt idx="9">
                  <c:v>0.22104870622361691</c:v>
                </c:pt>
                <c:pt idx="10">
                  <c:v>0.196774275377397</c:v>
                </c:pt>
                <c:pt idx="11">
                  <c:v>0.1800703844437892</c:v>
                </c:pt>
                <c:pt idx="12">
                  <c:v>0.17029859460169966</c:v>
                </c:pt>
                <c:pt idx="13">
                  <c:v>0.16708270885288262</c:v>
                </c:pt>
              </c:numCache>
            </c:numRef>
          </c:val>
        </c:ser>
        <c:ser>
          <c:idx val="2"/>
          <c:order val="2"/>
          <c:val>
            <c:numRef>
              <c:f>BCs!$AD$35:$AQ$35</c:f>
              <c:numCache>
                <c:formatCode>0.00</c:formatCode>
                <c:ptCount val="14"/>
                <c:pt idx="0">
                  <c:v>1.7041119794184247</c:v>
                </c:pt>
                <c:pt idx="1">
                  <c:v>1.5853315293097676</c:v>
                </c:pt>
                <c:pt idx="2">
                  <c:v>1.379452697198746</c:v>
                </c:pt>
                <c:pt idx="3">
                  <c:v>1.167311762251743</c:v>
                </c:pt>
                <c:pt idx="4">
                  <c:v>0.97787589025283594</c:v>
                </c:pt>
                <c:pt idx="5">
                  <c:v>0.81806179545099966</c:v>
                </c:pt>
                <c:pt idx="6">
                  <c:v>0.6869561995823148</c:v>
                </c:pt>
                <c:pt idx="7">
                  <c:v>0.58138981061072048</c:v>
                </c:pt>
                <c:pt idx="8">
                  <c:v>0.49794483523495203</c:v>
                </c:pt>
                <c:pt idx="9">
                  <c:v>0.4336147219686427</c:v>
                </c:pt>
                <c:pt idx="10">
                  <c:v>0.38597801084218192</c:v>
                </c:pt>
                <c:pt idx="11">
                  <c:v>0.35320866779606019</c:v>
                </c:pt>
                <c:pt idx="12">
                  <c:v>0.33404128511012676</c:v>
                </c:pt>
                <c:pt idx="13">
                  <c:v>0.32773364620813117</c:v>
                </c:pt>
              </c:numCache>
            </c:numRef>
          </c:val>
        </c:ser>
        <c:ser>
          <c:idx val="3"/>
          <c:order val="3"/>
          <c:val>
            <c:numRef>
              <c:f>BCs!$AD$36:$AQ$36</c:f>
              <c:numCache>
                <c:formatCode>0.00</c:formatCode>
                <c:ptCount val="14"/>
                <c:pt idx="0">
                  <c:v>2.8346995312458163</c:v>
                </c:pt>
                <c:pt idx="1">
                  <c:v>2.4876467747144186</c:v>
                </c:pt>
                <c:pt idx="2">
                  <c:v>2.0811256907216613</c:v>
                </c:pt>
                <c:pt idx="3">
                  <c:v>1.7253185986143711</c:v>
                </c:pt>
                <c:pt idx="4">
                  <c:v>1.4310841203080784</c:v>
                </c:pt>
                <c:pt idx="5">
                  <c:v>1.1917073131606115</c:v>
                </c:pt>
                <c:pt idx="6">
                  <c:v>0.99864975548611556</c:v>
                </c:pt>
                <c:pt idx="7">
                  <c:v>0.84442843889047214</c:v>
                </c:pt>
                <c:pt idx="8">
                  <c:v>0.72296898081201721</c:v>
                </c:pt>
                <c:pt idx="9">
                  <c:v>0.62948733557381997</c:v>
                </c:pt>
                <c:pt idx="10">
                  <c:v>0.56031437822662777</c:v>
                </c:pt>
                <c:pt idx="11">
                  <c:v>0.51274499078814306</c:v>
                </c:pt>
                <c:pt idx="12">
                  <c:v>0.48492423183461603</c:v>
                </c:pt>
                <c:pt idx="13">
                  <c:v>0.47576930575938864</c:v>
                </c:pt>
              </c:numCache>
            </c:numRef>
          </c:val>
        </c:ser>
        <c:ser>
          <c:idx val="4"/>
          <c:order val="4"/>
          <c:val>
            <c:numRef>
              <c:f>BCs!$AD$37:$AQ$37</c:f>
              <c:numCache>
                <c:formatCode>0.00</c:formatCode>
                <c:ptCount val="14"/>
                <c:pt idx="0">
                  <c:v>4.6593925961360032</c:v>
                </c:pt>
                <c:pt idx="1">
                  <c:v>3.4494303475804307</c:v>
                </c:pt>
                <c:pt idx="2">
                  <c:v>2.7320846923591109</c:v>
                </c:pt>
                <c:pt idx="3">
                  <c:v>2.2217528211760009</c:v>
                </c:pt>
                <c:pt idx="4">
                  <c:v>1.8294346792044958</c:v>
                </c:pt>
                <c:pt idx="5">
                  <c:v>1.5190335813972529</c:v>
                </c:pt>
                <c:pt idx="6">
                  <c:v>1.2715070703110636</c:v>
                </c:pt>
                <c:pt idx="7">
                  <c:v>1.0747052086530353</c:v>
                </c:pt>
                <c:pt idx="8">
                  <c:v>0.92001531354882471</c:v>
                </c:pt>
                <c:pt idx="9">
                  <c:v>0.80105126128799209</c:v>
                </c:pt>
                <c:pt idx="10">
                  <c:v>0.7130471757023662</c:v>
                </c:pt>
                <c:pt idx="11">
                  <c:v>0.6525326852952682</c:v>
                </c:pt>
                <c:pt idx="12">
                  <c:v>0.6171413456808057</c:v>
                </c:pt>
                <c:pt idx="13">
                  <c:v>0.60549511316019133</c:v>
                </c:pt>
              </c:numCache>
            </c:numRef>
          </c:val>
        </c:ser>
        <c:ser>
          <c:idx val="5"/>
          <c:order val="5"/>
          <c:val>
            <c:numRef>
              <c:f>BCs!$AD$38:$AQ$38</c:f>
              <c:numCache>
                <c:formatCode>0.00</c:formatCode>
                <c:ptCount val="14"/>
                <c:pt idx="0">
                  <c:v>4.8738561197172539</c:v>
                </c:pt>
                <c:pt idx="1">
                  <c:v>3.9185973271121894</c:v>
                </c:pt>
                <c:pt idx="2">
                  <c:v>3.176029909958352</c:v>
                </c:pt>
                <c:pt idx="3">
                  <c:v>2.600173314526026</c:v>
                </c:pt>
                <c:pt idx="4">
                  <c:v>2.1458681939366517</c:v>
                </c:pt>
                <c:pt idx="5">
                  <c:v>1.7834852629128404</c:v>
                </c:pt>
                <c:pt idx="6">
                  <c:v>1.4936397357078508</c:v>
                </c:pt>
                <c:pt idx="7">
                  <c:v>1.2628700118617813</c:v>
                </c:pt>
                <c:pt idx="8">
                  <c:v>1.0813358034422544</c:v>
                </c:pt>
                <c:pt idx="9">
                  <c:v>0.9416552203269577</c:v>
                </c:pt>
                <c:pt idx="10">
                  <c:v>0.83829037799957706</c:v>
                </c:pt>
                <c:pt idx="11">
                  <c:v>0.76719722900975829</c:v>
                </c:pt>
                <c:pt idx="12">
                  <c:v>0.72561335243314717</c:v>
                </c:pt>
                <c:pt idx="13">
                  <c:v>0.71192845551976547</c:v>
                </c:pt>
              </c:numCache>
            </c:numRef>
          </c:val>
        </c:ser>
        <c:ser>
          <c:idx val="6"/>
          <c:order val="6"/>
          <c:val>
            <c:numRef>
              <c:f>BCs!$AD$39:$AQ$39</c:f>
              <c:numCache>
                <c:formatCode>0.00</c:formatCode>
                <c:ptCount val="14"/>
                <c:pt idx="0">
                  <c:v>5.0196159860286933</c:v>
                </c:pt>
                <c:pt idx="1">
                  <c:v>4.1750729311927213</c:v>
                </c:pt>
                <c:pt idx="2">
                  <c:v>3.4532643058360808</c:v>
                </c:pt>
                <c:pt idx="3">
                  <c:v>2.8570423330330996</c:v>
                </c:pt>
                <c:pt idx="4">
                  <c:v>2.3703795191032455</c:v>
                </c:pt>
                <c:pt idx="5">
                  <c:v>1.9753995406096054</c:v>
                </c:pt>
                <c:pt idx="6">
                  <c:v>1.6566965977457184</c:v>
                </c:pt>
                <c:pt idx="7">
                  <c:v>1.4017992996439848</c:v>
                </c:pt>
                <c:pt idx="8">
                  <c:v>1.2008026680314541</c:v>
                </c:pt>
                <c:pt idx="9">
                  <c:v>1.0459434385780071</c:v>
                </c:pt>
                <c:pt idx="10">
                  <c:v>0.93126188695922618</c:v>
                </c:pt>
                <c:pt idx="11">
                  <c:v>0.8523525003110406</c:v>
                </c:pt>
                <c:pt idx="12">
                  <c:v>0.80618637952225947</c:v>
                </c:pt>
                <c:pt idx="13">
                  <c:v>0.79099200405257619</c:v>
                </c:pt>
              </c:numCache>
            </c:numRef>
          </c:val>
        </c:ser>
        <c:ser>
          <c:idx val="7"/>
          <c:order val="7"/>
          <c:val>
            <c:numRef>
              <c:f>BCs!$AD$40:$AQ$40</c:f>
              <c:numCache>
                <c:formatCode>0.00</c:formatCode>
                <c:ptCount val="14"/>
                <c:pt idx="0">
                  <c:v>5.1044715514102101</c:v>
                </c:pt>
                <c:pt idx="1">
                  <c:v>4.3088141057939229</c:v>
                </c:pt>
                <c:pt idx="2">
                  <c:v>3.6049120491601512</c:v>
                </c:pt>
                <c:pt idx="3">
                  <c:v>3.0043521926670467</c:v>
                </c:pt>
                <c:pt idx="4">
                  <c:v>2.5032080088336257</c:v>
                </c:pt>
                <c:pt idx="5">
                  <c:v>2.0910367826766181</c:v>
                </c:pt>
                <c:pt idx="6">
                  <c:v>1.7559478150214327</c:v>
                </c:pt>
                <c:pt idx="7">
                  <c:v>1.4868279209369861</c:v>
                </c:pt>
                <c:pt idx="8">
                  <c:v>1.2741321304615703</c:v>
                </c:pt>
                <c:pt idx="9">
                  <c:v>1.1100539789943904</c:v>
                </c:pt>
                <c:pt idx="10">
                  <c:v>0.98846123094828031</c:v>
                </c:pt>
                <c:pt idx="11">
                  <c:v>0.90476450575291867</c:v>
                </c:pt>
                <c:pt idx="12">
                  <c:v>0.85578766129227379</c:v>
                </c:pt>
                <c:pt idx="13">
                  <c:v>0.83966680164602048</c:v>
                </c:pt>
              </c:numCache>
            </c:numRef>
          </c:val>
        </c:ser>
        <c:ser>
          <c:idx val="8"/>
          <c:order val="8"/>
          <c:val>
            <c:numRef>
              <c:f>BCs!$AD$41:$AQ$41</c:f>
              <c:numCache>
                <c:formatCode>0.00</c:formatCode>
                <c:ptCount val="14"/>
                <c:pt idx="0">
                  <c:v>5.1323537617190365</c:v>
                </c:pt>
                <c:pt idx="1">
                  <c:v>4.3507998914126098</c:v>
                </c:pt>
                <c:pt idx="2">
                  <c:v>3.6532175923435557</c:v>
                </c:pt>
                <c:pt idx="3">
                  <c:v>3.0522463796413102</c:v>
                </c:pt>
                <c:pt idx="4">
                  <c:v>2.5470635408875926</c:v>
                </c:pt>
                <c:pt idx="5">
                  <c:v>2.1295917662418091</c:v>
                </c:pt>
                <c:pt idx="6">
                  <c:v>1.7892299587264078</c:v>
                </c:pt>
                <c:pt idx="7">
                  <c:v>1.5154324386209574</c:v>
                </c:pt>
                <c:pt idx="8">
                  <c:v>1.2988439538834504</c:v>
                </c:pt>
                <c:pt idx="9">
                  <c:v>1.1316791159897044</c:v>
                </c:pt>
                <c:pt idx="10">
                  <c:v>1.0077645520865863</c:v>
                </c:pt>
                <c:pt idx="11">
                  <c:v>0.92245663046008008</c:v>
                </c:pt>
                <c:pt idx="12">
                  <c:v>0.87253295824789645</c:v>
                </c:pt>
                <c:pt idx="13">
                  <c:v>0.85609987994695846</c:v>
                </c:pt>
              </c:numCache>
            </c:numRef>
          </c:val>
        </c:ser>
        <c:bandFmts/>
        <c:axId val="108599168"/>
        <c:axId val="108600704"/>
        <c:axId val="107816704"/>
      </c:surface3DChart>
      <c:catAx>
        <c:axId val="108599168"/>
        <c:scaling>
          <c:orientation val="minMax"/>
        </c:scaling>
        <c:delete val="1"/>
        <c:axPos val="t"/>
        <c:tickLblPos val="none"/>
        <c:crossAx val="108600704"/>
        <c:crosses val="autoZero"/>
        <c:auto val="1"/>
        <c:lblAlgn val="ctr"/>
        <c:lblOffset val="100"/>
      </c:catAx>
      <c:valAx>
        <c:axId val="108600704"/>
        <c:scaling>
          <c:orientation val="maxMin"/>
        </c:scaling>
        <c:axPos val="l"/>
        <c:majorGridlines/>
        <c:numFmt formatCode="0.00" sourceLinked="1"/>
        <c:tickLblPos val="none"/>
        <c:crossAx val="108599168"/>
        <c:crosses val="autoZero"/>
        <c:crossBetween val="midCat"/>
        <c:majorUnit val="1"/>
      </c:valAx>
      <c:serAx>
        <c:axId val="107816704"/>
        <c:scaling>
          <c:orientation val="minMax"/>
        </c:scaling>
        <c:delete val="1"/>
        <c:axPos val="t"/>
        <c:tickLblPos val="none"/>
        <c:crossAx val="108600704"/>
        <c:crosses val="autoZero"/>
      </c:ser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view3D>
      <c:rotX val="-90"/>
      <c:rotY val="0"/>
      <c:depthPercent val="110"/>
      <c:perspective val="0"/>
    </c:view3D>
    <c:plotArea>
      <c:layout>
        <c:manualLayout>
          <c:layoutTarget val="inner"/>
          <c:xMode val="edge"/>
          <c:yMode val="edge"/>
          <c:x val="3.6726930289139315E-3"/>
          <c:y val="2.1917654574141604E-2"/>
          <c:w val="0.99156375695685905"/>
          <c:h val="0.97808234542585837"/>
        </c:manualLayout>
      </c:layout>
      <c:surface3DChart>
        <c:ser>
          <c:idx val="0"/>
          <c:order val="0"/>
          <c:val>
            <c:numRef>
              <c:f>BCs!$C$33:$AQ$33</c:f>
              <c:numCache>
                <c:formatCode>0.00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val>
            <c:numRef>
              <c:f>BCs!$C$34:$AQ$34</c:f>
              <c:numCache>
                <c:formatCode>0.00</c:formatCode>
                <c:ptCount val="41"/>
                <c:pt idx="0">
                  <c:v>19.856916801136965</c:v>
                </c:pt>
                <c:pt idx="1">
                  <c:v>19.854110063535138</c:v>
                </c:pt>
                <c:pt idx="2">
                  <c:v>19.845562390297374</c:v>
                </c:pt>
                <c:pt idx="3">
                  <c:v>19.830879700916654</c:v>
                </c:pt>
                <c:pt idx="4">
                  <c:v>19.80936331869648</c:v>
                </c:pt>
                <c:pt idx="5">
                  <c:v>19.779936108368872</c:v>
                </c:pt>
                <c:pt idx="6">
                  <c:v>19.741013269915371</c:v>
                </c:pt>
                <c:pt idx="7">
                  <c:v>19.69028310941707</c:v>
                </c:pt>
                <c:pt idx="8">
                  <c:v>19.624343380174498</c:v>
                </c:pt>
                <c:pt idx="9">
                  <c:v>19.538137787170811</c:v>
                </c:pt>
                <c:pt idx="10">
                  <c:v>19.424296421710849</c:v>
                </c:pt>
                <c:pt idx="11">
                  <c:v>19.27351907911223</c:v>
                </c:pt>
                <c:pt idx="12">
                  <c:v>19.082495332170993</c:v>
                </c:pt>
                <c:pt idx="13">
                  <c:v>18.901928083074836</c:v>
                </c:pt>
                <c:pt idx="14">
                  <c:v>16.453113880657487</c:v>
                </c:pt>
                <c:pt idx="15">
                  <c:v>15.015867282659919</c:v>
                </c:pt>
                <c:pt idx="16">
                  <c:v>13.932375181785785</c:v>
                </c:pt>
                <c:pt idx="17">
                  <c:v>12.979992103335194</c:v>
                </c:pt>
                <c:pt idx="18">
                  <c:v>12.081514172046603</c:v>
                </c:pt>
                <c:pt idx="19">
                  <c:v>11.208928213497707</c:v>
                </c:pt>
                <c:pt idx="20">
                  <c:v>10.352267636448428</c:v>
                </c:pt>
                <c:pt idx="21">
                  <c:v>9.5101254399702455</c:v>
                </c:pt>
                <c:pt idx="22">
                  <c:v>8.688447849854704</c:v>
                </c:pt>
                <c:pt idx="23">
                  <c:v>7.9048209887756906</c:v>
                </c:pt>
                <c:pt idx="24">
                  <c:v>7.1999071096300122</c:v>
                </c:pt>
                <c:pt idx="25">
                  <c:v>6.6582429093828068</c:v>
                </c:pt>
                <c:pt idx="26">
                  <c:v>6.4269655856311267</c:v>
                </c:pt>
                <c:pt idx="27">
                  <c:v>0.81108532780834697</c:v>
                </c:pt>
                <c:pt idx="28">
                  <c:v>0.77011466590748157</c:v>
                </c:pt>
                <c:pt idx="29">
                  <c:v>0.68404180651181168</c:v>
                </c:pt>
                <c:pt idx="30">
                  <c:v>0.5865998629410194</c:v>
                </c:pt>
                <c:pt idx="31">
                  <c:v>0.49504588300052299</c:v>
                </c:pt>
                <c:pt idx="32">
                  <c:v>0.41570777880823651</c:v>
                </c:pt>
                <c:pt idx="33">
                  <c:v>0.34972343678142359</c:v>
                </c:pt>
                <c:pt idx="34">
                  <c:v>0.29622976873514301</c:v>
                </c:pt>
                <c:pt idx="35">
                  <c:v>0.25380582754842795</c:v>
                </c:pt>
                <c:pt idx="36">
                  <c:v>0.22104870622361691</c:v>
                </c:pt>
                <c:pt idx="37">
                  <c:v>0.196774275377397</c:v>
                </c:pt>
                <c:pt idx="38">
                  <c:v>0.1800703844437892</c:v>
                </c:pt>
                <c:pt idx="39">
                  <c:v>0.17029859460169966</c:v>
                </c:pt>
                <c:pt idx="40">
                  <c:v>0.16708270885288262</c:v>
                </c:pt>
              </c:numCache>
            </c:numRef>
          </c:val>
        </c:ser>
        <c:ser>
          <c:idx val="2"/>
          <c:order val="2"/>
          <c:val>
            <c:numRef>
              <c:f>BCs!$C$35:$AQ$35</c:f>
              <c:numCache>
                <c:formatCode>0.00</c:formatCode>
                <c:ptCount val="41"/>
                <c:pt idx="0">
                  <c:v>19.719447077477582</c:v>
                </c:pt>
                <c:pt idx="1">
                  <c:v>19.713961062706218</c:v>
                </c:pt>
                <c:pt idx="2">
                  <c:v>19.697259796737697</c:v>
                </c:pt>
                <c:pt idx="3">
                  <c:v>19.668593094672765</c:v>
                </c:pt>
                <c:pt idx="4">
                  <c:v>19.626637465500394</c:v>
                </c:pt>
                <c:pt idx="5">
                  <c:v>19.569367844863642</c:v>
                </c:pt>
                <c:pt idx="6">
                  <c:v>19.493833861875544</c:v>
                </c:pt>
                <c:pt idx="7">
                  <c:v>19.395775787578419</c:v>
                </c:pt>
                <c:pt idx="8">
                  <c:v>19.268952624110117</c:v>
                </c:pt>
                <c:pt idx="9">
                  <c:v>19.103911346797904</c:v>
                </c:pt>
                <c:pt idx="10">
                  <c:v>18.885528820560356</c:v>
                </c:pt>
                <c:pt idx="11">
                  <c:v>18.587284562567074</c:v>
                </c:pt>
                <c:pt idx="12">
                  <c:v>18.154534166496909</c:v>
                </c:pt>
                <c:pt idx="13">
                  <c:v>17.442721667957358</c:v>
                </c:pt>
                <c:pt idx="14">
                  <c:v>15.947330078447598</c:v>
                </c:pt>
                <c:pt idx="15">
                  <c:v>14.838990034098204</c:v>
                </c:pt>
                <c:pt idx="16">
                  <c:v>13.866820670574015</c:v>
                </c:pt>
                <c:pt idx="17">
                  <c:v>12.953039529754193</c:v>
                </c:pt>
                <c:pt idx="18">
                  <c:v>12.068568185676758</c:v>
                </c:pt>
                <c:pt idx="19">
                  <c:v>11.2009655227479</c:v>
                </c:pt>
                <c:pt idx="20">
                  <c:v>10.345008446162881</c:v>
                </c:pt>
                <c:pt idx="21">
                  <c:v>9.499893136788927</c:v>
                </c:pt>
                <c:pt idx="22">
                  <c:v>8.6694224853364403</c:v>
                </c:pt>
                <c:pt idx="23">
                  <c:v>7.8654644978090236</c:v>
                </c:pt>
                <c:pt idx="24">
                  <c:v>7.1182822701807762</c:v>
                </c:pt>
                <c:pt idx="25">
                  <c:v>6.5030494711350446</c:v>
                </c:pt>
                <c:pt idx="26">
                  <c:v>6.1956882618794475</c:v>
                </c:pt>
                <c:pt idx="27">
                  <c:v>1.7041119794184247</c:v>
                </c:pt>
                <c:pt idx="28">
                  <c:v>1.5853315293097676</c:v>
                </c:pt>
                <c:pt idx="29">
                  <c:v>1.379452697198746</c:v>
                </c:pt>
                <c:pt idx="30">
                  <c:v>1.167311762251743</c:v>
                </c:pt>
                <c:pt idx="31">
                  <c:v>0.97787589025283594</c:v>
                </c:pt>
                <c:pt idx="32">
                  <c:v>0.81806179545099966</c:v>
                </c:pt>
                <c:pt idx="33">
                  <c:v>0.6869561995823148</c:v>
                </c:pt>
                <c:pt idx="34">
                  <c:v>0.58138981061072048</c:v>
                </c:pt>
                <c:pt idx="35">
                  <c:v>0.49794483523495203</c:v>
                </c:pt>
                <c:pt idx="36">
                  <c:v>0.4336147219686427</c:v>
                </c:pt>
                <c:pt idx="37">
                  <c:v>0.38597801084218192</c:v>
                </c:pt>
                <c:pt idx="38">
                  <c:v>0.35320866779606019</c:v>
                </c:pt>
                <c:pt idx="39">
                  <c:v>0.33404128511012676</c:v>
                </c:pt>
                <c:pt idx="40">
                  <c:v>0.32773364620813117</c:v>
                </c:pt>
              </c:numCache>
            </c:numRef>
          </c:val>
        </c:ser>
        <c:ser>
          <c:idx val="3"/>
          <c:order val="3"/>
          <c:val>
            <c:numRef>
              <c:f>BCs!$C$36:$AQ$36</c:f>
              <c:numCache>
                <c:formatCode>0.00</c:formatCode>
                <c:ptCount val="41"/>
                <c:pt idx="0">
                  <c:v>19.592949383360924</c:v>
                </c:pt>
                <c:pt idx="1">
                  <c:v>19.585027313074463</c:v>
                </c:pt>
                <c:pt idx="2">
                  <c:v>19.560922639274423</c:v>
                </c:pt>
                <c:pt idx="3">
                  <c:v>19.519595415536315</c:v>
                </c:pt>
                <c:pt idx="4">
                  <c:v>19.459225603768701</c:v>
                </c:pt>
                <c:pt idx="5">
                  <c:v>19.37706394370975</c:v>
                </c:pt>
                <c:pt idx="6">
                  <c:v>19.269178545144747</c:v>
                </c:pt>
                <c:pt idx="7">
                  <c:v>19.130033554910952</c:v>
                </c:pt>
                <c:pt idx="8">
                  <c:v>18.951779981889654</c:v>
                </c:pt>
                <c:pt idx="9">
                  <c:v>18.72302615535034</c:v>
                </c:pt>
                <c:pt idx="10">
                  <c:v>18.426622951165605</c:v>
                </c:pt>
                <c:pt idx="11">
                  <c:v>18.035556184098802</c:v>
                </c:pt>
                <c:pt idx="12">
                  <c:v>17.505635103292214</c:v>
                </c:pt>
                <c:pt idx="13">
                  <c:v>16.767094343810097</c:v>
                </c:pt>
                <c:pt idx="14">
                  <c:v>15.753804305867416</c:v>
                </c:pt>
                <c:pt idx="15">
                  <c:v>14.770904693685601</c:v>
                </c:pt>
                <c:pt idx="16">
                  <c:v>13.837626559221832</c:v>
                </c:pt>
                <c:pt idx="17">
                  <c:v>12.938384631382998</c:v>
                </c:pt>
                <c:pt idx="18">
                  <c:v>12.06013384510247</c:v>
                </c:pt>
                <c:pt idx="19">
                  <c:v>11.195142729575982</c:v>
                </c:pt>
                <c:pt idx="20">
                  <c:v>10.339587562557348</c:v>
                </c:pt>
                <c:pt idx="21">
                  <c:v>9.4925708078281961</c:v>
                </c:pt>
                <c:pt idx="22">
                  <c:v>8.6561661533739045</c:v>
                </c:pt>
                <c:pt idx="23">
                  <c:v>7.8370766178594398</c:v>
                </c:pt>
                <c:pt idx="24">
                  <c:v>7.0523075558895174</c:v>
                </c:pt>
                <c:pt idx="25">
                  <c:v>6.3491136762399769</c:v>
                </c:pt>
                <c:pt idx="26">
                  <c:v>5.8883270526238505</c:v>
                </c:pt>
                <c:pt idx="27">
                  <c:v>2.8346995312458163</c:v>
                </c:pt>
                <c:pt idx="28">
                  <c:v>2.4876467747144186</c:v>
                </c:pt>
                <c:pt idx="29">
                  <c:v>2.0811256907216613</c:v>
                </c:pt>
                <c:pt idx="30">
                  <c:v>1.7253185986143711</c:v>
                </c:pt>
                <c:pt idx="31">
                  <c:v>1.4310841203080784</c:v>
                </c:pt>
                <c:pt idx="32">
                  <c:v>1.1917073131606115</c:v>
                </c:pt>
                <c:pt idx="33">
                  <c:v>0.99864975548611556</c:v>
                </c:pt>
                <c:pt idx="34">
                  <c:v>0.84442843889047214</c:v>
                </c:pt>
                <c:pt idx="35">
                  <c:v>0.72296898081201721</c:v>
                </c:pt>
                <c:pt idx="36">
                  <c:v>0.62948733557381997</c:v>
                </c:pt>
                <c:pt idx="37">
                  <c:v>0.56031437822662777</c:v>
                </c:pt>
                <c:pt idx="38">
                  <c:v>0.51274499078814306</c:v>
                </c:pt>
                <c:pt idx="39">
                  <c:v>0.48492423183461603</c:v>
                </c:pt>
                <c:pt idx="40">
                  <c:v>0.47576930575938864</c:v>
                </c:pt>
              </c:numCache>
            </c:numRef>
          </c:val>
        </c:ser>
        <c:ser>
          <c:idx val="4"/>
          <c:order val="4"/>
          <c:val>
            <c:numRef>
              <c:f>BCs!$C$37:$AQ$37</c:f>
              <c:numCache>
                <c:formatCode>0.00</c:formatCode>
                <c:ptCount val="41"/>
                <c:pt idx="0">
                  <c:v>19.482295829817197</c:v>
                </c:pt>
                <c:pt idx="1">
                  <c:v>19.472276166956277</c:v>
                </c:pt>
                <c:pt idx="2">
                  <c:v>19.441808031749218</c:v>
                </c:pt>
                <c:pt idx="3">
                  <c:v>19.389640324429379</c:v>
                </c:pt>
                <c:pt idx="4">
                  <c:v>19.313605590328351</c:v>
                </c:pt>
                <c:pt idx="5">
                  <c:v>19.21048378106191</c:v>
                </c:pt>
                <c:pt idx="6">
                  <c:v>19.07578282008275</c:v>
                </c:pt>
                <c:pt idx="7">
                  <c:v>18.903399905030984</c:v>
                </c:pt>
                <c:pt idx="8">
                  <c:v>18.685107593187208</c:v>
                </c:pt>
                <c:pt idx="9">
                  <c:v>18.409790341548202</c:v>
                </c:pt>
                <c:pt idx="10">
                  <c:v>18.062380644652933</c:v>
                </c:pt>
                <c:pt idx="11">
                  <c:v>17.622682119370317</c:v>
                </c:pt>
                <c:pt idx="12">
                  <c:v>17.065355718763051</c:v>
                </c:pt>
                <c:pt idx="13">
                  <c:v>16.366216298123398</c:v>
                </c:pt>
                <c:pt idx="14">
                  <c:v>15.529888107526368</c:v>
                </c:pt>
                <c:pt idx="15">
                  <c:v>14.653197875554952</c:v>
                </c:pt>
                <c:pt idx="16">
                  <c:v>13.774396241244716</c:v>
                </c:pt>
                <c:pt idx="17">
                  <c:v>12.902738591453501</c:v>
                </c:pt>
                <c:pt idx="18">
                  <c:v>12.038439833774142</c:v>
                </c:pt>
                <c:pt idx="19">
                  <c:v>11.179883987896215</c:v>
                </c:pt>
                <c:pt idx="20">
                  <c:v>10.325628266662337</c:v>
                </c:pt>
                <c:pt idx="21">
                  <c:v>9.4746363785926029</c:v>
                </c:pt>
                <c:pt idx="22">
                  <c:v>8.6255947024715471</c:v>
                </c:pt>
                <c:pt idx="23">
                  <c:v>7.7743682643653136</c:v>
                </c:pt>
                <c:pt idx="24">
                  <c:v>6.9047576592778768</c:v>
                </c:pt>
                <c:pt idx="25">
                  <c:v>5.952770625311496</c:v>
                </c:pt>
                <c:pt idx="26">
                  <c:v>4.6593925961360032</c:v>
                </c:pt>
                <c:pt idx="27">
                  <c:v>4.6593925961360032</c:v>
                </c:pt>
                <c:pt idx="28">
                  <c:v>3.4494303475804307</c:v>
                </c:pt>
                <c:pt idx="29">
                  <c:v>2.7320846923591109</c:v>
                </c:pt>
                <c:pt idx="30">
                  <c:v>2.2217528211760009</c:v>
                </c:pt>
                <c:pt idx="31">
                  <c:v>1.8294346792044958</c:v>
                </c:pt>
                <c:pt idx="32">
                  <c:v>1.5190335813972529</c:v>
                </c:pt>
                <c:pt idx="33">
                  <c:v>1.2715070703110636</c:v>
                </c:pt>
                <c:pt idx="34">
                  <c:v>1.0747052086530353</c:v>
                </c:pt>
                <c:pt idx="35">
                  <c:v>0.92001531354882471</c:v>
                </c:pt>
                <c:pt idx="36">
                  <c:v>0.80105126128799209</c:v>
                </c:pt>
                <c:pt idx="37">
                  <c:v>0.7130471757023662</c:v>
                </c:pt>
                <c:pt idx="38">
                  <c:v>0.6525326852952682</c:v>
                </c:pt>
                <c:pt idx="39">
                  <c:v>0.6171413456808057</c:v>
                </c:pt>
                <c:pt idx="40">
                  <c:v>0.60549511316019133</c:v>
                </c:pt>
              </c:numCache>
            </c:numRef>
          </c:val>
        </c:ser>
        <c:ser>
          <c:idx val="5"/>
          <c:order val="5"/>
          <c:val>
            <c:numRef>
              <c:f>BCs!$C$38:$AQ$38</c:f>
              <c:numCache>
                <c:formatCode>0.00</c:formatCode>
                <c:ptCount val="41"/>
                <c:pt idx="0">
                  <c:v>19.391681601995309</c:v>
                </c:pt>
                <c:pt idx="1">
                  <c:v>19.379973493184238</c:v>
                </c:pt>
                <c:pt idx="2">
                  <c:v>19.344392996336794</c:v>
                </c:pt>
                <c:pt idx="3">
                  <c:v>19.28355226010364</c:v>
                </c:pt>
                <c:pt idx="4">
                  <c:v>19.195072652053412</c:v>
                </c:pt>
                <c:pt idx="5">
                  <c:v>19.075482770126786</c:v>
                </c:pt>
                <c:pt idx="6">
                  <c:v>18.920069049093364</c:v>
                </c:pt>
                <c:pt idx="7">
                  <c:v>18.722675651943028</c:v>
                </c:pt>
                <c:pt idx="8">
                  <c:v>18.475460144279996</c:v>
                </c:pt>
                <c:pt idx="9">
                  <c:v>18.168646973002325</c:v>
                </c:pt>
                <c:pt idx="10">
                  <c:v>17.790427166527603</c:v>
                </c:pt>
                <c:pt idx="11">
                  <c:v>17.327435929966494</c:v>
                </c:pt>
                <c:pt idx="12">
                  <c:v>16.766889354266279</c:v>
                </c:pt>
                <c:pt idx="13">
                  <c:v>16.102527022394067</c:v>
                </c:pt>
                <c:pt idx="14">
                  <c:v>15.346333950559707</c:v>
                </c:pt>
                <c:pt idx="15">
                  <c:v>14.537602459763123</c:v>
                </c:pt>
                <c:pt idx="16">
                  <c:v>13.70402193874858</c:v>
                </c:pt>
                <c:pt idx="17">
                  <c:v>12.85973365941215</c:v>
                </c:pt>
                <c:pt idx="18">
                  <c:v>12.011002910644383</c:v>
                </c:pt>
                <c:pt idx="19">
                  <c:v>11.160325121572399</c:v>
                </c:pt>
                <c:pt idx="20">
                  <c:v>10.308405137603181</c:v>
                </c:pt>
                <c:pt idx="21">
                  <c:v>9.4547517374083334</c:v>
                </c:pt>
                <c:pt idx="22">
                  <c:v>8.5972080135543685</c:v>
                </c:pt>
                <c:pt idx="23">
                  <c:v>7.7300440778523907</c:v>
                </c:pt>
                <c:pt idx="24">
                  <c:v>6.8395841915451818</c:v>
                </c:pt>
                <c:pt idx="25">
                  <c:v>5.897818569592129</c:v>
                </c:pt>
                <c:pt idx="26">
                  <c:v>4.8738561197172539</c:v>
                </c:pt>
                <c:pt idx="27">
                  <c:v>4.8738561197172539</c:v>
                </c:pt>
                <c:pt idx="28">
                  <c:v>3.9185973271121894</c:v>
                </c:pt>
                <c:pt idx="29">
                  <c:v>3.176029909958352</c:v>
                </c:pt>
                <c:pt idx="30">
                  <c:v>2.600173314526026</c:v>
                </c:pt>
                <c:pt idx="31">
                  <c:v>2.1458681939366517</c:v>
                </c:pt>
                <c:pt idx="32">
                  <c:v>1.7834852629128404</c:v>
                </c:pt>
                <c:pt idx="33">
                  <c:v>1.4936397357078508</c:v>
                </c:pt>
                <c:pt idx="34">
                  <c:v>1.2628700118617813</c:v>
                </c:pt>
                <c:pt idx="35">
                  <c:v>1.0813358034422544</c:v>
                </c:pt>
                <c:pt idx="36">
                  <c:v>0.9416552203269577</c:v>
                </c:pt>
                <c:pt idx="37">
                  <c:v>0.83829037799957706</c:v>
                </c:pt>
                <c:pt idx="38">
                  <c:v>0.76719722900975829</c:v>
                </c:pt>
                <c:pt idx="39">
                  <c:v>0.72561335243314717</c:v>
                </c:pt>
                <c:pt idx="40">
                  <c:v>0.71192845551976547</c:v>
                </c:pt>
              </c:numCache>
            </c:numRef>
          </c:val>
        </c:ser>
        <c:ser>
          <c:idx val="6"/>
          <c:order val="6"/>
          <c:val>
            <c:numRef>
              <c:f>BCs!$C$39:$AQ$39</c:f>
              <c:numCache>
                <c:formatCode>0.00</c:formatCode>
                <c:ptCount val="41"/>
                <c:pt idx="0">
                  <c:v>19.324483591795556</c:v>
                </c:pt>
                <c:pt idx="1">
                  <c:v>19.31154320744858</c:v>
                </c:pt>
                <c:pt idx="2">
                  <c:v>19.272238200310088</c:v>
                </c:pt>
                <c:pt idx="3">
                  <c:v>19.205103067594973</c:v>
                </c:pt>
                <c:pt idx="4">
                  <c:v>19.107649987654877</c:v>
                </c:pt>
                <c:pt idx="5">
                  <c:v>18.97630559829846</c:v>
                </c:pt>
                <c:pt idx="6">
                  <c:v>18.806334954220901</c:v>
                </c:pt>
                <c:pt idx="7">
                  <c:v>18.591773509367769</c:v>
                </c:pt>
                <c:pt idx="8">
                  <c:v>18.325410358987426</c:v>
                </c:pt>
                <c:pt idx="9">
                  <c:v>17.998910239653501</c:v>
                </c:pt>
                <c:pt idx="10">
                  <c:v>17.603245118488665</c:v>
                </c:pt>
                <c:pt idx="11">
                  <c:v>17.129745079701785</c:v>
                </c:pt>
                <c:pt idx="12">
                  <c:v>16.572238745941512</c:v>
                </c:pt>
                <c:pt idx="13">
                  <c:v>15.930668486626882</c:v>
                </c:pt>
                <c:pt idx="14">
                  <c:v>15.215318212555275</c:v>
                </c:pt>
                <c:pt idx="15">
                  <c:v>14.446856074189252</c:v>
                </c:pt>
                <c:pt idx="16">
                  <c:v>13.644355394574333</c:v>
                </c:pt>
                <c:pt idx="17">
                  <c:v>12.82117119680214</c:v>
                </c:pt>
                <c:pt idx="18">
                  <c:v>11.985513027818842</c:v>
                </c:pt>
                <c:pt idx="19">
                  <c:v>11.142008450145816</c:v>
                </c:pt>
                <c:pt idx="20">
                  <c:v>10.292915424769662</c:v>
                </c:pt>
                <c:pt idx="21">
                  <c:v>9.4387574198831867</c:v>
                </c:pt>
                <c:pt idx="22">
                  <c:v>8.5784415364852027</c:v>
                </c:pt>
                <c:pt idx="23">
                  <c:v>7.709015841944697</c:v>
                </c:pt>
                <c:pt idx="24">
                  <c:v>6.8257164594583308</c:v>
                </c:pt>
                <c:pt idx="25">
                  <c:v>5.9250633417945862</c:v>
                </c:pt>
                <c:pt idx="26">
                  <c:v>5.0196159860286933</c:v>
                </c:pt>
                <c:pt idx="27">
                  <c:v>5.0196159860286933</c:v>
                </c:pt>
                <c:pt idx="28">
                  <c:v>4.1750729311927213</c:v>
                </c:pt>
                <c:pt idx="29">
                  <c:v>3.4532643058360808</c:v>
                </c:pt>
                <c:pt idx="30">
                  <c:v>2.8570423330330996</c:v>
                </c:pt>
                <c:pt idx="31">
                  <c:v>2.3703795191032455</c:v>
                </c:pt>
                <c:pt idx="32">
                  <c:v>1.9753995406096054</c:v>
                </c:pt>
                <c:pt idx="33">
                  <c:v>1.6566965977457184</c:v>
                </c:pt>
                <c:pt idx="34">
                  <c:v>1.4017992996439848</c:v>
                </c:pt>
                <c:pt idx="35">
                  <c:v>1.2008026680314541</c:v>
                </c:pt>
                <c:pt idx="36">
                  <c:v>1.0459434385780071</c:v>
                </c:pt>
                <c:pt idx="37">
                  <c:v>0.93126188695922618</c:v>
                </c:pt>
                <c:pt idx="38">
                  <c:v>0.8523525003110406</c:v>
                </c:pt>
                <c:pt idx="39">
                  <c:v>0.80618637952225947</c:v>
                </c:pt>
                <c:pt idx="40">
                  <c:v>0.79099200405257619</c:v>
                </c:pt>
              </c:numCache>
            </c:numRef>
          </c:val>
        </c:ser>
        <c:ser>
          <c:idx val="7"/>
          <c:order val="7"/>
          <c:val>
            <c:numRef>
              <c:f>BCs!$C$40:$AQ$40</c:f>
              <c:numCache>
                <c:formatCode>0.00</c:formatCode>
                <c:ptCount val="41"/>
                <c:pt idx="0">
                  <c:v>19.283166350289754</c:v>
                </c:pt>
                <c:pt idx="1">
                  <c:v>19.26947754450444</c:v>
                </c:pt>
                <c:pt idx="2">
                  <c:v>19.227913529860011</c:v>
                </c:pt>
                <c:pt idx="3">
                  <c:v>19.156971822311284</c:v>
                </c:pt>
                <c:pt idx="4">
                  <c:v>19.054118632672662</c:v>
                </c:pt>
                <c:pt idx="5">
                  <c:v>18.915754681191281</c:v>
                </c:pt>
                <c:pt idx="6">
                  <c:v>18.737191660124019</c:v>
                </c:pt>
                <c:pt idx="7">
                  <c:v>18.512673072319725</c:v>
                </c:pt>
                <c:pt idx="8">
                  <c:v>18.235497542648446</c:v>
                </c:pt>
                <c:pt idx="9">
                  <c:v>17.898338508135588</c:v>
                </c:pt>
                <c:pt idx="10">
                  <c:v>17.493897988071772</c:v>
                </c:pt>
                <c:pt idx="11">
                  <c:v>17.016060524410481</c:v>
                </c:pt>
                <c:pt idx="12">
                  <c:v>16.461652063171101</c:v>
                </c:pt>
                <c:pt idx="13">
                  <c:v>15.83258996561668</c:v>
                </c:pt>
                <c:pt idx="14">
                  <c:v>15.137414338845261</c:v>
                </c:pt>
                <c:pt idx="15">
                  <c:v>14.39014822986428</c:v>
                </c:pt>
                <c:pt idx="16">
                  <c:v>13.605372368557365</c:v>
                </c:pt>
                <c:pt idx="17">
                  <c:v>12.795082705403242</c:v>
                </c:pt>
                <c:pt idx="18">
                  <c:v>11.96786955368303</c:v>
                </c:pt>
                <c:pt idx="19">
                  <c:v>11.129280226422368</c:v>
                </c:pt>
                <c:pt idx="20">
                  <c:v>10.282490691446464</c:v>
                </c:pt>
                <c:pt idx="21">
                  <c:v>9.4289209808695507</c:v>
                </c:pt>
                <c:pt idx="22">
                  <c:v>8.5687848705585576</c:v>
                </c:pt>
                <c:pt idx="23">
                  <c:v>7.7018612939828639</c:v>
                </c:pt>
                <c:pt idx="24">
                  <c:v>6.8292024625488574</c:v>
                </c:pt>
                <c:pt idx="25">
                  <c:v>5.9571023520991924</c:v>
                </c:pt>
                <c:pt idx="26">
                  <c:v>5.1044715514102101</c:v>
                </c:pt>
                <c:pt idx="27">
                  <c:v>5.1044715514102101</c:v>
                </c:pt>
                <c:pt idx="28">
                  <c:v>4.3088141057939229</c:v>
                </c:pt>
                <c:pt idx="29">
                  <c:v>3.6049120491601512</c:v>
                </c:pt>
                <c:pt idx="30">
                  <c:v>3.0043521926670467</c:v>
                </c:pt>
                <c:pt idx="31">
                  <c:v>2.5032080088336257</c:v>
                </c:pt>
                <c:pt idx="32">
                  <c:v>2.0910367826766181</c:v>
                </c:pt>
                <c:pt idx="33">
                  <c:v>1.7559478150214327</c:v>
                </c:pt>
                <c:pt idx="34">
                  <c:v>1.4868279209369861</c:v>
                </c:pt>
                <c:pt idx="35">
                  <c:v>1.2741321304615703</c:v>
                </c:pt>
                <c:pt idx="36">
                  <c:v>1.1100539789943904</c:v>
                </c:pt>
                <c:pt idx="37">
                  <c:v>0.98846123094828031</c:v>
                </c:pt>
                <c:pt idx="38">
                  <c:v>0.90476450575291867</c:v>
                </c:pt>
                <c:pt idx="39">
                  <c:v>0.85578766129227379</c:v>
                </c:pt>
                <c:pt idx="40">
                  <c:v>0.83966680164602048</c:v>
                </c:pt>
              </c:numCache>
            </c:numRef>
          </c:val>
        </c:ser>
        <c:ser>
          <c:idx val="8"/>
          <c:order val="8"/>
          <c:val>
            <c:numRef>
              <c:f>BCs!$C$41:$AQ$41</c:f>
              <c:numCache>
                <c:formatCode>0.00</c:formatCode>
                <c:ptCount val="41"/>
                <c:pt idx="0">
                  <c:v>19.269226720354588</c:v>
                </c:pt>
                <c:pt idx="1">
                  <c:v>19.255287090419426</c:v>
                </c:pt>
                <c:pt idx="2">
                  <c:v>19.212966552314239</c:v>
                </c:pt>
                <c:pt idx="3">
                  <c:v>19.140752059117503</c:v>
                </c:pt>
                <c:pt idx="4">
                  <c:v>19.036098039533201</c:v>
                </c:pt>
                <c:pt idx="5">
                  <c:v>18.895402833669984</c:v>
                </c:pt>
                <c:pt idx="6">
                  <c:v>18.714003932764172</c:v>
                </c:pt>
                <c:pt idx="7">
                  <c:v>18.486229577138669</c:v>
                </c:pt>
                <c:pt idx="8">
                  <c:v>18.205568231151052</c:v>
                </c:pt>
                <c:pt idx="9">
                  <c:v>17.865048262168646</c:v>
                </c:pt>
                <c:pt idx="10">
                  <c:v>17.457947801252363</c:v>
                </c:pt>
                <c:pt idx="11">
                  <c:v>16.978946966697265</c:v>
                </c:pt>
                <c:pt idx="12">
                  <c:v>16.425719016715735</c:v>
                </c:pt>
                <c:pt idx="13">
                  <c:v>15.800624973823478</c:v>
                </c:pt>
                <c:pt idx="14">
                  <c:v>15.11160094734481</c:v>
                </c:pt>
                <c:pt idx="15">
                  <c:v>14.370950137865243</c:v>
                </c:pt>
                <c:pt idx="16">
                  <c:v>13.591903144387603</c:v>
                </c:pt>
                <c:pt idx="17">
                  <c:v>12.785917702570437</c:v>
                </c:pt>
                <c:pt idx="18">
                  <c:v>11.961602255087666</c:v>
                </c:pt>
                <c:pt idx="19">
                  <c:v>11.124752210414169</c:v>
                </c:pt>
                <c:pt idx="20">
                  <c:v>10.278846133724272</c:v>
                </c:pt>
                <c:pt idx="21">
                  <c:v>9.4256509415899963</c:v>
                </c:pt>
                <c:pt idx="22">
                  <c:v>8.5659156708966151</c:v>
                </c:pt>
                <c:pt idx="23">
                  <c:v>7.700442000879347</c:v>
                </c:pt>
                <c:pt idx="24">
                  <c:v>6.8321297446550444</c:v>
                </c:pt>
                <c:pt idx="25">
                  <c:v>5.9696720526431157</c:v>
                </c:pt>
                <c:pt idx="26">
                  <c:v>5.1323537617190365</c:v>
                </c:pt>
                <c:pt idx="27">
                  <c:v>5.1323537617190365</c:v>
                </c:pt>
                <c:pt idx="28">
                  <c:v>4.3507998914126098</c:v>
                </c:pt>
                <c:pt idx="29">
                  <c:v>3.6532175923435557</c:v>
                </c:pt>
                <c:pt idx="30">
                  <c:v>3.0522463796413102</c:v>
                </c:pt>
                <c:pt idx="31">
                  <c:v>2.5470635408875926</c:v>
                </c:pt>
                <c:pt idx="32">
                  <c:v>2.1295917662418091</c:v>
                </c:pt>
                <c:pt idx="33">
                  <c:v>1.7892299587264078</c:v>
                </c:pt>
                <c:pt idx="34">
                  <c:v>1.5154324386209574</c:v>
                </c:pt>
                <c:pt idx="35">
                  <c:v>1.2988439538834504</c:v>
                </c:pt>
                <c:pt idx="36">
                  <c:v>1.1316791159897044</c:v>
                </c:pt>
                <c:pt idx="37">
                  <c:v>1.0077645520865863</c:v>
                </c:pt>
                <c:pt idx="38">
                  <c:v>0.92245663046008008</c:v>
                </c:pt>
                <c:pt idx="39">
                  <c:v>0.87253295824789645</c:v>
                </c:pt>
                <c:pt idx="40">
                  <c:v>0.85609987994695846</c:v>
                </c:pt>
              </c:numCache>
            </c:numRef>
          </c:val>
        </c:ser>
        <c:bandFmts/>
        <c:axId val="108726528"/>
        <c:axId val="108744704"/>
        <c:axId val="108673664"/>
      </c:surface3DChart>
      <c:catAx>
        <c:axId val="108726528"/>
        <c:scaling>
          <c:orientation val="minMax"/>
        </c:scaling>
        <c:axPos val="t"/>
        <c:tickLblPos val="none"/>
        <c:crossAx val="108744704"/>
        <c:crosses val="autoZero"/>
        <c:auto val="1"/>
        <c:lblAlgn val="ctr"/>
        <c:lblOffset val="0"/>
      </c:catAx>
      <c:valAx>
        <c:axId val="108744704"/>
        <c:scaling>
          <c:orientation val="maxMin"/>
          <c:max val="20"/>
        </c:scaling>
        <c:axPos val="l"/>
        <c:majorGridlines/>
        <c:numFmt formatCode="0.00" sourceLinked="1"/>
        <c:tickLblPos val="none"/>
        <c:crossAx val="108726528"/>
        <c:crossesAt val="1"/>
        <c:crossBetween val="midCat"/>
        <c:majorUnit val="1"/>
      </c:valAx>
      <c:serAx>
        <c:axId val="108673664"/>
        <c:scaling>
          <c:orientation val="minMax"/>
        </c:scaling>
        <c:delete val="1"/>
        <c:axPos val="t"/>
        <c:tickLblPos val="none"/>
        <c:crossAx val="108744704"/>
        <c:crosses val="autoZero"/>
      </c:serAx>
      <c:spPr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0"/>
        </a:gradFill>
      </c:spPr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596347</xdr:colOff>
      <xdr:row>4</xdr:row>
      <xdr:rowOff>46942</xdr:rowOff>
    </xdr:from>
    <xdr:to>
      <xdr:col>15</xdr:col>
      <xdr:colOff>405327</xdr:colOff>
      <xdr:row>20</xdr:row>
      <xdr:rowOff>28161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7999" y="692985"/>
          <a:ext cx="5938110" cy="3194871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10</xdr:row>
      <xdr:rowOff>110022</xdr:rowOff>
    </xdr:from>
    <xdr:to>
      <xdr:col>16</xdr:col>
      <xdr:colOff>130192</xdr:colOff>
      <xdr:row>27</xdr:row>
      <xdr:rowOff>158919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244692</xdr:colOff>
      <xdr:row>9</xdr:row>
      <xdr:rowOff>44823</xdr:rowOff>
    </xdr:from>
    <xdr:to>
      <xdr:col>17</xdr:col>
      <xdr:colOff>549492</xdr:colOff>
      <xdr:row>28</xdr:row>
      <xdr:rowOff>168648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403414</xdr:colOff>
      <xdr:row>4</xdr:row>
      <xdr:rowOff>22411</xdr:rowOff>
    </xdr:from>
    <xdr:to>
      <xdr:col>10</xdr:col>
      <xdr:colOff>504266</xdr:colOff>
      <xdr:row>19</xdr:row>
      <xdr:rowOff>151045</xdr:rowOff>
    </xdr:to>
    <xdr:grpSp>
      <xdr:nvGrpSpPr>
        <xdr:cNvPr id="4" name="Group 3"/>
        <xdr:cNvGrpSpPr/>
      </xdr:nvGrpSpPr>
      <xdr:grpSpPr>
        <a:xfrm>
          <a:off x="3429002" y="784411"/>
          <a:ext cx="3126440" cy="2986134"/>
          <a:chOff x="0" y="0"/>
          <a:chExt cx="2941899" cy="2986134"/>
        </a:xfrm>
      </xdr:grpSpPr>
      <xdr:grpSp>
        <xdr:nvGrpSpPr>
          <xdr:cNvPr id="5" name="Group 4"/>
          <xdr:cNvGrpSpPr/>
        </xdr:nvGrpSpPr>
        <xdr:grpSpPr>
          <a:xfrm>
            <a:off x="0" y="0"/>
            <a:ext cx="2941899" cy="1964593"/>
            <a:chOff x="0" y="0"/>
            <a:chExt cx="4138329" cy="1874063"/>
          </a:xfrm>
          <a:solidFill>
            <a:sysClr val="windowText" lastClr="000000">
              <a:lumMod val="75000"/>
              <a:lumOff val="25000"/>
            </a:sysClr>
          </a:solidFill>
        </xdr:grpSpPr>
        <xdr:sp macro="" textlink="">
          <xdr:nvSpPr>
            <xdr:cNvPr id="7" name="Right Triangle 6"/>
            <xdr:cNvSpPr/>
          </xdr:nvSpPr>
          <xdr:spPr>
            <a:xfrm>
              <a:off x="298337" y="0"/>
              <a:ext cx="3839992" cy="1446362"/>
            </a:xfrm>
            <a:prstGeom prst="rtTriangle">
              <a:avLst/>
            </a:prstGeom>
            <a:grpFill/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100"/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0" y="327"/>
              <a:ext cx="4128484" cy="1873736"/>
              <a:chOff x="0" y="327"/>
              <a:chExt cx="4430166" cy="2628900"/>
            </a:xfrm>
            <a:grpFill/>
          </xdr:grpSpPr>
          <xdr:sp macro="" textlink="">
            <xdr:nvSpPr>
              <xdr:cNvPr id="9" name="Rectangle 8"/>
              <xdr:cNvSpPr/>
            </xdr:nvSpPr>
            <xdr:spPr>
              <a:xfrm>
                <a:off x="0" y="327"/>
                <a:ext cx="330704" cy="2628900"/>
              </a:xfrm>
              <a:prstGeom prst="rect">
                <a:avLst/>
              </a:prstGeom>
              <a:grpFill/>
              <a:ln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/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320138" y="2014572"/>
                <a:ext cx="4110028" cy="614655"/>
              </a:xfrm>
              <a:prstGeom prst="rect">
                <a:avLst/>
              </a:prstGeom>
              <a:grpFill/>
              <a:ln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/>
              </a:p>
            </xdr:txBody>
          </xdr:sp>
        </xdr:grpSp>
      </xdr:grpSp>
      <xdr:sp macro="" textlink="">
        <xdr:nvSpPr>
          <xdr:cNvPr id="6" name="Rectangle 5"/>
          <xdr:cNvSpPr/>
        </xdr:nvSpPr>
        <xdr:spPr>
          <a:xfrm rot="5400000">
            <a:off x="2266099" y="2320655"/>
            <a:ext cx="1148368" cy="182589"/>
          </a:xfrm>
          <a:prstGeom prst="rect">
            <a:avLst/>
          </a:prstGeom>
          <a:solidFill>
            <a:sysClr val="windowText" lastClr="000000">
              <a:lumMod val="75000"/>
              <a:lumOff val="25000"/>
            </a:sys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0.3308</cdr:x>
      <cdr:y>0.07663</cdr:y>
    </cdr:from>
    <cdr:to>
      <cdr:x>0.66994</cdr:x>
      <cdr:y>0.55113</cdr:y>
    </cdr:to>
    <cdr:grpSp>
      <cdr:nvGrpSpPr>
        <cdr:cNvPr id="13" name="Group 12"/>
        <cdr:cNvGrpSpPr/>
      </cdr:nvGrpSpPr>
      <cdr:grpSpPr>
        <a:xfrm xmlns:a="http://schemas.openxmlformats.org/drawingml/2006/main">
          <a:off x="2869542" y="482256"/>
          <a:ext cx="2941889" cy="2986173"/>
          <a:chOff x="2869556" y="482278"/>
          <a:chExt cx="2941899" cy="2986133"/>
        </a:xfrm>
      </cdr:grpSpPr>
      <cdr:grpSp>
        <cdr:nvGrpSpPr>
          <cdr:cNvPr id="7" name="Group 1"/>
          <cdr:cNvGrpSpPr/>
        </cdr:nvGrpSpPr>
        <cdr:grpSpPr>
          <a:xfrm xmlns:a="http://schemas.openxmlformats.org/drawingml/2006/main">
            <a:off x="2869556" y="482278"/>
            <a:ext cx="2941899" cy="1964593"/>
            <a:chOff x="0" y="0"/>
            <a:chExt cx="4138329" cy="1874063"/>
          </a:xfrm>
          <a:solidFill xmlns:a="http://schemas.openxmlformats.org/drawingml/2006/main">
            <a:sysClr val="windowText" lastClr="000000">
              <a:lumMod val="75000"/>
              <a:lumOff val="25000"/>
            </a:sysClr>
          </a:solidFill>
        </cdr:grpSpPr>
        <cdr:sp macro="" textlink="">
          <cdr:nvSpPr>
            <cdr:cNvPr id="8" name="Right Triangle 2"/>
            <cdr:cNvSpPr/>
          </cdr:nvSpPr>
          <cdr:spPr>
            <a:xfrm xmlns:a="http://schemas.openxmlformats.org/drawingml/2006/main">
              <a:off x="298337" y="0"/>
              <a:ext cx="3839992" cy="1446362"/>
            </a:xfrm>
            <a:prstGeom xmlns:a="http://schemas.openxmlformats.org/drawingml/2006/main" prst="rtTriangle">
              <a:avLst/>
            </a:prstGeom>
            <a:grpFill xmlns:a="http://schemas.openxmlformats.org/drawingml/2006/main"/>
            <a:ln xmlns:a="http://schemas.openxmlformats.org/drawingml/2006/main"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 xmlns:a="http://schemas.openxmlformats.org/drawingml/2006/main"/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tlCol="0" anchor="ctr"/>
            <a:lstStyle xmlns:a="http://schemas.openxmlformats.org/drawingml/2006/main">
              <a:lvl1pPr marL="0" indent="0">
                <a:defRPr sz="1100">
                  <a:solidFill>
                    <a:sysClr val="window" lastClr="FFFFFF"/>
                  </a:solidFill>
                  <a:latin typeface="Calibri"/>
                </a:defRPr>
              </a:lvl1pPr>
              <a:lvl2pPr marL="457200" indent="0">
                <a:defRPr sz="1100">
                  <a:solidFill>
                    <a:sysClr val="window" lastClr="FFFFFF"/>
                  </a:solidFill>
                  <a:latin typeface="Calibri"/>
                </a:defRPr>
              </a:lvl2pPr>
              <a:lvl3pPr marL="914400" indent="0">
                <a:defRPr sz="1100">
                  <a:solidFill>
                    <a:sysClr val="window" lastClr="FFFFFF"/>
                  </a:solidFill>
                  <a:latin typeface="Calibri"/>
                </a:defRPr>
              </a:lvl3pPr>
              <a:lvl4pPr marL="1371600" indent="0">
                <a:defRPr sz="1100">
                  <a:solidFill>
                    <a:sysClr val="window" lastClr="FFFFFF"/>
                  </a:solidFill>
                  <a:latin typeface="Calibri"/>
                </a:defRPr>
              </a:lvl4pPr>
              <a:lvl5pPr marL="1828800" indent="0">
                <a:defRPr sz="1100">
                  <a:solidFill>
                    <a:sysClr val="window" lastClr="FFFFFF"/>
                  </a:solidFill>
                  <a:latin typeface="Calibri"/>
                </a:defRPr>
              </a:lvl5pPr>
              <a:lvl6pPr marL="2286000" indent="0">
                <a:defRPr sz="1100">
                  <a:solidFill>
                    <a:sysClr val="window" lastClr="FFFFFF"/>
                  </a:solidFill>
                  <a:latin typeface="Calibri"/>
                </a:defRPr>
              </a:lvl6pPr>
              <a:lvl7pPr marL="2743200" indent="0">
                <a:defRPr sz="1100">
                  <a:solidFill>
                    <a:sysClr val="window" lastClr="FFFFFF"/>
                  </a:solidFill>
                  <a:latin typeface="Calibri"/>
                </a:defRPr>
              </a:lvl7pPr>
              <a:lvl8pPr marL="3200400" indent="0">
                <a:defRPr sz="1100">
                  <a:solidFill>
                    <a:sysClr val="window" lastClr="FFFFFF"/>
                  </a:solidFill>
                  <a:latin typeface="Calibri"/>
                </a:defRPr>
              </a:lvl8pPr>
              <a:lvl9pPr marL="3657600" indent="0">
                <a:defRPr sz="1100">
                  <a:solidFill>
                    <a:sysClr val="window" lastClr="FFFFFF"/>
                  </a:solidFill>
                  <a:latin typeface="Calibri"/>
                </a:defRPr>
              </a:lvl9pPr>
            </a:lstStyle>
            <a:p xmlns:a="http://schemas.openxmlformats.org/drawingml/2006/main">
              <a:pPr algn="ctr"/>
              <a:endParaRPr lang="en-US" sz="1100"/>
            </a:p>
          </cdr:txBody>
        </cdr:sp>
        <cdr:grpSp>
          <cdr:nvGrpSpPr>
            <cdr:cNvPr id="9" name="Group 3"/>
            <cdr:cNvGrpSpPr/>
          </cdr:nvGrpSpPr>
          <cdr:grpSpPr>
            <a:xfrm xmlns:a="http://schemas.openxmlformats.org/drawingml/2006/main">
              <a:off x="0" y="327"/>
              <a:ext cx="4128483" cy="1873736"/>
              <a:chOff x="0" y="459"/>
              <a:chExt cx="4430166" cy="2628900"/>
            </a:xfrm>
            <a:grpFill xmlns:a="http://schemas.openxmlformats.org/drawingml/2006/main"/>
          </cdr:grpSpPr>
          <cdr:sp macro="" textlink="">
            <cdr:nvSpPr>
              <cdr:cNvPr id="10" name="Rectangle 4"/>
              <cdr:cNvSpPr/>
            </cdr:nvSpPr>
            <cdr:spPr>
              <a:xfrm xmlns:a="http://schemas.openxmlformats.org/drawingml/2006/main">
                <a:off x="0" y="459"/>
                <a:ext cx="330704" cy="2628900"/>
              </a:xfrm>
              <a:prstGeom xmlns:a="http://schemas.openxmlformats.org/drawingml/2006/main" prst="rect">
                <a:avLst/>
              </a:prstGeom>
              <a:grpFill xmlns:a="http://schemas.openxmlformats.org/drawingml/2006/main"/>
              <a:ln xmlns:a="http://schemas.openxmlformats.org/drawingml/2006/main"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 xmlns:a="http://schemas.openxmlformats.org/drawingml/2006/main"/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ctr"/>
              <a:lstStyle xmlns:a="http://schemas.openxmlformats.org/drawingml/2006/main">
                <a:lvl1pPr marL="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457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914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371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18288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22860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2743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3200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3657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 xmlns:a="http://schemas.openxmlformats.org/drawingml/2006/main">
                <a:pPr algn="ctr"/>
                <a:endParaRPr lang="en-US" sz="1100"/>
              </a:p>
            </cdr:txBody>
          </cdr:sp>
          <cdr:sp macro="" textlink="">
            <cdr:nvSpPr>
              <cdr:cNvPr id="11" name="Rectangle 5"/>
              <cdr:cNvSpPr/>
            </cdr:nvSpPr>
            <cdr:spPr>
              <a:xfrm xmlns:a="http://schemas.openxmlformats.org/drawingml/2006/main">
                <a:off x="320138" y="2014704"/>
                <a:ext cx="4110028" cy="614655"/>
              </a:xfrm>
              <a:prstGeom xmlns:a="http://schemas.openxmlformats.org/drawingml/2006/main" prst="rect">
                <a:avLst/>
              </a:prstGeom>
              <a:grpFill xmlns:a="http://schemas.openxmlformats.org/drawingml/2006/main"/>
              <a:ln xmlns:a="http://schemas.openxmlformats.org/drawingml/2006/main"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 xmlns:a="http://schemas.openxmlformats.org/drawingml/2006/main"/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ctr"/>
              <a:lstStyle xmlns:a="http://schemas.openxmlformats.org/drawingml/2006/main">
                <a:lvl1pPr marL="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457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914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371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18288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22860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2743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3200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3657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 xmlns:a="http://schemas.openxmlformats.org/drawingml/2006/main">
                <a:pPr algn="ctr"/>
                <a:endParaRPr lang="en-US" sz="1100"/>
              </a:p>
            </cdr:txBody>
          </cdr:sp>
        </cdr:grpSp>
      </cdr:grpSp>
      <cdr:sp macro="" textlink="">
        <cdr:nvSpPr>
          <cdr:cNvPr id="12" name="Rectangle 11"/>
          <cdr:cNvSpPr/>
        </cdr:nvSpPr>
        <cdr:spPr>
          <a:xfrm xmlns:a="http://schemas.openxmlformats.org/drawingml/2006/main" rot="5400000">
            <a:off x="5210607" y="2879616"/>
            <a:ext cx="996733" cy="180857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Text" lastClr="000000">
              <a:lumMod val="75000"/>
              <a:lumOff val="25000"/>
            </a:sysClr>
          </a:solidFill>
          <a:ln xmlns:a="http://schemas.openxmlformats.org/drawingml/2006/main"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pPr algn="ctr"/>
            <a:endParaRPr lang="en-US" sz="1100"/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48</xdr:row>
      <xdr:rowOff>71892</xdr:rowOff>
    </xdr:from>
    <xdr:to>
      <xdr:col>39</xdr:col>
      <xdr:colOff>397769</xdr:colOff>
      <xdr:row>95</xdr:row>
      <xdr:rowOff>33792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9406392"/>
          <a:ext cx="17675408" cy="891540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21708</xdr:colOff>
      <xdr:row>15</xdr:row>
      <xdr:rowOff>90342</xdr:rowOff>
    </xdr:from>
    <xdr:to>
      <xdr:col>29</xdr:col>
      <xdr:colOff>0</xdr:colOff>
      <xdr:row>32</xdr:row>
      <xdr:rowOff>191193</xdr:rowOff>
    </xdr:to>
    <xdr:grpSp>
      <xdr:nvGrpSpPr>
        <xdr:cNvPr id="12" name="Group 11"/>
        <xdr:cNvGrpSpPr/>
      </xdr:nvGrpSpPr>
      <xdr:grpSpPr>
        <a:xfrm>
          <a:off x="7946508" y="2947842"/>
          <a:ext cx="5617092" cy="3339351"/>
          <a:chOff x="9153525" y="1371142"/>
          <a:chExt cx="4440732" cy="2629358"/>
        </a:xfrm>
      </xdr:grpSpPr>
      <xdr:sp macro="" textlink="">
        <xdr:nvSpPr>
          <xdr:cNvPr id="13" name="Right Triangle 12"/>
          <xdr:cNvSpPr/>
        </xdr:nvSpPr>
        <xdr:spPr>
          <a:xfrm>
            <a:off x="9473663" y="1371142"/>
            <a:ext cx="4120594" cy="2029283"/>
          </a:xfrm>
          <a:prstGeom prst="rtTriangle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4" name="Group 36"/>
          <xdr:cNvGrpSpPr/>
        </xdr:nvGrpSpPr>
        <xdr:grpSpPr>
          <a:xfrm>
            <a:off x="9153525" y="1371600"/>
            <a:ext cx="4430165" cy="2628900"/>
            <a:chOff x="9153525" y="1371600"/>
            <a:chExt cx="4430165" cy="2628900"/>
          </a:xfrm>
        </xdr:grpSpPr>
        <xdr:sp macro="" textlink="">
          <xdr:nvSpPr>
            <xdr:cNvPr id="16" name="Rectangle 15"/>
            <xdr:cNvSpPr/>
          </xdr:nvSpPr>
          <xdr:spPr>
            <a:xfrm>
              <a:off x="9153525" y="1371600"/>
              <a:ext cx="330704" cy="262890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9473663" y="3385845"/>
              <a:ext cx="4110027" cy="614655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21708</xdr:colOff>
      <xdr:row>11</xdr:row>
      <xdr:rowOff>90342</xdr:rowOff>
    </xdr:from>
    <xdr:to>
      <xdr:col>31</xdr:col>
      <xdr:colOff>0</xdr:colOff>
      <xdr:row>29</xdr:row>
      <xdr:rowOff>693</xdr:rowOff>
    </xdr:to>
    <xdr:grpSp>
      <xdr:nvGrpSpPr>
        <xdr:cNvPr id="28" name="Group 27"/>
        <xdr:cNvGrpSpPr/>
      </xdr:nvGrpSpPr>
      <xdr:grpSpPr>
        <a:xfrm>
          <a:off x="9584808" y="2185842"/>
          <a:ext cx="6912492" cy="3377451"/>
          <a:chOff x="9153525" y="1371142"/>
          <a:chExt cx="4440732" cy="2629358"/>
        </a:xfrm>
      </xdr:grpSpPr>
      <xdr:sp macro="" textlink="">
        <xdr:nvSpPr>
          <xdr:cNvPr id="29" name="Right Triangle 28"/>
          <xdr:cNvSpPr/>
        </xdr:nvSpPr>
        <xdr:spPr>
          <a:xfrm>
            <a:off x="9473663" y="1371142"/>
            <a:ext cx="4120594" cy="2029283"/>
          </a:xfrm>
          <a:prstGeom prst="rtTriangle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0" name="Group 36"/>
          <xdr:cNvGrpSpPr/>
        </xdr:nvGrpSpPr>
        <xdr:grpSpPr>
          <a:xfrm>
            <a:off x="9153525" y="1371600"/>
            <a:ext cx="4430165" cy="2628900"/>
            <a:chOff x="9153525" y="1371600"/>
            <a:chExt cx="4430165" cy="2628900"/>
          </a:xfrm>
        </xdr:grpSpPr>
        <xdr:sp macro="" textlink="">
          <xdr:nvSpPr>
            <xdr:cNvPr id="31" name="Rectangle 30"/>
            <xdr:cNvSpPr/>
          </xdr:nvSpPr>
          <xdr:spPr>
            <a:xfrm>
              <a:off x="9153525" y="1371600"/>
              <a:ext cx="330704" cy="262890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9473663" y="3385845"/>
              <a:ext cx="4110027" cy="614655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18</xdr:col>
      <xdr:colOff>7421</xdr:colOff>
      <xdr:row>54</xdr:row>
      <xdr:rowOff>52242</xdr:rowOff>
    </xdr:from>
    <xdr:to>
      <xdr:col>30</xdr:col>
      <xdr:colOff>509588</xdr:colOff>
      <xdr:row>71</xdr:row>
      <xdr:rowOff>176906</xdr:rowOff>
    </xdr:to>
    <xdr:grpSp>
      <xdr:nvGrpSpPr>
        <xdr:cNvPr id="33" name="Group 32"/>
        <xdr:cNvGrpSpPr/>
      </xdr:nvGrpSpPr>
      <xdr:grpSpPr>
        <a:xfrm>
          <a:off x="9570521" y="10415442"/>
          <a:ext cx="6902967" cy="3363164"/>
          <a:chOff x="9153525" y="1371142"/>
          <a:chExt cx="4440732" cy="2629358"/>
        </a:xfrm>
      </xdr:grpSpPr>
      <xdr:sp macro="" textlink="">
        <xdr:nvSpPr>
          <xdr:cNvPr id="34" name="Right Triangle 33"/>
          <xdr:cNvSpPr/>
        </xdr:nvSpPr>
        <xdr:spPr>
          <a:xfrm>
            <a:off x="9473663" y="1371142"/>
            <a:ext cx="4120594" cy="2029283"/>
          </a:xfrm>
          <a:prstGeom prst="rtTriangle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5" name="Group 36"/>
          <xdr:cNvGrpSpPr/>
        </xdr:nvGrpSpPr>
        <xdr:grpSpPr>
          <a:xfrm>
            <a:off x="9153525" y="1371600"/>
            <a:ext cx="4430165" cy="2628900"/>
            <a:chOff x="9153525" y="1371600"/>
            <a:chExt cx="4430165" cy="2628900"/>
          </a:xfrm>
        </xdr:grpSpPr>
        <xdr:sp macro="" textlink="">
          <xdr:nvSpPr>
            <xdr:cNvPr id="36" name="Rectangle 35"/>
            <xdr:cNvSpPr/>
          </xdr:nvSpPr>
          <xdr:spPr>
            <a:xfrm>
              <a:off x="9153525" y="1371600"/>
              <a:ext cx="330704" cy="262890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9473663" y="3385845"/>
              <a:ext cx="4110027" cy="614655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18</xdr:col>
      <xdr:colOff>23813</xdr:colOff>
      <xdr:row>94</xdr:row>
      <xdr:rowOff>47625</xdr:rowOff>
    </xdr:from>
    <xdr:to>
      <xdr:col>31</xdr:col>
      <xdr:colOff>2105</xdr:colOff>
      <xdr:row>111</xdr:row>
      <xdr:rowOff>172289</xdr:rowOff>
    </xdr:to>
    <xdr:grpSp>
      <xdr:nvGrpSpPr>
        <xdr:cNvPr id="38" name="Group 37"/>
        <xdr:cNvGrpSpPr/>
      </xdr:nvGrpSpPr>
      <xdr:grpSpPr>
        <a:xfrm>
          <a:off x="9586913" y="18107025"/>
          <a:ext cx="6912492" cy="3363164"/>
          <a:chOff x="9153525" y="1371142"/>
          <a:chExt cx="4440732" cy="2629358"/>
        </a:xfrm>
      </xdr:grpSpPr>
      <xdr:sp macro="" textlink="">
        <xdr:nvSpPr>
          <xdr:cNvPr id="39" name="Right Triangle 38"/>
          <xdr:cNvSpPr/>
        </xdr:nvSpPr>
        <xdr:spPr>
          <a:xfrm>
            <a:off x="9473663" y="1371142"/>
            <a:ext cx="4120594" cy="2029283"/>
          </a:xfrm>
          <a:prstGeom prst="rtTriangle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40" name="Group 36"/>
          <xdr:cNvGrpSpPr/>
        </xdr:nvGrpSpPr>
        <xdr:grpSpPr>
          <a:xfrm>
            <a:off x="9153525" y="1371600"/>
            <a:ext cx="4430165" cy="2628900"/>
            <a:chOff x="9153525" y="1371600"/>
            <a:chExt cx="4430165" cy="2628900"/>
          </a:xfrm>
        </xdr:grpSpPr>
        <xdr:sp macro="" textlink="">
          <xdr:nvSpPr>
            <xdr:cNvPr id="41" name="Rectangle 40"/>
            <xdr:cNvSpPr/>
          </xdr:nvSpPr>
          <xdr:spPr>
            <a:xfrm>
              <a:off x="9153525" y="1371600"/>
              <a:ext cx="330704" cy="262890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9473663" y="3385845"/>
              <a:ext cx="4110027" cy="614655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379556</xdr:colOff>
      <xdr:row>15</xdr:row>
      <xdr:rowOff>59119</xdr:rowOff>
    </xdr:from>
    <xdr:to>
      <xdr:col>28</xdr:col>
      <xdr:colOff>379556</xdr:colOff>
      <xdr:row>32</xdr:row>
      <xdr:rowOff>162908</xdr:rowOff>
    </xdr:to>
    <xdr:grpSp>
      <xdr:nvGrpSpPr>
        <xdr:cNvPr id="7" name="Group 6"/>
        <xdr:cNvGrpSpPr/>
      </xdr:nvGrpSpPr>
      <xdr:grpSpPr>
        <a:xfrm>
          <a:off x="5461576" y="2933937"/>
          <a:ext cx="4727864" cy="3359607"/>
          <a:chOff x="9153525" y="1371142"/>
          <a:chExt cx="4440732" cy="2629358"/>
        </a:xfrm>
      </xdr:grpSpPr>
      <xdr:sp macro="" textlink="">
        <xdr:nvSpPr>
          <xdr:cNvPr id="8" name="Right Triangle 7"/>
          <xdr:cNvSpPr/>
        </xdr:nvSpPr>
        <xdr:spPr>
          <a:xfrm>
            <a:off x="9473663" y="1371142"/>
            <a:ext cx="4120594" cy="2029283"/>
          </a:xfrm>
          <a:prstGeom prst="rtTriangle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9" name="Group 36"/>
          <xdr:cNvGrpSpPr/>
        </xdr:nvGrpSpPr>
        <xdr:grpSpPr>
          <a:xfrm>
            <a:off x="9153525" y="1371600"/>
            <a:ext cx="4430165" cy="2628900"/>
            <a:chOff x="9153525" y="1371600"/>
            <a:chExt cx="4430165" cy="2628900"/>
          </a:xfrm>
        </xdr:grpSpPr>
        <xdr:sp macro="" textlink="">
          <xdr:nvSpPr>
            <xdr:cNvPr id="10" name="Rectangle 9"/>
            <xdr:cNvSpPr/>
          </xdr:nvSpPr>
          <xdr:spPr>
            <a:xfrm>
              <a:off x="9153525" y="1371600"/>
              <a:ext cx="330704" cy="262890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1" name="Rectangle 10"/>
            <xdr:cNvSpPr/>
          </xdr:nvSpPr>
          <xdr:spPr>
            <a:xfrm>
              <a:off x="9473663" y="3385845"/>
              <a:ext cx="4110027" cy="614655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-34018" y="22679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0.32684</cdr:x>
      <cdr:y>0.09962</cdr:y>
    </cdr:from>
    <cdr:to>
      <cdr:x>0.65508</cdr:x>
      <cdr:y>0.43487</cdr:y>
    </cdr:to>
    <cdr:grpSp>
      <cdr:nvGrpSpPr>
        <cdr:cNvPr id="16" name="Group 15"/>
        <cdr:cNvGrpSpPr/>
      </cdr:nvGrpSpPr>
      <cdr:grpSpPr>
        <a:xfrm xmlns:a="http://schemas.openxmlformats.org/drawingml/2006/main">
          <a:off x="2833362" y="626982"/>
          <a:ext cx="2845498" cy="2109974"/>
          <a:chOff x="2399335" y="2122026"/>
          <a:chExt cx="4683461" cy="2783701"/>
        </a:xfrm>
      </cdr:grpSpPr>
      <cdr:grpSp>
        <cdr:nvGrpSpPr>
          <cdr:cNvPr id="10" name="Group 9"/>
          <cdr:cNvGrpSpPr/>
        </cdr:nvGrpSpPr>
        <cdr:grpSpPr>
          <a:xfrm xmlns:a="http://schemas.openxmlformats.org/drawingml/2006/main">
            <a:off x="2399335" y="2122026"/>
            <a:ext cx="4683461" cy="2037299"/>
            <a:chOff x="0" y="0"/>
            <a:chExt cx="6588161" cy="1943419"/>
          </a:xfrm>
          <a:solidFill xmlns:a="http://schemas.openxmlformats.org/drawingml/2006/main">
            <a:sysClr val="windowText" lastClr="000000">
              <a:lumMod val="75000"/>
              <a:lumOff val="25000"/>
            </a:sysClr>
          </a:solidFill>
        </cdr:grpSpPr>
        <cdr:sp macro="" textlink="">
          <cdr:nvSpPr>
            <cdr:cNvPr id="12" name="Right Triangle 11"/>
            <cdr:cNvSpPr/>
          </cdr:nvSpPr>
          <cdr:spPr>
            <a:xfrm xmlns:a="http://schemas.openxmlformats.org/drawingml/2006/main">
              <a:off x="419667" y="0"/>
              <a:ext cx="6168494" cy="1379713"/>
            </a:xfrm>
            <a:prstGeom xmlns:a="http://schemas.openxmlformats.org/drawingml/2006/main" prst="rtTriangle">
              <a:avLst/>
            </a:prstGeom>
            <a:grpFill xmlns:a="http://schemas.openxmlformats.org/drawingml/2006/main"/>
            <a:ln xmlns:a="http://schemas.openxmlformats.org/drawingml/2006/main"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 xmlns:a="http://schemas.openxmlformats.org/drawingml/2006/main"/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tlCol="0" anchor="ctr"/>
            <a:lstStyle xmlns:a="http://schemas.openxmlformats.org/drawingml/2006/main">
              <a:lvl1pPr marL="0" indent="0">
                <a:defRPr sz="1100">
                  <a:solidFill>
                    <a:sysClr val="window" lastClr="FFFFFF"/>
                  </a:solidFill>
                  <a:latin typeface="Calibri"/>
                </a:defRPr>
              </a:lvl1pPr>
              <a:lvl2pPr marL="457200" indent="0">
                <a:defRPr sz="1100">
                  <a:solidFill>
                    <a:sysClr val="window" lastClr="FFFFFF"/>
                  </a:solidFill>
                  <a:latin typeface="Calibri"/>
                </a:defRPr>
              </a:lvl2pPr>
              <a:lvl3pPr marL="914400" indent="0">
                <a:defRPr sz="1100">
                  <a:solidFill>
                    <a:sysClr val="window" lastClr="FFFFFF"/>
                  </a:solidFill>
                  <a:latin typeface="Calibri"/>
                </a:defRPr>
              </a:lvl3pPr>
              <a:lvl4pPr marL="1371600" indent="0">
                <a:defRPr sz="1100">
                  <a:solidFill>
                    <a:sysClr val="window" lastClr="FFFFFF"/>
                  </a:solidFill>
                  <a:latin typeface="Calibri"/>
                </a:defRPr>
              </a:lvl4pPr>
              <a:lvl5pPr marL="1828800" indent="0">
                <a:defRPr sz="1100">
                  <a:solidFill>
                    <a:sysClr val="window" lastClr="FFFFFF"/>
                  </a:solidFill>
                  <a:latin typeface="Calibri"/>
                </a:defRPr>
              </a:lvl5pPr>
              <a:lvl6pPr marL="2286000" indent="0">
                <a:defRPr sz="1100">
                  <a:solidFill>
                    <a:sysClr val="window" lastClr="FFFFFF"/>
                  </a:solidFill>
                  <a:latin typeface="Calibri"/>
                </a:defRPr>
              </a:lvl6pPr>
              <a:lvl7pPr marL="2743200" indent="0">
                <a:defRPr sz="1100">
                  <a:solidFill>
                    <a:sysClr val="window" lastClr="FFFFFF"/>
                  </a:solidFill>
                  <a:latin typeface="Calibri"/>
                </a:defRPr>
              </a:lvl7pPr>
              <a:lvl8pPr marL="3200400" indent="0">
                <a:defRPr sz="1100">
                  <a:solidFill>
                    <a:sysClr val="window" lastClr="FFFFFF"/>
                  </a:solidFill>
                  <a:latin typeface="Calibri"/>
                </a:defRPr>
              </a:lvl8pPr>
              <a:lvl9pPr marL="3657600" indent="0">
                <a:defRPr sz="1100">
                  <a:solidFill>
                    <a:sysClr val="window" lastClr="FFFFFF"/>
                  </a:solidFill>
                  <a:latin typeface="Calibri"/>
                </a:defRPr>
              </a:lvl9pPr>
            </a:lstStyle>
            <a:p xmlns:a="http://schemas.openxmlformats.org/drawingml/2006/main">
              <a:pPr algn="ctr"/>
              <a:endParaRPr lang="en-US" sz="1100"/>
            </a:p>
          </cdr:txBody>
        </cdr:sp>
        <cdr:grpSp>
          <cdr:nvGrpSpPr>
            <cdr:cNvPr id="13" name="Group 12"/>
            <cdr:cNvGrpSpPr/>
          </cdr:nvGrpSpPr>
          <cdr:grpSpPr>
            <a:xfrm xmlns:a="http://schemas.openxmlformats.org/drawingml/2006/main">
              <a:off x="0" y="0"/>
              <a:ext cx="6588160" cy="1943419"/>
              <a:chOff x="0" y="327"/>
              <a:chExt cx="5025696" cy="2858383"/>
            </a:xfrm>
            <a:grpFill xmlns:a="http://schemas.openxmlformats.org/drawingml/2006/main"/>
          </cdr:grpSpPr>
          <cdr:sp macro="" textlink="">
            <cdr:nvSpPr>
              <cdr:cNvPr id="14" name="Rectangle 13"/>
              <cdr:cNvSpPr/>
            </cdr:nvSpPr>
            <cdr:spPr>
              <a:xfrm xmlns:a="http://schemas.openxmlformats.org/drawingml/2006/main">
                <a:off x="0" y="327"/>
                <a:ext cx="354870" cy="2858383"/>
              </a:xfrm>
              <a:prstGeom xmlns:a="http://schemas.openxmlformats.org/drawingml/2006/main" prst="rect">
                <a:avLst/>
              </a:prstGeom>
              <a:grpFill xmlns:a="http://schemas.openxmlformats.org/drawingml/2006/main"/>
              <a:ln xmlns:a="http://schemas.openxmlformats.org/drawingml/2006/main"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 xmlns:a="http://schemas.openxmlformats.org/drawingml/2006/main"/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ctr"/>
              <a:lstStyle xmlns:a="http://schemas.openxmlformats.org/drawingml/2006/main">
                <a:lvl1pPr marL="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457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914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371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18288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22860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2743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3200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3657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 xmlns:a="http://schemas.openxmlformats.org/drawingml/2006/main">
                <a:pPr algn="ctr"/>
                <a:endParaRPr lang="en-US" sz="1100"/>
              </a:p>
            </cdr:txBody>
          </cdr:sp>
          <cdr:sp macro="" textlink="">
            <cdr:nvSpPr>
              <cdr:cNvPr id="15" name="Rectangle 14"/>
              <cdr:cNvSpPr/>
            </cdr:nvSpPr>
            <cdr:spPr>
              <a:xfrm xmlns:a="http://schemas.openxmlformats.org/drawingml/2006/main">
                <a:off x="330593" y="2063647"/>
                <a:ext cx="4695103" cy="795061"/>
              </a:xfrm>
              <a:prstGeom xmlns:a="http://schemas.openxmlformats.org/drawingml/2006/main" prst="rect">
                <a:avLst/>
              </a:prstGeom>
              <a:grpFill xmlns:a="http://schemas.openxmlformats.org/drawingml/2006/main"/>
              <a:ln xmlns:a="http://schemas.openxmlformats.org/drawingml/2006/main"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 xmlns:a="http://schemas.openxmlformats.org/drawingml/2006/main"/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ctr"/>
              <a:lstStyle xmlns:a="http://schemas.openxmlformats.org/drawingml/2006/main">
                <a:lvl1pPr marL="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457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914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371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18288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22860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2743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3200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3657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 xmlns:a="http://schemas.openxmlformats.org/drawingml/2006/main">
                <a:pPr algn="ctr"/>
                <a:endParaRPr lang="en-US" sz="1100"/>
              </a:p>
            </cdr:txBody>
          </cdr:sp>
        </cdr:grpSp>
      </cdr:grpSp>
      <cdr:sp macro="" textlink="">
        <cdr:nvSpPr>
          <cdr:cNvPr id="11" name="Rectangle 10"/>
          <cdr:cNvSpPr/>
        </cdr:nvSpPr>
        <cdr:spPr>
          <a:xfrm xmlns:a="http://schemas.openxmlformats.org/drawingml/2006/main" rot="5400000">
            <a:off x="6602992" y="4425926"/>
            <a:ext cx="746071" cy="213531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Text" lastClr="000000">
              <a:lumMod val="75000"/>
              <a:lumOff val="25000"/>
            </a:sysClr>
          </a:solidFill>
          <a:ln xmlns:a="http://schemas.openxmlformats.org/drawingml/2006/main"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pPr algn="ctr"/>
            <a:endParaRPr lang="en-US" sz="1100"/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0.32959</cdr:x>
      <cdr:y>0.07855</cdr:y>
    </cdr:from>
    <cdr:to>
      <cdr:x>0.66994</cdr:x>
      <cdr:y>0.54793</cdr:y>
    </cdr:to>
    <cdr:grpSp>
      <cdr:nvGrpSpPr>
        <cdr:cNvPr id="8" name="Group 7"/>
        <cdr:cNvGrpSpPr/>
      </cdr:nvGrpSpPr>
      <cdr:grpSpPr>
        <a:xfrm xmlns:a="http://schemas.openxmlformats.org/drawingml/2006/main">
          <a:off x="2859046" y="494339"/>
          <a:ext cx="2952385" cy="2953951"/>
          <a:chOff x="2859086" y="494335"/>
          <a:chExt cx="2952369" cy="2953959"/>
        </a:xfrm>
      </cdr:grpSpPr>
      <cdr:grpSp>
        <cdr:nvGrpSpPr>
          <cdr:cNvPr id="2" name="Group 1"/>
          <cdr:cNvGrpSpPr/>
        </cdr:nvGrpSpPr>
        <cdr:grpSpPr>
          <a:xfrm xmlns:a="http://schemas.openxmlformats.org/drawingml/2006/main">
            <a:off x="2859086" y="494335"/>
            <a:ext cx="2952369" cy="1940480"/>
            <a:chOff x="0" y="0"/>
            <a:chExt cx="4138329" cy="1874063"/>
          </a:xfrm>
          <a:solidFill xmlns:a="http://schemas.openxmlformats.org/drawingml/2006/main">
            <a:sysClr val="windowText" lastClr="000000">
              <a:lumMod val="75000"/>
              <a:lumOff val="25000"/>
            </a:sysClr>
          </a:solidFill>
        </cdr:grpSpPr>
        <cdr:sp macro="" textlink="">
          <cdr:nvSpPr>
            <cdr:cNvPr id="3" name="Right Triangle 2"/>
            <cdr:cNvSpPr/>
          </cdr:nvSpPr>
          <cdr:spPr>
            <a:xfrm xmlns:a="http://schemas.openxmlformats.org/drawingml/2006/main">
              <a:off x="298337" y="0"/>
              <a:ext cx="3839992" cy="1446362"/>
            </a:xfrm>
            <a:prstGeom xmlns:a="http://schemas.openxmlformats.org/drawingml/2006/main" prst="rtTriangle">
              <a:avLst/>
            </a:prstGeom>
            <a:grpFill xmlns:a="http://schemas.openxmlformats.org/drawingml/2006/main"/>
            <a:ln xmlns:a="http://schemas.openxmlformats.org/drawingml/2006/main"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 xmlns:a="http://schemas.openxmlformats.org/drawingml/2006/main"/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tlCol="0" anchor="ctr"/>
            <a:lstStyle xmlns:a="http://schemas.openxmlformats.org/drawingml/2006/main">
              <a:lvl1pPr marL="0" indent="0">
                <a:defRPr sz="1100">
                  <a:solidFill>
                    <a:sysClr val="window" lastClr="FFFFFF"/>
                  </a:solidFill>
                  <a:latin typeface="Calibri"/>
                </a:defRPr>
              </a:lvl1pPr>
              <a:lvl2pPr marL="457200" indent="0">
                <a:defRPr sz="1100">
                  <a:solidFill>
                    <a:sysClr val="window" lastClr="FFFFFF"/>
                  </a:solidFill>
                  <a:latin typeface="Calibri"/>
                </a:defRPr>
              </a:lvl2pPr>
              <a:lvl3pPr marL="914400" indent="0">
                <a:defRPr sz="1100">
                  <a:solidFill>
                    <a:sysClr val="window" lastClr="FFFFFF"/>
                  </a:solidFill>
                  <a:latin typeface="Calibri"/>
                </a:defRPr>
              </a:lvl3pPr>
              <a:lvl4pPr marL="1371600" indent="0">
                <a:defRPr sz="1100">
                  <a:solidFill>
                    <a:sysClr val="window" lastClr="FFFFFF"/>
                  </a:solidFill>
                  <a:latin typeface="Calibri"/>
                </a:defRPr>
              </a:lvl4pPr>
              <a:lvl5pPr marL="1828800" indent="0">
                <a:defRPr sz="1100">
                  <a:solidFill>
                    <a:sysClr val="window" lastClr="FFFFFF"/>
                  </a:solidFill>
                  <a:latin typeface="Calibri"/>
                </a:defRPr>
              </a:lvl5pPr>
              <a:lvl6pPr marL="2286000" indent="0">
                <a:defRPr sz="1100">
                  <a:solidFill>
                    <a:sysClr val="window" lastClr="FFFFFF"/>
                  </a:solidFill>
                  <a:latin typeface="Calibri"/>
                </a:defRPr>
              </a:lvl6pPr>
              <a:lvl7pPr marL="2743200" indent="0">
                <a:defRPr sz="1100">
                  <a:solidFill>
                    <a:sysClr val="window" lastClr="FFFFFF"/>
                  </a:solidFill>
                  <a:latin typeface="Calibri"/>
                </a:defRPr>
              </a:lvl7pPr>
              <a:lvl8pPr marL="3200400" indent="0">
                <a:defRPr sz="1100">
                  <a:solidFill>
                    <a:sysClr val="window" lastClr="FFFFFF"/>
                  </a:solidFill>
                  <a:latin typeface="Calibri"/>
                </a:defRPr>
              </a:lvl8pPr>
              <a:lvl9pPr marL="3657600" indent="0">
                <a:defRPr sz="1100">
                  <a:solidFill>
                    <a:sysClr val="window" lastClr="FFFFFF"/>
                  </a:solidFill>
                  <a:latin typeface="Calibri"/>
                </a:defRPr>
              </a:lvl9pPr>
            </a:lstStyle>
            <a:p xmlns:a="http://schemas.openxmlformats.org/drawingml/2006/main">
              <a:pPr algn="ctr"/>
              <a:endParaRPr lang="en-US" sz="1100"/>
            </a:p>
          </cdr:txBody>
        </cdr:sp>
        <cdr:grpSp>
          <cdr:nvGrpSpPr>
            <cdr:cNvPr id="4" name="Group 3"/>
            <cdr:cNvGrpSpPr/>
          </cdr:nvGrpSpPr>
          <cdr:grpSpPr>
            <a:xfrm xmlns:a="http://schemas.openxmlformats.org/drawingml/2006/main">
              <a:off x="0" y="327"/>
              <a:ext cx="4128483" cy="1873736"/>
              <a:chOff x="0" y="459"/>
              <a:chExt cx="4430166" cy="2628900"/>
            </a:xfrm>
            <a:grpFill xmlns:a="http://schemas.openxmlformats.org/drawingml/2006/main"/>
          </cdr:grpSpPr>
          <cdr:sp macro="" textlink="">
            <cdr:nvSpPr>
              <cdr:cNvPr id="5" name="Rectangle 4"/>
              <cdr:cNvSpPr/>
            </cdr:nvSpPr>
            <cdr:spPr>
              <a:xfrm xmlns:a="http://schemas.openxmlformats.org/drawingml/2006/main">
                <a:off x="0" y="459"/>
                <a:ext cx="330704" cy="2628900"/>
              </a:xfrm>
              <a:prstGeom xmlns:a="http://schemas.openxmlformats.org/drawingml/2006/main" prst="rect">
                <a:avLst/>
              </a:prstGeom>
              <a:grpFill xmlns:a="http://schemas.openxmlformats.org/drawingml/2006/main"/>
              <a:ln xmlns:a="http://schemas.openxmlformats.org/drawingml/2006/main"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 xmlns:a="http://schemas.openxmlformats.org/drawingml/2006/main"/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ctr"/>
              <a:lstStyle xmlns:a="http://schemas.openxmlformats.org/drawingml/2006/main">
                <a:lvl1pPr marL="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457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914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371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18288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22860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2743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3200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3657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 xmlns:a="http://schemas.openxmlformats.org/drawingml/2006/main">
                <a:pPr algn="ctr"/>
                <a:endParaRPr lang="en-US" sz="1100"/>
              </a:p>
            </cdr:txBody>
          </cdr:sp>
          <cdr:sp macro="" textlink="">
            <cdr:nvSpPr>
              <cdr:cNvPr id="6" name="Rectangle 5"/>
              <cdr:cNvSpPr/>
            </cdr:nvSpPr>
            <cdr:spPr>
              <a:xfrm xmlns:a="http://schemas.openxmlformats.org/drawingml/2006/main">
                <a:off x="320138" y="2014704"/>
                <a:ext cx="4110028" cy="614655"/>
              </a:xfrm>
              <a:prstGeom xmlns:a="http://schemas.openxmlformats.org/drawingml/2006/main" prst="rect">
                <a:avLst/>
              </a:prstGeom>
              <a:grpFill xmlns:a="http://schemas.openxmlformats.org/drawingml/2006/main"/>
              <a:ln xmlns:a="http://schemas.openxmlformats.org/drawingml/2006/main" w="25400" cap="flat" cmpd="sng" algn="ctr">
                <a:solidFill>
                  <a:sysClr val="windowText" lastClr="000000">
                    <a:lumMod val="75000"/>
                    <a:lumOff val="25000"/>
                  </a:sysClr>
                </a:solidFill>
                <a:prstDash val="solid"/>
              </a:ln>
              <a:effectLst xmlns:a="http://schemas.openxmlformats.org/drawingml/2006/main"/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ctr"/>
              <a:lstStyle xmlns:a="http://schemas.openxmlformats.org/drawingml/2006/main">
                <a:lvl1pPr marL="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457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914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371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18288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22860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27432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32004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3657600" indent="0">
                  <a:defRPr sz="11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 xmlns:a="http://schemas.openxmlformats.org/drawingml/2006/main">
                <a:pPr algn="ctr"/>
                <a:endParaRPr lang="en-US" sz="1100"/>
              </a:p>
            </cdr:txBody>
          </cdr:sp>
        </cdr:grpSp>
      </cdr:grpSp>
      <cdr:sp macro="" textlink="">
        <cdr:nvSpPr>
          <cdr:cNvPr id="7" name="Rectangle 6"/>
          <cdr:cNvSpPr/>
        </cdr:nvSpPr>
        <cdr:spPr>
          <a:xfrm xmlns:a="http://schemas.openxmlformats.org/drawingml/2006/main" rot="5400000">
            <a:off x="5210603" y="2859499"/>
            <a:ext cx="996733" cy="180857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Text" lastClr="000000">
              <a:lumMod val="75000"/>
              <a:lumOff val="25000"/>
            </a:sysClr>
          </a:solidFill>
          <a:ln xmlns:a="http://schemas.openxmlformats.org/drawingml/2006/main"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pPr algn="ctr"/>
            <a:endParaRPr lang="en-US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1"/>
  <sheetViews>
    <sheetView zoomScale="80" zoomScaleNormal="80" workbookViewId="0">
      <selection activeCell="I26" sqref="I26"/>
    </sheetView>
  </sheetViews>
  <sheetFormatPr defaultRowHeight="15"/>
  <cols>
    <col min="1" max="1" width="3.28515625" style="2" customWidth="1"/>
    <col min="2" max="16384" width="9.140625" style="2"/>
  </cols>
  <sheetData>
    <row r="1" spans="2:16" ht="15.75" thickBot="1"/>
    <row r="2" spans="2:16" ht="21">
      <c r="B2" s="6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spans="2:16">
      <c r="B3" s="40" t="s">
        <v>8</v>
      </c>
      <c r="C3" s="41"/>
      <c r="D3" s="41"/>
      <c r="E3" s="41"/>
      <c r="F3" s="41"/>
      <c r="G3" s="41"/>
      <c r="H3" s="9"/>
      <c r="I3" s="9"/>
      <c r="J3" s="9"/>
      <c r="K3" s="9"/>
      <c r="L3" s="9"/>
      <c r="M3" s="9"/>
      <c r="N3" s="9"/>
      <c r="O3" s="9"/>
      <c r="P3" s="10"/>
    </row>
    <row r="4" spans="2:16"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</row>
    <row r="5" spans="2:16">
      <c r="B5" s="12"/>
      <c r="C5" s="43" t="s">
        <v>4</v>
      </c>
      <c r="D5" s="43"/>
      <c r="E5" s="4" t="s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6" spans="2:16">
      <c r="B6" s="42" t="s">
        <v>0</v>
      </c>
      <c r="C6" s="43"/>
      <c r="D6" s="43"/>
      <c r="E6" s="5">
        <f ca="1">IF(start="n",0,iter+1)</f>
        <v>7500</v>
      </c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2:16" ht="21.95" customHeight="1">
      <c r="B7" s="42" t="s">
        <v>5</v>
      </c>
      <c r="C7" s="43"/>
      <c r="D7" s="43"/>
      <c r="E7" s="4">
        <v>1</v>
      </c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2:16" ht="21.95" customHeight="1">
      <c r="B8" s="42" t="s">
        <v>6</v>
      </c>
      <c r="C8" s="43"/>
      <c r="D8" s="43"/>
      <c r="E8" s="4">
        <v>1</v>
      </c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2:16" ht="15" customHeight="1">
      <c r="B9" s="42" t="s">
        <v>14</v>
      </c>
      <c r="C9" s="43"/>
      <c r="D9" s="43"/>
      <c r="E9" s="4">
        <v>10</v>
      </c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0" spans="2:16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spans="2:16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2:16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2:16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2:16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2:16"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</row>
    <row r="16" spans="2:16"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2:16"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</row>
    <row r="18" spans="2:16"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2:16"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2:16"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2:16" ht="15.75" thickBot="1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</row>
  </sheetData>
  <mergeCells count="6">
    <mergeCell ref="B3:G3"/>
    <mergeCell ref="B9:D9"/>
    <mergeCell ref="C5:D5"/>
    <mergeCell ref="B6:D6"/>
    <mergeCell ref="B7:D7"/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R113"/>
  <sheetViews>
    <sheetView tabSelected="1" topLeftCell="A10" zoomScale="25" zoomScaleNormal="25" workbookViewId="0">
      <selection activeCell="AR58" sqref="AR58"/>
    </sheetView>
  </sheetViews>
  <sheetFormatPr defaultRowHeight="15"/>
  <cols>
    <col min="1" max="1" width="5.42578125" style="2" customWidth="1"/>
    <col min="2" max="2" width="9.140625" style="2"/>
    <col min="3" max="14" width="7.42578125" style="2" bestFit="1" customWidth="1"/>
    <col min="15" max="15" width="7.42578125" style="2" customWidth="1"/>
    <col min="16" max="16" width="7.42578125" style="2" bestFit="1" customWidth="1"/>
    <col min="17" max="17" width="6.5703125" style="2" bestFit="1" customWidth="1"/>
    <col min="18" max="21" width="6.85546875" style="2" bestFit="1" customWidth="1"/>
    <col min="22" max="22" width="6.42578125" style="2" bestFit="1" customWidth="1"/>
    <col min="23" max="23" width="6.85546875" style="2" bestFit="1" customWidth="1"/>
    <col min="24" max="25" width="6.140625" style="2" bestFit="1" customWidth="1"/>
    <col min="26" max="26" width="5.85546875" style="2" bestFit="1" customWidth="1"/>
    <col min="27" max="43" width="6.140625" style="2" bestFit="1" customWidth="1"/>
    <col min="44" max="16384" width="9.140625" style="2"/>
  </cols>
  <sheetData>
    <row r="1" spans="2:44" ht="15.75" thickBot="1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2:44">
      <c r="B2" s="1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</row>
    <row r="3" spans="2:44"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2:44"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10"/>
    </row>
    <row r="5" spans="2:44"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10"/>
    </row>
    <row r="6" spans="2:44">
      <c r="B6" s="11"/>
      <c r="C6" s="45" t="s">
        <v>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4">
        <f>kx</f>
        <v>1</v>
      </c>
      <c r="O6" s="44"/>
      <c r="P6" s="44"/>
      <c r="Q6" s="44"/>
      <c r="R6" s="9"/>
      <c r="S6" s="9"/>
      <c r="T6" s="9"/>
      <c r="U6" s="44" t="s">
        <v>3</v>
      </c>
      <c r="V6" s="44"/>
      <c r="W6" s="44"/>
      <c r="X6" s="44"/>
      <c r="Y6" s="44">
        <f>kz</f>
        <v>1</v>
      </c>
      <c r="Z6" s="44"/>
      <c r="AA6" s="44"/>
      <c r="AB6" s="44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10"/>
    </row>
    <row r="7" spans="2:44" ht="15" customHeight="1">
      <c r="B7" s="11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4"/>
      <c r="O7" s="44"/>
      <c r="P7" s="44"/>
      <c r="Q7" s="44"/>
      <c r="R7" s="9"/>
      <c r="S7" s="9"/>
      <c r="T7" s="9"/>
      <c r="U7" s="44"/>
      <c r="V7" s="44"/>
      <c r="W7" s="44"/>
      <c r="X7" s="44"/>
      <c r="Y7" s="44"/>
      <c r="Z7" s="44"/>
      <c r="AA7" s="44"/>
      <c r="AB7" s="44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10"/>
    </row>
    <row r="8" spans="2:44" ht="15" customHeight="1">
      <c r="B8" s="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4"/>
      <c r="O8" s="44"/>
      <c r="P8" s="44"/>
      <c r="Q8" s="44"/>
      <c r="R8" s="9"/>
      <c r="S8" s="9"/>
      <c r="T8" s="9"/>
      <c r="U8" s="44"/>
      <c r="V8" s="44"/>
      <c r="W8" s="44"/>
      <c r="X8" s="44"/>
      <c r="Y8" s="44"/>
      <c r="Z8" s="44"/>
      <c r="AA8" s="44"/>
      <c r="AB8" s="44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10"/>
    </row>
    <row r="9" spans="2:44" ht="15" customHeight="1">
      <c r="B9" s="11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4"/>
      <c r="O9" s="44"/>
      <c r="P9" s="44"/>
      <c r="Q9" s="44"/>
      <c r="R9" s="9"/>
      <c r="S9" s="9"/>
      <c r="T9" s="9"/>
      <c r="U9" s="44"/>
      <c r="V9" s="44"/>
      <c r="W9" s="44"/>
      <c r="X9" s="44"/>
      <c r="Y9" s="44"/>
      <c r="Z9" s="44"/>
      <c r="AA9" s="44"/>
      <c r="AB9" s="44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10"/>
    </row>
    <row r="10" spans="2:44" ht="15" customHeight="1">
      <c r="B10" s="11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4"/>
      <c r="O10" s="44"/>
      <c r="P10" s="44"/>
      <c r="Q10" s="44"/>
      <c r="R10" s="9"/>
      <c r="S10" s="9"/>
      <c r="T10" s="9"/>
      <c r="U10" s="44"/>
      <c r="V10" s="44"/>
      <c r="W10" s="44"/>
      <c r="X10" s="44"/>
      <c r="Y10" s="44"/>
      <c r="Z10" s="44"/>
      <c r="AA10" s="44"/>
      <c r="AB10" s="44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10"/>
    </row>
    <row r="11" spans="2:44" ht="15" customHeight="1">
      <c r="B11" s="11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4"/>
      <c r="O11" s="44"/>
      <c r="P11" s="44"/>
      <c r="Q11" s="44"/>
      <c r="R11" s="9"/>
      <c r="S11" s="9"/>
      <c r="T11" s="9"/>
      <c r="U11" s="44"/>
      <c r="V11" s="44"/>
      <c r="W11" s="44"/>
      <c r="X11" s="44"/>
      <c r="Y11" s="44"/>
      <c r="Z11" s="44"/>
      <c r="AA11" s="44"/>
      <c r="AB11" s="44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10"/>
    </row>
    <row r="12" spans="2:44" ht="15" customHeight="1">
      <c r="B12" s="11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4"/>
      <c r="O12" s="44"/>
      <c r="P12" s="44"/>
      <c r="Q12" s="44"/>
      <c r="R12" s="9"/>
      <c r="S12" s="9"/>
      <c r="T12" s="9"/>
      <c r="U12" s="44"/>
      <c r="V12" s="44"/>
      <c r="W12" s="44"/>
      <c r="X12" s="44"/>
      <c r="Y12" s="44"/>
      <c r="Z12" s="44"/>
      <c r="AA12" s="44"/>
      <c r="AB12" s="44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10"/>
    </row>
    <row r="13" spans="2:44" ht="15" customHeight="1">
      <c r="B13" s="11"/>
      <c r="C13" s="9"/>
      <c r="D13" s="9"/>
      <c r="E13" s="9"/>
      <c r="F13" s="9"/>
      <c r="G13" s="9"/>
      <c r="H13" s="9"/>
      <c r="I13" s="9"/>
      <c r="J13" s="9"/>
      <c r="K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10"/>
    </row>
    <row r="14" spans="2:44" ht="15" customHeight="1">
      <c r="B14" s="11"/>
      <c r="C14" s="9"/>
      <c r="D14" s="9"/>
      <c r="E14" s="9"/>
      <c r="F14" s="9"/>
      <c r="G14" s="9"/>
      <c r="H14" s="9"/>
      <c r="I14" s="9"/>
      <c r="J14" s="9"/>
      <c r="K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10"/>
    </row>
    <row r="15" spans="2:44" ht="15" customHeight="1">
      <c r="B15" s="11"/>
      <c r="C15" s="9"/>
      <c r="D15" s="9"/>
      <c r="E15" s="9"/>
      <c r="F15" s="9"/>
      <c r="G15" s="9"/>
      <c r="H15" s="9"/>
      <c r="I15" s="9"/>
      <c r="J15" s="9"/>
      <c r="K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10"/>
    </row>
    <row r="16" spans="2:44" ht="15" customHeight="1">
      <c r="B16" s="11"/>
      <c r="C16" s="9"/>
      <c r="D16" s="9"/>
      <c r="E16" s="9"/>
      <c r="F16" s="9"/>
      <c r="G16" s="9"/>
      <c r="H16" s="9"/>
      <c r="I16" s="9"/>
      <c r="J16" s="9"/>
      <c r="K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10"/>
    </row>
    <row r="17" spans="2:44" ht="15" customHeight="1"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10"/>
    </row>
    <row r="18" spans="2:44"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10"/>
    </row>
    <row r="19" spans="2:44"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10"/>
    </row>
    <row r="20" spans="2:44"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10"/>
    </row>
    <row r="21" spans="2:44"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10"/>
    </row>
    <row r="22" spans="2:44">
      <c r="B22" s="11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19"/>
      <c r="AR22" s="10"/>
    </row>
    <row r="23" spans="2:44">
      <c r="B23" s="11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19"/>
      <c r="AR23" s="10"/>
    </row>
    <row r="24" spans="2:44">
      <c r="B24" s="11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19"/>
      <c r="AR24" s="10"/>
    </row>
    <row r="25" spans="2:44">
      <c r="B25" s="11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19"/>
      <c r="AR25" s="10"/>
    </row>
    <row r="26" spans="2:44">
      <c r="B26" s="11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19"/>
      <c r="AR26" s="10"/>
    </row>
    <row r="27" spans="2:44">
      <c r="B27" s="11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19"/>
      <c r="AR27" s="10"/>
    </row>
    <row r="28" spans="2:44">
      <c r="B28" s="11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9"/>
      <c r="AR28" s="10"/>
    </row>
    <row r="29" spans="2:44">
      <c r="B29" s="11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19"/>
      <c r="AR29" s="10"/>
    </row>
    <row r="30" spans="2:44">
      <c r="B30" s="11"/>
      <c r="C30" s="46" t="s">
        <v>15</v>
      </c>
      <c r="D30" s="47"/>
      <c r="E30" s="47"/>
      <c r="F30" s="47"/>
      <c r="G30" s="47"/>
      <c r="H30" s="17"/>
      <c r="I30" s="17"/>
      <c r="J30" s="17"/>
      <c r="K30" s="17"/>
      <c r="L30" s="17"/>
      <c r="M30" s="17"/>
      <c r="N30" s="17"/>
      <c r="O30" s="17"/>
      <c r="P30" s="17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19"/>
      <c r="AR30" s="10"/>
    </row>
    <row r="31" spans="2:44">
      <c r="B31" s="11"/>
      <c r="C31" s="46"/>
      <c r="D31" s="47"/>
      <c r="E31" s="47"/>
      <c r="F31" s="47"/>
      <c r="G31" s="47"/>
      <c r="H31" s="17"/>
      <c r="I31" s="17"/>
      <c r="J31" s="17"/>
      <c r="K31" s="17"/>
      <c r="L31" s="17"/>
      <c r="M31" s="17"/>
      <c r="N31" s="17"/>
      <c r="O31" s="17"/>
      <c r="P31" s="17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19"/>
      <c r="AR31" s="10"/>
    </row>
    <row r="32" spans="2:44" ht="15.75" thickBot="1">
      <c r="B32" s="11"/>
      <c r="C32" s="48"/>
      <c r="D32" s="49"/>
      <c r="E32" s="49"/>
      <c r="F32" s="49"/>
      <c r="G32" s="49"/>
      <c r="H32" s="17"/>
      <c r="I32" s="17"/>
      <c r="J32" s="17"/>
      <c r="K32" s="17"/>
      <c r="L32" s="17"/>
      <c r="M32" s="17"/>
      <c r="N32" s="17"/>
      <c r="O32" s="17"/>
      <c r="P32" s="17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5"/>
      <c r="AR32" s="10"/>
    </row>
    <row r="33" spans="2:44" ht="16.5" thickTop="1" thickBot="1">
      <c r="B33" s="11"/>
      <c r="C33" s="26">
        <v>20</v>
      </c>
      <c r="D33" s="27">
        <v>20</v>
      </c>
      <c r="E33" s="27">
        <v>20</v>
      </c>
      <c r="F33" s="27">
        <v>20</v>
      </c>
      <c r="G33" s="27">
        <v>20</v>
      </c>
      <c r="H33" s="27">
        <v>20</v>
      </c>
      <c r="I33" s="27">
        <v>20</v>
      </c>
      <c r="J33" s="27">
        <v>20</v>
      </c>
      <c r="K33" s="27">
        <v>20</v>
      </c>
      <c r="L33" s="27">
        <v>20</v>
      </c>
      <c r="M33" s="27">
        <v>20</v>
      </c>
      <c r="N33" s="27">
        <v>20</v>
      </c>
      <c r="O33" s="27">
        <v>20</v>
      </c>
      <c r="P33" s="29">
        <v>20</v>
      </c>
      <c r="Q33" s="3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6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9">
        <v>0</v>
      </c>
      <c r="AR33" s="10"/>
    </row>
    <row r="34" spans="2:44" ht="16.5" thickTop="1" thickBot="1">
      <c r="B34" s="11"/>
      <c r="C34" s="20">
        <f t="shared" ref="C34:C40" ca="1" si="0">IF(start="n",0,(kz*C33+kz*C35+2*kx*D34)/(2*(kx+kz)))</f>
        <v>19.856916801136965</v>
      </c>
      <c r="D34" s="3">
        <f t="shared" ref="D34:D40" ca="1" si="1">IF(start="n",0,(kz*D33+kx*C34+kz*D35+kx*E34)/(2*(kx+kz)))</f>
        <v>19.854110063535138</v>
      </c>
      <c r="E34" s="3">
        <f t="shared" ref="E34:E40" ca="1" si="2">IF(start="n",0,(kz*E33+kx*D34+kz*E35+kx*F34)/(2*(kx+kz)))</f>
        <v>19.845562390297374</v>
      </c>
      <c r="F34" s="3">
        <f t="shared" ref="F34:F40" ca="1" si="3">IF(start="n",0,(kz*F33+kx*E34+kz*F35+kx*G34)/(2*(kx+kz)))</f>
        <v>19.830879700916654</v>
      </c>
      <c r="G34" s="3">
        <f t="shared" ref="G34:G40" ca="1" si="4">IF(start="n",0,(kz*G33+kx*F34+kz*G35+kx*H34)/(2*(kx+kz)))</f>
        <v>19.80936331869648</v>
      </c>
      <c r="H34" s="3">
        <f t="shared" ref="H34:H40" ca="1" si="5">IF(start="n",0,(kz*H33+kx*G34+kz*H35+kx*I34)/(2*(kx+kz)))</f>
        <v>19.779936108368872</v>
      </c>
      <c r="I34" s="3">
        <f t="shared" ref="I34:I40" ca="1" si="6">IF(start="n",0,(kz*I33+kx*H34+kz*I35+kx*J34)/(2*(kx+kz)))</f>
        <v>19.741013269915371</v>
      </c>
      <c r="J34" s="3">
        <f t="shared" ref="J34:J40" ca="1" si="7">IF(start="n",0,(kz*J33+kx*I34+kz*J35+kx*K34)/(2*(kx+kz)))</f>
        <v>19.69028310941707</v>
      </c>
      <c r="K34" s="3">
        <f t="shared" ref="K34:K40" ca="1" si="8">IF(start="n",0,(kz*K33+kx*J34+kz*K35+kx*L34)/(2*(kx+kz)))</f>
        <v>19.624343380174498</v>
      </c>
      <c r="L34" s="3">
        <f t="shared" ref="L34:L40" ca="1" si="9">IF(start="n",0,(kz*L33+kx*K34+kz*L35+kx*M34)/(2*(kx+kz)))</f>
        <v>19.538137787170811</v>
      </c>
      <c r="M34" s="3">
        <f t="shared" ref="M34:O40" ca="1" si="10">IF(start="n",0,(kz*M33+kx*L34+kz*M35+kx*N34)/(2*(kx+kz)))</f>
        <v>19.424296421710849</v>
      </c>
      <c r="N34" s="3">
        <f t="shared" ca="1" si="10"/>
        <v>19.27351907911223</v>
      </c>
      <c r="O34" s="3">
        <f t="shared" ca="1" si="10"/>
        <v>19.082495332170993</v>
      </c>
      <c r="P34" s="1">
        <f ca="1">IF(start="n",0,(kz*P33+2*kx*O34+kz*P35)/(2*(kx+kz)))</f>
        <v>18.901928083074836</v>
      </c>
      <c r="Q34" s="37">
        <f ca="1">IF(start="n",0,(kx*P34+kx*R34+2*kz*Q35)/(2*(kx+kz)))</f>
        <v>16.453113880657487</v>
      </c>
      <c r="R34" s="32">
        <f t="shared" ref="Q34:AB35" ca="1" si="11">IF(start="n",0,(kx*Q34+kx*S34+2*kz*R35)/(2*(kx+kz)))</f>
        <v>15.015867282659919</v>
      </c>
      <c r="S34" s="32">
        <f t="shared" ca="1" si="11"/>
        <v>13.932375181785785</v>
      </c>
      <c r="T34" s="32">
        <f t="shared" ca="1" si="11"/>
        <v>12.979992103335194</v>
      </c>
      <c r="U34" s="32">
        <f t="shared" ca="1" si="11"/>
        <v>12.081514172046603</v>
      </c>
      <c r="V34" s="32">
        <f t="shared" ca="1" si="11"/>
        <v>11.208928213497707</v>
      </c>
      <c r="W34" s="32">
        <f t="shared" ca="1" si="11"/>
        <v>10.352267636448428</v>
      </c>
      <c r="X34" s="32">
        <f t="shared" ca="1" si="11"/>
        <v>9.5101254399702455</v>
      </c>
      <c r="Y34" s="32">
        <f t="shared" ca="1" si="11"/>
        <v>8.688447849854704</v>
      </c>
      <c r="Z34" s="32">
        <f t="shared" ca="1" si="11"/>
        <v>7.9048209887756906</v>
      </c>
      <c r="AA34" s="32">
        <f t="shared" ca="1" si="11"/>
        <v>7.1999071096300122</v>
      </c>
      <c r="AB34" s="32">
        <f ca="1">IF(start="n",0,(kx*AA34+kx*AC34+2*kz*AB35)/(2*(kx+kz)))</f>
        <v>6.6582429093828068</v>
      </c>
      <c r="AC34" s="34">
        <f ca="1">IF(start="n",0,(2*kx*AB34+2*kz*AC35)/(2*(kx+kz)))</f>
        <v>6.4269655856311267</v>
      </c>
      <c r="AD34" s="3">
        <f ca="1">IF(start="n",0,(kz*AD33+kz*AD35+2*kx*AE34)/(2*(kx+kz)))</f>
        <v>0.81108532780834697</v>
      </c>
      <c r="AE34" s="3">
        <f t="shared" ref="AE34:AE40" ca="1" si="12">IF(start="n",0,(kz*AE33+kx*AD34+kz*AE35+kx*AF34)/(2*(kx+kz)))</f>
        <v>0.77011466590748157</v>
      </c>
      <c r="AF34" s="3">
        <f t="shared" ref="AF34:AF40" ca="1" si="13">IF(start="n",0,(kz*AF33+kx*AE34+kz*AF35+kx*AG34)/(2*(kx+kz)))</f>
        <v>0.68404180651181168</v>
      </c>
      <c r="AG34" s="3">
        <f t="shared" ref="AG34:AG40" ca="1" si="14">IF(start="n",0,(kz*AG33+kx*AF34+kz*AG35+kx*AH34)/(2*(kx+kz)))</f>
        <v>0.5865998629410194</v>
      </c>
      <c r="AH34" s="3">
        <f t="shared" ref="AH34:AH40" ca="1" si="15">IF(start="n",0,(kz*AH33+kx*AG34+kz*AH35+kx*AI34)/(2*(kx+kz)))</f>
        <v>0.49504588300052299</v>
      </c>
      <c r="AI34" s="3">
        <f t="shared" ref="AI34:AI40" ca="1" si="16">IF(start="n",0,(kz*AI33+kx*AH34+kz*AI35+kx*AJ34)/(2*(kx+kz)))</f>
        <v>0.41570777880823651</v>
      </c>
      <c r="AJ34" s="3">
        <f t="shared" ref="AJ34:AJ40" ca="1" si="17">IF(start="n",0,(kz*AJ33+kx*AI34+kz*AJ35+kx*AK34)/(2*(kx+kz)))</f>
        <v>0.34972343678142359</v>
      </c>
      <c r="AK34" s="3">
        <f t="shared" ref="AK34:AK40" ca="1" si="18">IF(start="n",0,(kz*AK33+kx*AJ34+kz*AK35+kx*AL34)/(2*(kx+kz)))</f>
        <v>0.29622976873514301</v>
      </c>
      <c r="AL34" s="3">
        <f t="shared" ref="AL34:AL40" ca="1" si="19">IF(start="n",0,(kz*AL33+kx*AK34+kz*AL35+kx*AM34)/(2*(kx+kz)))</f>
        <v>0.25380582754842795</v>
      </c>
      <c r="AM34" s="3">
        <f t="shared" ref="AM34:AM40" ca="1" si="20">IF(start="n",0,(kz*AM33+kx*AL34+kz*AM35+kx*AN34)/(2*(kx+kz)))</f>
        <v>0.22104870622361691</v>
      </c>
      <c r="AN34" s="3">
        <f t="shared" ref="AN34:AP40" ca="1" si="21">IF(start="n",0,(kz*AN33+kx*AM34+kz*AN35+kx*AO34)/(2*(kx+kz)))</f>
        <v>0.196774275377397</v>
      </c>
      <c r="AO34" s="3">
        <f t="shared" ca="1" si="21"/>
        <v>0.1800703844437892</v>
      </c>
      <c r="AP34" s="3">
        <f t="shared" ca="1" si="21"/>
        <v>0.17029859460169966</v>
      </c>
      <c r="AQ34" s="21">
        <f t="shared" ref="AQ34:AQ40" ca="1" si="22">IF(start="n",0,(2*kx*AP34+kz*AQ33+kz*AQ35)/(2*(kx+kz)))</f>
        <v>0.16708270885288262</v>
      </c>
      <c r="AR34" s="10"/>
    </row>
    <row r="35" spans="2:44" ht="15.75" thickTop="1">
      <c r="B35" s="11"/>
      <c r="C35" s="20">
        <f t="shared" ca="1" si="0"/>
        <v>19.719447077477582</v>
      </c>
      <c r="D35" s="3">
        <f t="shared" ca="1" si="1"/>
        <v>19.713961062706218</v>
      </c>
      <c r="E35" s="3">
        <f t="shared" ca="1" si="2"/>
        <v>19.697259796737697</v>
      </c>
      <c r="F35" s="3">
        <f t="shared" ca="1" si="3"/>
        <v>19.668593094672765</v>
      </c>
      <c r="G35" s="3">
        <f t="shared" ca="1" si="4"/>
        <v>19.626637465500394</v>
      </c>
      <c r="H35" s="3">
        <f t="shared" ca="1" si="5"/>
        <v>19.569367844863642</v>
      </c>
      <c r="I35" s="3">
        <f t="shared" ca="1" si="6"/>
        <v>19.493833861875544</v>
      </c>
      <c r="J35" s="3">
        <f t="shared" ca="1" si="7"/>
        <v>19.395775787578419</v>
      </c>
      <c r="K35" s="3">
        <f t="shared" ca="1" si="8"/>
        <v>19.268952624110117</v>
      </c>
      <c r="L35" s="3">
        <f t="shared" ca="1" si="9"/>
        <v>19.103911346797904</v>
      </c>
      <c r="M35" s="3">
        <f t="shared" ca="1" si="10"/>
        <v>18.885528820560356</v>
      </c>
      <c r="N35" s="3">
        <f t="shared" ca="1" si="10"/>
        <v>18.587284562567074</v>
      </c>
      <c r="O35" s="3">
        <f t="shared" ca="1" si="10"/>
        <v>18.154534166496909</v>
      </c>
      <c r="P35" s="3">
        <f ca="1">IF(start="n",0,(kz*P34+kx*O35+kz*P36+kx*Q35)/(2*(kx+kz)))</f>
        <v>17.442721667957358</v>
      </c>
      <c r="Q35" s="3">
        <f t="shared" ca="1" si="11"/>
        <v>15.947330078447598</v>
      </c>
      <c r="R35" s="3">
        <f t="shared" ca="1" si="11"/>
        <v>14.838990034098204</v>
      </c>
      <c r="S35" s="3">
        <f t="shared" ca="1" si="11"/>
        <v>13.866820670574015</v>
      </c>
      <c r="T35" s="3">
        <f t="shared" ca="1" si="11"/>
        <v>12.953039529754193</v>
      </c>
      <c r="U35" s="3">
        <f t="shared" ca="1" si="11"/>
        <v>12.068568185676758</v>
      </c>
      <c r="V35" s="3">
        <f t="shared" ca="1" si="11"/>
        <v>11.2009655227479</v>
      </c>
      <c r="W35" s="3">
        <f t="shared" ca="1" si="11"/>
        <v>10.345008446162881</v>
      </c>
      <c r="X35" s="3">
        <f t="shared" ca="1" si="11"/>
        <v>9.499893136788927</v>
      </c>
      <c r="Y35" s="3">
        <f t="shared" ca="1" si="11"/>
        <v>8.6694224853364403</v>
      </c>
      <c r="Z35" s="3">
        <f t="shared" ca="1" si="11"/>
        <v>7.8654644978090236</v>
      </c>
      <c r="AA35" s="3">
        <f t="shared" ca="1" si="11"/>
        <v>7.1182822701807762</v>
      </c>
      <c r="AB35" s="3">
        <f t="shared" ca="1" si="11"/>
        <v>6.5030494711350446</v>
      </c>
      <c r="AC35" s="34">
        <f ca="1">IF(start="n",0,(2*kx*AB35+2*kz*AC36)/(2*(kx+kz)))</f>
        <v>6.1956882618794475</v>
      </c>
      <c r="AD35" s="3">
        <f ca="1">IF(start="n",0,(kz*AD34+kz*AD36+2*kx*AE35)/(2*(kx+kz)))</f>
        <v>1.7041119794184247</v>
      </c>
      <c r="AE35" s="3">
        <f ca="1">IF(start="n",0,(kz*AE34+kx*AD35+kz*AE36+kx*AF35)/(2*(kx+kz)))</f>
        <v>1.5853315293097676</v>
      </c>
      <c r="AF35" s="3">
        <f t="shared" ca="1" si="13"/>
        <v>1.379452697198746</v>
      </c>
      <c r="AG35" s="3">
        <f t="shared" ca="1" si="14"/>
        <v>1.167311762251743</v>
      </c>
      <c r="AH35" s="3">
        <f t="shared" ca="1" si="15"/>
        <v>0.97787589025283594</v>
      </c>
      <c r="AI35" s="3">
        <f t="shared" ca="1" si="16"/>
        <v>0.81806179545099966</v>
      </c>
      <c r="AJ35" s="3">
        <f t="shared" ca="1" si="17"/>
        <v>0.6869561995823148</v>
      </c>
      <c r="AK35" s="3">
        <f t="shared" ca="1" si="18"/>
        <v>0.58138981061072048</v>
      </c>
      <c r="AL35" s="3">
        <f t="shared" ca="1" si="19"/>
        <v>0.49794483523495203</v>
      </c>
      <c r="AM35" s="3">
        <f t="shared" ca="1" si="20"/>
        <v>0.4336147219686427</v>
      </c>
      <c r="AN35" s="3">
        <f t="shared" ca="1" si="21"/>
        <v>0.38597801084218192</v>
      </c>
      <c r="AO35" s="3">
        <f t="shared" ca="1" si="21"/>
        <v>0.35320866779606019</v>
      </c>
      <c r="AP35" s="3">
        <f t="shared" ca="1" si="21"/>
        <v>0.33404128511012676</v>
      </c>
      <c r="AQ35" s="21">
        <f t="shared" ca="1" si="22"/>
        <v>0.32773364620813117</v>
      </c>
      <c r="AR35" s="10"/>
    </row>
    <row r="36" spans="2:44">
      <c r="B36" s="11"/>
      <c r="C36" s="20">
        <f t="shared" ca="1" si="0"/>
        <v>19.592949383360924</v>
      </c>
      <c r="D36" s="3">
        <f t="shared" ca="1" si="1"/>
        <v>19.585027313074463</v>
      </c>
      <c r="E36" s="3">
        <f t="shared" ca="1" si="2"/>
        <v>19.560922639274423</v>
      </c>
      <c r="F36" s="3">
        <f t="shared" ca="1" si="3"/>
        <v>19.519595415536315</v>
      </c>
      <c r="G36" s="3">
        <f t="shared" ca="1" si="4"/>
        <v>19.459225603768701</v>
      </c>
      <c r="H36" s="3">
        <f t="shared" ca="1" si="5"/>
        <v>19.37706394370975</v>
      </c>
      <c r="I36" s="3">
        <f t="shared" ca="1" si="6"/>
        <v>19.269178545144747</v>
      </c>
      <c r="J36" s="3">
        <f t="shared" ca="1" si="7"/>
        <v>19.130033554910952</v>
      </c>
      <c r="K36" s="3">
        <f t="shared" ca="1" si="8"/>
        <v>18.951779981889654</v>
      </c>
      <c r="L36" s="3">
        <f t="shared" ca="1" si="9"/>
        <v>18.72302615535034</v>
      </c>
      <c r="M36" s="3">
        <f t="shared" ca="1" si="10"/>
        <v>18.426622951165605</v>
      </c>
      <c r="N36" s="3">
        <f t="shared" ca="1" si="10"/>
        <v>18.035556184098802</v>
      </c>
      <c r="O36" s="3">
        <f t="shared" ca="1" si="10"/>
        <v>17.505635103292214</v>
      </c>
      <c r="P36" s="3">
        <f t="shared" ref="P36:P40" ca="1" si="23">IF(start="n",0,(kz*P35+kx*O36+kz*P37+kx*Q36)/(2*(kx+kz)))</f>
        <v>16.767094343810097</v>
      </c>
      <c r="Q36" s="3">
        <f t="shared" ref="Q36:AB40" ca="1" si="24">IF(start="n",0,(kz*Q35+kx*P36+kz*Q37+kx*R36)/(2*(kx+kz)))</f>
        <v>15.753804305867416</v>
      </c>
      <c r="R36" s="3">
        <f t="shared" ca="1" si="24"/>
        <v>14.770904693685601</v>
      </c>
      <c r="S36" s="3">
        <f t="shared" ca="1" si="24"/>
        <v>13.837626559221832</v>
      </c>
      <c r="T36" s="3">
        <f t="shared" ca="1" si="24"/>
        <v>12.938384631382998</v>
      </c>
      <c r="U36" s="3">
        <f t="shared" ca="1" si="24"/>
        <v>12.06013384510247</v>
      </c>
      <c r="V36" s="3">
        <f t="shared" ca="1" si="24"/>
        <v>11.195142729575982</v>
      </c>
      <c r="W36" s="3">
        <f t="shared" ca="1" si="24"/>
        <v>10.339587562557348</v>
      </c>
      <c r="X36" s="3">
        <f t="shared" ca="1" si="24"/>
        <v>9.4925708078281961</v>
      </c>
      <c r="Y36" s="3">
        <f t="shared" ca="1" si="24"/>
        <v>8.6561661533739045</v>
      </c>
      <c r="Z36" s="3">
        <f t="shared" ca="1" si="24"/>
        <v>7.8370766178594398</v>
      </c>
      <c r="AA36" s="3">
        <f t="shared" ca="1" si="24"/>
        <v>7.0523075558895174</v>
      </c>
      <c r="AB36" s="3">
        <f ca="1">IF(start="n",0,(kz*AB35+kx*AA36+kz*AB37+kx*AC36)/(2*(kx+kz)))</f>
        <v>6.3491136762399769</v>
      </c>
      <c r="AC36" s="33">
        <f ca="1">IF(start="n",0,(kz*AC35+2*kx*AB36+kz*AC37)/(2*(kx+kz)))</f>
        <v>5.8883270526238505</v>
      </c>
      <c r="AD36" s="3">
        <f ca="1">IF(start="n",0,(kz*AD35+kz*AD37+2*kx*AE36)/(2*(kx+kz)))</f>
        <v>2.8346995312458163</v>
      </c>
      <c r="AE36" s="3">
        <f t="shared" ca="1" si="12"/>
        <v>2.4876467747144186</v>
      </c>
      <c r="AF36" s="3">
        <f t="shared" ca="1" si="13"/>
        <v>2.0811256907216613</v>
      </c>
      <c r="AG36" s="3">
        <f t="shared" ca="1" si="14"/>
        <v>1.7253185986143711</v>
      </c>
      <c r="AH36" s="3">
        <f t="shared" ca="1" si="15"/>
        <v>1.4310841203080784</v>
      </c>
      <c r="AI36" s="3">
        <f t="shared" ca="1" si="16"/>
        <v>1.1917073131606115</v>
      </c>
      <c r="AJ36" s="3">
        <f t="shared" ca="1" si="17"/>
        <v>0.99864975548611556</v>
      </c>
      <c r="AK36" s="3">
        <f t="shared" ca="1" si="18"/>
        <v>0.84442843889047214</v>
      </c>
      <c r="AL36" s="3">
        <f t="shared" ca="1" si="19"/>
        <v>0.72296898081201721</v>
      </c>
      <c r="AM36" s="3">
        <f t="shared" ca="1" si="20"/>
        <v>0.62948733557381997</v>
      </c>
      <c r="AN36" s="3">
        <f t="shared" ca="1" si="21"/>
        <v>0.56031437822662777</v>
      </c>
      <c r="AO36" s="3">
        <f t="shared" ca="1" si="21"/>
        <v>0.51274499078814306</v>
      </c>
      <c r="AP36" s="3">
        <f t="shared" ca="1" si="21"/>
        <v>0.48492423183461603</v>
      </c>
      <c r="AQ36" s="21">
        <f t="shared" ca="1" si="22"/>
        <v>0.47576930575938864</v>
      </c>
      <c r="AR36" s="10"/>
    </row>
    <row r="37" spans="2:44">
      <c r="B37" s="11"/>
      <c r="C37" s="20">
        <f t="shared" ca="1" si="0"/>
        <v>19.482295829817197</v>
      </c>
      <c r="D37" s="3">
        <f t="shared" ca="1" si="1"/>
        <v>19.472276166956277</v>
      </c>
      <c r="E37" s="3">
        <f t="shared" ca="1" si="2"/>
        <v>19.441808031749218</v>
      </c>
      <c r="F37" s="3">
        <f t="shared" ca="1" si="3"/>
        <v>19.389640324429379</v>
      </c>
      <c r="G37" s="3">
        <f t="shared" ca="1" si="4"/>
        <v>19.313605590328351</v>
      </c>
      <c r="H37" s="3">
        <f t="shared" ca="1" si="5"/>
        <v>19.21048378106191</v>
      </c>
      <c r="I37" s="3">
        <f t="shared" ca="1" si="6"/>
        <v>19.07578282008275</v>
      </c>
      <c r="J37" s="3">
        <f t="shared" ca="1" si="7"/>
        <v>18.903399905030984</v>
      </c>
      <c r="K37" s="3">
        <f t="shared" ca="1" si="8"/>
        <v>18.685107593187208</v>
      </c>
      <c r="L37" s="3">
        <f t="shared" ca="1" si="9"/>
        <v>18.409790341548202</v>
      </c>
      <c r="M37" s="3">
        <f t="shared" ca="1" si="10"/>
        <v>18.062380644652933</v>
      </c>
      <c r="N37" s="3">
        <f t="shared" ca="1" si="10"/>
        <v>17.622682119370317</v>
      </c>
      <c r="O37" s="3">
        <f t="shared" ca="1" si="10"/>
        <v>17.065355718763051</v>
      </c>
      <c r="P37" s="3">
        <f t="shared" ca="1" si="23"/>
        <v>16.366216298123398</v>
      </c>
      <c r="Q37" s="3">
        <f t="shared" ca="1" si="24"/>
        <v>15.529888107526368</v>
      </c>
      <c r="R37" s="3">
        <f t="shared" ca="1" si="24"/>
        <v>14.653197875554952</v>
      </c>
      <c r="S37" s="3">
        <f t="shared" ca="1" si="24"/>
        <v>13.774396241244716</v>
      </c>
      <c r="T37" s="3">
        <f t="shared" ca="1" si="24"/>
        <v>12.902738591453501</v>
      </c>
      <c r="U37" s="3">
        <f t="shared" ca="1" si="24"/>
        <v>12.038439833774142</v>
      </c>
      <c r="V37" s="3">
        <f t="shared" ca="1" si="24"/>
        <v>11.179883987896215</v>
      </c>
      <c r="W37" s="3">
        <f t="shared" ca="1" si="24"/>
        <v>10.325628266662337</v>
      </c>
      <c r="X37" s="3">
        <f t="shared" ca="1" si="24"/>
        <v>9.4746363785926029</v>
      </c>
      <c r="Y37" s="3">
        <f t="shared" ca="1" si="24"/>
        <v>8.6255947024715471</v>
      </c>
      <c r="Z37" s="3">
        <f t="shared" ca="1" si="24"/>
        <v>7.7743682643653136</v>
      </c>
      <c r="AA37" s="3">
        <f t="shared" ca="1" si="24"/>
        <v>6.9047576592778768</v>
      </c>
      <c r="AB37" s="3">
        <f t="shared" ca="1" si="24"/>
        <v>5.952770625311496</v>
      </c>
      <c r="AC37" s="33">
        <f ca="1">IF(start="n",0,(0.5*kz*AC36+0.5*kz*AD36+kx*AB37+kx*AE37+kz*AC38)/(2*(kx+kz)))</f>
        <v>4.6593925961360032</v>
      </c>
      <c r="AD37" s="3">
        <f ca="1">AC37</f>
        <v>4.6593925961360032</v>
      </c>
      <c r="AE37" s="3">
        <f ca="1">IF(start="n",0,(kz*AE36+kx*AD37+kz*AE38+kx*AF37)/(2*(kx+kz)))</f>
        <v>3.4494303475804307</v>
      </c>
      <c r="AF37" s="3">
        <f t="shared" ca="1" si="13"/>
        <v>2.7320846923591109</v>
      </c>
      <c r="AG37" s="3">
        <f t="shared" ca="1" si="14"/>
        <v>2.2217528211760009</v>
      </c>
      <c r="AH37" s="3">
        <f t="shared" ca="1" si="15"/>
        <v>1.8294346792044958</v>
      </c>
      <c r="AI37" s="3">
        <f t="shared" ca="1" si="16"/>
        <v>1.5190335813972529</v>
      </c>
      <c r="AJ37" s="3">
        <f t="shared" ca="1" si="17"/>
        <v>1.2715070703110636</v>
      </c>
      <c r="AK37" s="3">
        <f t="shared" ca="1" si="18"/>
        <v>1.0747052086530353</v>
      </c>
      <c r="AL37" s="3">
        <f t="shared" ca="1" si="19"/>
        <v>0.92001531354882471</v>
      </c>
      <c r="AM37" s="3">
        <f t="shared" ca="1" si="20"/>
        <v>0.80105126128799209</v>
      </c>
      <c r="AN37" s="3">
        <f t="shared" ca="1" si="21"/>
        <v>0.7130471757023662</v>
      </c>
      <c r="AO37" s="3">
        <f t="shared" ca="1" si="21"/>
        <v>0.6525326852952682</v>
      </c>
      <c r="AP37" s="3">
        <f t="shared" ca="1" si="21"/>
        <v>0.6171413456808057</v>
      </c>
      <c r="AQ37" s="21">
        <f t="shared" ca="1" si="22"/>
        <v>0.60549511316019133</v>
      </c>
      <c r="AR37" s="10"/>
    </row>
    <row r="38" spans="2:44">
      <c r="B38" s="11"/>
      <c r="C38" s="20">
        <f t="shared" ca="1" si="0"/>
        <v>19.391681601995309</v>
      </c>
      <c r="D38" s="3">
        <f t="shared" ca="1" si="1"/>
        <v>19.379973493184238</v>
      </c>
      <c r="E38" s="3">
        <f t="shared" ca="1" si="2"/>
        <v>19.344392996336794</v>
      </c>
      <c r="F38" s="3">
        <f t="shared" ca="1" si="3"/>
        <v>19.28355226010364</v>
      </c>
      <c r="G38" s="3">
        <f t="shared" ca="1" si="4"/>
        <v>19.195072652053412</v>
      </c>
      <c r="H38" s="3">
        <f t="shared" ca="1" si="5"/>
        <v>19.075482770126786</v>
      </c>
      <c r="I38" s="3">
        <f t="shared" ca="1" si="6"/>
        <v>18.920069049093364</v>
      </c>
      <c r="J38" s="3">
        <f t="shared" ca="1" si="7"/>
        <v>18.722675651943028</v>
      </c>
      <c r="K38" s="3">
        <f t="shared" ca="1" si="8"/>
        <v>18.475460144279996</v>
      </c>
      <c r="L38" s="3">
        <f t="shared" ca="1" si="9"/>
        <v>18.168646973002325</v>
      </c>
      <c r="M38" s="3">
        <f t="shared" ca="1" si="10"/>
        <v>17.790427166527603</v>
      </c>
      <c r="N38" s="3">
        <f t="shared" ca="1" si="10"/>
        <v>17.327435929966494</v>
      </c>
      <c r="O38" s="3">
        <f t="shared" ca="1" si="10"/>
        <v>16.766889354266279</v>
      </c>
      <c r="P38" s="3">
        <f t="shared" ca="1" si="23"/>
        <v>16.102527022394067</v>
      </c>
      <c r="Q38" s="3">
        <f t="shared" ca="1" si="24"/>
        <v>15.346333950559707</v>
      </c>
      <c r="R38" s="3">
        <f t="shared" ca="1" si="24"/>
        <v>14.537602459763123</v>
      </c>
      <c r="S38" s="3">
        <f t="shared" ca="1" si="24"/>
        <v>13.70402193874858</v>
      </c>
      <c r="T38" s="3">
        <f t="shared" ca="1" si="24"/>
        <v>12.85973365941215</v>
      </c>
      <c r="U38" s="3">
        <f t="shared" ca="1" si="24"/>
        <v>12.011002910644383</v>
      </c>
      <c r="V38" s="3">
        <f t="shared" ca="1" si="24"/>
        <v>11.160325121572399</v>
      </c>
      <c r="W38" s="3">
        <f t="shared" ca="1" si="24"/>
        <v>10.308405137603181</v>
      </c>
      <c r="X38" s="3">
        <f t="shared" ca="1" si="24"/>
        <v>9.4547517374083334</v>
      </c>
      <c r="Y38" s="3">
        <f t="shared" ca="1" si="24"/>
        <v>8.5972080135543685</v>
      </c>
      <c r="Z38" s="3">
        <f t="shared" ca="1" si="24"/>
        <v>7.7300440778523907</v>
      </c>
      <c r="AA38" s="3">
        <f t="shared" ca="1" si="24"/>
        <v>6.8395841915451818</v>
      </c>
      <c r="AB38" s="3">
        <f t="shared" ca="1" si="24"/>
        <v>5.897818569592129</v>
      </c>
      <c r="AC38" s="3">
        <f ca="1">IF(start="n",0,(kz*AC37+kx*AB38+kz*AC39+kx*AE38)/(2*(kx+kz)))</f>
        <v>4.8738561197172539</v>
      </c>
      <c r="AD38" s="35">
        <f ca="1">AC38</f>
        <v>4.8738561197172539</v>
      </c>
      <c r="AE38" s="3">
        <f t="shared" ca="1" si="12"/>
        <v>3.9185973271121894</v>
      </c>
      <c r="AF38" s="3">
        <f t="shared" ca="1" si="13"/>
        <v>3.176029909958352</v>
      </c>
      <c r="AG38" s="3">
        <f t="shared" ca="1" si="14"/>
        <v>2.600173314526026</v>
      </c>
      <c r="AH38" s="3">
        <f t="shared" ca="1" si="15"/>
        <v>2.1458681939366517</v>
      </c>
      <c r="AI38" s="3">
        <f t="shared" ca="1" si="16"/>
        <v>1.7834852629128404</v>
      </c>
      <c r="AJ38" s="3">
        <f t="shared" ca="1" si="17"/>
        <v>1.4936397357078508</v>
      </c>
      <c r="AK38" s="3">
        <f t="shared" ca="1" si="18"/>
        <v>1.2628700118617813</v>
      </c>
      <c r="AL38" s="3">
        <f t="shared" ca="1" si="19"/>
        <v>1.0813358034422544</v>
      </c>
      <c r="AM38" s="3">
        <f t="shared" ca="1" si="20"/>
        <v>0.9416552203269577</v>
      </c>
      <c r="AN38" s="3">
        <f t="shared" ca="1" si="21"/>
        <v>0.83829037799957706</v>
      </c>
      <c r="AO38" s="3">
        <f t="shared" ca="1" si="21"/>
        <v>0.76719722900975829</v>
      </c>
      <c r="AP38" s="3">
        <f t="shared" ca="1" si="21"/>
        <v>0.72561335243314717</v>
      </c>
      <c r="AQ38" s="21">
        <f t="shared" ca="1" si="22"/>
        <v>0.71192845551976547</v>
      </c>
      <c r="AR38" s="10"/>
    </row>
    <row r="39" spans="2:44">
      <c r="B39" s="11"/>
      <c r="C39" s="20">
        <f t="shared" ca="1" si="0"/>
        <v>19.324483591795556</v>
      </c>
      <c r="D39" s="3">
        <f t="shared" ca="1" si="1"/>
        <v>19.31154320744858</v>
      </c>
      <c r="E39" s="3">
        <f t="shared" ca="1" si="2"/>
        <v>19.272238200310088</v>
      </c>
      <c r="F39" s="3">
        <f t="shared" ca="1" si="3"/>
        <v>19.205103067594973</v>
      </c>
      <c r="G39" s="3">
        <f t="shared" ca="1" si="4"/>
        <v>19.107649987654877</v>
      </c>
      <c r="H39" s="3">
        <f t="shared" ca="1" si="5"/>
        <v>18.97630559829846</v>
      </c>
      <c r="I39" s="3">
        <f t="shared" ca="1" si="6"/>
        <v>18.806334954220901</v>
      </c>
      <c r="J39" s="3">
        <f t="shared" ca="1" si="7"/>
        <v>18.591773509367769</v>
      </c>
      <c r="K39" s="3">
        <f t="shared" ca="1" si="8"/>
        <v>18.325410358987426</v>
      </c>
      <c r="L39" s="3">
        <f t="shared" ca="1" si="9"/>
        <v>17.998910239653501</v>
      </c>
      <c r="M39" s="3">
        <f t="shared" ca="1" si="10"/>
        <v>17.603245118488665</v>
      </c>
      <c r="N39" s="3">
        <f t="shared" ca="1" si="10"/>
        <v>17.129745079701785</v>
      </c>
      <c r="O39" s="3">
        <f t="shared" ca="1" si="10"/>
        <v>16.572238745941512</v>
      </c>
      <c r="P39" s="3">
        <f t="shared" ca="1" si="23"/>
        <v>15.930668486626882</v>
      </c>
      <c r="Q39" s="3">
        <f t="shared" ca="1" si="24"/>
        <v>15.215318212555275</v>
      </c>
      <c r="R39" s="3">
        <f t="shared" ca="1" si="24"/>
        <v>14.446856074189252</v>
      </c>
      <c r="S39" s="3">
        <f t="shared" ca="1" si="24"/>
        <v>13.644355394574333</v>
      </c>
      <c r="T39" s="3">
        <f t="shared" ca="1" si="24"/>
        <v>12.82117119680214</v>
      </c>
      <c r="U39" s="3">
        <f t="shared" ca="1" si="24"/>
        <v>11.985513027818842</v>
      </c>
      <c r="V39" s="3">
        <f t="shared" ca="1" si="24"/>
        <v>11.142008450145816</v>
      </c>
      <c r="W39" s="3">
        <f t="shared" ca="1" si="24"/>
        <v>10.292915424769662</v>
      </c>
      <c r="X39" s="3">
        <f t="shared" ca="1" si="24"/>
        <v>9.4387574198831867</v>
      </c>
      <c r="Y39" s="3">
        <f t="shared" ca="1" si="24"/>
        <v>8.5784415364852027</v>
      </c>
      <c r="Z39" s="3">
        <f t="shared" ca="1" si="24"/>
        <v>7.709015841944697</v>
      </c>
      <c r="AA39" s="3">
        <f t="shared" ca="1" si="24"/>
        <v>6.8257164594583308</v>
      </c>
      <c r="AB39" s="3">
        <f t="shared" ca="1" si="24"/>
        <v>5.9250633417945862</v>
      </c>
      <c r="AC39" s="3">
        <f ca="1">IF(start="n",0,(kz*AC38+kx*AB39+kz*AC40+kx*AE39)/(2*(kx+kz)))</f>
        <v>5.0196159860286933</v>
      </c>
      <c r="AD39" s="35">
        <f ca="1">AC39</f>
        <v>5.0196159860286933</v>
      </c>
      <c r="AE39" s="3">
        <f ca="1">IF(start="n",0,(kz*AE38+kx*AD39+kz*AE40+kx*AF39)/(2*(kx+kz)))</f>
        <v>4.1750729311927213</v>
      </c>
      <c r="AF39" s="3">
        <f t="shared" ca="1" si="13"/>
        <v>3.4532643058360808</v>
      </c>
      <c r="AG39" s="3">
        <f t="shared" ca="1" si="14"/>
        <v>2.8570423330330996</v>
      </c>
      <c r="AH39" s="3">
        <f t="shared" ca="1" si="15"/>
        <v>2.3703795191032455</v>
      </c>
      <c r="AI39" s="3">
        <f t="shared" ca="1" si="16"/>
        <v>1.9753995406096054</v>
      </c>
      <c r="AJ39" s="3">
        <f t="shared" ca="1" si="17"/>
        <v>1.6566965977457184</v>
      </c>
      <c r="AK39" s="3">
        <f t="shared" ca="1" si="18"/>
        <v>1.4017992996439848</v>
      </c>
      <c r="AL39" s="3">
        <f t="shared" ca="1" si="19"/>
        <v>1.2008026680314541</v>
      </c>
      <c r="AM39" s="3">
        <f t="shared" ca="1" si="20"/>
        <v>1.0459434385780071</v>
      </c>
      <c r="AN39" s="3">
        <f t="shared" ca="1" si="21"/>
        <v>0.93126188695922618</v>
      </c>
      <c r="AO39" s="3">
        <f t="shared" ca="1" si="21"/>
        <v>0.8523525003110406</v>
      </c>
      <c r="AP39" s="3">
        <f t="shared" ca="1" si="21"/>
        <v>0.80618637952225947</v>
      </c>
      <c r="AQ39" s="21">
        <f t="shared" ca="1" si="22"/>
        <v>0.79099200405257619</v>
      </c>
      <c r="AR39" s="10"/>
    </row>
    <row r="40" spans="2:44">
      <c r="B40" s="11"/>
      <c r="C40" s="20">
        <f t="shared" ca="1" si="0"/>
        <v>19.283166350289754</v>
      </c>
      <c r="D40" s="3">
        <f t="shared" ca="1" si="1"/>
        <v>19.26947754450444</v>
      </c>
      <c r="E40" s="3">
        <f t="shared" ca="1" si="2"/>
        <v>19.227913529860011</v>
      </c>
      <c r="F40" s="3">
        <f t="shared" ca="1" si="3"/>
        <v>19.156971822311284</v>
      </c>
      <c r="G40" s="3">
        <f t="shared" ca="1" si="4"/>
        <v>19.054118632672662</v>
      </c>
      <c r="H40" s="3">
        <f t="shared" ca="1" si="5"/>
        <v>18.915754681191281</v>
      </c>
      <c r="I40" s="3">
        <f t="shared" ca="1" si="6"/>
        <v>18.737191660124019</v>
      </c>
      <c r="J40" s="3">
        <f t="shared" ca="1" si="7"/>
        <v>18.512673072319725</v>
      </c>
      <c r="K40" s="3">
        <f t="shared" ca="1" si="8"/>
        <v>18.235497542648446</v>
      </c>
      <c r="L40" s="3">
        <f t="shared" ca="1" si="9"/>
        <v>17.898338508135588</v>
      </c>
      <c r="M40" s="3">
        <f t="shared" ca="1" si="10"/>
        <v>17.493897988071772</v>
      </c>
      <c r="N40" s="3">
        <f t="shared" ca="1" si="10"/>
        <v>17.016060524410481</v>
      </c>
      <c r="O40" s="3">
        <f t="shared" ca="1" si="10"/>
        <v>16.461652063171101</v>
      </c>
      <c r="P40" s="3">
        <f t="shared" ca="1" si="23"/>
        <v>15.83258996561668</v>
      </c>
      <c r="Q40" s="3">
        <f t="shared" ca="1" si="24"/>
        <v>15.137414338845261</v>
      </c>
      <c r="R40" s="3">
        <f t="shared" ca="1" si="24"/>
        <v>14.39014822986428</v>
      </c>
      <c r="S40" s="3">
        <f t="shared" ca="1" si="24"/>
        <v>13.605372368557365</v>
      </c>
      <c r="T40" s="3">
        <f t="shared" ca="1" si="24"/>
        <v>12.795082705403242</v>
      </c>
      <c r="U40" s="3">
        <f t="shared" ca="1" si="24"/>
        <v>11.96786955368303</v>
      </c>
      <c r="V40" s="3">
        <f t="shared" ca="1" si="24"/>
        <v>11.129280226422368</v>
      </c>
      <c r="W40" s="3">
        <f t="shared" ca="1" si="24"/>
        <v>10.282490691446464</v>
      </c>
      <c r="X40" s="3">
        <f t="shared" ca="1" si="24"/>
        <v>9.4289209808695507</v>
      </c>
      <c r="Y40" s="3">
        <f t="shared" ca="1" si="24"/>
        <v>8.5687848705585576</v>
      </c>
      <c r="Z40" s="3">
        <f t="shared" ca="1" si="24"/>
        <v>7.7018612939828639</v>
      </c>
      <c r="AA40" s="3">
        <f t="shared" ca="1" si="24"/>
        <v>6.8292024625488574</v>
      </c>
      <c r="AB40" s="3">
        <f t="shared" ca="1" si="24"/>
        <v>5.9571023520991924</v>
      </c>
      <c r="AC40" s="3">
        <f ca="1">IF(start="n",0,(kz*AC39+kx*AB40+kz*AC41+kx*AE40)/(2*(kx+kz)))</f>
        <v>5.1044715514102101</v>
      </c>
      <c r="AD40" s="35">
        <f ca="1">AC40</f>
        <v>5.1044715514102101</v>
      </c>
      <c r="AE40" s="3">
        <f t="shared" ca="1" si="12"/>
        <v>4.3088141057939229</v>
      </c>
      <c r="AF40" s="3">
        <f t="shared" ca="1" si="13"/>
        <v>3.6049120491601512</v>
      </c>
      <c r="AG40" s="3">
        <f t="shared" ca="1" si="14"/>
        <v>3.0043521926670467</v>
      </c>
      <c r="AH40" s="3">
        <f t="shared" ca="1" si="15"/>
        <v>2.5032080088336257</v>
      </c>
      <c r="AI40" s="3">
        <f t="shared" ca="1" si="16"/>
        <v>2.0910367826766181</v>
      </c>
      <c r="AJ40" s="3">
        <f t="shared" ca="1" si="17"/>
        <v>1.7559478150214327</v>
      </c>
      <c r="AK40" s="3">
        <f t="shared" ca="1" si="18"/>
        <v>1.4868279209369861</v>
      </c>
      <c r="AL40" s="3">
        <f t="shared" ca="1" si="19"/>
        <v>1.2741321304615703</v>
      </c>
      <c r="AM40" s="3">
        <f t="shared" ca="1" si="20"/>
        <v>1.1100539789943904</v>
      </c>
      <c r="AN40" s="3">
        <f t="shared" ca="1" si="21"/>
        <v>0.98846123094828031</v>
      </c>
      <c r="AO40" s="3">
        <f t="shared" ca="1" si="21"/>
        <v>0.90476450575291867</v>
      </c>
      <c r="AP40" s="3">
        <f t="shared" ca="1" si="21"/>
        <v>0.85578766129227379</v>
      </c>
      <c r="AQ40" s="21">
        <f t="shared" ca="1" si="22"/>
        <v>0.83966680164602048</v>
      </c>
      <c r="AR40" s="10"/>
    </row>
    <row r="41" spans="2:44" ht="15.75" thickBot="1">
      <c r="B41" s="11"/>
      <c r="C41" s="22">
        <f ca="1">IF(start="n",0,(2*kz*C40+2*kx*D41)/(2*(kx+kz)))</f>
        <v>19.269226720354588</v>
      </c>
      <c r="D41" s="23">
        <f ca="1">IF(start="n",0,(kx*C41+2*kz*D40+kx*E41)/(2*(kx+kz)))</f>
        <v>19.255287090419426</v>
      </c>
      <c r="E41" s="23">
        <f t="shared" ref="E41" ca="1" si="25">IF(start="n",0,(kx*D41+2*kz*E40+kx*F41)/(2*(kx+kz)))</f>
        <v>19.212966552314239</v>
      </c>
      <c r="F41" s="23">
        <f t="shared" ref="F41" ca="1" si="26">IF(start="n",0,(kx*E41+2*kz*F40+kx*G41)/(2*(kx+kz)))</f>
        <v>19.140752059117503</v>
      </c>
      <c r="G41" s="23">
        <f t="shared" ref="G41" ca="1" si="27">IF(start="n",0,(kx*F41+2*kz*G40+kx*H41)/(2*(kx+kz)))</f>
        <v>19.036098039533201</v>
      </c>
      <c r="H41" s="23">
        <f t="shared" ref="H41" ca="1" si="28">IF(start="n",0,(kx*G41+2*kz*H40+kx*I41)/(2*(kx+kz)))</f>
        <v>18.895402833669984</v>
      </c>
      <c r="I41" s="23">
        <f t="shared" ref="I41" ca="1" si="29">IF(start="n",0,(kx*H41+2*kz*I40+kx*J41)/(2*(kx+kz)))</f>
        <v>18.714003932764172</v>
      </c>
      <c r="J41" s="23">
        <f t="shared" ref="J41" ca="1" si="30">IF(start="n",0,(kx*I41+2*kz*J40+kx*K41)/(2*(kx+kz)))</f>
        <v>18.486229577138669</v>
      </c>
      <c r="K41" s="23">
        <f t="shared" ref="K41" ca="1" si="31">IF(start="n",0,(kx*J41+2*kz*K40+kx*L41)/(2*(kx+kz)))</f>
        <v>18.205568231151052</v>
      </c>
      <c r="L41" s="23">
        <f t="shared" ref="L41" ca="1" si="32">IF(start="n",0,(kx*K41+2*kz*L40+kx*M41)/(2*(kx+kz)))</f>
        <v>17.865048262168646</v>
      </c>
      <c r="M41" s="23">
        <f t="shared" ref="M41:P41" ca="1" si="33">IF(start="n",0,(kx*L41+2*kz*M40+kx*N41)/(2*(kx+kz)))</f>
        <v>17.457947801252363</v>
      </c>
      <c r="N41" s="23">
        <f t="shared" ca="1" si="33"/>
        <v>16.978946966697265</v>
      </c>
      <c r="O41" s="23">
        <f t="shared" ca="1" si="33"/>
        <v>16.425719016715735</v>
      </c>
      <c r="P41" s="23">
        <f t="shared" ca="1" si="33"/>
        <v>15.800624973823478</v>
      </c>
      <c r="Q41" s="23">
        <f t="shared" ref="Q41:AA41" ca="1" si="34">IF(start="n",0,(kx*P41+2*kz*Q40+kx*R41)/(2*(kx+kz)))</f>
        <v>15.11160094734481</v>
      </c>
      <c r="R41" s="23">
        <f t="shared" ca="1" si="34"/>
        <v>14.370950137865243</v>
      </c>
      <c r="S41" s="23">
        <f t="shared" ca="1" si="34"/>
        <v>13.591903144387603</v>
      </c>
      <c r="T41" s="23">
        <f t="shared" ca="1" si="34"/>
        <v>12.785917702570437</v>
      </c>
      <c r="U41" s="23">
        <f t="shared" ca="1" si="34"/>
        <v>11.961602255087666</v>
      </c>
      <c r="V41" s="23">
        <f ca="1">IF(start="n",0,(kx*U41+2*kz*V40+kx*W41)/(2*(kx+kz)))</f>
        <v>11.124752210414169</v>
      </c>
      <c r="W41" s="23">
        <f ca="1">IF(start="n",0,(kx*V41+2*kz*W40+kx*X41)/(2*(kx+kz)))</f>
        <v>10.278846133724272</v>
      </c>
      <c r="X41" s="23">
        <f ca="1">IF(start="n",0,(kx*W41+2*kz*X40+kx*Y41)/(2*(kx+kz)))</f>
        <v>9.4256509415899963</v>
      </c>
      <c r="Y41" s="23">
        <f ca="1">IF(start="n",0,(kx*X41+2*kz*Y40+kx*Z41)/(2*(kx+kz)))</f>
        <v>8.5659156708966151</v>
      </c>
      <c r="Z41" s="23">
        <f t="shared" ca="1" si="34"/>
        <v>7.700442000879347</v>
      </c>
      <c r="AA41" s="23">
        <f t="shared" ca="1" si="34"/>
        <v>6.8321297446550444</v>
      </c>
      <c r="AB41" s="23">
        <f ca="1">IF(start="n",0,(kx*AA41+2*kz*AB40+kx*AC41)/(2*(kx+kz)))</f>
        <v>5.9696720526431157</v>
      </c>
      <c r="AC41" s="23">
        <f ca="1">IF(start="n",0,(kx*AB41+2*kz*AC40+kx*AE41)/(2*(kx+kz)))</f>
        <v>5.1323537617190365</v>
      </c>
      <c r="AD41" s="36">
        <f ca="1">AC41</f>
        <v>5.1323537617190365</v>
      </c>
      <c r="AE41" s="23">
        <f t="shared" ref="AE41:AP41" ca="1" si="35">IF(start="n",0,(kx*AD41+2*kz*AE40+kx*AF41)/(2*(kx+kz)))</f>
        <v>4.3507998914126098</v>
      </c>
      <c r="AF41" s="23">
        <f t="shared" ca="1" si="35"/>
        <v>3.6532175923435557</v>
      </c>
      <c r="AG41" s="23">
        <f t="shared" ca="1" si="35"/>
        <v>3.0522463796413102</v>
      </c>
      <c r="AH41" s="23">
        <f t="shared" ca="1" si="35"/>
        <v>2.5470635408875926</v>
      </c>
      <c r="AI41" s="23">
        <f t="shared" ca="1" si="35"/>
        <v>2.1295917662418091</v>
      </c>
      <c r="AJ41" s="23">
        <f t="shared" ca="1" si="35"/>
        <v>1.7892299587264078</v>
      </c>
      <c r="AK41" s="23">
        <f t="shared" ca="1" si="35"/>
        <v>1.5154324386209574</v>
      </c>
      <c r="AL41" s="23">
        <f t="shared" ca="1" si="35"/>
        <v>1.2988439538834504</v>
      </c>
      <c r="AM41" s="23">
        <f t="shared" ca="1" si="35"/>
        <v>1.1316791159897044</v>
      </c>
      <c r="AN41" s="23">
        <f t="shared" ca="1" si="35"/>
        <v>1.0077645520865863</v>
      </c>
      <c r="AO41" s="23">
        <f t="shared" ca="1" si="35"/>
        <v>0.92245663046008008</v>
      </c>
      <c r="AP41" s="23">
        <f t="shared" ca="1" si="35"/>
        <v>0.87253295824789645</v>
      </c>
      <c r="AQ41" s="24">
        <f ca="1">IF(start="n",0,(2*kx*AP41+2*kz*AQ40)/(2*(kx+kz)))</f>
        <v>0.85609987994695846</v>
      </c>
      <c r="AR41" s="10"/>
    </row>
    <row r="42" spans="2:44" ht="15.75" thickTop="1"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10"/>
    </row>
    <row r="43" spans="2:44">
      <c r="B43" s="1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10"/>
    </row>
    <row r="44" spans="2:44" ht="15.75" thickBot="1"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5"/>
    </row>
    <row r="45" spans="2:44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spans="2:44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</row>
    <row r="47" spans="2:44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spans="2:4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2:44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2:44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2:44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2:44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2:44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2:44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2:44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2:44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2:44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2:44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2:44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2:44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2:44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2:44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2:44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2:44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2:44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spans="2:44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spans="2:44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spans="2:44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spans="2:44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spans="2:44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spans="2:44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spans="2:44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spans="2:44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spans="2:44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spans="2:44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spans="2:44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spans="2:44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spans="2:44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spans="2:44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spans="2:44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spans="2:44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spans="2:44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spans="2:44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spans="2:44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spans="2:44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spans="2:44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spans="2:44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spans="2:44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spans="2:44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spans="2:44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spans="2:44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spans="2:44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spans="2:44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spans="2:44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spans="2:44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spans="2:44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spans="2:44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spans="2:44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spans="2:44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spans="2:44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spans="2:44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spans="2:44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spans="2:44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spans="2:44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spans="2:44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spans="2:44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spans="2:44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spans="2:44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spans="2:44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spans="2:44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spans="2:44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spans="2:44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spans="2:44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</sheetData>
  <mergeCells count="5">
    <mergeCell ref="Y6:AB12"/>
    <mergeCell ref="C6:M12"/>
    <mergeCell ref="N6:Q12"/>
    <mergeCell ref="U6:X12"/>
    <mergeCell ref="C30:G3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T135"/>
  <sheetViews>
    <sheetView zoomScale="25" zoomScaleNormal="25" workbookViewId="0">
      <selection activeCell="AY103" sqref="AY103"/>
    </sheetView>
  </sheetViews>
  <sheetFormatPr defaultRowHeight="15"/>
  <cols>
    <col min="1" max="1" width="9.140625" style="2"/>
    <col min="2" max="2" width="3.42578125" style="2" customWidth="1"/>
    <col min="3" max="4" width="9.140625" style="2"/>
    <col min="5" max="5" width="8.7109375" style="2" bestFit="1" customWidth="1"/>
    <col min="6" max="31" width="7.85546875" style="2" bestFit="1" customWidth="1"/>
    <col min="32" max="16384" width="9.140625" style="2"/>
  </cols>
  <sheetData>
    <row r="1" spans="3:46" ht="15.75" thickBot="1">
      <c r="C1" s="9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8"/>
    </row>
    <row r="2" spans="3:46">
      <c r="D2" s="1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8"/>
    </row>
    <row r="3" spans="3:46">
      <c r="D3" s="11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3:46" ht="15" customHeight="1">
      <c r="D4" s="11"/>
      <c r="E4" s="45" t="s">
        <v>2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58">
        <f>kx</f>
        <v>1</v>
      </c>
      <c r="Q4" s="58"/>
      <c r="R4" s="58"/>
      <c r="S4" s="58"/>
      <c r="T4" s="9"/>
      <c r="U4" s="9"/>
      <c r="V4" s="9"/>
      <c r="W4" s="45" t="s">
        <v>3</v>
      </c>
      <c r="X4" s="45"/>
      <c r="Y4" s="45"/>
      <c r="Z4" s="45"/>
      <c r="AA4" s="58">
        <f>kz</f>
        <v>1</v>
      </c>
      <c r="AB4" s="58"/>
      <c r="AC4" s="58"/>
      <c r="AD4" s="58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10"/>
    </row>
    <row r="5" spans="3:46" ht="15" customHeight="1">
      <c r="D5" s="11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58"/>
      <c r="Q5" s="58"/>
      <c r="R5" s="58"/>
      <c r="S5" s="58"/>
      <c r="T5" s="9"/>
      <c r="U5" s="9"/>
      <c r="V5" s="9"/>
      <c r="W5" s="45"/>
      <c r="X5" s="45"/>
      <c r="Y5" s="45"/>
      <c r="Z5" s="45"/>
      <c r="AA5" s="58"/>
      <c r="AB5" s="58"/>
      <c r="AC5" s="58"/>
      <c r="AD5" s="58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</row>
    <row r="6" spans="3:46" ht="15" customHeight="1">
      <c r="D6" s="1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58"/>
      <c r="Q6" s="58"/>
      <c r="R6" s="58"/>
      <c r="S6" s="58"/>
      <c r="T6" s="9"/>
      <c r="U6" s="9"/>
      <c r="V6" s="9"/>
      <c r="W6" s="45"/>
      <c r="X6" s="45"/>
      <c r="Y6" s="45"/>
      <c r="Z6" s="45"/>
      <c r="AA6" s="58"/>
      <c r="AB6" s="58"/>
      <c r="AC6" s="58"/>
      <c r="AD6" s="58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10"/>
    </row>
    <row r="7" spans="3:46" ht="15" customHeight="1">
      <c r="D7" s="11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58"/>
      <c r="Q7" s="58"/>
      <c r="R7" s="58"/>
      <c r="S7" s="58"/>
      <c r="T7" s="9"/>
      <c r="U7" s="9"/>
      <c r="V7" s="9"/>
      <c r="W7" s="45"/>
      <c r="X7" s="45"/>
      <c r="Y7" s="45"/>
      <c r="Z7" s="45"/>
      <c r="AA7" s="58"/>
      <c r="AB7" s="58"/>
      <c r="AC7" s="58"/>
      <c r="AD7" s="58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</row>
    <row r="8" spans="3:46" ht="15" customHeight="1">
      <c r="D8" s="11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58"/>
      <c r="Q8" s="58"/>
      <c r="R8" s="58"/>
      <c r="S8" s="58"/>
      <c r="T8" s="9"/>
      <c r="U8" s="9"/>
      <c r="V8" s="9"/>
      <c r="W8" s="45"/>
      <c r="X8" s="45"/>
      <c r="Y8" s="45"/>
      <c r="Z8" s="45"/>
      <c r="AA8" s="58"/>
      <c r="AB8" s="58"/>
      <c r="AC8" s="58"/>
      <c r="AD8" s="58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0"/>
    </row>
    <row r="9" spans="3:46" ht="15" customHeight="1">
      <c r="D9" s="11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58"/>
      <c r="Q9" s="58"/>
      <c r="R9" s="58"/>
      <c r="S9" s="58"/>
      <c r="T9" s="9"/>
      <c r="U9" s="9"/>
      <c r="V9" s="9"/>
      <c r="W9" s="45"/>
      <c r="X9" s="45"/>
      <c r="Y9" s="45"/>
      <c r="Z9" s="45"/>
      <c r="AA9" s="58"/>
      <c r="AB9" s="58"/>
      <c r="AC9" s="58"/>
      <c r="AD9" s="58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0"/>
    </row>
    <row r="10" spans="3:46" ht="15" customHeight="1">
      <c r="D10" s="11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58"/>
      <c r="Q10" s="58"/>
      <c r="R10" s="58"/>
      <c r="S10" s="58"/>
      <c r="T10" s="9"/>
      <c r="U10" s="9"/>
      <c r="V10" s="9"/>
      <c r="W10" s="45"/>
      <c r="X10" s="45"/>
      <c r="Y10" s="45"/>
      <c r="Z10" s="45"/>
      <c r="AA10" s="58"/>
      <c r="AB10" s="58"/>
      <c r="AC10" s="58"/>
      <c r="AD10" s="58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0"/>
    </row>
    <row r="11" spans="3:46" ht="15" customHeight="1">
      <c r="D11" s="11"/>
      <c r="E11" s="9"/>
      <c r="F11" s="9"/>
      <c r="G11" s="9"/>
      <c r="H11" s="9"/>
      <c r="I11" s="9"/>
      <c r="J11" s="9"/>
      <c r="K11" s="9"/>
      <c r="L11" s="9"/>
      <c r="M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0"/>
    </row>
    <row r="12" spans="3:46" ht="15" customHeight="1">
      <c r="D12" s="11"/>
      <c r="E12" s="9"/>
      <c r="F12" s="9"/>
      <c r="G12" s="9"/>
      <c r="H12" s="9"/>
      <c r="I12" s="9"/>
      <c r="J12" s="9"/>
      <c r="K12" s="9"/>
      <c r="L12" s="9"/>
      <c r="M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10"/>
    </row>
    <row r="13" spans="3:46" ht="15" customHeight="1"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0"/>
    </row>
    <row r="14" spans="3:46"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10"/>
    </row>
    <row r="15" spans="3:46"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0"/>
    </row>
    <row r="16" spans="3:46"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0"/>
    </row>
    <row r="17" spans="4:46"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0"/>
    </row>
    <row r="18" spans="4:46">
      <c r="D18" s="11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19"/>
      <c r="AT18" s="10"/>
    </row>
    <row r="19" spans="4:46">
      <c r="D19" s="11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19"/>
      <c r="AT19" s="10"/>
    </row>
    <row r="20" spans="4:46">
      <c r="D20" s="11"/>
      <c r="E20" s="1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9"/>
      <c r="AT20" s="10"/>
    </row>
    <row r="21" spans="4:46">
      <c r="D21" s="11"/>
      <c r="E21" s="1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19"/>
      <c r="AT21" s="10"/>
    </row>
    <row r="22" spans="4:46">
      <c r="D22" s="11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19"/>
      <c r="AT22" s="10"/>
    </row>
    <row r="23" spans="4:46">
      <c r="D23" s="11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19"/>
      <c r="AT23" s="10"/>
    </row>
    <row r="24" spans="4:46">
      <c r="D24" s="11"/>
      <c r="E24" s="18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19"/>
      <c r="AT24" s="10"/>
    </row>
    <row r="25" spans="4:46">
      <c r="D25" s="11"/>
      <c r="E25" s="1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19"/>
      <c r="AT25" s="10"/>
    </row>
    <row r="26" spans="4:46">
      <c r="D26" s="11"/>
      <c r="E26" s="1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19"/>
      <c r="AT26" s="10"/>
    </row>
    <row r="27" spans="4:46">
      <c r="D27" s="11"/>
      <c r="E27" s="1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19"/>
      <c r="AT27" s="10"/>
    </row>
    <row r="28" spans="4:46" ht="15.75" thickBot="1">
      <c r="D28" s="11"/>
      <c r="E28" s="18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25"/>
      <c r="AT28" s="10"/>
    </row>
    <row r="29" spans="4:46" ht="16.5" thickTop="1" thickBot="1">
      <c r="D29" s="11"/>
      <c r="E29" s="26">
        <v>20</v>
      </c>
      <c r="F29" s="27">
        <v>20</v>
      </c>
      <c r="G29" s="27">
        <v>20</v>
      </c>
      <c r="H29" s="27">
        <v>20</v>
      </c>
      <c r="I29" s="27">
        <v>20</v>
      </c>
      <c r="J29" s="27">
        <v>20</v>
      </c>
      <c r="K29" s="27">
        <v>20</v>
      </c>
      <c r="L29" s="27">
        <v>20</v>
      </c>
      <c r="M29" s="27">
        <v>20</v>
      </c>
      <c r="N29" s="27">
        <v>20</v>
      </c>
      <c r="O29" s="27">
        <v>20</v>
      </c>
      <c r="P29" s="27">
        <v>20</v>
      </c>
      <c r="Q29" s="27">
        <v>20</v>
      </c>
      <c r="R29" s="29">
        <v>20</v>
      </c>
      <c r="S29" s="31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30"/>
      <c r="AF29" s="26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9">
        <v>0</v>
      </c>
      <c r="AT29" s="10"/>
    </row>
    <row r="30" spans="4:46" ht="16.5" thickTop="1" thickBot="1">
      <c r="D30" s="11"/>
      <c r="E30" s="20">
        <f t="shared" ref="E30:E36" ca="1" si="0">IF(start="n",0,(kz*E29+kz*E31+2*kx*F30)/(2*(kx+kz)))</f>
        <v>19.856916801136965</v>
      </c>
      <c r="F30" s="3">
        <f t="shared" ref="F30:U36" ca="1" si="1">IF(start="n",0,(kz*F29+kx*E30+kz*F31+kx*G30)/(2*(kx+kz)))</f>
        <v>19.854110063535138</v>
      </c>
      <c r="G30" s="3">
        <f t="shared" ca="1" si="1"/>
        <v>19.845562390297374</v>
      </c>
      <c r="H30" s="3">
        <f t="shared" ca="1" si="1"/>
        <v>19.830879700916654</v>
      </c>
      <c r="I30" s="3">
        <f t="shared" ca="1" si="1"/>
        <v>19.80936331869648</v>
      </c>
      <c r="J30" s="3">
        <f t="shared" ca="1" si="1"/>
        <v>19.779936108368872</v>
      </c>
      <c r="K30" s="3">
        <f t="shared" ca="1" si="1"/>
        <v>19.741013269915371</v>
      </c>
      <c r="L30" s="3">
        <f t="shared" ca="1" si="1"/>
        <v>19.69028310941707</v>
      </c>
      <c r="M30" s="3">
        <f t="shared" ca="1" si="1"/>
        <v>19.624343380174498</v>
      </c>
      <c r="N30" s="3">
        <f t="shared" ca="1" si="1"/>
        <v>19.538137787170811</v>
      </c>
      <c r="O30" s="3">
        <f t="shared" ca="1" si="1"/>
        <v>19.424296421710849</v>
      </c>
      <c r="P30" s="3">
        <f t="shared" ca="1" si="1"/>
        <v>19.27351907911223</v>
      </c>
      <c r="Q30" s="3">
        <f t="shared" ca="1" si="1"/>
        <v>19.082495332170993</v>
      </c>
      <c r="R30" s="1">
        <f ca="1">IF(start="n",0,(kz*R29+2*kx*Q30+kz*R31)/(2*(kx+kz)))</f>
        <v>18.901928083074836</v>
      </c>
      <c r="S30" s="37">
        <f ca="1">IF(start="n",0,(kx*R30+kx*T30+2*kz*S31)/(2*(kx+kz)))</f>
        <v>16.453113880657487</v>
      </c>
      <c r="T30" s="32">
        <f t="shared" ref="S30:AD31" ca="1" si="2">IF(start="n",0,(kx*S30+kx*U30+2*kz*T31)/(2*(kx+kz)))</f>
        <v>15.015867282659919</v>
      </c>
      <c r="U30" s="32">
        <f t="shared" ca="1" si="2"/>
        <v>13.932375181785785</v>
      </c>
      <c r="V30" s="32">
        <f t="shared" ca="1" si="2"/>
        <v>12.979992103335194</v>
      </c>
      <c r="W30" s="32">
        <f t="shared" ca="1" si="2"/>
        <v>12.081514172046603</v>
      </c>
      <c r="X30" s="32">
        <f t="shared" ca="1" si="2"/>
        <v>11.208928213497707</v>
      </c>
      <c r="Y30" s="32">
        <f t="shared" ca="1" si="2"/>
        <v>10.352267636448428</v>
      </c>
      <c r="Z30" s="32">
        <f t="shared" ca="1" si="2"/>
        <v>9.5101254399702455</v>
      </c>
      <c r="AA30" s="32">
        <f t="shared" ca="1" si="2"/>
        <v>8.688447849854704</v>
      </c>
      <c r="AB30" s="32">
        <f t="shared" ca="1" si="2"/>
        <v>7.9048209887756906</v>
      </c>
      <c r="AC30" s="32">
        <f t="shared" ca="1" si="2"/>
        <v>7.1999071096300122</v>
      </c>
      <c r="AD30" s="32">
        <f ca="1">IF(start="n",0,(kx*AC30+kx*AE30+2*kz*AD31)/(2*(kx+kz)))</f>
        <v>6.6582429093828068</v>
      </c>
      <c r="AE30" s="34">
        <f ca="1">IF(start="n",0,(2*kx*AD30+2*kz*AE31)/(2*(kx+kz)))</f>
        <v>6.4269655856311267</v>
      </c>
      <c r="AF30" s="3">
        <f ca="1">IF(start="n",0,(kz*AF29+kz*AF31+2*kx*AG30)/(2*(kx+kz)))</f>
        <v>0.81108532780834697</v>
      </c>
      <c r="AG30" s="3">
        <f t="shared" ref="AG30:AR36" ca="1" si="3">IF(start="n",0,(kz*AG29+kx*AF30+kz*AG31+kx*AH30)/(2*(kx+kz)))</f>
        <v>0.77011466590748157</v>
      </c>
      <c r="AH30" s="3">
        <f t="shared" ca="1" si="3"/>
        <v>0.68404180651181168</v>
      </c>
      <c r="AI30" s="3">
        <f t="shared" ca="1" si="3"/>
        <v>0.5865998629410194</v>
      </c>
      <c r="AJ30" s="3">
        <f t="shared" ca="1" si="3"/>
        <v>0.49504588300052299</v>
      </c>
      <c r="AK30" s="3">
        <f t="shared" ca="1" si="3"/>
        <v>0.41570777880823651</v>
      </c>
      <c r="AL30" s="3">
        <f t="shared" ca="1" si="3"/>
        <v>0.34972343678142359</v>
      </c>
      <c r="AM30" s="3">
        <f t="shared" ca="1" si="3"/>
        <v>0.29622976873514301</v>
      </c>
      <c r="AN30" s="3">
        <f t="shared" ca="1" si="3"/>
        <v>0.25380582754842795</v>
      </c>
      <c r="AO30" s="3">
        <f t="shared" ca="1" si="3"/>
        <v>0.22104870622361691</v>
      </c>
      <c r="AP30" s="3">
        <f t="shared" ca="1" si="3"/>
        <v>0.196774275377397</v>
      </c>
      <c r="AQ30" s="3">
        <f t="shared" ca="1" si="3"/>
        <v>0.1800703844437892</v>
      </c>
      <c r="AR30" s="3">
        <f t="shared" ca="1" si="3"/>
        <v>0.17029859460169966</v>
      </c>
      <c r="AS30" s="21">
        <f t="shared" ref="AS30:AS36" ca="1" si="4">IF(start="n",0,(2*kx*AR30+kz*AS29+kz*AS31)/(2*(kx+kz)))</f>
        <v>0.16708270885288262</v>
      </c>
      <c r="AT30" s="10"/>
    </row>
    <row r="31" spans="4:46" ht="15.75" thickTop="1">
      <c r="D31" s="11"/>
      <c r="E31" s="20">
        <f t="shared" ca="1" si="0"/>
        <v>19.719447077477582</v>
      </c>
      <c r="F31" s="3">
        <f t="shared" ca="1" si="1"/>
        <v>19.713961062706218</v>
      </c>
      <c r="G31" s="3">
        <f t="shared" ca="1" si="1"/>
        <v>19.697259796737697</v>
      </c>
      <c r="H31" s="3">
        <f t="shared" ca="1" si="1"/>
        <v>19.668593094672765</v>
      </c>
      <c r="I31" s="3">
        <f t="shared" ca="1" si="1"/>
        <v>19.626637465500394</v>
      </c>
      <c r="J31" s="3">
        <f t="shared" ca="1" si="1"/>
        <v>19.569367844863642</v>
      </c>
      <c r="K31" s="3">
        <f t="shared" ca="1" si="1"/>
        <v>19.493833861875544</v>
      </c>
      <c r="L31" s="3">
        <f t="shared" ca="1" si="1"/>
        <v>19.395775787578419</v>
      </c>
      <c r="M31" s="3">
        <f t="shared" ca="1" si="1"/>
        <v>19.268952624110117</v>
      </c>
      <c r="N31" s="3">
        <f t="shared" ca="1" si="1"/>
        <v>19.103911346797904</v>
      </c>
      <c r="O31" s="3">
        <f t="shared" ca="1" si="1"/>
        <v>18.885528820560356</v>
      </c>
      <c r="P31" s="3">
        <f t="shared" ca="1" si="1"/>
        <v>18.587284562567074</v>
      </c>
      <c r="Q31" s="3">
        <f t="shared" ca="1" si="1"/>
        <v>18.154534166496909</v>
      </c>
      <c r="R31" s="3">
        <f ca="1">IF(start="n",0,(kz*R30+kx*Q31+kz*R32+kx*S31)/(2*(kx+kz)))</f>
        <v>17.442721667957358</v>
      </c>
      <c r="S31" s="3">
        <f t="shared" ca="1" si="2"/>
        <v>15.947330078447598</v>
      </c>
      <c r="T31" s="3">
        <f t="shared" ca="1" si="2"/>
        <v>14.838990034098204</v>
      </c>
      <c r="U31" s="3">
        <f t="shared" ca="1" si="2"/>
        <v>13.866820670574015</v>
      </c>
      <c r="V31" s="3">
        <f t="shared" ca="1" si="2"/>
        <v>12.953039529754193</v>
      </c>
      <c r="W31" s="3">
        <f t="shared" ca="1" si="2"/>
        <v>12.068568185676758</v>
      </c>
      <c r="X31" s="3">
        <f t="shared" ca="1" si="2"/>
        <v>11.2009655227479</v>
      </c>
      <c r="Y31" s="3">
        <f t="shared" ca="1" si="2"/>
        <v>10.345008446162881</v>
      </c>
      <c r="Z31" s="3">
        <f t="shared" ca="1" si="2"/>
        <v>9.499893136788927</v>
      </c>
      <c r="AA31" s="3">
        <f t="shared" ca="1" si="2"/>
        <v>8.6694224853364403</v>
      </c>
      <c r="AB31" s="3">
        <f t="shared" ca="1" si="2"/>
        <v>7.8654644978090236</v>
      </c>
      <c r="AC31" s="3">
        <f t="shared" ca="1" si="2"/>
        <v>7.1182822701807762</v>
      </c>
      <c r="AD31" s="3">
        <f t="shared" ca="1" si="2"/>
        <v>6.5030494711350446</v>
      </c>
      <c r="AE31" s="34">
        <f ca="1">IF(start="n",0,(2*kx*AD31+2*kz*AE32)/(2*(kx+kz)))</f>
        <v>6.1956882618794475</v>
      </c>
      <c r="AF31" s="3">
        <f ca="1">IF(start="n",0,(kz*AF30+kz*AF32+2*kx*AG31)/(2*(kx+kz)))</f>
        <v>1.7041119794184247</v>
      </c>
      <c r="AG31" s="3">
        <f ca="1">IF(start="n",0,(kz*AG30+kx*AF31+kz*AG32+kx*AH31)/(2*(kx+kz)))</f>
        <v>1.5853315293097676</v>
      </c>
      <c r="AH31" s="3">
        <f t="shared" ca="1" si="3"/>
        <v>1.379452697198746</v>
      </c>
      <c r="AI31" s="3">
        <f t="shared" ca="1" si="3"/>
        <v>1.167311762251743</v>
      </c>
      <c r="AJ31" s="3">
        <f t="shared" ca="1" si="3"/>
        <v>0.97787589025283594</v>
      </c>
      <c r="AK31" s="3">
        <f t="shared" ca="1" si="3"/>
        <v>0.81806179545099966</v>
      </c>
      <c r="AL31" s="3">
        <f t="shared" ca="1" si="3"/>
        <v>0.6869561995823148</v>
      </c>
      <c r="AM31" s="3">
        <f t="shared" ca="1" si="3"/>
        <v>0.58138981061072048</v>
      </c>
      <c r="AN31" s="3">
        <f t="shared" ca="1" si="3"/>
        <v>0.49794483523495203</v>
      </c>
      <c r="AO31" s="3">
        <f t="shared" ca="1" si="3"/>
        <v>0.4336147219686427</v>
      </c>
      <c r="AP31" s="3">
        <f t="shared" ca="1" si="3"/>
        <v>0.38597801084218192</v>
      </c>
      <c r="AQ31" s="3">
        <f t="shared" ca="1" si="3"/>
        <v>0.35320866779606019</v>
      </c>
      <c r="AR31" s="3">
        <f t="shared" ca="1" si="3"/>
        <v>0.33404128511012676</v>
      </c>
      <c r="AS31" s="21">
        <f t="shared" ca="1" si="4"/>
        <v>0.32773364620813117</v>
      </c>
      <c r="AT31" s="10"/>
    </row>
    <row r="32" spans="4:46">
      <c r="D32" s="11"/>
      <c r="E32" s="20">
        <f t="shared" ca="1" si="0"/>
        <v>19.592949383360924</v>
      </c>
      <c r="F32" s="3">
        <f t="shared" ca="1" si="1"/>
        <v>19.585027313074463</v>
      </c>
      <c r="G32" s="3">
        <f t="shared" ca="1" si="1"/>
        <v>19.560922639274423</v>
      </c>
      <c r="H32" s="3">
        <f t="shared" ca="1" si="1"/>
        <v>19.519595415536315</v>
      </c>
      <c r="I32" s="3">
        <f t="shared" ca="1" si="1"/>
        <v>19.459225603768701</v>
      </c>
      <c r="J32" s="3">
        <f t="shared" ca="1" si="1"/>
        <v>19.37706394370975</v>
      </c>
      <c r="K32" s="3">
        <f t="shared" ca="1" si="1"/>
        <v>19.269178545144747</v>
      </c>
      <c r="L32" s="3">
        <f t="shared" ca="1" si="1"/>
        <v>19.130033554910952</v>
      </c>
      <c r="M32" s="3">
        <f t="shared" ca="1" si="1"/>
        <v>18.951779981889654</v>
      </c>
      <c r="N32" s="3">
        <f t="shared" ca="1" si="1"/>
        <v>18.72302615535034</v>
      </c>
      <c r="O32" s="3">
        <f t="shared" ca="1" si="1"/>
        <v>18.426622951165605</v>
      </c>
      <c r="P32" s="3">
        <f t="shared" ca="1" si="1"/>
        <v>18.035556184098802</v>
      </c>
      <c r="Q32" s="3">
        <f t="shared" ca="1" si="1"/>
        <v>17.505635103292214</v>
      </c>
      <c r="R32" s="3">
        <f t="shared" ca="1" si="1"/>
        <v>16.767094343810097</v>
      </c>
      <c r="S32" s="3">
        <f t="shared" ca="1" si="1"/>
        <v>15.753804305867416</v>
      </c>
      <c r="T32" s="3">
        <f t="shared" ca="1" si="1"/>
        <v>14.770904693685601</v>
      </c>
      <c r="U32" s="3">
        <f t="shared" ca="1" si="1"/>
        <v>13.837626559221832</v>
      </c>
      <c r="V32" s="3">
        <f t="shared" ref="S32:AD36" ca="1" si="5">IF(start="n",0,(kz*V31+kx*U32+kz*V33+kx*W32)/(2*(kx+kz)))</f>
        <v>12.938384631382998</v>
      </c>
      <c r="W32" s="3">
        <f t="shared" ca="1" si="5"/>
        <v>12.06013384510247</v>
      </c>
      <c r="X32" s="3">
        <f t="shared" ca="1" si="5"/>
        <v>11.195142729575982</v>
      </c>
      <c r="Y32" s="3">
        <f t="shared" ca="1" si="5"/>
        <v>10.339587562557348</v>
      </c>
      <c r="Z32" s="3">
        <f t="shared" ca="1" si="5"/>
        <v>9.4925708078281961</v>
      </c>
      <c r="AA32" s="3">
        <f t="shared" ca="1" si="5"/>
        <v>8.6561661533739045</v>
      </c>
      <c r="AB32" s="3">
        <f t="shared" ca="1" si="5"/>
        <v>7.8370766178594398</v>
      </c>
      <c r="AC32" s="3">
        <f t="shared" ca="1" si="5"/>
        <v>7.0523075558895174</v>
      </c>
      <c r="AD32" s="3">
        <f ca="1">IF(start="n",0,(kz*AD31+kx*AC32+kz*AD33+kx*AE32)/(2*(kx+kz)))</f>
        <v>6.3491136762399769</v>
      </c>
      <c r="AE32" s="33">
        <f ca="1">IF(start="n",0,(kz*AE31+2*kx*AD32+kz*AE33)/(2*(kx+kz)))</f>
        <v>5.8883270526238505</v>
      </c>
      <c r="AF32" s="3">
        <f ca="1">IF(start="n",0,(kz*AF31+kz*AF33+2*kx*AG32)/(2*(kx+kz)))</f>
        <v>2.8346995312458163</v>
      </c>
      <c r="AG32" s="3">
        <f t="shared" ca="1" si="3"/>
        <v>2.4876467747144186</v>
      </c>
      <c r="AH32" s="3">
        <f t="shared" ca="1" si="3"/>
        <v>2.0811256907216613</v>
      </c>
      <c r="AI32" s="3">
        <f t="shared" ca="1" si="3"/>
        <v>1.7253185986143711</v>
      </c>
      <c r="AJ32" s="3">
        <f t="shared" ca="1" si="3"/>
        <v>1.4310841203080784</v>
      </c>
      <c r="AK32" s="3">
        <f t="shared" ca="1" si="3"/>
        <v>1.1917073131606115</v>
      </c>
      <c r="AL32" s="3">
        <f t="shared" ca="1" si="3"/>
        <v>0.99864975548611556</v>
      </c>
      <c r="AM32" s="3">
        <f t="shared" ca="1" si="3"/>
        <v>0.84442843889047214</v>
      </c>
      <c r="AN32" s="3">
        <f t="shared" ca="1" si="3"/>
        <v>0.72296898081201721</v>
      </c>
      <c r="AO32" s="3">
        <f t="shared" ca="1" si="3"/>
        <v>0.62948733557381997</v>
      </c>
      <c r="AP32" s="3">
        <f t="shared" ca="1" si="3"/>
        <v>0.56031437822662777</v>
      </c>
      <c r="AQ32" s="3">
        <f t="shared" ca="1" si="3"/>
        <v>0.51274499078814306</v>
      </c>
      <c r="AR32" s="3">
        <f t="shared" ca="1" si="3"/>
        <v>0.48492423183461603</v>
      </c>
      <c r="AS32" s="21">
        <f t="shared" ca="1" si="4"/>
        <v>0.47576930575938864</v>
      </c>
      <c r="AT32" s="10"/>
    </row>
    <row r="33" spans="2:46">
      <c r="D33" s="11"/>
      <c r="E33" s="20">
        <f t="shared" ca="1" si="0"/>
        <v>19.482295829817197</v>
      </c>
      <c r="F33" s="3">
        <f t="shared" ca="1" si="1"/>
        <v>19.472276166956277</v>
      </c>
      <c r="G33" s="3">
        <f t="shared" ca="1" si="1"/>
        <v>19.441808031749218</v>
      </c>
      <c r="H33" s="3">
        <f t="shared" ca="1" si="1"/>
        <v>19.389640324429379</v>
      </c>
      <c r="I33" s="3">
        <f t="shared" ca="1" si="1"/>
        <v>19.313605590328351</v>
      </c>
      <c r="J33" s="3">
        <f t="shared" ca="1" si="1"/>
        <v>19.21048378106191</v>
      </c>
      <c r="K33" s="3">
        <f t="shared" ca="1" si="1"/>
        <v>19.07578282008275</v>
      </c>
      <c r="L33" s="3">
        <f t="shared" ca="1" si="1"/>
        <v>18.903399905030984</v>
      </c>
      <c r="M33" s="3">
        <f t="shared" ca="1" si="1"/>
        <v>18.685107593187208</v>
      </c>
      <c r="N33" s="3">
        <f t="shared" ca="1" si="1"/>
        <v>18.409790341548202</v>
      </c>
      <c r="O33" s="3">
        <f t="shared" ca="1" si="1"/>
        <v>18.062380644652933</v>
      </c>
      <c r="P33" s="3">
        <f t="shared" ca="1" si="1"/>
        <v>17.622682119370317</v>
      </c>
      <c r="Q33" s="3">
        <f t="shared" ca="1" si="1"/>
        <v>17.065355718763051</v>
      </c>
      <c r="R33" s="3">
        <f t="shared" ca="1" si="1"/>
        <v>16.366216298123398</v>
      </c>
      <c r="S33" s="3">
        <f t="shared" ca="1" si="5"/>
        <v>15.529888107526368</v>
      </c>
      <c r="T33" s="3">
        <f t="shared" ca="1" si="5"/>
        <v>14.653197875554952</v>
      </c>
      <c r="U33" s="3">
        <f t="shared" ca="1" si="5"/>
        <v>13.774396241244716</v>
      </c>
      <c r="V33" s="3">
        <f t="shared" ca="1" si="5"/>
        <v>12.902738591453501</v>
      </c>
      <c r="W33" s="3">
        <f t="shared" ca="1" si="5"/>
        <v>12.038439833774142</v>
      </c>
      <c r="X33" s="3">
        <f t="shared" ca="1" si="5"/>
        <v>11.179883987896215</v>
      </c>
      <c r="Y33" s="3">
        <f t="shared" ca="1" si="5"/>
        <v>10.325628266662337</v>
      </c>
      <c r="Z33" s="3">
        <f t="shared" ca="1" si="5"/>
        <v>9.4746363785926029</v>
      </c>
      <c r="AA33" s="3">
        <f t="shared" ca="1" si="5"/>
        <v>8.6255947024715471</v>
      </c>
      <c r="AB33" s="3">
        <f t="shared" ca="1" si="5"/>
        <v>7.7743682643653136</v>
      </c>
      <c r="AC33" s="3">
        <f t="shared" ca="1" si="5"/>
        <v>6.9047576592778768</v>
      </c>
      <c r="AD33" s="3">
        <f t="shared" ca="1" si="5"/>
        <v>5.952770625311496</v>
      </c>
      <c r="AE33" s="33">
        <f ca="1">IF(start="n",0,(0.5*kz*AE32+0.5*kz*AF32+kx*AD33+kx*AG33+kz*AE34)/(2*(kx+kz)))</f>
        <v>4.6593925961360032</v>
      </c>
      <c r="AF33" s="3">
        <f ca="1">AE33</f>
        <v>4.6593925961360032</v>
      </c>
      <c r="AG33" s="3">
        <f ca="1">IF(start="n",0,(kz*AG32+kx*AF33+kz*AG34+kx*AH33)/(2*(kx+kz)))</f>
        <v>3.4494303475804307</v>
      </c>
      <c r="AH33" s="3">
        <f t="shared" ca="1" si="3"/>
        <v>2.7320846923591109</v>
      </c>
      <c r="AI33" s="3">
        <f t="shared" ca="1" si="3"/>
        <v>2.2217528211760009</v>
      </c>
      <c r="AJ33" s="3">
        <f t="shared" ca="1" si="3"/>
        <v>1.8294346792044958</v>
      </c>
      <c r="AK33" s="3">
        <f t="shared" ca="1" si="3"/>
        <v>1.5190335813972529</v>
      </c>
      <c r="AL33" s="3">
        <f t="shared" ca="1" si="3"/>
        <v>1.2715070703110636</v>
      </c>
      <c r="AM33" s="3">
        <f t="shared" ca="1" si="3"/>
        <v>1.0747052086530353</v>
      </c>
      <c r="AN33" s="3">
        <f t="shared" ca="1" si="3"/>
        <v>0.92001531354882471</v>
      </c>
      <c r="AO33" s="3">
        <f t="shared" ca="1" si="3"/>
        <v>0.80105126128799209</v>
      </c>
      <c r="AP33" s="3">
        <f t="shared" ca="1" si="3"/>
        <v>0.7130471757023662</v>
      </c>
      <c r="AQ33" s="3">
        <f t="shared" ca="1" si="3"/>
        <v>0.6525326852952682</v>
      </c>
      <c r="AR33" s="3">
        <f t="shared" ca="1" si="3"/>
        <v>0.6171413456808057</v>
      </c>
      <c r="AS33" s="21">
        <f t="shared" ca="1" si="4"/>
        <v>0.60549511316019133</v>
      </c>
      <c r="AT33" s="10"/>
    </row>
    <row r="34" spans="2:46">
      <c r="D34" s="11"/>
      <c r="E34" s="20">
        <f t="shared" ca="1" si="0"/>
        <v>19.391681601995309</v>
      </c>
      <c r="F34" s="3">
        <f t="shared" ca="1" si="1"/>
        <v>19.379973493184238</v>
      </c>
      <c r="G34" s="3">
        <f t="shared" ca="1" si="1"/>
        <v>19.344392996336794</v>
      </c>
      <c r="H34" s="3">
        <f t="shared" ca="1" si="1"/>
        <v>19.28355226010364</v>
      </c>
      <c r="I34" s="3">
        <f t="shared" ca="1" si="1"/>
        <v>19.195072652053412</v>
      </c>
      <c r="J34" s="3">
        <f t="shared" ca="1" si="1"/>
        <v>19.075482770126786</v>
      </c>
      <c r="K34" s="3">
        <f t="shared" ca="1" si="1"/>
        <v>18.920069049093364</v>
      </c>
      <c r="L34" s="3">
        <f t="shared" ca="1" si="1"/>
        <v>18.722675651943028</v>
      </c>
      <c r="M34" s="3">
        <f t="shared" ca="1" si="1"/>
        <v>18.475460144279996</v>
      </c>
      <c r="N34" s="3">
        <f t="shared" ca="1" si="1"/>
        <v>18.168646973002325</v>
      </c>
      <c r="O34" s="3">
        <f t="shared" ca="1" si="1"/>
        <v>17.790427166527603</v>
      </c>
      <c r="P34" s="3">
        <f t="shared" ca="1" si="1"/>
        <v>17.327435929966494</v>
      </c>
      <c r="Q34" s="3">
        <f t="shared" ca="1" si="1"/>
        <v>16.766889354266279</v>
      </c>
      <c r="R34" s="3">
        <f t="shared" ca="1" si="1"/>
        <v>16.102527022394067</v>
      </c>
      <c r="S34" s="3">
        <f t="shared" ca="1" si="5"/>
        <v>15.346333950559707</v>
      </c>
      <c r="T34" s="3">
        <f t="shared" ca="1" si="5"/>
        <v>14.537602459763123</v>
      </c>
      <c r="U34" s="3">
        <f t="shared" ca="1" si="5"/>
        <v>13.70402193874858</v>
      </c>
      <c r="V34" s="3">
        <f t="shared" ca="1" si="5"/>
        <v>12.85973365941215</v>
      </c>
      <c r="W34" s="3">
        <f t="shared" ca="1" si="5"/>
        <v>12.011002910644383</v>
      </c>
      <c r="X34" s="3">
        <f t="shared" ca="1" si="5"/>
        <v>11.160325121572399</v>
      </c>
      <c r="Y34" s="3">
        <f t="shared" ca="1" si="5"/>
        <v>10.308405137603181</v>
      </c>
      <c r="Z34" s="3">
        <f t="shared" ca="1" si="5"/>
        <v>9.4547517374083334</v>
      </c>
      <c r="AA34" s="3">
        <f t="shared" ca="1" si="5"/>
        <v>8.5972080135543685</v>
      </c>
      <c r="AB34" s="3">
        <f t="shared" ca="1" si="5"/>
        <v>7.7300440778523907</v>
      </c>
      <c r="AC34" s="3">
        <f t="shared" ca="1" si="5"/>
        <v>6.8395841915451818</v>
      </c>
      <c r="AD34" s="3">
        <f t="shared" ca="1" si="5"/>
        <v>5.897818569592129</v>
      </c>
      <c r="AE34" s="3">
        <f ca="1">IF(start="n",0,(kz*AE33+kx*AD34+kz*AE35+kx*AG34)/(2*(kx+kz)))</f>
        <v>4.8738561197172539</v>
      </c>
      <c r="AF34" s="35">
        <f ca="1">AE34</f>
        <v>4.8738561197172539</v>
      </c>
      <c r="AG34" s="3">
        <f t="shared" ca="1" si="3"/>
        <v>3.9185973271121894</v>
      </c>
      <c r="AH34" s="3">
        <f t="shared" ca="1" si="3"/>
        <v>3.176029909958352</v>
      </c>
      <c r="AI34" s="3">
        <f t="shared" ca="1" si="3"/>
        <v>2.600173314526026</v>
      </c>
      <c r="AJ34" s="3">
        <f t="shared" ca="1" si="3"/>
        <v>2.1458681939366517</v>
      </c>
      <c r="AK34" s="3">
        <f t="shared" ca="1" si="3"/>
        <v>1.7834852629128404</v>
      </c>
      <c r="AL34" s="3">
        <f t="shared" ca="1" si="3"/>
        <v>1.4936397357078508</v>
      </c>
      <c r="AM34" s="3">
        <f t="shared" ca="1" si="3"/>
        <v>1.2628700118617813</v>
      </c>
      <c r="AN34" s="3">
        <f t="shared" ca="1" si="3"/>
        <v>1.0813358034422544</v>
      </c>
      <c r="AO34" s="3">
        <f t="shared" ca="1" si="3"/>
        <v>0.9416552203269577</v>
      </c>
      <c r="AP34" s="3">
        <f t="shared" ca="1" si="3"/>
        <v>0.83829037799957706</v>
      </c>
      <c r="AQ34" s="3">
        <f t="shared" ca="1" si="3"/>
        <v>0.76719722900975829</v>
      </c>
      <c r="AR34" s="3">
        <f t="shared" ca="1" si="3"/>
        <v>0.72561335243314717</v>
      </c>
      <c r="AS34" s="21">
        <f t="shared" ca="1" si="4"/>
        <v>0.71192845551976547</v>
      </c>
      <c r="AT34" s="10"/>
    </row>
    <row r="35" spans="2:46">
      <c r="D35" s="11"/>
      <c r="E35" s="20">
        <f t="shared" ca="1" si="0"/>
        <v>19.324483591795556</v>
      </c>
      <c r="F35" s="3">
        <f t="shared" ca="1" si="1"/>
        <v>19.31154320744858</v>
      </c>
      <c r="G35" s="3">
        <f t="shared" ca="1" si="1"/>
        <v>19.272238200310088</v>
      </c>
      <c r="H35" s="3">
        <f t="shared" ca="1" si="1"/>
        <v>19.205103067594973</v>
      </c>
      <c r="I35" s="3">
        <f t="shared" ca="1" si="1"/>
        <v>19.107649987654877</v>
      </c>
      <c r="J35" s="3">
        <f t="shared" ca="1" si="1"/>
        <v>18.97630559829846</v>
      </c>
      <c r="K35" s="3">
        <f t="shared" ca="1" si="1"/>
        <v>18.806334954220901</v>
      </c>
      <c r="L35" s="3">
        <f t="shared" ca="1" si="1"/>
        <v>18.591773509367769</v>
      </c>
      <c r="M35" s="3">
        <f t="shared" ca="1" si="1"/>
        <v>18.325410358987426</v>
      </c>
      <c r="N35" s="3">
        <f t="shared" ca="1" si="1"/>
        <v>17.998910239653501</v>
      </c>
      <c r="O35" s="3">
        <f t="shared" ca="1" si="1"/>
        <v>17.603245118488665</v>
      </c>
      <c r="P35" s="3">
        <f t="shared" ca="1" si="1"/>
        <v>17.129745079701785</v>
      </c>
      <c r="Q35" s="3">
        <f t="shared" ca="1" si="1"/>
        <v>16.572238745941512</v>
      </c>
      <c r="R35" s="3">
        <f t="shared" ca="1" si="1"/>
        <v>15.930668486626882</v>
      </c>
      <c r="S35" s="3">
        <f t="shared" ca="1" si="5"/>
        <v>15.215318212555275</v>
      </c>
      <c r="T35" s="3">
        <f t="shared" ca="1" si="5"/>
        <v>14.446856074189252</v>
      </c>
      <c r="U35" s="3">
        <f t="shared" ca="1" si="5"/>
        <v>13.644355394574333</v>
      </c>
      <c r="V35" s="3">
        <f t="shared" ca="1" si="5"/>
        <v>12.82117119680214</v>
      </c>
      <c r="W35" s="3">
        <f t="shared" ca="1" si="5"/>
        <v>11.985513027818842</v>
      </c>
      <c r="X35" s="3">
        <f t="shared" ca="1" si="5"/>
        <v>11.142008450145816</v>
      </c>
      <c r="Y35" s="3">
        <f t="shared" ca="1" si="5"/>
        <v>10.292915424769662</v>
      </c>
      <c r="Z35" s="3">
        <f t="shared" ca="1" si="5"/>
        <v>9.4387574198831867</v>
      </c>
      <c r="AA35" s="3">
        <f t="shared" ca="1" si="5"/>
        <v>8.5784415364852027</v>
      </c>
      <c r="AB35" s="3">
        <f t="shared" ca="1" si="5"/>
        <v>7.709015841944697</v>
      </c>
      <c r="AC35" s="3">
        <f t="shared" ca="1" si="5"/>
        <v>6.8257164594583308</v>
      </c>
      <c r="AD35" s="3">
        <f t="shared" ca="1" si="5"/>
        <v>5.9250633417945862</v>
      </c>
      <c r="AE35" s="3">
        <f ca="1">IF(start="n",0,(kz*AE34+kx*AD35+kz*AE36+kx*AG35)/(2*(kx+kz)))</f>
        <v>5.0196159860286933</v>
      </c>
      <c r="AF35" s="35">
        <f ca="1">AE35</f>
        <v>5.0196159860286933</v>
      </c>
      <c r="AG35" s="3">
        <f ca="1">IF(start="n",0,(kz*AG34+kx*AF35+kz*AG36+kx*AH35)/(2*(kx+kz)))</f>
        <v>4.1750729311927213</v>
      </c>
      <c r="AH35" s="3">
        <f t="shared" ca="1" si="3"/>
        <v>3.4532643058360808</v>
      </c>
      <c r="AI35" s="3">
        <f t="shared" ca="1" si="3"/>
        <v>2.8570423330330996</v>
      </c>
      <c r="AJ35" s="3">
        <f t="shared" ca="1" si="3"/>
        <v>2.3703795191032455</v>
      </c>
      <c r="AK35" s="3">
        <f t="shared" ca="1" si="3"/>
        <v>1.9753995406096054</v>
      </c>
      <c r="AL35" s="3">
        <f t="shared" ca="1" si="3"/>
        <v>1.6566965977457184</v>
      </c>
      <c r="AM35" s="3">
        <f t="shared" ca="1" si="3"/>
        <v>1.4017992996439848</v>
      </c>
      <c r="AN35" s="3">
        <f t="shared" ca="1" si="3"/>
        <v>1.2008026680314541</v>
      </c>
      <c r="AO35" s="3">
        <f t="shared" ca="1" si="3"/>
        <v>1.0459434385780071</v>
      </c>
      <c r="AP35" s="3">
        <f t="shared" ca="1" si="3"/>
        <v>0.93126188695922618</v>
      </c>
      <c r="AQ35" s="3">
        <f t="shared" ca="1" si="3"/>
        <v>0.8523525003110406</v>
      </c>
      <c r="AR35" s="3">
        <f t="shared" ca="1" si="3"/>
        <v>0.80618637952225947</v>
      </c>
      <c r="AS35" s="21">
        <f t="shared" ca="1" si="4"/>
        <v>0.79099200405257619</v>
      </c>
      <c r="AT35" s="10"/>
    </row>
    <row r="36" spans="2:46">
      <c r="D36" s="11"/>
      <c r="E36" s="20">
        <f t="shared" ca="1" si="0"/>
        <v>19.283166350289754</v>
      </c>
      <c r="F36" s="3">
        <f t="shared" ca="1" si="1"/>
        <v>19.26947754450444</v>
      </c>
      <c r="G36" s="3">
        <f t="shared" ca="1" si="1"/>
        <v>19.227913529860011</v>
      </c>
      <c r="H36" s="3">
        <f t="shared" ca="1" si="1"/>
        <v>19.156971822311284</v>
      </c>
      <c r="I36" s="3">
        <f t="shared" ca="1" si="1"/>
        <v>19.054118632672662</v>
      </c>
      <c r="J36" s="3">
        <f t="shared" ca="1" si="1"/>
        <v>18.915754681191281</v>
      </c>
      <c r="K36" s="3">
        <f t="shared" ca="1" si="1"/>
        <v>18.737191660124019</v>
      </c>
      <c r="L36" s="3">
        <f t="shared" ca="1" si="1"/>
        <v>18.512673072319725</v>
      </c>
      <c r="M36" s="3">
        <f t="shared" ca="1" si="1"/>
        <v>18.235497542648446</v>
      </c>
      <c r="N36" s="3">
        <f t="shared" ca="1" si="1"/>
        <v>17.898338508135588</v>
      </c>
      <c r="O36" s="3">
        <f t="shared" ca="1" si="1"/>
        <v>17.493897988071772</v>
      </c>
      <c r="P36" s="3">
        <f t="shared" ca="1" si="1"/>
        <v>17.016060524410481</v>
      </c>
      <c r="Q36" s="3">
        <f t="shared" ca="1" si="1"/>
        <v>16.461652063171101</v>
      </c>
      <c r="R36" s="3">
        <f t="shared" ca="1" si="1"/>
        <v>15.83258996561668</v>
      </c>
      <c r="S36" s="3">
        <f t="shared" ca="1" si="5"/>
        <v>15.137414338845261</v>
      </c>
      <c r="T36" s="3">
        <f t="shared" ca="1" si="5"/>
        <v>14.39014822986428</v>
      </c>
      <c r="U36" s="3">
        <f t="shared" ca="1" si="5"/>
        <v>13.605372368557365</v>
      </c>
      <c r="V36" s="3">
        <f t="shared" ca="1" si="5"/>
        <v>12.795082705403242</v>
      </c>
      <c r="W36" s="3">
        <f t="shared" ca="1" si="5"/>
        <v>11.96786955368303</v>
      </c>
      <c r="X36" s="3">
        <f t="shared" ca="1" si="5"/>
        <v>11.129280226422368</v>
      </c>
      <c r="Y36" s="3">
        <f t="shared" ca="1" si="5"/>
        <v>10.282490691446464</v>
      </c>
      <c r="Z36" s="3">
        <f t="shared" ca="1" si="5"/>
        <v>9.4289209808695507</v>
      </c>
      <c r="AA36" s="3">
        <f t="shared" ca="1" si="5"/>
        <v>8.5687848705585576</v>
      </c>
      <c r="AB36" s="3">
        <f t="shared" ca="1" si="5"/>
        <v>7.7018612939828639</v>
      </c>
      <c r="AC36" s="3">
        <f t="shared" ca="1" si="5"/>
        <v>6.8292024625488574</v>
      </c>
      <c r="AD36" s="3">
        <f t="shared" ca="1" si="5"/>
        <v>5.9571023520991924</v>
      </c>
      <c r="AE36" s="3">
        <f ca="1">IF(start="n",0,(kz*AE35+kx*AD36+kz*AE37+kx*AG36)/(2*(kx+kz)))</f>
        <v>5.1044715514102101</v>
      </c>
      <c r="AF36" s="35">
        <f ca="1">AE36</f>
        <v>5.1044715514102101</v>
      </c>
      <c r="AG36" s="3">
        <f t="shared" ca="1" si="3"/>
        <v>4.3088141057939229</v>
      </c>
      <c r="AH36" s="3">
        <f t="shared" ca="1" si="3"/>
        <v>3.6049120491601512</v>
      </c>
      <c r="AI36" s="3">
        <f t="shared" ca="1" si="3"/>
        <v>3.0043521926670467</v>
      </c>
      <c r="AJ36" s="3">
        <f t="shared" ca="1" si="3"/>
        <v>2.5032080088336257</v>
      </c>
      <c r="AK36" s="3">
        <f t="shared" ca="1" si="3"/>
        <v>2.0910367826766181</v>
      </c>
      <c r="AL36" s="3">
        <f t="shared" ca="1" si="3"/>
        <v>1.7559478150214327</v>
      </c>
      <c r="AM36" s="3">
        <f t="shared" ca="1" si="3"/>
        <v>1.4868279209369861</v>
      </c>
      <c r="AN36" s="3">
        <f t="shared" ca="1" si="3"/>
        <v>1.2741321304615703</v>
      </c>
      <c r="AO36" s="3">
        <f t="shared" ca="1" si="3"/>
        <v>1.1100539789943904</v>
      </c>
      <c r="AP36" s="3">
        <f t="shared" ca="1" si="3"/>
        <v>0.98846123094828031</v>
      </c>
      <c r="AQ36" s="3">
        <f t="shared" ca="1" si="3"/>
        <v>0.90476450575291867</v>
      </c>
      <c r="AR36" s="3">
        <f t="shared" ca="1" si="3"/>
        <v>0.85578766129227379</v>
      </c>
      <c r="AS36" s="21">
        <f t="shared" ca="1" si="4"/>
        <v>0.83966680164602048</v>
      </c>
      <c r="AT36" s="10"/>
    </row>
    <row r="37" spans="2:46" ht="15.75" thickBot="1">
      <c r="D37" s="11"/>
      <c r="E37" s="22">
        <f ca="1">IF(start="n",0,(2*kz*E36+2*kx*F37)/(2*(kx+kz)))</f>
        <v>19.269226720354588</v>
      </c>
      <c r="F37" s="23">
        <f ca="1">IF(start="n",0,(kx*E37+2*kz*F36+kx*G37)/(2*(kx+kz)))</f>
        <v>19.255287090419426</v>
      </c>
      <c r="G37" s="23">
        <f t="shared" ref="G37:AC37" ca="1" si="6">IF(start="n",0,(kx*F37+2*kz*G36+kx*H37)/(2*(kx+kz)))</f>
        <v>19.212966552314239</v>
      </c>
      <c r="H37" s="23">
        <f t="shared" ca="1" si="6"/>
        <v>19.140752059117503</v>
      </c>
      <c r="I37" s="23">
        <f t="shared" ca="1" si="6"/>
        <v>19.036098039533201</v>
      </c>
      <c r="J37" s="23">
        <f t="shared" ca="1" si="6"/>
        <v>18.895402833669984</v>
      </c>
      <c r="K37" s="23">
        <f t="shared" ca="1" si="6"/>
        <v>18.714003932764172</v>
      </c>
      <c r="L37" s="23">
        <f t="shared" ca="1" si="6"/>
        <v>18.486229577138669</v>
      </c>
      <c r="M37" s="23">
        <f t="shared" ca="1" si="6"/>
        <v>18.205568231151052</v>
      </c>
      <c r="N37" s="23">
        <f t="shared" ca="1" si="6"/>
        <v>17.865048262168646</v>
      </c>
      <c r="O37" s="23">
        <f t="shared" ca="1" si="6"/>
        <v>17.457947801252363</v>
      </c>
      <c r="P37" s="23">
        <f t="shared" ca="1" si="6"/>
        <v>16.978946966697265</v>
      </c>
      <c r="Q37" s="23">
        <f t="shared" ca="1" si="6"/>
        <v>16.425719016715735</v>
      </c>
      <c r="R37" s="23">
        <f t="shared" ca="1" si="6"/>
        <v>15.800624973823478</v>
      </c>
      <c r="S37" s="23">
        <f t="shared" ca="1" si="6"/>
        <v>15.11160094734481</v>
      </c>
      <c r="T37" s="23">
        <f t="shared" ca="1" si="6"/>
        <v>14.370950137865243</v>
      </c>
      <c r="U37" s="23">
        <f t="shared" ca="1" si="6"/>
        <v>13.591903144387603</v>
      </c>
      <c r="V37" s="23">
        <f t="shared" ca="1" si="6"/>
        <v>12.785917702570437</v>
      </c>
      <c r="W37" s="23">
        <f t="shared" ca="1" si="6"/>
        <v>11.961602255087666</v>
      </c>
      <c r="X37" s="23">
        <f ca="1">IF(start="n",0,(kx*W37+2*kz*X36+kx*Y37)/(2*(kx+kz)))</f>
        <v>11.124752210414169</v>
      </c>
      <c r="Y37" s="23">
        <f ca="1">IF(start="n",0,(kx*X37+2*kz*Y36+kx*Z37)/(2*(kx+kz)))</f>
        <v>10.278846133724272</v>
      </c>
      <c r="Z37" s="23">
        <f ca="1">IF(start="n",0,(kx*Y37+2*kz*Z36+kx*AA37)/(2*(kx+kz)))</f>
        <v>9.4256509415899963</v>
      </c>
      <c r="AA37" s="23">
        <f ca="1">IF(start="n",0,(kx*Z37+2*kz*AA36+kx*AB37)/(2*(kx+kz)))</f>
        <v>8.5659156708966151</v>
      </c>
      <c r="AB37" s="23">
        <f t="shared" ca="1" si="6"/>
        <v>7.700442000879347</v>
      </c>
      <c r="AC37" s="23">
        <f t="shared" ca="1" si="6"/>
        <v>6.8321297446550444</v>
      </c>
      <c r="AD37" s="23">
        <f ca="1">IF(start="n",0,(kx*AC37+2*kz*AD36+kx*AE37)/(2*(kx+kz)))</f>
        <v>5.9696720526431157</v>
      </c>
      <c r="AE37" s="23">
        <f ca="1">IF(start="n",0,(kx*AD37+2*kz*AE36+kx*AG37)/(2*(kx+kz)))</f>
        <v>5.1323537617190365</v>
      </c>
      <c r="AF37" s="36">
        <f ca="1">AE37</f>
        <v>5.1323537617190365</v>
      </c>
      <c r="AG37" s="23">
        <f t="shared" ref="AG37:AR37" ca="1" si="7">IF(start="n",0,(kx*AF37+2*kz*AG36+kx*AH37)/(2*(kx+kz)))</f>
        <v>4.3507998914126098</v>
      </c>
      <c r="AH37" s="23">
        <f t="shared" ca="1" si="7"/>
        <v>3.6532175923435557</v>
      </c>
      <c r="AI37" s="23">
        <f t="shared" ca="1" si="7"/>
        <v>3.0522463796413102</v>
      </c>
      <c r="AJ37" s="23">
        <f t="shared" ca="1" si="7"/>
        <v>2.5470635408875926</v>
      </c>
      <c r="AK37" s="23">
        <f t="shared" ca="1" si="7"/>
        <v>2.1295917662418091</v>
      </c>
      <c r="AL37" s="23">
        <f t="shared" ca="1" si="7"/>
        <v>1.7892299587264078</v>
      </c>
      <c r="AM37" s="23">
        <f t="shared" ca="1" si="7"/>
        <v>1.5154324386209574</v>
      </c>
      <c r="AN37" s="23">
        <f t="shared" ca="1" si="7"/>
        <v>1.2988439538834504</v>
      </c>
      <c r="AO37" s="23">
        <f t="shared" ca="1" si="7"/>
        <v>1.1316791159897044</v>
      </c>
      <c r="AP37" s="23">
        <f t="shared" ca="1" si="7"/>
        <v>1.0077645520865863</v>
      </c>
      <c r="AQ37" s="23">
        <f t="shared" ca="1" si="7"/>
        <v>0.92245663046008008</v>
      </c>
      <c r="AR37" s="23">
        <f t="shared" ca="1" si="7"/>
        <v>0.87253295824789645</v>
      </c>
      <c r="AS37" s="24">
        <f ca="1">IF(start="n",0,(2*kx*AR37+2*kz*AS36)/(2*(kx+kz)))</f>
        <v>0.85609987994695846</v>
      </c>
      <c r="AT37" s="10"/>
    </row>
    <row r="38" spans="2:46" ht="15.75" thickTop="1">
      <c r="D38" s="11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0"/>
    </row>
    <row r="39" spans="2:46">
      <c r="D39" s="11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</row>
    <row r="40" spans="2:46" ht="15.75" thickBot="1"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5"/>
    </row>
    <row r="41" spans="2:46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2:46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2:46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2:46" ht="15.75" thickBot="1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2:46">
      <c r="B45" s="1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8"/>
    </row>
    <row r="46" spans="2:46"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10"/>
    </row>
    <row r="47" spans="2:46">
      <c r="B47" s="11"/>
      <c r="C47" s="9"/>
      <c r="D47" s="9"/>
      <c r="E47" s="56" t="s">
        <v>13</v>
      </c>
      <c r="F47" s="57"/>
      <c r="G47" s="57"/>
      <c r="H47" s="57"/>
      <c r="I47" s="58" t="s">
        <v>12</v>
      </c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</row>
    <row r="48" spans="2:46" ht="15" customHeight="1">
      <c r="B48" s="11"/>
      <c r="C48" s="9"/>
      <c r="D48" s="9"/>
      <c r="E48" s="57"/>
      <c r="F48" s="57"/>
      <c r="G48" s="57"/>
      <c r="H48" s="57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10"/>
    </row>
    <row r="49" spans="2:46" ht="15" customHeight="1">
      <c r="B49" s="11"/>
      <c r="C49" s="9"/>
      <c r="D49" s="9"/>
      <c r="E49" s="57"/>
      <c r="F49" s="57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10"/>
    </row>
    <row r="50" spans="2:46" ht="15" customHeight="1">
      <c r="B50" s="11"/>
      <c r="C50" s="9"/>
      <c r="D50" s="9"/>
      <c r="E50" s="57"/>
      <c r="F50" s="57"/>
      <c r="G50" s="57"/>
      <c r="H50" s="57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10"/>
    </row>
    <row r="51" spans="2:46" ht="15" customHeight="1">
      <c r="B51" s="11"/>
      <c r="C51" s="9"/>
      <c r="D51" s="9"/>
      <c r="E51" s="57"/>
      <c r="F51" s="57"/>
      <c r="G51" s="57"/>
      <c r="H51" s="57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10"/>
    </row>
    <row r="52" spans="2:46" ht="15" customHeight="1">
      <c r="B52" s="11"/>
      <c r="C52" s="9"/>
      <c r="D52" s="9"/>
      <c r="E52" s="57"/>
      <c r="F52" s="57"/>
      <c r="G52" s="57"/>
      <c r="H52" s="57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10"/>
    </row>
    <row r="53" spans="2:46" ht="15" customHeight="1">
      <c r="B53" s="11"/>
      <c r="C53" s="9"/>
      <c r="D53" s="9"/>
      <c r="E53" s="57"/>
      <c r="F53" s="57"/>
      <c r="G53" s="57"/>
      <c r="H53" s="57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10"/>
    </row>
    <row r="54" spans="2:46" ht="15" customHeight="1"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10"/>
    </row>
    <row r="55" spans="2:46"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10"/>
    </row>
    <row r="56" spans="2:46"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10"/>
    </row>
    <row r="57" spans="2:46"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10"/>
    </row>
    <row r="58" spans="2:46"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10"/>
    </row>
    <row r="59" spans="2:46"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10"/>
    </row>
    <row r="60" spans="2:46">
      <c r="B60" s="1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</row>
    <row r="61" spans="2:46">
      <c r="B61" s="11"/>
      <c r="C61" s="9"/>
      <c r="D61" s="9"/>
      <c r="E61" s="18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19"/>
      <c r="AT61" s="10"/>
    </row>
    <row r="62" spans="2:46">
      <c r="B62" s="11"/>
      <c r="C62" s="9"/>
      <c r="D62" s="9"/>
      <c r="E62" s="18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19"/>
      <c r="AT62" s="10"/>
    </row>
    <row r="63" spans="2:46">
      <c r="B63" s="11"/>
      <c r="C63" s="9"/>
      <c r="D63" s="9"/>
      <c r="E63" s="1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19"/>
      <c r="AT63" s="10"/>
    </row>
    <row r="64" spans="2:46">
      <c r="B64" s="11"/>
      <c r="C64" s="9"/>
      <c r="D64" s="9"/>
      <c r="E64" s="18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19"/>
      <c r="AT64" s="10"/>
    </row>
    <row r="65" spans="2:46">
      <c r="B65" s="11"/>
      <c r="C65" s="9"/>
      <c r="D65" s="9"/>
      <c r="E65" s="18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19"/>
      <c r="AT65" s="10"/>
    </row>
    <row r="66" spans="2:46">
      <c r="B66" s="11"/>
      <c r="C66" s="9"/>
      <c r="D66" s="9"/>
      <c r="E66" s="18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19"/>
      <c r="AT66" s="10"/>
    </row>
    <row r="67" spans="2:46">
      <c r="B67" s="11"/>
      <c r="C67" s="9"/>
      <c r="D67" s="9"/>
      <c r="E67" s="18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19"/>
      <c r="AT67" s="10"/>
    </row>
    <row r="68" spans="2:46">
      <c r="B68" s="11"/>
      <c r="C68" s="9"/>
      <c r="D68" s="9"/>
      <c r="E68" s="18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19"/>
      <c r="AT68" s="10"/>
    </row>
    <row r="69" spans="2:46" ht="15.75" thickBot="1">
      <c r="B69" s="11"/>
      <c r="C69" s="9"/>
      <c r="D69" s="9"/>
      <c r="E69" s="18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19"/>
      <c r="AT69" s="10"/>
    </row>
    <row r="70" spans="2:46">
      <c r="B70" s="11"/>
      <c r="C70" s="59" t="s">
        <v>9</v>
      </c>
      <c r="D70" s="60"/>
      <c r="E70" s="18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19"/>
      <c r="AT70" s="10"/>
    </row>
    <row r="71" spans="2:46" ht="15.75" thickBot="1">
      <c r="B71" s="11"/>
      <c r="C71" s="61"/>
      <c r="D71" s="62"/>
      <c r="E71" s="18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25"/>
      <c r="AT71" s="10"/>
    </row>
    <row r="72" spans="2:46" ht="16.5" thickTop="1" thickBot="1">
      <c r="B72" s="11"/>
      <c r="C72" s="54">
        <v>0</v>
      </c>
      <c r="D72" s="55"/>
      <c r="E72" s="26">
        <f>E29-$C$72</f>
        <v>20</v>
      </c>
      <c r="F72" s="27">
        <f t="shared" ref="F72:AS72" si="8">F29-$C$72</f>
        <v>20</v>
      </c>
      <c r="G72" s="27">
        <f t="shared" si="8"/>
        <v>20</v>
      </c>
      <c r="H72" s="27">
        <f t="shared" si="8"/>
        <v>20</v>
      </c>
      <c r="I72" s="27">
        <f t="shared" si="8"/>
        <v>20</v>
      </c>
      <c r="J72" s="27">
        <f t="shared" si="8"/>
        <v>20</v>
      </c>
      <c r="K72" s="27">
        <f t="shared" si="8"/>
        <v>20</v>
      </c>
      <c r="L72" s="27">
        <f t="shared" si="8"/>
        <v>20</v>
      </c>
      <c r="M72" s="27">
        <f t="shared" si="8"/>
        <v>20</v>
      </c>
      <c r="N72" s="27">
        <f t="shared" si="8"/>
        <v>20</v>
      </c>
      <c r="O72" s="27">
        <f t="shared" si="8"/>
        <v>20</v>
      </c>
      <c r="P72" s="27">
        <f t="shared" si="8"/>
        <v>20</v>
      </c>
      <c r="Q72" s="27">
        <f t="shared" si="8"/>
        <v>20</v>
      </c>
      <c r="R72" s="29">
        <f t="shared" si="8"/>
        <v>20</v>
      </c>
      <c r="S72" s="31">
        <f t="shared" si="8"/>
        <v>0</v>
      </c>
      <c r="T72" s="28">
        <f t="shared" si="8"/>
        <v>0</v>
      </c>
      <c r="U72" s="28">
        <f t="shared" si="8"/>
        <v>0</v>
      </c>
      <c r="V72" s="28">
        <f t="shared" si="8"/>
        <v>0</v>
      </c>
      <c r="W72" s="28">
        <f t="shared" si="8"/>
        <v>0</v>
      </c>
      <c r="X72" s="28">
        <f t="shared" si="8"/>
        <v>0</v>
      </c>
      <c r="Y72" s="28">
        <f t="shared" si="8"/>
        <v>0</v>
      </c>
      <c r="Z72" s="28">
        <f t="shared" si="8"/>
        <v>0</v>
      </c>
      <c r="AA72" s="28">
        <f t="shared" si="8"/>
        <v>0</v>
      </c>
      <c r="AB72" s="28">
        <f t="shared" si="8"/>
        <v>0</v>
      </c>
      <c r="AC72" s="28">
        <f t="shared" si="8"/>
        <v>0</v>
      </c>
      <c r="AD72" s="28">
        <f t="shared" si="8"/>
        <v>0</v>
      </c>
      <c r="AE72" s="30">
        <f t="shared" si="8"/>
        <v>0</v>
      </c>
      <c r="AF72" s="26">
        <f t="shared" si="8"/>
        <v>0</v>
      </c>
      <c r="AG72" s="27">
        <f t="shared" si="8"/>
        <v>0</v>
      </c>
      <c r="AH72" s="27">
        <f t="shared" si="8"/>
        <v>0</v>
      </c>
      <c r="AI72" s="27">
        <f t="shared" si="8"/>
        <v>0</v>
      </c>
      <c r="AJ72" s="27">
        <f t="shared" si="8"/>
        <v>0</v>
      </c>
      <c r="AK72" s="27">
        <f t="shared" si="8"/>
        <v>0</v>
      </c>
      <c r="AL72" s="27">
        <f t="shared" si="8"/>
        <v>0</v>
      </c>
      <c r="AM72" s="27">
        <f t="shared" si="8"/>
        <v>0</v>
      </c>
      <c r="AN72" s="27">
        <f t="shared" si="8"/>
        <v>0</v>
      </c>
      <c r="AO72" s="27">
        <f t="shared" si="8"/>
        <v>0</v>
      </c>
      <c r="AP72" s="27">
        <f t="shared" si="8"/>
        <v>0</v>
      </c>
      <c r="AQ72" s="27">
        <f t="shared" si="8"/>
        <v>0</v>
      </c>
      <c r="AR72" s="27">
        <f t="shared" si="8"/>
        <v>0</v>
      </c>
      <c r="AS72" s="29">
        <f t="shared" si="8"/>
        <v>0</v>
      </c>
      <c r="AT72" s="10"/>
    </row>
    <row r="73" spans="2:46" ht="16.5" thickTop="1" thickBot="1">
      <c r="B73" s="11"/>
      <c r="C73" s="50">
        <v>-5</v>
      </c>
      <c r="D73" s="51"/>
      <c r="E73" s="20">
        <f ca="1">E30-$C$73</f>
        <v>24.856916801136965</v>
      </c>
      <c r="F73" s="3">
        <f t="shared" ref="F73:AS73" ca="1" si="9">F30-$C$73</f>
        <v>24.854110063535138</v>
      </c>
      <c r="G73" s="3">
        <f t="shared" ca="1" si="9"/>
        <v>24.845562390297374</v>
      </c>
      <c r="H73" s="3">
        <f t="shared" ca="1" si="9"/>
        <v>24.830879700916654</v>
      </c>
      <c r="I73" s="3">
        <f t="shared" ca="1" si="9"/>
        <v>24.80936331869648</v>
      </c>
      <c r="J73" s="3">
        <f t="shared" ca="1" si="9"/>
        <v>24.779936108368872</v>
      </c>
      <c r="K73" s="3">
        <f t="shared" ca="1" si="9"/>
        <v>24.741013269915371</v>
      </c>
      <c r="L73" s="3">
        <f t="shared" ca="1" si="9"/>
        <v>24.69028310941707</v>
      </c>
      <c r="M73" s="3">
        <f t="shared" ca="1" si="9"/>
        <v>24.624343380174498</v>
      </c>
      <c r="N73" s="3">
        <f t="shared" ca="1" si="9"/>
        <v>24.538137787170811</v>
      </c>
      <c r="O73" s="3">
        <f t="shared" ca="1" si="9"/>
        <v>24.424296421710849</v>
      </c>
      <c r="P73" s="3">
        <f t="shared" ca="1" si="9"/>
        <v>24.27351907911223</v>
      </c>
      <c r="Q73" s="3">
        <f t="shared" ca="1" si="9"/>
        <v>24.082495332170993</v>
      </c>
      <c r="R73" s="1">
        <f t="shared" ca="1" si="9"/>
        <v>23.901928083074836</v>
      </c>
      <c r="S73" s="37">
        <f t="shared" ca="1" si="9"/>
        <v>21.453113880657487</v>
      </c>
      <c r="T73" s="32">
        <f t="shared" ca="1" si="9"/>
        <v>20.015867282659919</v>
      </c>
      <c r="U73" s="32">
        <f t="shared" ca="1" si="9"/>
        <v>18.932375181785787</v>
      </c>
      <c r="V73" s="32">
        <f t="shared" ca="1" si="9"/>
        <v>17.979992103335192</v>
      </c>
      <c r="W73" s="32">
        <f t="shared" ca="1" si="9"/>
        <v>17.081514172046603</v>
      </c>
      <c r="X73" s="32">
        <f t="shared" ca="1" si="9"/>
        <v>16.208928213497707</v>
      </c>
      <c r="Y73" s="32">
        <f t="shared" ca="1" si="9"/>
        <v>15.352267636448428</v>
      </c>
      <c r="Z73" s="32">
        <f t="shared" ca="1" si="9"/>
        <v>14.510125439970246</v>
      </c>
      <c r="AA73" s="32">
        <f t="shared" ca="1" si="9"/>
        <v>13.688447849854704</v>
      </c>
      <c r="AB73" s="32">
        <f t="shared" ca="1" si="9"/>
        <v>12.90482098877569</v>
      </c>
      <c r="AC73" s="32">
        <f t="shared" ca="1" si="9"/>
        <v>12.199907109630011</v>
      </c>
      <c r="AD73" s="32">
        <f t="shared" ca="1" si="9"/>
        <v>11.658242909382807</v>
      </c>
      <c r="AE73" s="34">
        <f t="shared" ca="1" si="9"/>
        <v>11.426965585631127</v>
      </c>
      <c r="AF73" s="3">
        <f t="shared" ca="1" si="9"/>
        <v>5.811085327808347</v>
      </c>
      <c r="AG73" s="3">
        <f t="shared" ca="1" si="9"/>
        <v>5.7701146659074816</v>
      </c>
      <c r="AH73" s="3">
        <f t="shared" ca="1" si="9"/>
        <v>5.6840418065118117</v>
      </c>
      <c r="AI73" s="3">
        <f t="shared" ca="1" si="9"/>
        <v>5.5865998629410196</v>
      </c>
      <c r="AJ73" s="3">
        <f t="shared" ca="1" si="9"/>
        <v>5.4950458830005227</v>
      </c>
      <c r="AK73" s="3">
        <f t="shared" ca="1" si="9"/>
        <v>5.4157077788082368</v>
      </c>
      <c r="AL73" s="3">
        <f t="shared" ca="1" si="9"/>
        <v>5.3497234367814235</v>
      </c>
      <c r="AM73" s="3">
        <f t="shared" ca="1" si="9"/>
        <v>5.2962297687351434</v>
      </c>
      <c r="AN73" s="3">
        <f t="shared" ca="1" si="9"/>
        <v>5.2538058275484278</v>
      </c>
      <c r="AO73" s="3">
        <f t="shared" ca="1" si="9"/>
        <v>5.2210487062236171</v>
      </c>
      <c r="AP73" s="3">
        <f t="shared" ca="1" si="9"/>
        <v>5.1967742753773969</v>
      </c>
      <c r="AQ73" s="3">
        <f t="shared" ca="1" si="9"/>
        <v>5.1800703844437894</v>
      </c>
      <c r="AR73" s="3">
        <f t="shared" ca="1" si="9"/>
        <v>5.1702985946016993</v>
      </c>
      <c r="AS73" s="21">
        <f t="shared" ca="1" si="9"/>
        <v>5.1670827088528828</v>
      </c>
      <c r="AT73" s="10"/>
    </row>
    <row r="74" spans="2:46" ht="15.75" thickTop="1">
      <c r="B74" s="11"/>
      <c r="C74" s="50">
        <v>-10</v>
      </c>
      <c r="D74" s="51"/>
      <c r="E74" s="20">
        <f ca="1">E31-$C$74</f>
        <v>29.719447077477582</v>
      </c>
      <c r="F74" s="3">
        <f t="shared" ref="F74:AS74" ca="1" si="10">F31-$C$74</f>
        <v>29.713961062706218</v>
      </c>
      <c r="G74" s="3">
        <f t="shared" ca="1" si="10"/>
        <v>29.697259796737697</v>
      </c>
      <c r="H74" s="3">
        <f t="shared" ca="1" si="10"/>
        <v>29.668593094672765</v>
      </c>
      <c r="I74" s="3">
        <f t="shared" ca="1" si="10"/>
        <v>29.626637465500394</v>
      </c>
      <c r="J74" s="3">
        <f t="shared" ca="1" si="10"/>
        <v>29.569367844863642</v>
      </c>
      <c r="K74" s="3">
        <f t="shared" ca="1" si="10"/>
        <v>29.493833861875544</v>
      </c>
      <c r="L74" s="3">
        <f t="shared" ca="1" si="10"/>
        <v>29.395775787578419</v>
      </c>
      <c r="M74" s="3">
        <f t="shared" ca="1" si="10"/>
        <v>29.268952624110117</v>
      </c>
      <c r="N74" s="3">
        <f t="shared" ca="1" si="10"/>
        <v>29.103911346797904</v>
      </c>
      <c r="O74" s="3">
        <f t="shared" ca="1" si="10"/>
        <v>28.885528820560356</v>
      </c>
      <c r="P74" s="3">
        <f t="shared" ca="1" si="10"/>
        <v>28.587284562567074</v>
      </c>
      <c r="Q74" s="3">
        <f t="shared" ca="1" si="10"/>
        <v>28.154534166496909</v>
      </c>
      <c r="R74" s="3">
        <f t="shared" ca="1" si="10"/>
        <v>27.442721667957358</v>
      </c>
      <c r="S74" s="3">
        <f t="shared" ca="1" si="10"/>
        <v>25.9473300784476</v>
      </c>
      <c r="T74" s="3">
        <f t="shared" ca="1" si="10"/>
        <v>24.838990034098202</v>
      </c>
      <c r="U74" s="3">
        <f t="shared" ca="1" si="10"/>
        <v>23.866820670574015</v>
      </c>
      <c r="V74" s="3">
        <f t="shared" ca="1" si="10"/>
        <v>22.953039529754193</v>
      </c>
      <c r="W74" s="3">
        <f t="shared" ca="1" si="10"/>
        <v>22.06856818567676</v>
      </c>
      <c r="X74" s="3">
        <f t="shared" ca="1" si="10"/>
        <v>21.2009655227479</v>
      </c>
      <c r="Y74" s="3">
        <f t="shared" ca="1" si="10"/>
        <v>20.345008446162879</v>
      </c>
      <c r="Z74" s="3">
        <f t="shared" ca="1" si="10"/>
        <v>19.499893136788927</v>
      </c>
      <c r="AA74" s="3">
        <f t="shared" ca="1" si="10"/>
        <v>18.66942248533644</v>
      </c>
      <c r="AB74" s="3">
        <f t="shared" ca="1" si="10"/>
        <v>17.865464497809022</v>
      </c>
      <c r="AC74" s="3">
        <f t="shared" ca="1" si="10"/>
        <v>17.118282270180778</v>
      </c>
      <c r="AD74" s="3">
        <f t="shared" ca="1" si="10"/>
        <v>16.503049471135043</v>
      </c>
      <c r="AE74" s="34">
        <f t="shared" ca="1" si="10"/>
        <v>16.195688261879447</v>
      </c>
      <c r="AF74" s="3">
        <f t="shared" ca="1" si="10"/>
        <v>11.704111979418425</v>
      </c>
      <c r="AG74" s="3">
        <f t="shared" ca="1" si="10"/>
        <v>11.585331529309768</v>
      </c>
      <c r="AH74" s="3">
        <f t="shared" ca="1" si="10"/>
        <v>11.379452697198746</v>
      </c>
      <c r="AI74" s="3">
        <f t="shared" ca="1" si="10"/>
        <v>11.167311762251742</v>
      </c>
      <c r="AJ74" s="3">
        <f t="shared" ca="1" si="10"/>
        <v>10.977875890252836</v>
      </c>
      <c r="AK74" s="3">
        <f t="shared" ca="1" si="10"/>
        <v>10.818061795450999</v>
      </c>
      <c r="AL74" s="3">
        <f t="shared" ca="1" si="10"/>
        <v>10.686956199582315</v>
      </c>
      <c r="AM74" s="3">
        <f t="shared" ca="1" si="10"/>
        <v>10.58138981061072</v>
      </c>
      <c r="AN74" s="3">
        <f t="shared" ca="1" si="10"/>
        <v>10.497944835234952</v>
      </c>
      <c r="AO74" s="3">
        <f t="shared" ca="1" si="10"/>
        <v>10.433614721968643</v>
      </c>
      <c r="AP74" s="3">
        <f t="shared" ca="1" si="10"/>
        <v>10.385978010842182</v>
      </c>
      <c r="AQ74" s="3">
        <f t="shared" ca="1" si="10"/>
        <v>10.353208667796061</v>
      </c>
      <c r="AR74" s="3">
        <f t="shared" ca="1" si="10"/>
        <v>10.334041285110127</v>
      </c>
      <c r="AS74" s="21">
        <f t="shared" ca="1" si="10"/>
        <v>10.327733646208131</v>
      </c>
      <c r="AT74" s="10"/>
    </row>
    <row r="75" spans="2:46">
      <c r="B75" s="11"/>
      <c r="C75" s="50">
        <v>-15</v>
      </c>
      <c r="D75" s="51"/>
      <c r="E75" s="20">
        <f ca="1">E32-$C$75</f>
        <v>34.592949383360924</v>
      </c>
      <c r="F75" s="3">
        <f t="shared" ref="F75:AS75" ca="1" si="11">F32-$C$75</f>
        <v>34.585027313074463</v>
      </c>
      <c r="G75" s="3">
        <f t="shared" ca="1" si="11"/>
        <v>34.560922639274423</v>
      </c>
      <c r="H75" s="3">
        <f t="shared" ca="1" si="11"/>
        <v>34.519595415536315</v>
      </c>
      <c r="I75" s="3">
        <f t="shared" ca="1" si="11"/>
        <v>34.459225603768701</v>
      </c>
      <c r="J75" s="3">
        <f t="shared" ca="1" si="11"/>
        <v>34.37706394370975</v>
      </c>
      <c r="K75" s="3">
        <f t="shared" ca="1" si="11"/>
        <v>34.269178545144747</v>
      </c>
      <c r="L75" s="3">
        <f t="shared" ca="1" si="11"/>
        <v>34.130033554910952</v>
      </c>
      <c r="M75" s="3">
        <f t="shared" ca="1" si="11"/>
        <v>33.951779981889658</v>
      </c>
      <c r="N75" s="3">
        <f t="shared" ca="1" si="11"/>
        <v>33.72302615535034</v>
      </c>
      <c r="O75" s="3">
        <f t="shared" ca="1" si="11"/>
        <v>33.426622951165605</v>
      </c>
      <c r="P75" s="3">
        <f t="shared" ca="1" si="11"/>
        <v>33.035556184098802</v>
      </c>
      <c r="Q75" s="3">
        <f t="shared" ca="1" si="11"/>
        <v>32.505635103292214</v>
      </c>
      <c r="R75" s="3">
        <f t="shared" ca="1" si="11"/>
        <v>31.767094343810097</v>
      </c>
      <c r="S75" s="3">
        <f t="shared" ca="1" si="11"/>
        <v>30.753804305867416</v>
      </c>
      <c r="T75" s="3">
        <f t="shared" ca="1" si="11"/>
        <v>29.770904693685601</v>
      </c>
      <c r="U75" s="3">
        <f t="shared" ca="1" si="11"/>
        <v>28.837626559221832</v>
      </c>
      <c r="V75" s="3">
        <f t="shared" ca="1" si="11"/>
        <v>27.938384631382998</v>
      </c>
      <c r="W75" s="3">
        <f t="shared" ca="1" si="11"/>
        <v>27.06013384510247</v>
      </c>
      <c r="X75" s="3">
        <f t="shared" ca="1" si="11"/>
        <v>26.195142729575984</v>
      </c>
      <c r="Y75" s="3">
        <f t="shared" ca="1" si="11"/>
        <v>25.339587562557348</v>
      </c>
      <c r="Z75" s="3">
        <f t="shared" ca="1" si="11"/>
        <v>24.492570807828194</v>
      </c>
      <c r="AA75" s="3">
        <f t="shared" ca="1" si="11"/>
        <v>23.656166153373903</v>
      </c>
      <c r="AB75" s="3">
        <f t="shared" ca="1" si="11"/>
        <v>22.837076617859438</v>
      </c>
      <c r="AC75" s="3">
        <f t="shared" ca="1" si="11"/>
        <v>22.052307555889517</v>
      </c>
      <c r="AD75" s="3">
        <f t="shared" ca="1" si="11"/>
        <v>21.349113676239977</v>
      </c>
      <c r="AE75" s="33">
        <f t="shared" ca="1" si="11"/>
        <v>20.88832705262385</v>
      </c>
      <c r="AF75" s="3">
        <f t="shared" ca="1" si="11"/>
        <v>17.834699531245818</v>
      </c>
      <c r="AG75" s="3">
        <f t="shared" ca="1" si="11"/>
        <v>17.48764677471442</v>
      </c>
      <c r="AH75" s="3">
        <f t="shared" ca="1" si="11"/>
        <v>17.081125690721663</v>
      </c>
      <c r="AI75" s="3">
        <f t="shared" ca="1" si="11"/>
        <v>16.725318598614372</v>
      </c>
      <c r="AJ75" s="3">
        <f t="shared" ca="1" si="11"/>
        <v>16.431084120308078</v>
      </c>
      <c r="AK75" s="3">
        <f t="shared" ca="1" si="11"/>
        <v>16.191707313160613</v>
      </c>
      <c r="AL75" s="3">
        <f t="shared" ca="1" si="11"/>
        <v>15.998649755486115</v>
      </c>
      <c r="AM75" s="3">
        <f t="shared" ca="1" si="11"/>
        <v>15.844428438890471</v>
      </c>
      <c r="AN75" s="3">
        <f t="shared" ca="1" si="11"/>
        <v>15.722968980812016</v>
      </c>
      <c r="AO75" s="3">
        <f t="shared" ca="1" si="11"/>
        <v>15.62948733557382</v>
      </c>
      <c r="AP75" s="3">
        <f t="shared" ca="1" si="11"/>
        <v>15.560314378226629</v>
      </c>
      <c r="AQ75" s="3">
        <f t="shared" ca="1" si="11"/>
        <v>15.512744990788143</v>
      </c>
      <c r="AR75" s="3">
        <f t="shared" ca="1" si="11"/>
        <v>15.484924231834617</v>
      </c>
      <c r="AS75" s="21">
        <f t="shared" ca="1" si="11"/>
        <v>15.475769305759389</v>
      </c>
      <c r="AT75" s="10"/>
    </row>
    <row r="76" spans="2:46">
      <c r="B76" s="11"/>
      <c r="C76" s="50">
        <v>-20</v>
      </c>
      <c r="D76" s="51"/>
      <c r="E76" s="20">
        <f ca="1">E33-$C$76</f>
        <v>39.482295829817197</v>
      </c>
      <c r="F76" s="3">
        <f t="shared" ref="F76:AS76" ca="1" si="12">F33-$C$76</f>
        <v>39.472276166956277</v>
      </c>
      <c r="G76" s="3">
        <f t="shared" ca="1" si="12"/>
        <v>39.441808031749218</v>
      </c>
      <c r="H76" s="3">
        <f t="shared" ca="1" si="12"/>
        <v>39.389640324429379</v>
      </c>
      <c r="I76" s="3">
        <f t="shared" ca="1" si="12"/>
        <v>39.313605590328351</v>
      </c>
      <c r="J76" s="3">
        <f t="shared" ca="1" si="12"/>
        <v>39.21048378106191</v>
      </c>
      <c r="K76" s="3">
        <f t="shared" ca="1" si="12"/>
        <v>39.07578282008275</v>
      </c>
      <c r="L76" s="3">
        <f t="shared" ca="1" si="12"/>
        <v>38.90339990503098</v>
      </c>
      <c r="M76" s="3">
        <f t="shared" ca="1" si="12"/>
        <v>38.685107593187212</v>
      </c>
      <c r="N76" s="3">
        <f t="shared" ca="1" si="12"/>
        <v>38.409790341548202</v>
      </c>
      <c r="O76" s="3">
        <f t="shared" ca="1" si="12"/>
        <v>38.062380644652933</v>
      </c>
      <c r="P76" s="3">
        <f t="shared" ca="1" si="12"/>
        <v>37.622682119370317</v>
      </c>
      <c r="Q76" s="3">
        <f t="shared" ca="1" si="12"/>
        <v>37.065355718763051</v>
      </c>
      <c r="R76" s="3">
        <f t="shared" ca="1" si="12"/>
        <v>36.366216298123398</v>
      </c>
      <c r="S76" s="3">
        <f t="shared" ca="1" si="12"/>
        <v>35.529888107526368</v>
      </c>
      <c r="T76" s="3">
        <f t="shared" ca="1" si="12"/>
        <v>34.653197875554952</v>
      </c>
      <c r="U76" s="3">
        <f t="shared" ca="1" si="12"/>
        <v>33.774396241244716</v>
      </c>
      <c r="V76" s="3">
        <f t="shared" ca="1" si="12"/>
        <v>32.902738591453499</v>
      </c>
      <c r="W76" s="3">
        <f t="shared" ca="1" si="12"/>
        <v>32.038439833774142</v>
      </c>
      <c r="X76" s="3">
        <f t="shared" ca="1" si="12"/>
        <v>31.179883987896215</v>
      </c>
      <c r="Y76" s="3">
        <f t="shared" ca="1" si="12"/>
        <v>30.325628266662335</v>
      </c>
      <c r="Z76" s="3">
        <f t="shared" ca="1" si="12"/>
        <v>29.474636378592603</v>
      </c>
      <c r="AA76" s="3">
        <f t="shared" ca="1" si="12"/>
        <v>28.625594702471545</v>
      </c>
      <c r="AB76" s="3">
        <f t="shared" ca="1" si="12"/>
        <v>27.774368264365314</v>
      </c>
      <c r="AC76" s="3">
        <f t="shared" ca="1" si="12"/>
        <v>26.904757659277877</v>
      </c>
      <c r="AD76" s="3">
        <f t="shared" ca="1" si="12"/>
        <v>25.952770625311494</v>
      </c>
      <c r="AE76" s="33">
        <f t="shared" ca="1" si="12"/>
        <v>24.659392596136001</v>
      </c>
      <c r="AF76" s="3">
        <f t="shared" ca="1" si="12"/>
        <v>24.659392596136001</v>
      </c>
      <c r="AG76" s="3">
        <f t="shared" ca="1" si="12"/>
        <v>23.449430347580432</v>
      </c>
      <c r="AH76" s="3">
        <f t="shared" ca="1" si="12"/>
        <v>22.732084692359109</v>
      </c>
      <c r="AI76" s="3">
        <f t="shared" ca="1" si="12"/>
        <v>22.221752821176</v>
      </c>
      <c r="AJ76" s="3">
        <f t="shared" ca="1" si="12"/>
        <v>21.829434679204496</v>
      </c>
      <c r="AK76" s="3">
        <f t="shared" ca="1" si="12"/>
        <v>21.519033581397252</v>
      </c>
      <c r="AL76" s="3">
        <f t="shared" ca="1" si="12"/>
        <v>21.271507070311063</v>
      </c>
      <c r="AM76" s="3">
        <f t="shared" ca="1" si="12"/>
        <v>21.074705208653036</v>
      </c>
      <c r="AN76" s="3">
        <f t="shared" ca="1" si="12"/>
        <v>20.920015313548824</v>
      </c>
      <c r="AO76" s="3">
        <f t="shared" ca="1" si="12"/>
        <v>20.801051261287991</v>
      </c>
      <c r="AP76" s="3">
        <f t="shared" ca="1" si="12"/>
        <v>20.713047175702368</v>
      </c>
      <c r="AQ76" s="3">
        <f t="shared" ca="1" si="12"/>
        <v>20.652532685295267</v>
      </c>
      <c r="AR76" s="3">
        <f t="shared" ca="1" si="12"/>
        <v>20.617141345680807</v>
      </c>
      <c r="AS76" s="21">
        <f t="shared" ca="1" si="12"/>
        <v>20.605495113160192</v>
      </c>
      <c r="AT76" s="10"/>
    </row>
    <row r="77" spans="2:46">
      <c r="B77" s="11"/>
      <c r="C77" s="50">
        <v>-25</v>
      </c>
      <c r="D77" s="51"/>
      <c r="E77" s="20">
        <f ca="1">E34-$C$77</f>
        <v>44.391681601995309</v>
      </c>
      <c r="F77" s="3">
        <f t="shared" ref="F77:AS77" ca="1" si="13">F34-$C$77</f>
        <v>44.379973493184238</v>
      </c>
      <c r="G77" s="3">
        <f t="shared" ca="1" si="13"/>
        <v>44.344392996336794</v>
      </c>
      <c r="H77" s="3">
        <f t="shared" ca="1" si="13"/>
        <v>44.28355226010364</v>
      </c>
      <c r="I77" s="3">
        <f t="shared" ca="1" si="13"/>
        <v>44.195072652053412</v>
      </c>
      <c r="J77" s="3">
        <f t="shared" ca="1" si="13"/>
        <v>44.075482770126783</v>
      </c>
      <c r="K77" s="3">
        <f t="shared" ca="1" si="13"/>
        <v>43.920069049093364</v>
      </c>
      <c r="L77" s="3">
        <f t="shared" ca="1" si="13"/>
        <v>43.722675651943028</v>
      </c>
      <c r="M77" s="3">
        <f t="shared" ca="1" si="13"/>
        <v>43.475460144279992</v>
      </c>
      <c r="N77" s="3">
        <f t="shared" ca="1" si="13"/>
        <v>43.168646973002325</v>
      </c>
      <c r="O77" s="3">
        <f t="shared" ca="1" si="13"/>
        <v>42.790427166527607</v>
      </c>
      <c r="P77" s="3">
        <f t="shared" ca="1" si="13"/>
        <v>42.327435929966498</v>
      </c>
      <c r="Q77" s="3">
        <f t="shared" ca="1" si="13"/>
        <v>41.766889354266283</v>
      </c>
      <c r="R77" s="3">
        <f t="shared" ca="1" si="13"/>
        <v>41.102527022394071</v>
      </c>
      <c r="S77" s="3">
        <f t="shared" ca="1" si="13"/>
        <v>40.346333950559711</v>
      </c>
      <c r="T77" s="3">
        <f t="shared" ca="1" si="13"/>
        <v>39.537602459763121</v>
      </c>
      <c r="U77" s="3">
        <f t="shared" ca="1" si="13"/>
        <v>38.704021938748582</v>
      </c>
      <c r="V77" s="3">
        <f t="shared" ca="1" si="13"/>
        <v>37.85973365941215</v>
      </c>
      <c r="W77" s="3">
        <f t="shared" ca="1" si="13"/>
        <v>37.011002910644379</v>
      </c>
      <c r="X77" s="3">
        <f t="shared" ca="1" si="13"/>
        <v>36.160325121572399</v>
      </c>
      <c r="Y77" s="3">
        <f t="shared" ca="1" si="13"/>
        <v>35.308405137603181</v>
      </c>
      <c r="Z77" s="3">
        <f t="shared" ca="1" si="13"/>
        <v>34.45475173740833</v>
      </c>
      <c r="AA77" s="3">
        <f t="shared" ca="1" si="13"/>
        <v>33.597208013554365</v>
      </c>
      <c r="AB77" s="3">
        <f t="shared" ca="1" si="13"/>
        <v>32.730044077852391</v>
      </c>
      <c r="AC77" s="3">
        <f t="shared" ca="1" si="13"/>
        <v>31.839584191545182</v>
      </c>
      <c r="AD77" s="3">
        <f t="shared" ca="1" si="13"/>
        <v>30.897818569592129</v>
      </c>
      <c r="AE77" s="3">
        <f t="shared" ca="1" si="13"/>
        <v>29.873856119717253</v>
      </c>
      <c r="AF77" s="35">
        <f t="shared" ca="1" si="13"/>
        <v>29.873856119717253</v>
      </c>
      <c r="AG77" s="3">
        <f t="shared" ca="1" si="13"/>
        <v>28.918597327112188</v>
      </c>
      <c r="AH77" s="3">
        <f t="shared" ca="1" si="13"/>
        <v>28.176029909958352</v>
      </c>
      <c r="AI77" s="3">
        <f t="shared" ca="1" si="13"/>
        <v>27.600173314526025</v>
      </c>
      <c r="AJ77" s="3">
        <f t="shared" ca="1" si="13"/>
        <v>27.14586819393665</v>
      </c>
      <c r="AK77" s="3">
        <f t="shared" ca="1" si="13"/>
        <v>26.783485262912841</v>
      </c>
      <c r="AL77" s="3">
        <f t="shared" ca="1" si="13"/>
        <v>26.493639735707852</v>
      </c>
      <c r="AM77" s="3">
        <f t="shared" ca="1" si="13"/>
        <v>26.262870011861782</v>
      </c>
      <c r="AN77" s="3">
        <f t="shared" ca="1" si="13"/>
        <v>26.081335803442254</v>
      </c>
      <c r="AO77" s="3">
        <f t="shared" ca="1" si="13"/>
        <v>25.941655220326957</v>
      </c>
      <c r="AP77" s="3">
        <f t="shared" ca="1" si="13"/>
        <v>25.838290377999577</v>
      </c>
      <c r="AQ77" s="3">
        <f t="shared" ca="1" si="13"/>
        <v>25.76719722900976</v>
      </c>
      <c r="AR77" s="3">
        <f t="shared" ca="1" si="13"/>
        <v>25.725613352433147</v>
      </c>
      <c r="AS77" s="21">
        <f t="shared" ca="1" si="13"/>
        <v>25.711928455519764</v>
      </c>
      <c r="AT77" s="10"/>
    </row>
    <row r="78" spans="2:46">
      <c r="B78" s="11"/>
      <c r="C78" s="50">
        <v>-30</v>
      </c>
      <c r="D78" s="51"/>
      <c r="E78" s="20">
        <f ca="1">E35-$C$78</f>
        <v>49.324483591795556</v>
      </c>
      <c r="F78" s="3">
        <f t="shared" ref="F78:AS78" ca="1" si="14">F35-$C$78</f>
        <v>49.31154320744858</v>
      </c>
      <c r="G78" s="3">
        <f t="shared" ca="1" si="14"/>
        <v>49.272238200310085</v>
      </c>
      <c r="H78" s="3">
        <f t="shared" ca="1" si="14"/>
        <v>49.205103067594976</v>
      </c>
      <c r="I78" s="3">
        <f t="shared" ca="1" si="14"/>
        <v>49.107649987654881</v>
      </c>
      <c r="J78" s="3">
        <f t="shared" ca="1" si="14"/>
        <v>48.97630559829846</v>
      </c>
      <c r="K78" s="3">
        <f t="shared" ca="1" si="14"/>
        <v>48.806334954220901</v>
      </c>
      <c r="L78" s="3">
        <f t="shared" ca="1" si="14"/>
        <v>48.591773509367769</v>
      </c>
      <c r="M78" s="3">
        <f t="shared" ca="1" si="14"/>
        <v>48.325410358987426</v>
      </c>
      <c r="N78" s="3">
        <f t="shared" ca="1" si="14"/>
        <v>47.998910239653497</v>
      </c>
      <c r="O78" s="3">
        <f t="shared" ca="1" si="14"/>
        <v>47.603245118488665</v>
      </c>
      <c r="P78" s="3">
        <f t="shared" ca="1" si="14"/>
        <v>47.129745079701785</v>
      </c>
      <c r="Q78" s="3">
        <f t="shared" ca="1" si="14"/>
        <v>46.572238745941512</v>
      </c>
      <c r="R78" s="3">
        <f t="shared" ca="1" si="14"/>
        <v>45.930668486626885</v>
      </c>
      <c r="S78" s="3">
        <f t="shared" ca="1" si="14"/>
        <v>45.215318212555275</v>
      </c>
      <c r="T78" s="3">
        <f t="shared" ca="1" si="14"/>
        <v>44.446856074189256</v>
      </c>
      <c r="U78" s="3">
        <f t="shared" ca="1" si="14"/>
        <v>43.644355394574333</v>
      </c>
      <c r="V78" s="3">
        <f t="shared" ca="1" si="14"/>
        <v>42.82117119680214</v>
      </c>
      <c r="W78" s="3">
        <f t="shared" ca="1" si="14"/>
        <v>41.98551302781884</v>
      </c>
      <c r="X78" s="3">
        <f t="shared" ca="1" si="14"/>
        <v>41.142008450145816</v>
      </c>
      <c r="Y78" s="3">
        <f t="shared" ca="1" si="14"/>
        <v>40.29291542476966</v>
      </c>
      <c r="Z78" s="3">
        <f t="shared" ca="1" si="14"/>
        <v>39.438757419883189</v>
      </c>
      <c r="AA78" s="3">
        <f t="shared" ca="1" si="14"/>
        <v>38.578441536485201</v>
      </c>
      <c r="AB78" s="3">
        <f t="shared" ca="1" si="14"/>
        <v>37.709015841944698</v>
      </c>
      <c r="AC78" s="3">
        <f t="shared" ca="1" si="14"/>
        <v>36.825716459458334</v>
      </c>
      <c r="AD78" s="3">
        <f t="shared" ca="1" si="14"/>
        <v>35.925063341794583</v>
      </c>
      <c r="AE78" s="3">
        <f t="shared" ca="1" si="14"/>
        <v>35.019615986028697</v>
      </c>
      <c r="AF78" s="35">
        <f t="shared" ca="1" si="14"/>
        <v>35.019615986028697</v>
      </c>
      <c r="AG78" s="3">
        <f t="shared" ca="1" si="14"/>
        <v>34.175072931192723</v>
      </c>
      <c r="AH78" s="3">
        <f t="shared" ca="1" si="14"/>
        <v>33.453264305836079</v>
      </c>
      <c r="AI78" s="3">
        <f t="shared" ca="1" si="14"/>
        <v>32.8570423330331</v>
      </c>
      <c r="AJ78" s="3">
        <f t="shared" ca="1" si="14"/>
        <v>32.370379519103246</v>
      </c>
      <c r="AK78" s="3">
        <f t="shared" ca="1" si="14"/>
        <v>31.975399540609605</v>
      </c>
      <c r="AL78" s="3">
        <f t="shared" ca="1" si="14"/>
        <v>31.656696597745718</v>
      </c>
      <c r="AM78" s="3">
        <f t="shared" ca="1" si="14"/>
        <v>31.401799299643983</v>
      </c>
      <c r="AN78" s="3">
        <f t="shared" ca="1" si="14"/>
        <v>31.200802668031454</v>
      </c>
      <c r="AO78" s="3">
        <f t="shared" ca="1" si="14"/>
        <v>31.045943438578007</v>
      </c>
      <c r="AP78" s="3">
        <f t="shared" ca="1" si="14"/>
        <v>30.931261886959227</v>
      </c>
      <c r="AQ78" s="3">
        <f t="shared" ca="1" si="14"/>
        <v>30.852352500311042</v>
      </c>
      <c r="AR78" s="3">
        <f t="shared" ca="1" si="14"/>
        <v>30.806186379522259</v>
      </c>
      <c r="AS78" s="21">
        <f t="shared" ca="1" si="14"/>
        <v>30.790992004052576</v>
      </c>
      <c r="AT78" s="10"/>
    </row>
    <row r="79" spans="2:46">
      <c r="B79" s="11"/>
      <c r="C79" s="50">
        <v>-35</v>
      </c>
      <c r="D79" s="51"/>
      <c r="E79" s="20">
        <f ca="1">E36-$C$79</f>
        <v>54.283166350289754</v>
      </c>
      <c r="F79" s="3">
        <f t="shared" ref="F79:AS79" ca="1" si="15">F36-$C$79</f>
        <v>54.26947754450444</v>
      </c>
      <c r="G79" s="3">
        <f t="shared" ca="1" si="15"/>
        <v>54.227913529860011</v>
      </c>
      <c r="H79" s="3">
        <f t="shared" ca="1" si="15"/>
        <v>54.156971822311284</v>
      </c>
      <c r="I79" s="3">
        <f t="shared" ca="1" si="15"/>
        <v>54.054118632672662</v>
      </c>
      <c r="J79" s="3">
        <f t="shared" ca="1" si="15"/>
        <v>53.915754681191281</v>
      </c>
      <c r="K79" s="3">
        <f t="shared" ca="1" si="15"/>
        <v>53.737191660124019</v>
      </c>
      <c r="L79" s="3">
        <f t="shared" ca="1" si="15"/>
        <v>53.512673072319728</v>
      </c>
      <c r="M79" s="3">
        <f t="shared" ca="1" si="15"/>
        <v>53.235497542648446</v>
      </c>
      <c r="N79" s="3">
        <f t="shared" ca="1" si="15"/>
        <v>52.898338508135588</v>
      </c>
      <c r="O79" s="3">
        <f t="shared" ca="1" si="15"/>
        <v>52.493897988071772</v>
      </c>
      <c r="P79" s="3">
        <f t="shared" ca="1" si="15"/>
        <v>52.016060524410477</v>
      </c>
      <c r="Q79" s="3">
        <f t="shared" ca="1" si="15"/>
        <v>51.461652063171101</v>
      </c>
      <c r="R79" s="3">
        <f t="shared" ca="1" si="15"/>
        <v>50.832589965616677</v>
      </c>
      <c r="S79" s="3">
        <f t="shared" ca="1" si="15"/>
        <v>50.137414338845261</v>
      </c>
      <c r="T79" s="3">
        <f t="shared" ca="1" si="15"/>
        <v>49.39014822986428</v>
      </c>
      <c r="U79" s="3">
        <f t="shared" ca="1" si="15"/>
        <v>48.605372368557369</v>
      </c>
      <c r="V79" s="3">
        <f t="shared" ca="1" si="15"/>
        <v>47.795082705403246</v>
      </c>
      <c r="W79" s="3">
        <f t="shared" ca="1" si="15"/>
        <v>46.96786955368303</v>
      </c>
      <c r="X79" s="3">
        <f t="shared" ca="1" si="15"/>
        <v>46.129280226422367</v>
      </c>
      <c r="Y79" s="3">
        <f t="shared" ca="1" si="15"/>
        <v>45.282490691446462</v>
      </c>
      <c r="Z79" s="3">
        <f t="shared" ca="1" si="15"/>
        <v>44.428920980869549</v>
      </c>
      <c r="AA79" s="3">
        <f t="shared" ca="1" si="15"/>
        <v>43.568784870558559</v>
      </c>
      <c r="AB79" s="3">
        <f t="shared" ca="1" si="15"/>
        <v>42.701861293982866</v>
      </c>
      <c r="AC79" s="3">
        <f t="shared" ca="1" si="15"/>
        <v>41.829202462548857</v>
      </c>
      <c r="AD79" s="3">
        <f t="shared" ca="1" si="15"/>
        <v>40.957102352099191</v>
      </c>
      <c r="AE79" s="3">
        <f t="shared" ca="1" si="15"/>
        <v>40.104471551410214</v>
      </c>
      <c r="AF79" s="35">
        <f t="shared" ca="1" si="15"/>
        <v>40.104471551410214</v>
      </c>
      <c r="AG79" s="3">
        <f t="shared" ca="1" si="15"/>
        <v>39.308814105793921</v>
      </c>
      <c r="AH79" s="3">
        <f t="shared" ca="1" si="15"/>
        <v>38.604912049160149</v>
      </c>
      <c r="AI79" s="3">
        <f t="shared" ca="1" si="15"/>
        <v>38.004352192667049</v>
      </c>
      <c r="AJ79" s="3">
        <f t="shared" ca="1" si="15"/>
        <v>37.503208008833624</v>
      </c>
      <c r="AK79" s="3">
        <f t="shared" ca="1" si="15"/>
        <v>37.091036782676618</v>
      </c>
      <c r="AL79" s="3">
        <f t="shared" ca="1" si="15"/>
        <v>36.755947815021436</v>
      </c>
      <c r="AM79" s="3">
        <f t="shared" ca="1" si="15"/>
        <v>36.486827920936989</v>
      </c>
      <c r="AN79" s="3">
        <f t="shared" ca="1" si="15"/>
        <v>36.274132130461567</v>
      </c>
      <c r="AO79" s="3">
        <f t="shared" ca="1" si="15"/>
        <v>36.110053978994394</v>
      </c>
      <c r="AP79" s="3">
        <f t="shared" ca="1" si="15"/>
        <v>35.988461230948282</v>
      </c>
      <c r="AQ79" s="3">
        <f t="shared" ca="1" si="15"/>
        <v>35.904764505752915</v>
      </c>
      <c r="AR79" s="3">
        <f t="shared" ca="1" si="15"/>
        <v>35.855787661292275</v>
      </c>
      <c r="AS79" s="21">
        <f t="shared" ca="1" si="15"/>
        <v>35.839666801646018</v>
      </c>
      <c r="AT79" s="10"/>
    </row>
    <row r="80" spans="2:46" ht="15.75" thickBot="1">
      <c r="B80" s="11"/>
      <c r="C80" s="52">
        <v>-40</v>
      </c>
      <c r="D80" s="53"/>
      <c r="E80" s="22">
        <f ca="1">E37-$C$80</f>
        <v>59.269226720354588</v>
      </c>
      <c r="F80" s="23">
        <f t="shared" ref="F80:AS80" ca="1" si="16">F37-$C$80</f>
        <v>59.255287090419429</v>
      </c>
      <c r="G80" s="23">
        <f t="shared" ca="1" si="16"/>
        <v>59.212966552314242</v>
      </c>
      <c r="H80" s="23">
        <f t="shared" ca="1" si="16"/>
        <v>59.140752059117503</v>
      </c>
      <c r="I80" s="23">
        <f t="shared" ca="1" si="16"/>
        <v>59.036098039533201</v>
      </c>
      <c r="J80" s="23">
        <f t="shared" ca="1" si="16"/>
        <v>58.895402833669984</v>
      </c>
      <c r="K80" s="23">
        <f t="shared" ca="1" si="16"/>
        <v>58.714003932764172</v>
      </c>
      <c r="L80" s="23">
        <f t="shared" ca="1" si="16"/>
        <v>58.486229577138673</v>
      </c>
      <c r="M80" s="23">
        <f t="shared" ca="1" si="16"/>
        <v>58.205568231151048</v>
      </c>
      <c r="N80" s="23">
        <f t="shared" ca="1" si="16"/>
        <v>57.865048262168642</v>
      </c>
      <c r="O80" s="23">
        <f t="shared" ca="1" si="16"/>
        <v>57.457947801252359</v>
      </c>
      <c r="P80" s="23">
        <f t="shared" ca="1" si="16"/>
        <v>56.978946966697265</v>
      </c>
      <c r="Q80" s="23">
        <f t="shared" ca="1" si="16"/>
        <v>56.425719016715732</v>
      </c>
      <c r="R80" s="23">
        <f t="shared" ca="1" si="16"/>
        <v>55.800624973823474</v>
      </c>
      <c r="S80" s="23">
        <f t="shared" ca="1" si="16"/>
        <v>55.111600947344812</v>
      </c>
      <c r="T80" s="23">
        <f t="shared" ca="1" si="16"/>
        <v>54.370950137865243</v>
      </c>
      <c r="U80" s="23">
        <f t="shared" ca="1" si="16"/>
        <v>53.591903144387601</v>
      </c>
      <c r="V80" s="23">
        <f t="shared" ca="1" si="16"/>
        <v>52.785917702570437</v>
      </c>
      <c r="W80" s="23">
        <f t="shared" ca="1" si="16"/>
        <v>51.961602255087669</v>
      </c>
      <c r="X80" s="23">
        <f t="shared" ca="1" si="16"/>
        <v>51.124752210414172</v>
      </c>
      <c r="Y80" s="23">
        <f t="shared" ca="1" si="16"/>
        <v>50.278846133724272</v>
      </c>
      <c r="Z80" s="23">
        <f t="shared" ca="1" si="16"/>
        <v>49.425650941589993</v>
      </c>
      <c r="AA80" s="23">
        <f t="shared" ca="1" si="16"/>
        <v>48.565915670896615</v>
      </c>
      <c r="AB80" s="23">
        <f t="shared" ca="1" si="16"/>
        <v>47.700442000879349</v>
      </c>
      <c r="AC80" s="23">
        <f t="shared" ca="1" si="16"/>
        <v>46.832129744655042</v>
      </c>
      <c r="AD80" s="23">
        <f t="shared" ca="1" si="16"/>
        <v>45.969672052643119</v>
      </c>
      <c r="AE80" s="23">
        <f t="shared" ca="1" si="16"/>
        <v>45.132353761719038</v>
      </c>
      <c r="AF80" s="36">
        <f t="shared" ca="1" si="16"/>
        <v>45.132353761719038</v>
      </c>
      <c r="AG80" s="23">
        <f t="shared" ca="1" si="16"/>
        <v>44.350799891412606</v>
      </c>
      <c r="AH80" s="23">
        <f t="shared" ca="1" si="16"/>
        <v>43.653217592343559</v>
      </c>
      <c r="AI80" s="23">
        <f t="shared" ca="1" si="16"/>
        <v>43.052246379641311</v>
      </c>
      <c r="AJ80" s="23">
        <f t="shared" ca="1" si="16"/>
        <v>42.547063540887592</v>
      </c>
      <c r="AK80" s="23">
        <f t="shared" ca="1" si="16"/>
        <v>42.129591766241809</v>
      </c>
      <c r="AL80" s="23">
        <f t="shared" ca="1" si="16"/>
        <v>41.789229958726409</v>
      </c>
      <c r="AM80" s="23">
        <f t="shared" ca="1" si="16"/>
        <v>41.515432438620955</v>
      </c>
      <c r="AN80" s="23">
        <f t="shared" ca="1" si="16"/>
        <v>41.298843953883448</v>
      </c>
      <c r="AO80" s="23">
        <f t="shared" ca="1" si="16"/>
        <v>41.131679115989705</v>
      </c>
      <c r="AP80" s="23">
        <f t="shared" ca="1" si="16"/>
        <v>41.007764552086584</v>
      </c>
      <c r="AQ80" s="23">
        <f t="shared" ca="1" si="16"/>
        <v>40.922456630460083</v>
      </c>
      <c r="AR80" s="23">
        <f t="shared" ca="1" si="16"/>
        <v>40.872532958247895</v>
      </c>
      <c r="AS80" s="24">
        <f t="shared" ca="1" si="16"/>
        <v>40.85609987994696</v>
      </c>
      <c r="AT80" s="10"/>
    </row>
    <row r="81" spans="2:46" ht="15.75" thickTop="1"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38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0"/>
    </row>
    <row r="82" spans="2:46" ht="15.75" thickBot="1"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5"/>
    </row>
    <row r="83" spans="2:46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2:46" ht="15.75" thickBot="1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2:46">
      <c r="B85" s="1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8"/>
    </row>
    <row r="86" spans="2:46"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10"/>
    </row>
    <row r="87" spans="2:46" ht="15" customHeight="1">
      <c r="B87" s="11"/>
      <c r="C87" s="9"/>
      <c r="D87" s="9"/>
      <c r="E87" s="56" t="s">
        <v>11</v>
      </c>
      <c r="F87" s="57"/>
      <c r="G87" s="57"/>
      <c r="H87" s="57"/>
      <c r="I87" s="58" t="s">
        <v>10</v>
      </c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10"/>
    </row>
    <row r="88" spans="2:46" ht="15" customHeight="1">
      <c r="B88" s="11"/>
      <c r="C88" s="9"/>
      <c r="D88" s="9"/>
      <c r="E88" s="57"/>
      <c r="F88" s="57"/>
      <c r="G88" s="57"/>
      <c r="H88" s="57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10"/>
    </row>
    <row r="89" spans="2:46" ht="15" customHeight="1">
      <c r="B89" s="11"/>
      <c r="C89" s="9"/>
      <c r="D89" s="9"/>
      <c r="E89" s="57"/>
      <c r="F89" s="57"/>
      <c r="G89" s="57"/>
      <c r="H89" s="57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10"/>
    </row>
    <row r="90" spans="2:46" ht="15" customHeight="1">
      <c r="B90" s="11"/>
      <c r="C90" s="9"/>
      <c r="D90" s="9"/>
      <c r="E90" s="57"/>
      <c r="F90" s="57"/>
      <c r="G90" s="57"/>
      <c r="H90" s="57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10"/>
    </row>
    <row r="91" spans="2:46" ht="15" customHeight="1">
      <c r="B91" s="11"/>
      <c r="C91" s="9"/>
      <c r="D91" s="9"/>
      <c r="E91" s="57"/>
      <c r="F91" s="57"/>
      <c r="G91" s="57"/>
      <c r="H91" s="57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10"/>
    </row>
    <row r="92" spans="2:46" ht="15" customHeight="1">
      <c r="B92" s="11"/>
      <c r="C92" s="9"/>
      <c r="D92" s="9"/>
      <c r="E92" s="57"/>
      <c r="F92" s="57"/>
      <c r="G92" s="57"/>
      <c r="H92" s="57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10"/>
    </row>
    <row r="93" spans="2:46" ht="15" customHeight="1">
      <c r="B93" s="11"/>
      <c r="C93" s="9"/>
      <c r="D93" s="9"/>
      <c r="E93" s="57"/>
      <c r="F93" s="57"/>
      <c r="G93" s="57"/>
      <c r="H93" s="57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0"/>
    </row>
    <row r="94" spans="2:46"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10"/>
    </row>
    <row r="95" spans="2:46"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10"/>
    </row>
    <row r="96" spans="2:46"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10"/>
    </row>
    <row r="97" spans="2:46"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10"/>
    </row>
    <row r="98" spans="2:46"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10"/>
    </row>
    <row r="99" spans="2:46"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10"/>
    </row>
    <row r="100" spans="2:46"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10"/>
    </row>
    <row r="101" spans="2:46">
      <c r="B101" s="11"/>
      <c r="C101" s="9"/>
      <c r="D101" s="9"/>
      <c r="E101" s="18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19"/>
      <c r="AT101" s="10"/>
    </row>
    <row r="102" spans="2:46">
      <c r="B102" s="11"/>
      <c r="C102" s="9"/>
      <c r="D102" s="9"/>
      <c r="E102" s="1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19"/>
      <c r="AT102" s="10"/>
    </row>
    <row r="103" spans="2:46">
      <c r="B103" s="11"/>
      <c r="C103" s="9"/>
      <c r="D103" s="9"/>
      <c r="E103" s="18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19"/>
      <c r="AT103" s="10"/>
    </row>
    <row r="104" spans="2:46">
      <c r="B104" s="11"/>
      <c r="C104" s="9"/>
      <c r="D104" s="9"/>
      <c r="E104" s="18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19"/>
      <c r="AT104" s="10"/>
    </row>
    <row r="105" spans="2:46">
      <c r="B105" s="11"/>
      <c r="C105" s="9"/>
      <c r="D105" s="9"/>
      <c r="E105" s="18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19"/>
      <c r="AT105" s="10"/>
    </row>
    <row r="106" spans="2:46">
      <c r="B106" s="11"/>
      <c r="C106" s="9"/>
      <c r="D106" s="9"/>
      <c r="E106" s="18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19"/>
      <c r="AT106" s="10"/>
    </row>
    <row r="107" spans="2:46">
      <c r="B107" s="11"/>
      <c r="C107" s="9"/>
      <c r="D107" s="9"/>
      <c r="E107" s="18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19"/>
      <c r="AT107" s="10"/>
    </row>
    <row r="108" spans="2:46">
      <c r="B108" s="11"/>
      <c r="C108" s="9"/>
      <c r="D108" s="9"/>
      <c r="E108" s="18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19"/>
      <c r="AT108" s="10"/>
    </row>
    <row r="109" spans="2:46" ht="15.75" thickBot="1">
      <c r="B109" s="11"/>
      <c r="C109" s="9"/>
      <c r="D109" s="9"/>
      <c r="E109" s="18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19"/>
      <c r="AT109" s="10"/>
    </row>
    <row r="110" spans="2:46" ht="15" customHeight="1">
      <c r="B110" s="11"/>
      <c r="C110" s="59" t="s">
        <v>9</v>
      </c>
      <c r="D110" s="60"/>
      <c r="E110" s="18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19"/>
      <c r="AT110" s="10"/>
    </row>
    <row r="111" spans="2:46" ht="15.75" thickBot="1">
      <c r="B111" s="11"/>
      <c r="C111" s="61"/>
      <c r="D111" s="62"/>
      <c r="E111" s="18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25"/>
      <c r="AT111" s="10"/>
    </row>
    <row r="112" spans="2:46" ht="16.5" thickTop="1" thickBot="1">
      <c r="B112" s="11"/>
      <c r="C112" s="54">
        <v>0</v>
      </c>
      <c r="D112" s="55"/>
      <c r="E112" s="26">
        <f t="shared" ref="E112:E120" si="17">E72*62.4</f>
        <v>1248</v>
      </c>
      <c r="F112" s="27">
        <f t="shared" ref="F112:AS112" si="18">F72*62.4</f>
        <v>1248</v>
      </c>
      <c r="G112" s="27">
        <f t="shared" si="18"/>
        <v>1248</v>
      </c>
      <c r="H112" s="27">
        <f t="shared" si="18"/>
        <v>1248</v>
      </c>
      <c r="I112" s="27">
        <f t="shared" si="18"/>
        <v>1248</v>
      </c>
      <c r="J112" s="27">
        <f t="shared" si="18"/>
        <v>1248</v>
      </c>
      <c r="K112" s="27">
        <f t="shared" si="18"/>
        <v>1248</v>
      </c>
      <c r="L112" s="27">
        <f t="shared" si="18"/>
        <v>1248</v>
      </c>
      <c r="M112" s="27">
        <f t="shared" si="18"/>
        <v>1248</v>
      </c>
      <c r="N112" s="27">
        <f t="shared" si="18"/>
        <v>1248</v>
      </c>
      <c r="O112" s="27">
        <f t="shared" si="18"/>
        <v>1248</v>
      </c>
      <c r="P112" s="27">
        <f t="shared" si="18"/>
        <v>1248</v>
      </c>
      <c r="Q112" s="27">
        <f t="shared" si="18"/>
        <v>1248</v>
      </c>
      <c r="R112" s="29">
        <f t="shared" si="18"/>
        <v>1248</v>
      </c>
      <c r="S112" s="31">
        <v>0</v>
      </c>
      <c r="T112" s="28">
        <v>5</v>
      </c>
      <c r="U112" s="31">
        <v>10</v>
      </c>
      <c r="V112" s="28">
        <v>15</v>
      </c>
      <c r="W112" s="31">
        <v>20</v>
      </c>
      <c r="X112" s="28">
        <v>25</v>
      </c>
      <c r="Y112" s="31">
        <v>30</v>
      </c>
      <c r="Z112" s="28">
        <v>35</v>
      </c>
      <c r="AA112" s="31">
        <v>40</v>
      </c>
      <c r="AB112" s="28">
        <v>45</v>
      </c>
      <c r="AC112" s="31">
        <v>50</v>
      </c>
      <c r="AD112" s="28">
        <v>55</v>
      </c>
      <c r="AE112" s="31">
        <v>60</v>
      </c>
      <c r="AF112" s="26">
        <f t="shared" si="18"/>
        <v>0</v>
      </c>
      <c r="AG112" s="27">
        <f t="shared" si="18"/>
        <v>0</v>
      </c>
      <c r="AH112" s="27">
        <f t="shared" si="18"/>
        <v>0</v>
      </c>
      <c r="AI112" s="27">
        <f t="shared" si="18"/>
        <v>0</v>
      </c>
      <c r="AJ112" s="27">
        <f t="shared" si="18"/>
        <v>0</v>
      </c>
      <c r="AK112" s="27">
        <f t="shared" si="18"/>
        <v>0</v>
      </c>
      <c r="AL112" s="27">
        <f t="shared" si="18"/>
        <v>0</v>
      </c>
      <c r="AM112" s="27">
        <f t="shared" si="18"/>
        <v>0</v>
      </c>
      <c r="AN112" s="27">
        <f t="shared" si="18"/>
        <v>0</v>
      </c>
      <c r="AO112" s="27">
        <f t="shared" si="18"/>
        <v>0</v>
      </c>
      <c r="AP112" s="27">
        <f t="shared" si="18"/>
        <v>0</v>
      </c>
      <c r="AQ112" s="27">
        <f t="shared" si="18"/>
        <v>0</v>
      </c>
      <c r="AR112" s="27">
        <f t="shared" si="18"/>
        <v>0</v>
      </c>
      <c r="AS112" s="29">
        <f t="shared" si="18"/>
        <v>0</v>
      </c>
      <c r="AT112" s="10"/>
    </row>
    <row r="113" spans="2:46" ht="16.5" thickTop="1" thickBot="1">
      <c r="B113" s="11"/>
      <c r="C113" s="50">
        <v>-5</v>
      </c>
      <c r="D113" s="51"/>
      <c r="E113" s="20">
        <f t="shared" ca="1" si="17"/>
        <v>1551.0716083909465</v>
      </c>
      <c r="F113" s="3">
        <f t="shared" ref="F113:AS113" ca="1" si="19">F73*62.4</f>
        <v>1550.8964679645926</v>
      </c>
      <c r="G113" s="3">
        <f t="shared" ca="1" si="19"/>
        <v>1550.3630931545561</v>
      </c>
      <c r="H113" s="3">
        <f t="shared" ca="1" si="19"/>
        <v>1549.4468933371991</v>
      </c>
      <c r="I113" s="3">
        <f t="shared" ca="1" si="19"/>
        <v>1548.1042710866602</v>
      </c>
      <c r="J113" s="3">
        <f t="shared" ca="1" si="19"/>
        <v>1546.2680131622176</v>
      </c>
      <c r="K113" s="3">
        <f t="shared" ca="1" si="19"/>
        <v>1543.839228042719</v>
      </c>
      <c r="L113" s="3">
        <f t="shared" ca="1" si="19"/>
        <v>1540.6736660276251</v>
      </c>
      <c r="M113" s="3">
        <f t="shared" ca="1" si="19"/>
        <v>1536.5590269228887</v>
      </c>
      <c r="N113" s="3">
        <f t="shared" ca="1" si="19"/>
        <v>1531.1797979194587</v>
      </c>
      <c r="O113" s="3">
        <f t="shared" ca="1" si="19"/>
        <v>1524.0760967147569</v>
      </c>
      <c r="P113" s="3">
        <f t="shared" ca="1" si="19"/>
        <v>1514.667590536603</v>
      </c>
      <c r="Q113" s="3">
        <f t="shared" ca="1" si="19"/>
        <v>1502.7477087274699</v>
      </c>
      <c r="R113" s="1">
        <f t="shared" ca="1" si="19"/>
        <v>1491.4803123838697</v>
      </c>
      <c r="S113" s="37">
        <f t="shared" ca="1" si="19"/>
        <v>1338.6743061530271</v>
      </c>
      <c r="T113" s="32">
        <f t="shared" ca="1" si="19"/>
        <v>1248.9901184379789</v>
      </c>
      <c r="U113" s="32">
        <f t="shared" ca="1" si="19"/>
        <v>1181.3802113434331</v>
      </c>
      <c r="V113" s="32">
        <f t="shared" ca="1" si="19"/>
        <v>1121.9515072481161</v>
      </c>
      <c r="W113" s="32">
        <f t="shared" ca="1" si="19"/>
        <v>1065.886484335708</v>
      </c>
      <c r="X113" s="32">
        <f t="shared" ca="1" si="19"/>
        <v>1011.4371205222569</v>
      </c>
      <c r="Y113" s="32">
        <f t="shared" ca="1" si="19"/>
        <v>957.98150051438188</v>
      </c>
      <c r="Z113" s="32">
        <f t="shared" ca="1" si="19"/>
        <v>905.43182745414333</v>
      </c>
      <c r="AA113" s="32">
        <f t="shared" ca="1" si="19"/>
        <v>854.15914583093354</v>
      </c>
      <c r="AB113" s="32">
        <f t="shared" ca="1" si="19"/>
        <v>805.26082969960305</v>
      </c>
      <c r="AC113" s="32">
        <f t="shared" ca="1" si="19"/>
        <v>761.27420364091267</v>
      </c>
      <c r="AD113" s="32">
        <f t="shared" ca="1" si="19"/>
        <v>727.47435754548712</v>
      </c>
      <c r="AE113" s="34">
        <f t="shared" ca="1" si="19"/>
        <v>713.04265254338225</v>
      </c>
      <c r="AF113" s="3">
        <f t="shared" ca="1" si="19"/>
        <v>362.61172445524085</v>
      </c>
      <c r="AG113" s="3">
        <f t="shared" ca="1" si="19"/>
        <v>360.05515515262687</v>
      </c>
      <c r="AH113" s="3">
        <f t="shared" ca="1" si="19"/>
        <v>354.68420872633703</v>
      </c>
      <c r="AI113" s="3">
        <f t="shared" ca="1" si="19"/>
        <v>348.60383144751961</v>
      </c>
      <c r="AJ113" s="3">
        <f t="shared" ca="1" si="19"/>
        <v>342.8908630992326</v>
      </c>
      <c r="AK113" s="3">
        <f t="shared" ca="1" si="19"/>
        <v>337.94016539763396</v>
      </c>
      <c r="AL113" s="3">
        <f t="shared" ca="1" si="19"/>
        <v>333.82274245516084</v>
      </c>
      <c r="AM113" s="3">
        <f t="shared" ca="1" si="19"/>
        <v>330.48473756907293</v>
      </c>
      <c r="AN113" s="3">
        <f t="shared" ca="1" si="19"/>
        <v>327.83748363902191</v>
      </c>
      <c r="AO113" s="3">
        <f t="shared" ca="1" si="19"/>
        <v>325.79343926835372</v>
      </c>
      <c r="AP113" s="3">
        <f t="shared" ca="1" si="19"/>
        <v>324.27871478354956</v>
      </c>
      <c r="AQ113" s="3">
        <f t="shared" ca="1" si="19"/>
        <v>323.23639198929243</v>
      </c>
      <c r="AR113" s="3">
        <f t="shared" ca="1" si="19"/>
        <v>322.62663230314604</v>
      </c>
      <c r="AS113" s="21">
        <f t="shared" ca="1" si="19"/>
        <v>322.42596103241988</v>
      </c>
      <c r="AT113" s="10"/>
    </row>
    <row r="114" spans="2:46" ht="15.75" thickTop="1">
      <c r="B114" s="11"/>
      <c r="C114" s="50">
        <v>-10</v>
      </c>
      <c r="D114" s="51"/>
      <c r="E114" s="20">
        <f t="shared" ca="1" si="17"/>
        <v>1854.493497634601</v>
      </c>
      <c r="F114" s="3">
        <f t="shared" ref="F114:AS114" ca="1" si="20">F74*62.4</f>
        <v>1854.1511703128681</v>
      </c>
      <c r="G114" s="3">
        <f t="shared" ca="1" si="20"/>
        <v>1853.1090113164323</v>
      </c>
      <c r="H114" s="3">
        <f t="shared" ca="1" si="20"/>
        <v>1851.3202091075805</v>
      </c>
      <c r="I114" s="3">
        <f t="shared" ca="1" si="20"/>
        <v>1848.7021778472247</v>
      </c>
      <c r="J114" s="3">
        <f t="shared" ca="1" si="20"/>
        <v>1845.1285535194911</v>
      </c>
      <c r="K114" s="3">
        <f t="shared" ca="1" si="20"/>
        <v>1840.4152329810338</v>
      </c>
      <c r="L114" s="3">
        <f t="shared" ca="1" si="20"/>
        <v>1834.2964091448932</v>
      </c>
      <c r="M114" s="3">
        <f t="shared" ca="1" si="20"/>
        <v>1826.3826437444714</v>
      </c>
      <c r="N114" s="3">
        <f t="shared" ca="1" si="20"/>
        <v>1816.0840680401891</v>
      </c>
      <c r="O114" s="3">
        <f t="shared" ca="1" si="20"/>
        <v>1802.4569984029663</v>
      </c>
      <c r="P114" s="3">
        <f t="shared" ca="1" si="20"/>
        <v>1783.8465567041853</v>
      </c>
      <c r="Q114" s="3">
        <f t="shared" ca="1" si="20"/>
        <v>1756.8429319894071</v>
      </c>
      <c r="R114" s="3">
        <f t="shared" ca="1" si="20"/>
        <v>1712.4258320805391</v>
      </c>
      <c r="S114" s="3">
        <f t="shared" ca="1" si="20"/>
        <v>1619.1133968951301</v>
      </c>
      <c r="T114" s="3">
        <f t="shared" ca="1" si="20"/>
        <v>1549.9529781277279</v>
      </c>
      <c r="U114" s="3">
        <f t="shared" ca="1" si="20"/>
        <v>1489.2896098438184</v>
      </c>
      <c r="V114" s="3">
        <f t="shared" ca="1" si="20"/>
        <v>1432.2696666566617</v>
      </c>
      <c r="W114" s="3">
        <f t="shared" ca="1" si="20"/>
        <v>1377.0786547862299</v>
      </c>
      <c r="X114" s="3">
        <f t="shared" ca="1" si="20"/>
        <v>1322.940248619469</v>
      </c>
      <c r="Y114" s="3">
        <f t="shared" ca="1" si="20"/>
        <v>1269.5285270405636</v>
      </c>
      <c r="Z114" s="3">
        <f t="shared" ca="1" si="20"/>
        <v>1216.793331735629</v>
      </c>
      <c r="AA114" s="3">
        <f t="shared" ca="1" si="20"/>
        <v>1164.9719630849938</v>
      </c>
      <c r="AB114" s="3">
        <f t="shared" ca="1" si="20"/>
        <v>1114.804984663283</v>
      </c>
      <c r="AC114" s="3">
        <f t="shared" ca="1" si="20"/>
        <v>1068.1808136592806</v>
      </c>
      <c r="AD114" s="3">
        <f t="shared" ca="1" si="20"/>
        <v>1029.7902869988266</v>
      </c>
      <c r="AE114" s="34">
        <f t="shared" ca="1" si="20"/>
        <v>1010.6109475412775</v>
      </c>
      <c r="AF114" s="3">
        <f t="shared" ca="1" si="20"/>
        <v>730.33658751570965</v>
      </c>
      <c r="AG114" s="3">
        <f t="shared" ca="1" si="20"/>
        <v>722.92468742892947</v>
      </c>
      <c r="AH114" s="3">
        <f t="shared" ca="1" si="20"/>
        <v>710.07784830520166</v>
      </c>
      <c r="AI114" s="3">
        <f t="shared" ca="1" si="20"/>
        <v>696.84025396450875</v>
      </c>
      <c r="AJ114" s="3">
        <f t="shared" ca="1" si="20"/>
        <v>685.0194555517769</v>
      </c>
      <c r="AK114" s="3">
        <f t="shared" ca="1" si="20"/>
        <v>675.04705603614229</v>
      </c>
      <c r="AL114" s="3">
        <f t="shared" ca="1" si="20"/>
        <v>666.86606685393645</v>
      </c>
      <c r="AM114" s="3">
        <f t="shared" ca="1" si="20"/>
        <v>660.27872418210893</v>
      </c>
      <c r="AN114" s="3">
        <f t="shared" ca="1" si="20"/>
        <v>655.07175771866093</v>
      </c>
      <c r="AO114" s="3">
        <f t="shared" ca="1" si="20"/>
        <v>651.05755865084336</v>
      </c>
      <c r="AP114" s="3">
        <f t="shared" ca="1" si="20"/>
        <v>648.08502787655209</v>
      </c>
      <c r="AQ114" s="3">
        <f t="shared" ca="1" si="20"/>
        <v>646.04022087047417</v>
      </c>
      <c r="AR114" s="3">
        <f t="shared" ca="1" si="20"/>
        <v>644.84417619087185</v>
      </c>
      <c r="AS114" s="21">
        <f t="shared" ca="1" si="20"/>
        <v>644.45057952338732</v>
      </c>
      <c r="AT114" s="10"/>
    </row>
    <row r="115" spans="2:46">
      <c r="B115" s="11"/>
      <c r="C115" s="50">
        <v>-15</v>
      </c>
      <c r="D115" s="51"/>
      <c r="E115" s="20">
        <f t="shared" ca="1" si="17"/>
        <v>2158.6000415217218</v>
      </c>
      <c r="F115" s="3">
        <f t="shared" ref="F115:AS115" ca="1" si="21">F75*62.4</f>
        <v>2158.1057043358464</v>
      </c>
      <c r="G115" s="3">
        <f t="shared" ca="1" si="21"/>
        <v>2156.601572690724</v>
      </c>
      <c r="H115" s="3">
        <f t="shared" ca="1" si="21"/>
        <v>2154.022753929466</v>
      </c>
      <c r="I115" s="3">
        <f t="shared" ca="1" si="21"/>
        <v>2150.2556776751667</v>
      </c>
      <c r="J115" s="3">
        <f t="shared" ca="1" si="21"/>
        <v>2145.1287900874881</v>
      </c>
      <c r="K115" s="3">
        <f t="shared" ca="1" si="21"/>
        <v>2138.3967412170323</v>
      </c>
      <c r="L115" s="3">
        <f t="shared" ca="1" si="21"/>
        <v>2129.7140938264433</v>
      </c>
      <c r="M115" s="3">
        <f t="shared" ca="1" si="21"/>
        <v>2118.5910708699148</v>
      </c>
      <c r="N115" s="3">
        <f t="shared" ca="1" si="21"/>
        <v>2104.3168320938612</v>
      </c>
      <c r="O115" s="3">
        <f t="shared" ca="1" si="21"/>
        <v>2085.8212721527339</v>
      </c>
      <c r="P115" s="3">
        <f t="shared" ca="1" si="21"/>
        <v>2061.4187058877651</v>
      </c>
      <c r="Q115" s="3">
        <f t="shared" ca="1" si="21"/>
        <v>2028.351630445434</v>
      </c>
      <c r="R115" s="3">
        <f t="shared" ca="1" si="21"/>
        <v>1982.26668705375</v>
      </c>
      <c r="S115" s="3">
        <f t="shared" ca="1" si="21"/>
        <v>1919.0373886861266</v>
      </c>
      <c r="T115" s="3">
        <f t="shared" ca="1" si="21"/>
        <v>1857.7044528859815</v>
      </c>
      <c r="U115" s="3">
        <f t="shared" ca="1" si="21"/>
        <v>1799.4678972954423</v>
      </c>
      <c r="V115" s="3">
        <f t="shared" ca="1" si="21"/>
        <v>1743.3552009982991</v>
      </c>
      <c r="W115" s="3">
        <f t="shared" ca="1" si="21"/>
        <v>1688.5523519343942</v>
      </c>
      <c r="X115" s="3">
        <f t="shared" ca="1" si="21"/>
        <v>1634.5769063255414</v>
      </c>
      <c r="Y115" s="3">
        <f t="shared" ca="1" si="21"/>
        <v>1581.1902639035784</v>
      </c>
      <c r="Z115" s="3">
        <f t="shared" ca="1" si="21"/>
        <v>1528.3364184084792</v>
      </c>
      <c r="AA115" s="3">
        <f t="shared" ca="1" si="21"/>
        <v>1476.1447679705316</v>
      </c>
      <c r="AB115" s="3">
        <f t="shared" ca="1" si="21"/>
        <v>1425.033580954429</v>
      </c>
      <c r="AC115" s="3">
        <f t="shared" ca="1" si="21"/>
        <v>1376.0639914875057</v>
      </c>
      <c r="AD115" s="3">
        <f t="shared" ca="1" si="21"/>
        <v>1332.1846933973745</v>
      </c>
      <c r="AE115" s="33">
        <f t="shared" ca="1" si="21"/>
        <v>1303.4316080837282</v>
      </c>
      <c r="AF115" s="3">
        <f t="shared" ca="1" si="21"/>
        <v>1112.885250749739</v>
      </c>
      <c r="AG115" s="3">
        <f t="shared" ca="1" si="21"/>
        <v>1091.2291587421798</v>
      </c>
      <c r="AH115" s="3">
        <f t="shared" ca="1" si="21"/>
        <v>1065.8622431010317</v>
      </c>
      <c r="AI115" s="3">
        <f t="shared" ca="1" si="21"/>
        <v>1043.6598805535368</v>
      </c>
      <c r="AJ115" s="3">
        <f t="shared" ca="1" si="21"/>
        <v>1025.299649107224</v>
      </c>
      <c r="AK115" s="3">
        <f t="shared" ca="1" si="21"/>
        <v>1010.3625363412223</v>
      </c>
      <c r="AL115" s="3">
        <f t="shared" ca="1" si="21"/>
        <v>998.31574474233355</v>
      </c>
      <c r="AM115" s="3">
        <f t="shared" ca="1" si="21"/>
        <v>988.69233458676536</v>
      </c>
      <c r="AN115" s="3">
        <f t="shared" ca="1" si="21"/>
        <v>981.11326440266976</v>
      </c>
      <c r="AO115" s="3">
        <f t="shared" ca="1" si="21"/>
        <v>975.28000973980636</v>
      </c>
      <c r="AP115" s="3">
        <f t="shared" ca="1" si="21"/>
        <v>970.96361720134166</v>
      </c>
      <c r="AQ115" s="3">
        <f t="shared" ca="1" si="21"/>
        <v>967.99528742518009</v>
      </c>
      <c r="AR115" s="3">
        <f t="shared" ca="1" si="21"/>
        <v>966.25927206648009</v>
      </c>
      <c r="AS115" s="21">
        <f t="shared" ca="1" si="21"/>
        <v>965.68800467938581</v>
      </c>
      <c r="AT115" s="10"/>
    </row>
    <row r="116" spans="2:46">
      <c r="B116" s="11"/>
      <c r="C116" s="50">
        <v>-20</v>
      </c>
      <c r="D116" s="51"/>
      <c r="E116" s="20">
        <f t="shared" ca="1" si="17"/>
        <v>2463.695259780593</v>
      </c>
      <c r="F116" s="3">
        <f t="shared" ref="F116:AS116" ca="1" si="22">F76*62.4</f>
        <v>2463.0700328180715</v>
      </c>
      <c r="G116" s="3">
        <f t="shared" ca="1" si="22"/>
        <v>2461.1688211811511</v>
      </c>
      <c r="H116" s="3">
        <f t="shared" ca="1" si="22"/>
        <v>2457.913556244393</v>
      </c>
      <c r="I116" s="3">
        <f t="shared" ca="1" si="22"/>
        <v>2453.168988836489</v>
      </c>
      <c r="J116" s="3">
        <f t="shared" ca="1" si="22"/>
        <v>2446.7341879382629</v>
      </c>
      <c r="K116" s="3">
        <f t="shared" ca="1" si="22"/>
        <v>2438.3288479731636</v>
      </c>
      <c r="L116" s="3">
        <f t="shared" ca="1" si="22"/>
        <v>2427.5721540739332</v>
      </c>
      <c r="M116" s="3">
        <f t="shared" ca="1" si="22"/>
        <v>2413.950713814882</v>
      </c>
      <c r="N116" s="3">
        <f t="shared" ca="1" si="22"/>
        <v>2396.7709173126077</v>
      </c>
      <c r="O116" s="3">
        <f t="shared" ca="1" si="22"/>
        <v>2375.0925522263428</v>
      </c>
      <c r="P116" s="3">
        <f t="shared" ca="1" si="22"/>
        <v>2347.6553642487079</v>
      </c>
      <c r="Q116" s="3">
        <f t="shared" ca="1" si="22"/>
        <v>2312.8781968508142</v>
      </c>
      <c r="R116" s="3">
        <f t="shared" ca="1" si="22"/>
        <v>2269.2518970029</v>
      </c>
      <c r="S116" s="3">
        <f t="shared" ca="1" si="22"/>
        <v>2217.0650179096451</v>
      </c>
      <c r="T116" s="3">
        <f t="shared" ca="1" si="22"/>
        <v>2162.3595474346289</v>
      </c>
      <c r="U116" s="3">
        <f t="shared" ca="1" si="22"/>
        <v>2107.5223254536704</v>
      </c>
      <c r="V116" s="3">
        <f t="shared" ca="1" si="22"/>
        <v>2053.1308881066984</v>
      </c>
      <c r="W116" s="3">
        <f t="shared" ca="1" si="22"/>
        <v>1999.1986456275065</v>
      </c>
      <c r="X116" s="3">
        <f t="shared" ca="1" si="22"/>
        <v>1945.6247608447238</v>
      </c>
      <c r="Y116" s="3">
        <f t="shared" ca="1" si="22"/>
        <v>1892.3192038397297</v>
      </c>
      <c r="Z116" s="3">
        <f t="shared" ca="1" si="22"/>
        <v>1839.2173100241785</v>
      </c>
      <c r="AA116" s="3">
        <f t="shared" ca="1" si="22"/>
        <v>1786.2371094342243</v>
      </c>
      <c r="AB116" s="3">
        <f t="shared" ca="1" si="22"/>
        <v>1733.1205796963957</v>
      </c>
      <c r="AC116" s="3">
        <f t="shared" ca="1" si="22"/>
        <v>1678.8568779389395</v>
      </c>
      <c r="AD116" s="3">
        <f t="shared" ca="1" si="22"/>
        <v>1619.4528870194372</v>
      </c>
      <c r="AE116" s="33">
        <f t="shared" ca="1" si="22"/>
        <v>1538.7460979988864</v>
      </c>
      <c r="AF116" s="3">
        <f t="shared" ca="1" si="22"/>
        <v>1538.7460979988864</v>
      </c>
      <c r="AG116" s="3">
        <f t="shared" ca="1" si="22"/>
        <v>1463.2444536890189</v>
      </c>
      <c r="AH116" s="3">
        <f t="shared" ca="1" si="22"/>
        <v>1418.4820848032084</v>
      </c>
      <c r="AI116" s="3">
        <f t="shared" ca="1" si="22"/>
        <v>1386.6373760413824</v>
      </c>
      <c r="AJ116" s="3">
        <f t="shared" ca="1" si="22"/>
        <v>1362.1567239823605</v>
      </c>
      <c r="AK116" s="3">
        <f t="shared" ca="1" si="22"/>
        <v>1342.7876954791884</v>
      </c>
      <c r="AL116" s="3">
        <f t="shared" ca="1" si="22"/>
        <v>1327.3420411874104</v>
      </c>
      <c r="AM116" s="3">
        <f t="shared" ca="1" si="22"/>
        <v>1315.0616050199494</v>
      </c>
      <c r="AN116" s="3">
        <f t="shared" ca="1" si="22"/>
        <v>1305.4089555654466</v>
      </c>
      <c r="AO116" s="3">
        <f t="shared" ca="1" si="22"/>
        <v>1297.9855987043707</v>
      </c>
      <c r="AP116" s="3">
        <f t="shared" ca="1" si="22"/>
        <v>1292.4941437638277</v>
      </c>
      <c r="AQ116" s="3">
        <f t="shared" ca="1" si="22"/>
        <v>1288.7180395624246</v>
      </c>
      <c r="AR116" s="3">
        <f t="shared" ca="1" si="22"/>
        <v>1286.5096199704824</v>
      </c>
      <c r="AS116" s="21">
        <f t="shared" ca="1" si="22"/>
        <v>1285.7828950611959</v>
      </c>
      <c r="AT116" s="10"/>
    </row>
    <row r="117" spans="2:46">
      <c r="B117" s="11"/>
      <c r="C117" s="50">
        <v>-25</v>
      </c>
      <c r="D117" s="51"/>
      <c r="E117" s="20">
        <f t="shared" ca="1" si="17"/>
        <v>2770.0409319645073</v>
      </c>
      <c r="F117" s="3">
        <f t="shared" ref="F117:AS117" ca="1" si="23">F77*62.4</f>
        <v>2769.3103459746962</v>
      </c>
      <c r="G117" s="3">
        <f t="shared" ca="1" si="23"/>
        <v>2767.0901229714159</v>
      </c>
      <c r="H117" s="3">
        <f t="shared" ca="1" si="23"/>
        <v>2763.2936610304669</v>
      </c>
      <c r="I117" s="3">
        <f t="shared" ca="1" si="23"/>
        <v>2757.7725334881329</v>
      </c>
      <c r="J117" s="3">
        <f t="shared" ca="1" si="23"/>
        <v>2750.310124855911</v>
      </c>
      <c r="K117" s="3">
        <f t="shared" ca="1" si="23"/>
        <v>2740.6123086634257</v>
      </c>
      <c r="L117" s="3">
        <f t="shared" ca="1" si="23"/>
        <v>2728.2949606812449</v>
      </c>
      <c r="M117" s="3">
        <f t="shared" ca="1" si="23"/>
        <v>2712.8687130030717</v>
      </c>
      <c r="N117" s="3">
        <f t="shared" ca="1" si="23"/>
        <v>2693.7235711153448</v>
      </c>
      <c r="O117" s="3">
        <f t="shared" ca="1" si="23"/>
        <v>2670.1226551913228</v>
      </c>
      <c r="P117" s="3">
        <f t="shared" ca="1" si="23"/>
        <v>2641.2320020299094</v>
      </c>
      <c r="Q117" s="3">
        <f t="shared" ca="1" si="23"/>
        <v>2606.2538957062161</v>
      </c>
      <c r="R117" s="3">
        <f t="shared" ca="1" si="23"/>
        <v>2564.7976861973898</v>
      </c>
      <c r="S117" s="3">
        <f t="shared" ca="1" si="23"/>
        <v>2517.6112385149258</v>
      </c>
      <c r="T117" s="3">
        <f t="shared" ca="1" si="23"/>
        <v>2467.1463934892186</v>
      </c>
      <c r="U117" s="3">
        <f t="shared" ca="1" si="23"/>
        <v>2415.1309689779114</v>
      </c>
      <c r="V117" s="3">
        <f t="shared" ca="1" si="23"/>
        <v>2362.4473803473179</v>
      </c>
      <c r="W117" s="3">
        <f t="shared" ca="1" si="23"/>
        <v>2309.4865816242091</v>
      </c>
      <c r="X117" s="3">
        <f t="shared" ca="1" si="23"/>
        <v>2256.4042875861178</v>
      </c>
      <c r="Y117" s="3">
        <f t="shared" ca="1" si="23"/>
        <v>2203.2444805864384</v>
      </c>
      <c r="Z117" s="3">
        <f t="shared" ca="1" si="23"/>
        <v>2149.9765084142796</v>
      </c>
      <c r="AA117" s="3">
        <f t="shared" ca="1" si="23"/>
        <v>2096.4657800457921</v>
      </c>
      <c r="AB117" s="3">
        <f t="shared" ca="1" si="23"/>
        <v>2042.3547504579892</v>
      </c>
      <c r="AC117" s="3">
        <f t="shared" ca="1" si="23"/>
        <v>1986.7900535524193</v>
      </c>
      <c r="AD117" s="3">
        <f t="shared" ca="1" si="23"/>
        <v>1928.0238787425487</v>
      </c>
      <c r="AE117" s="3">
        <f t="shared" ca="1" si="23"/>
        <v>1864.1286218703565</v>
      </c>
      <c r="AF117" s="35">
        <f t="shared" ca="1" si="23"/>
        <v>1864.1286218703565</v>
      </c>
      <c r="AG117" s="3">
        <f t="shared" ca="1" si="23"/>
        <v>1804.5204732118004</v>
      </c>
      <c r="AH117" s="3">
        <f t="shared" ca="1" si="23"/>
        <v>1758.1842663814011</v>
      </c>
      <c r="AI117" s="3">
        <f t="shared" ca="1" si="23"/>
        <v>1722.2508148264239</v>
      </c>
      <c r="AJ117" s="3">
        <f t="shared" ca="1" si="23"/>
        <v>1693.9021753016468</v>
      </c>
      <c r="AK117" s="3">
        <f t="shared" ca="1" si="23"/>
        <v>1671.2894804057612</v>
      </c>
      <c r="AL117" s="3">
        <f t="shared" ca="1" si="23"/>
        <v>1653.2031195081699</v>
      </c>
      <c r="AM117" s="3">
        <f t="shared" ca="1" si="23"/>
        <v>1638.8030887401751</v>
      </c>
      <c r="AN117" s="3">
        <f t="shared" ca="1" si="23"/>
        <v>1627.4753541347966</v>
      </c>
      <c r="AO117" s="3">
        <f t="shared" ca="1" si="23"/>
        <v>1618.7592857484021</v>
      </c>
      <c r="AP117" s="3">
        <f t="shared" ca="1" si="23"/>
        <v>1612.3093195871736</v>
      </c>
      <c r="AQ117" s="3">
        <f t="shared" ca="1" si="23"/>
        <v>1607.873107090209</v>
      </c>
      <c r="AR117" s="3">
        <f t="shared" ca="1" si="23"/>
        <v>1605.2782731918282</v>
      </c>
      <c r="AS117" s="21">
        <f t="shared" ca="1" si="23"/>
        <v>1604.4243356244333</v>
      </c>
      <c r="AT117" s="10"/>
    </row>
    <row r="118" spans="2:46">
      <c r="B118" s="11"/>
      <c r="C118" s="50">
        <v>-35</v>
      </c>
      <c r="D118" s="51"/>
      <c r="E118" s="20">
        <f t="shared" ca="1" si="17"/>
        <v>3077.8477761280424</v>
      </c>
      <c r="F118" s="3">
        <f t="shared" ref="F118:AS118" ca="1" si="24">F78*62.4</f>
        <v>3077.0402961447912</v>
      </c>
      <c r="G118" s="3">
        <f t="shared" ca="1" si="24"/>
        <v>3074.5876636993494</v>
      </c>
      <c r="H118" s="3">
        <f t="shared" ca="1" si="24"/>
        <v>3070.3984314179265</v>
      </c>
      <c r="I118" s="3">
        <f t="shared" ca="1" si="24"/>
        <v>3064.3173592296644</v>
      </c>
      <c r="J118" s="3">
        <f t="shared" ca="1" si="24"/>
        <v>3056.1214693338238</v>
      </c>
      <c r="K118" s="3">
        <f t="shared" ca="1" si="24"/>
        <v>3045.515301143384</v>
      </c>
      <c r="L118" s="3">
        <f t="shared" ca="1" si="24"/>
        <v>3032.1266669845486</v>
      </c>
      <c r="M118" s="3">
        <f t="shared" ca="1" si="24"/>
        <v>3015.5056064008154</v>
      </c>
      <c r="N118" s="3">
        <f t="shared" ca="1" si="24"/>
        <v>2995.1319989543781</v>
      </c>
      <c r="O118" s="3">
        <f t="shared" ca="1" si="24"/>
        <v>2970.4424953936928</v>
      </c>
      <c r="P118" s="3">
        <f t="shared" ca="1" si="24"/>
        <v>2940.8960929733912</v>
      </c>
      <c r="Q118" s="3">
        <f t="shared" ca="1" si="24"/>
        <v>2906.1076977467501</v>
      </c>
      <c r="R118" s="3">
        <f t="shared" ca="1" si="24"/>
        <v>2866.0737135655177</v>
      </c>
      <c r="S118" s="3">
        <f t="shared" ca="1" si="24"/>
        <v>2821.435856463449</v>
      </c>
      <c r="T118" s="3">
        <f t="shared" ca="1" si="24"/>
        <v>2773.4838190294095</v>
      </c>
      <c r="U118" s="3">
        <f t="shared" ca="1" si="24"/>
        <v>2723.4077766214382</v>
      </c>
      <c r="V118" s="3">
        <f t="shared" ca="1" si="24"/>
        <v>2672.0410826804537</v>
      </c>
      <c r="W118" s="3">
        <f t="shared" ca="1" si="24"/>
        <v>2619.8960129358957</v>
      </c>
      <c r="X118" s="3">
        <f t="shared" ca="1" si="24"/>
        <v>2567.261327289099</v>
      </c>
      <c r="Y118" s="3">
        <f t="shared" ca="1" si="24"/>
        <v>2514.2779225056265</v>
      </c>
      <c r="Z118" s="3">
        <f t="shared" ca="1" si="24"/>
        <v>2460.9784630007107</v>
      </c>
      <c r="AA118" s="3">
        <f t="shared" ca="1" si="24"/>
        <v>2407.2947518766764</v>
      </c>
      <c r="AB118" s="3">
        <f t="shared" ca="1" si="24"/>
        <v>2353.0425885373493</v>
      </c>
      <c r="AC118" s="3">
        <f t="shared" ca="1" si="24"/>
        <v>2297.9247070701999</v>
      </c>
      <c r="AD118" s="3">
        <f t="shared" ca="1" si="24"/>
        <v>2241.723952527982</v>
      </c>
      <c r="AE118" s="3">
        <f t="shared" ca="1" si="24"/>
        <v>2185.2240375281908</v>
      </c>
      <c r="AF118" s="35">
        <f t="shared" ca="1" si="24"/>
        <v>2185.2240375281908</v>
      </c>
      <c r="AG118" s="3">
        <f t="shared" ca="1" si="24"/>
        <v>2132.5245509064257</v>
      </c>
      <c r="AH118" s="3">
        <f t="shared" ca="1" si="24"/>
        <v>2087.4836926841713</v>
      </c>
      <c r="AI118" s="3">
        <f t="shared" ca="1" si="24"/>
        <v>2050.2794415812655</v>
      </c>
      <c r="AJ118" s="3">
        <f t="shared" ca="1" si="24"/>
        <v>2019.9116819920425</v>
      </c>
      <c r="AK118" s="3">
        <f t="shared" ca="1" si="24"/>
        <v>1995.2649313340394</v>
      </c>
      <c r="AL118" s="3">
        <f t="shared" ca="1" si="24"/>
        <v>1975.3778676993327</v>
      </c>
      <c r="AM118" s="3">
        <f t="shared" ca="1" si="24"/>
        <v>1959.4722762977844</v>
      </c>
      <c r="AN118" s="3">
        <f t="shared" ca="1" si="24"/>
        <v>1946.9300864851627</v>
      </c>
      <c r="AO118" s="3">
        <f t="shared" ca="1" si="24"/>
        <v>1937.2668705672677</v>
      </c>
      <c r="AP118" s="3">
        <f t="shared" ca="1" si="24"/>
        <v>1930.1107417462558</v>
      </c>
      <c r="AQ118" s="3">
        <f t="shared" ca="1" si="24"/>
        <v>1925.186796019409</v>
      </c>
      <c r="AR118" s="3">
        <f t="shared" ca="1" si="24"/>
        <v>1922.306030082189</v>
      </c>
      <c r="AS118" s="21">
        <f t="shared" ca="1" si="24"/>
        <v>1921.3579010528806</v>
      </c>
      <c r="AT118" s="10"/>
    </row>
    <row r="119" spans="2:46">
      <c r="B119" s="11"/>
      <c r="C119" s="50">
        <v>-40</v>
      </c>
      <c r="D119" s="51"/>
      <c r="E119" s="20">
        <f t="shared" ca="1" si="17"/>
        <v>3387.2695802580806</v>
      </c>
      <c r="F119" s="3">
        <f t="shared" ref="F119:AS119" ca="1" si="25">F79*62.4</f>
        <v>3386.4153987770769</v>
      </c>
      <c r="G119" s="3">
        <f t="shared" ca="1" si="25"/>
        <v>3383.8218042632648</v>
      </c>
      <c r="H119" s="3">
        <f t="shared" ca="1" si="25"/>
        <v>3379.3950417122242</v>
      </c>
      <c r="I119" s="3">
        <f t="shared" ca="1" si="25"/>
        <v>3372.9770026787742</v>
      </c>
      <c r="J119" s="3">
        <f t="shared" ca="1" si="25"/>
        <v>3364.3430921063359</v>
      </c>
      <c r="K119" s="3">
        <f t="shared" ca="1" si="25"/>
        <v>3353.2007595917389</v>
      </c>
      <c r="L119" s="3">
        <f t="shared" ca="1" si="25"/>
        <v>3339.190799712751</v>
      </c>
      <c r="M119" s="3">
        <f t="shared" ca="1" si="25"/>
        <v>3321.8950466612628</v>
      </c>
      <c r="N119" s="3">
        <f t="shared" ca="1" si="25"/>
        <v>3300.8563229076608</v>
      </c>
      <c r="O119" s="3">
        <f t="shared" ca="1" si="25"/>
        <v>3275.6192344556785</v>
      </c>
      <c r="P119" s="3">
        <f t="shared" ca="1" si="25"/>
        <v>3245.8021767232135</v>
      </c>
      <c r="Q119" s="3">
        <f t="shared" ca="1" si="25"/>
        <v>3211.2070887418768</v>
      </c>
      <c r="R119" s="3">
        <f t="shared" ca="1" si="25"/>
        <v>3171.9536138544804</v>
      </c>
      <c r="S119" s="3">
        <f t="shared" ca="1" si="25"/>
        <v>3128.5746547439444</v>
      </c>
      <c r="T119" s="3">
        <f t="shared" ca="1" si="25"/>
        <v>3081.9452495435312</v>
      </c>
      <c r="U119" s="3">
        <f t="shared" ca="1" si="25"/>
        <v>3032.9752357979796</v>
      </c>
      <c r="V119" s="3">
        <f t="shared" ca="1" si="25"/>
        <v>2982.4131608171624</v>
      </c>
      <c r="W119" s="3">
        <f t="shared" ca="1" si="25"/>
        <v>2930.795060149821</v>
      </c>
      <c r="X119" s="3">
        <f t="shared" ca="1" si="25"/>
        <v>2878.4670861287555</v>
      </c>
      <c r="Y119" s="3">
        <f t="shared" ca="1" si="25"/>
        <v>2825.6274191462589</v>
      </c>
      <c r="Z119" s="3">
        <f t="shared" ca="1" si="25"/>
        <v>2772.3646692062598</v>
      </c>
      <c r="AA119" s="3">
        <f t="shared" ca="1" si="25"/>
        <v>2718.6921759228539</v>
      </c>
      <c r="AB119" s="3">
        <f t="shared" ca="1" si="25"/>
        <v>2664.5961447445306</v>
      </c>
      <c r="AC119" s="3">
        <f t="shared" ca="1" si="25"/>
        <v>2610.1422336630485</v>
      </c>
      <c r="AD119" s="3">
        <f t="shared" ca="1" si="25"/>
        <v>2555.7231867709893</v>
      </c>
      <c r="AE119" s="3">
        <f t="shared" ca="1" si="25"/>
        <v>2502.5190248079971</v>
      </c>
      <c r="AF119" s="35">
        <f t="shared" ca="1" si="25"/>
        <v>2502.5190248079971</v>
      </c>
      <c r="AG119" s="3">
        <f t="shared" ca="1" si="25"/>
        <v>2452.8700002015407</v>
      </c>
      <c r="AH119" s="3">
        <f t="shared" ca="1" si="25"/>
        <v>2408.946511867593</v>
      </c>
      <c r="AI119" s="3">
        <f t="shared" ca="1" si="25"/>
        <v>2371.4715768224237</v>
      </c>
      <c r="AJ119" s="3">
        <f t="shared" ca="1" si="25"/>
        <v>2340.200179751218</v>
      </c>
      <c r="AK119" s="3">
        <f t="shared" ca="1" si="25"/>
        <v>2314.4806952390209</v>
      </c>
      <c r="AL119" s="3">
        <f t="shared" ca="1" si="25"/>
        <v>2293.5711436573374</v>
      </c>
      <c r="AM119" s="3">
        <f t="shared" ca="1" si="25"/>
        <v>2276.7780622664682</v>
      </c>
      <c r="AN119" s="3">
        <f t="shared" ca="1" si="25"/>
        <v>2263.5058449408016</v>
      </c>
      <c r="AO119" s="3">
        <f t="shared" ca="1" si="25"/>
        <v>2253.26736828925</v>
      </c>
      <c r="AP119" s="3">
        <f t="shared" ca="1" si="25"/>
        <v>2245.6799808111728</v>
      </c>
      <c r="AQ119" s="3">
        <f t="shared" ca="1" si="25"/>
        <v>2240.4573051589819</v>
      </c>
      <c r="AR119" s="3">
        <f t="shared" ca="1" si="25"/>
        <v>2237.4011500646379</v>
      </c>
      <c r="AS119" s="21">
        <f t="shared" ca="1" si="25"/>
        <v>2236.3952084227117</v>
      </c>
      <c r="AT119" s="10"/>
    </row>
    <row r="120" spans="2:46" ht="15.75" thickBot="1">
      <c r="B120" s="11"/>
      <c r="C120" s="52">
        <v>-45</v>
      </c>
      <c r="D120" s="53"/>
      <c r="E120" s="22">
        <f t="shared" ca="1" si="17"/>
        <v>3698.3997473501263</v>
      </c>
      <c r="F120" s="23">
        <f t="shared" ref="F120:AS120" ca="1" si="26">F80*62.4</f>
        <v>3697.5299144421724</v>
      </c>
      <c r="G120" s="23">
        <f t="shared" ca="1" si="26"/>
        <v>3694.8891128644086</v>
      </c>
      <c r="H120" s="23">
        <f t="shared" ca="1" si="26"/>
        <v>3690.3829284889321</v>
      </c>
      <c r="I120" s="23">
        <f t="shared" ca="1" si="26"/>
        <v>3683.8525176668718</v>
      </c>
      <c r="J120" s="23">
        <f t="shared" ca="1" si="26"/>
        <v>3675.0731368210068</v>
      </c>
      <c r="K120" s="23">
        <f t="shared" ca="1" si="26"/>
        <v>3663.7538454044843</v>
      </c>
      <c r="L120" s="23">
        <f t="shared" ca="1" si="26"/>
        <v>3649.5407256134531</v>
      </c>
      <c r="M120" s="23">
        <f t="shared" ca="1" si="26"/>
        <v>3632.0274576238253</v>
      </c>
      <c r="N120" s="23">
        <f t="shared" ca="1" si="26"/>
        <v>3610.7790115593234</v>
      </c>
      <c r="O120" s="23">
        <f t="shared" ca="1" si="26"/>
        <v>3585.3759427981472</v>
      </c>
      <c r="P120" s="23">
        <f t="shared" ca="1" si="26"/>
        <v>3555.4862907219094</v>
      </c>
      <c r="Q120" s="23">
        <f t="shared" ca="1" si="26"/>
        <v>3520.9648666430617</v>
      </c>
      <c r="R120" s="23">
        <f t="shared" ca="1" si="26"/>
        <v>3481.9589983665846</v>
      </c>
      <c r="S120" s="23">
        <f t="shared" ca="1" si="26"/>
        <v>3438.9638991143161</v>
      </c>
      <c r="T120" s="23">
        <f t="shared" ca="1" si="26"/>
        <v>3392.7472886027913</v>
      </c>
      <c r="U120" s="23">
        <f t="shared" ca="1" si="26"/>
        <v>3344.1347562097862</v>
      </c>
      <c r="V120" s="23">
        <f t="shared" ca="1" si="26"/>
        <v>3293.8412646403954</v>
      </c>
      <c r="W120" s="23">
        <f t="shared" ca="1" si="26"/>
        <v>3242.4039807174704</v>
      </c>
      <c r="X120" s="23">
        <f t="shared" ca="1" si="26"/>
        <v>3190.1845379298443</v>
      </c>
      <c r="Y120" s="23">
        <f t="shared" ca="1" si="26"/>
        <v>3137.3999987443945</v>
      </c>
      <c r="Z120" s="23">
        <f t="shared" ca="1" si="26"/>
        <v>3084.1606187552156</v>
      </c>
      <c r="AA120" s="23">
        <f t="shared" ca="1" si="26"/>
        <v>3030.5131378639485</v>
      </c>
      <c r="AB120" s="23">
        <f t="shared" ca="1" si="26"/>
        <v>2976.5075808548713</v>
      </c>
      <c r="AC120" s="23">
        <f t="shared" ca="1" si="26"/>
        <v>2922.3248960664746</v>
      </c>
      <c r="AD120" s="23">
        <f t="shared" ca="1" si="26"/>
        <v>2868.5075360849305</v>
      </c>
      <c r="AE120" s="23">
        <f t="shared" ca="1" si="26"/>
        <v>2816.258874731268</v>
      </c>
      <c r="AF120" s="36">
        <f t="shared" ca="1" si="26"/>
        <v>2816.258874731268</v>
      </c>
      <c r="AG120" s="23">
        <f t="shared" ca="1" si="26"/>
        <v>2767.4899132241467</v>
      </c>
      <c r="AH120" s="23">
        <f t="shared" ca="1" si="26"/>
        <v>2723.9607777622382</v>
      </c>
      <c r="AI120" s="23">
        <f t="shared" ca="1" si="26"/>
        <v>2686.4601740896178</v>
      </c>
      <c r="AJ120" s="23">
        <f t="shared" ca="1" si="26"/>
        <v>2654.9367649513856</v>
      </c>
      <c r="AK120" s="23">
        <f t="shared" ca="1" si="26"/>
        <v>2628.8865262134887</v>
      </c>
      <c r="AL120" s="23">
        <f t="shared" ca="1" si="26"/>
        <v>2607.6479494245277</v>
      </c>
      <c r="AM120" s="23">
        <f t="shared" ca="1" si="26"/>
        <v>2590.5629841699474</v>
      </c>
      <c r="AN120" s="23">
        <f t="shared" ca="1" si="26"/>
        <v>2577.047862722327</v>
      </c>
      <c r="AO120" s="23">
        <f t="shared" ca="1" si="26"/>
        <v>2566.6167768377577</v>
      </c>
      <c r="AP120" s="23">
        <f t="shared" ca="1" si="26"/>
        <v>2558.8845080502028</v>
      </c>
      <c r="AQ120" s="23">
        <f t="shared" ca="1" si="26"/>
        <v>2553.5612937407091</v>
      </c>
      <c r="AR120" s="23">
        <f t="shared" ca="1" si="26"/>
        <v>2550.4460565946688</v>
      </c>
      <c r="AS120" s="24">
        <f t="shared" ca="1" si="26"/>
        <v>2549.4206325086902</v>
      </c>
      <c r="AT120" s="10"/>
    </row>
    <row r="121" spans="2:46" ht="15.75" thickTop="1"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38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10"/>
    </row>
    <row r="122" spans="2:46" ht="15.75" thickBot="1">
      <c r="B122" s="1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5"/>
    </row>
    <row r="123" spans="2:46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2:46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2:46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2:46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2:46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2:46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2:34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2:34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2:34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2:34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2:34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2:34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2:34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</sheetData>
  <mergeCells count="28">
    <mergeCell ref="C118:D118"/>
    <mergeCell ref="C119:D119"/>
    <mergeCell ref="C120:D120"/>
    <mergeCell ref="C114:D114"/>
    <mergeCell ref="C115:D115"/>
    <mergeCell ref="C116:D116"/>
    <mergeCell ref="C117:D117"/>
    <mergeCell ref="E87:H93"/>
    <mergeCell ref="I87:AA93"/>
    <mergeCell ref="C110:D111"/>
    <mergeCell ref="C112:D112"/>
    <mergeCell ref="C113:D113"/>
    <mergeCell ref="C72:D72"/>
    <mergeCell ref="E47:H53"/>
    <mergeCell ref="I47:AA53"/>
    <mergeCell ref="C70:D71"/>
    <mergeCell ref="E4:O10"/>
    <mergeCell ref="P4:S10"/>
    <mergeCell ref="W4:Z10"/>
    <mergeCell ref="AA4:AD10"/>
    <mergeCell ref="C78:D78"/>
    <mergeCell ref="C79:D79"/>
    <mergeCell ref="C80:D80"/>
    <mergeCell ref="C73:D73"/>
    <mergeCell ref="C74:D74"/>
    <mergeCell ref="C75:D75"/>
    <mergeCell ref="C76:D76"/>
    <mergeCell ref="C77:D77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AR44"/>
  <sheetViews>
    <sheetView zoomScale="55" zoomScaleNormal="55" workbookViewId="0">
      <selection activeCell="N53" sqref="N53"/>
    </sheetView>
  </sheetViews>
  <sheetFormatPr defaultRowHeight="15"/>
  <cols>
    <col min="1" max="1" width="2.28515625" style="2" customWidth="1"/>
    <col min="2" max="2" width="3.140625" style="2" customWidth="1"/>
    <col min="3" max="43" width="5.5703125" style="2" bestFit="1" customWidth="1"/>
    <col min="44" max="16384" width="9.140625" style="2"/>
  </cols>
  <sheetData>
    <row r="1" spans="2:44" ht="15.75" thickBot="1"/>
    <row r="2" spans="2:44">
      <c r="B2" s="1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</row>
    <row r="3" spans="2:44"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2:44"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10"/>
    </row>
    <row r="5" spans="2:44"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10"/>
    </row>
    <row r="6" spans="2:44">
      <c r="B6" s="11"/>
      <c r="C6" s="44" t="s">
        <v>2</v>
      </c>
      <c r="D6" s="44"/>
      <c r="E6" s="44"/>
      <c r="F6" s="44"/>
      <c r="G6" s="44">
        <f>kx</f>
        <v>1</v>
      </c>
      <c r="H6" s="44"/>
      <c r="I6" s="44"/>
      <c r="J6" s="44"/>
      <c r="K6" s="9"/>
      <c r="L6" s="9"/>
      <c r="M6" s="9"/>
      <c r="N6" s="44" t="s">
        <v>3</v>
      </c>
      <c r="O6" s="44"/>
      <c r="P6" s="44"/>
      <c r="Q6" s="44"/>
      <c r="R6" s="44">
        <f>kz</f>
        <v>1</v>
      </c>
      <c r="S6" s="44"/>
      <c r="T6" s="44"/>
      <c r="U6" s="44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10"/>
    </row>
    <row r="7" spans="2:44">
      <c r="B7" s="11"/>
      <c r="C7" s="44"/>
      <c r="D7" s="44"/>
      <c r="E7" s="44"/>
      <c r="F7" s="44"/>
      <c r="G7" s="44"/>
      <c r="H7" s="44"/>
      <c r="I7" s="44"/>
      <c r="J7" s="44"/>
      <c r="K7" s="9"/>
      <c r="L7" s="9"/>
      <c r="M7" s="9"/>
      <c r="N7" s="44"/>
      <c r="O7" s="44"/>
      <c r="P7" s="44"/>
      <c r="Q7" s="44"/>
      <c r="R7" s="44"/>
      <c r="S7" s="44"/>
      <c r="T7" s="44"/>
      <c r="U7" s="44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10"/>
    </row>
    <row r="8" spans="2:44">
      <c r="B8" s="11"/>
      <c r="C8" s="44"/>
      <c r="D8" s="44"/>
      <c r="E8" s="44"/>
      <c r="F8" s="44"/>
      <c r="G8" s="44"/>
      <c r="H8" s="44"/>
      <c r="I8" s="44"/>
      <c r="J8" s="44"/>
      <c r="K8" s="9"/>
      <c r="L8" s="9"/>
      <c r="M8" s="9"/>
      <c r="N8" s="44"/>
      <c r="O8" s="44"/>
      <c r="P8" s="44"/>
      <c r="Q8" s="44"/>
      <c r="R8" s="44"/>
      <c r="S8" s="44"/>
      <c r="T8" s="44"/>
      <c r="U8" s="44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10"/>
    </row>
    <row r="9" spans="2:44">
      <c r="B9" s="11"/>
      <c r="C9" s="44"/>
      <c r="D9" s="44"/>
      <c r="E9" s="44"/>
      <c r="F9" s="44"/>
      <c r="G9" s="44"/>
      <c r="H9" s="44"/>
      <c r="I9" s="44"/>
      <c r="J9" s="44"/>
      <c r="K9" s="9"/>
      <c r="L9" s="9"/>
      <c r="M9" s="9"/>
      <c r="N9" s="44"/>
      <c r="O9" s="44"/>
      <c r="P9" s="44"/>
      <c r="Q9" s="44"/>
      <c r="R9" s="44"/>
      <c r="S9" s="44"/>
      <c r="T9" s="44"/>
      <c r="U9" s="44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10"/>
    </row>
    <row r="10" spans="2:44">
      <c r="B10" s="11"/>
      <c r="C10" s="44"/>
      <c r="D10" s="44"/>
      <c r="E10" s="44"/>
      <c r="F10" s="44"/>
      <c r="G10" s="44"/>
      <c r="H10" s="44"/>
      <c r="I10" s="44"/>
      <c r="J10" s="44"/>
      <c r="K10" s="9"/>
      <c r="L10" s="9"/>
      <c r="M10" s="9"/>
      <c r="N10" s="44"/>
      <c r="O10" s="44"/>
      <c r="P10" s="44"/>
      <c r="Q10" s="44"/>
      <c r="R10" s="44"/>
      <c r="S10" s="44"/>
      <c r="T10" s="44"/>
      <c r="U10" s="44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10"/>
    </row>
    <row r="11" spans="2:44">
      <c r="B11" s="11"/>
      <c r="C11" s="44"/>
      <c r="D11" s="44"/>
      <c r="E11" s="44"/>
      <c r="F11" s="44"/>
      <c r="G11" s="44"/>
      <c r="H11" s="44"/>
      <c r="I11" s="44"/>
      <c r="J11" s="44"/>
      <c r="K11" s="9"/>
      <c r="L11" s="9"/>
      <c r="M11" s="9"/>
      <c r="N11" s="44"/>
      <c r="O11" s="44"/>
      <c r="P11" s="44"/>
      <c r="Q11" s="44"/>
      <c r="R11" s="44"/>
      <c r="S11" s="44"/>
      <c r="T11" s="44"/>
      <c r="U11" s="44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10"/>
    </row>
    <row r="12" spans="2:44">
      <c r="B12" s="11"/>
      <c r="C12" s="44"/>
      <c r="D12" s="44"/>
      <c r="E12" s="44"/>
      <c r="F12" s="44"/>
      <c r="G12" s="44"/>
      <c r="H12" s="44"/>
      <c r="I12" s="44"/>
      <c r="J12" s="44"/>
      <c r="K12" s="9"/>
      <c r="L12" s="9"/>
      <c r="M12" s="9"/>
      <c r="N12" s="44"/>
      <c r="O12" s="44"/>
      <c r="P12" s="44"/>
      <c r="Q12" s="44"/>
      <c r="R12" s="44"/>
      <c r="S12" s="44"/>
      <c r="T12" s="44"/>
      <c r="U12" s="44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10"/>
    </row>
    <row r="13" spans="2:44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10"/>
    </row>
    <row r="14" spans="2:44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10"/>
    </row>
    <row r="15" spans="2:44"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10"/>
    </row>
    <row r="16" spans="2:44"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10"/>
    </row>
    <row r="17" spans="2:44"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10"/>
    </row>
    <row r="18" spans="2:44"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10"/>
    </row>
    <row r="19" spans="2:44"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10"/>
    </row>
    <row r="20" spans="2:44"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10"/>
    </row>
    <row r="21" spans="2:44"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10"/>
    </row>
    <row r="22" spans="2:44">
      <c r="B22" s="11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19"/>
      <c r="AR22" s="10"/>
    </row>
    <row r="23" spans="2:44">
      <c r="B23" s="11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19"/>
      <c r="AR23" s="10"/>
    </row>
    <row r="24" spans="2:44">
      <c r="B24" s="11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19"/>
      <c r="AR24" s="10"/>
    </row>
    <row r="25" spans="2:44">
      <c r="B25" s="11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19"/>
      <c r="AR25" s="10"/>
    </row>
    <row r="26" spans="2:44">
      <c r="B26" s="11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19"/>
      <c r="AR26" s="10"/>
    </row>
    <row r="27" spans="2:44">
      <c r="B27" s="11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19"/>
      <c r="AR27" s="10"/>
    </row>
    <row r="28" spans="2:44">
      <c r="B28" s="11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9"/>
      <c r="AR28" s="10"/>
    </row>
    <row r="29" spans="2:44">
      <c r="B29" s="11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19"/>
      <c r="AR29" s="10"/>
    </row>
    <row r="30" spans="2:44">
      <c r="B30" s="11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19"/>
      <c r="AR30" s="10"/>
    </row>
    <row r="31" spans="2:44">
      <c r="B31" s="11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19"/>
      <c r="AR31" s="10"/>
    </row>
    <row r="32" spans="2:44" ht="15.75" thickBot="1">
      <c r="B32" s="11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5"/>
      <c r="AR32" s="10"/>
    </row>
    <row r="33" spans="2:44" ht="16.5" thickTop="1" thickBot="1">
      <c r="B33" s="11"/>
      <c r="C33" s="26">
        <f t="shared" ref="C33:C41" si="0">flines</f>
        <v>10</v>
      </c>
      <c r="D33" s="27">
        <f t="shared" ref="D33:O33" ca="1" si="1">IF(start="n",0,(C33+E33+2*D34)/4)</f>
        <v>9.7675868515407593</v>
      </c>
      <c r="E33" s="27">
        <f t="shared" ca="1" si="1"/>
        <v>9.5259614597708087</v>
      </c>
      <c r="F33" s="27">
        <f t="shared" ca="1" si="1"/>
        <v>9.2654593671223822</v>
      </c>
      <c r="G33" s="27">
        <f t="shared" ca="1" si="1"/>
        <v>8.9754579329975712</v>
      </c>
      <c r="H33" s="27">
        <f t="shared" ca="1" si="1"/>
        <v>8.6437454764166315</v>
      </c>
      <c r="I33" s="27">
        <f t="shared" ca="1" si="1"/>
        <v>8.2556510000464272</v>
      </c>
      <c r="J33" s="27">
        <f t="shared" ca="1" si="1"/>
        <v>7.792728079504605</v>
      </c>
      <c r="K33" s="27">
        <f t="shared" ca="1" si="1"/>
        <v>7.2305978321128794</v>
      </c>
      <c r="L33" s="27">
        <f t="shared" ca="1" si="1"/>
        <v>6.5351838302896965</v>
      </c>
      <c r="M33" s="27">
        <f t="shared" ca="1" si="1"/>
        <v>5.6559626850126765</v>
      </c>
      <c r="N33" s="27">
        <f t="shared" ca="1" si="1"/>
        <v>4.5147458151198698</v>
      </c>
      <c r="O33" s="27">
        <f t="shared" ca="1" si="1"/>
        <v>2.9956096928455578</v>
      </c>
      <c r="P33" s="27">
        <v>1</v>
      </c>
      <c r="Q33" s="31"/>
      <c r="R33" s="28"/>
      <c r="S33" s="28"/>
      <c r="T33" s="28"/>
      <c r="U33" s="28"/>
      <c r="V33" s="28">
        <v>1</v>
      </c>
      <c r="W33" s="28">
        <f t="shared" ref="W33:AB33" ca="1" si="2">IF(start="n",0,(V33+X33+2*W34)/4)</f>
        <v>1.0030917210580557</v>
      </c>
      <c r="X33" s="28">
        <f t="shared" ca="1" si="2"/>
        <v>1.0123668842322227</v>
      </c>
      <c r="Y33" s="28">
        <f ca="1">IF(start="n",0,(X33+Z33+2*Y34)/4)</f>
        <v>1.0463758158708347</v>
      </c>
      <c r="Z33" s="28">
        <f ca="1">IF(start="n",0,(Y33+AA33+2*Z34)/4)</f>
        <v>1.1731363792511165</v>
      </c>
      <c r="AA33" s="28">
        <f ca="1">IF(start="n",0,(Z33+AB33+2*AA34)/4)</f>
        <v>1.6461697011336311</v>
      </c>
      <c r="AB33" s="28">
        <f t="shared" ca="1" si="2"/>
        <v>3.4115424252834079</v>
      </c>
      <c r="AC33" s="30">
        <f t="shared" ref="AC33:AQ41" si="3">flines</f>
        <v>10</v>
      </c>
      <c r="AD33" s="27">
        <v>1</v>
      </c>
      <c r="AE33" s="27">
        <f t="shared" ref="AE33:AP33" ca="1" si="4">IF(start="n",0,(AD33+AF33+2*AE34)/4)</f>
        <v>2.3098655844342901</v>
      </c>
      <c r="AF33" s="27">
        <f t="shared" ca="1" si="4"/>
        <v>3.5372112141966543</v>
      </c>
      <c r="AG33" s="27">
        <f t="shared" ca="1" si="4"/>
        <v>4.6345022010912711</v>
      </c>
      <c r="AH33" s="27">
        <f t="shared" ca="1" si="4"/>
        <v>5.5876344673086979</v>
      </c>
      <c r="AI33" s="27">
        <f t="shared" ca="1" si="4"/>
        <v>6.4028698890835223</v>
      </c>
      <c r="AJ33" s="27">
        <f t="shared" ca="1" si="4"/>
        <v>7.0959238324675837</v>
      </c>
      <c r="AK33" s="27">
        <f t="shared" ca="1" si="4"/>
        <v>7.6855565796482077</v>
      </c>
      <c r="AL33" s="27">
        <f t="shared" ca="1" si="4"/>
        <v>8.1904635397638827</v>
      </c>
      <c r="AM33" s="27">
        <f t="shared" ca="1" si="4"/>
        <v>8.6280338083851547</v>
      </c>
      <c r="AN33" s="27">
        <f t="shared" ca="1" si="4"/>
        <v>9.0140428100158694</v>
      </c>
      <c r="AO33" s="27">
        <f t="shared" ca="1" si="4"/>
        <v>9.3627750082297325</v>
      </c>
      <c r="AP33" s="27">
        <f t="shared" ca="1" si="4"/>
        <v>9.6873300693073716</v>
      </c>
      <c r="AQ33" s="29">
        <f>flines</f>
        <v>10</v>
      </c>
      <c r="AR33" s="10"/>
    </row>
    <row r="34" spans="2:44" ht="16.5" thickTop="1" thickBot="1">
      <c r="B34" s="11"/>
      <c r="C34" s="20">
        <f t="shared" si="0"/>
        <v>10</v>
      </c>
      <c r="D34" s="3">
        <f t="shared" ref="D34:D40" ca="1" si="5">IF(start="n",0,(C34+E34+D33+D35)/4)</f>
        <v>9.7721929731961126</v>
      </c>
      <c r="E34" s="3">
        <f t="shared" ref="E34:E40" ca="1" si="6">IF(start="n",0,(D34+F34+E33+E35)/4)</f>
        <v>9.5353998102100483</v>
      </c>
      <c r="F34" s="3">
        <f t="shared" ref="F34:F40" ca="1" si="7">IF(start="n",0,(E34+G34+F33+F35)/4)</f>
        <v>9.2802090378605762</v>
      </c>
      <c r="G34" s="3">
        <f t="shared" ref="G34:G40" ca="1" si="8">IF(start="n",0,(F34+H34+G33+G35)/4)</f>
        <v>8.9963134442256347</v>
      </c>
      <c r="H34" s="3">
        <f t="shared" ref="H34:I40" ca="1" si="9">IF(start="n",0,(G34+I34+H33+H35)/4)</f>
        <v>8.6719364863112638</v>
      </c>
      <c r="I34" s="3">
        <f t="shared" ca="1" si="9"/>
        <v>8.2930652221322365</v>
      </c>
      <c r="J34" s="3">
        <f t="shared" ref="J34" ca="1" si="10">IF(start="n",0,(I34+K34+J33+J35)/4)</f>
        <v>7.8423317429295567</v>
      </c>
      <c r="K34" s="3">
        <f t="shared" ref="K34" ca="1" si="11">IF(start="n",0,(J34+L34+K33+K35)/4)</f>
        <v>7.2972397093286077</v>
      </c>
      <c r="L34" s="3">
        <f t="shared" ref="L34" ca="1" si="12">IF(start="n",0,(K34+M34+L33+L35)/4)</f>
        <v>6.6270874020166159</v>
      </c>
      <c r="M34" s="3">
        <f t="shared" ref="M34" ca="1" si="13">IF(start="n",0,(L34+N34+M33+M35)/4)</f>
        <v>5.7869605473205707</v>
      </c>
      <c r="N34" s="3">
        <f t="shared" ref="N34" ca="1" si="14">IF(start="n",0,(M34+O34+N33+N35)/4)</f>
        <v>4.703705441310623</v>
      </c>
      <c r="O34" s="3">
        <f t="shared" ref="O34" ca="1" si="15">IF(start="n",0,(N34+P34+O33+O35)/4)</f>
        <v>3.2338464781311802</v>
      </c>
      <c r="P34" s="1">
        <v>1</v>
      </c>
      <c r="Q34" s="37">
        <v>1</v>
      </c>
      <c r="R34" s="32">
        <v>1</v>
      </c>
      <c r="S34" s="32">
        <v>1</v>
      </c>
      <c r="T34" s="32">
        <v>1</v>
      </c>
      <c r="U34" s="32">
        <v>1</v>
      </c>
      <c r="V34" s="32">
        <v>1</v>
      </c>
      <c r="W34" s="32">
        <v>1</v>
      </c>
      <c r="X34" s="32">
        <v>1</v>
      </c>
      <c r="Y34" s="32">
        <v>1</v>
      </c>
      <c r="Z34" s="32">
        <v>1</v>
      </c>
      <c r="AA34" s="32">
        <v>1</v>
      </c>
      <c r="AB34" s="32">
        <v>1</v>
      </c>
      <c r="AC34" s="34">
        <v>1</v>
      </c>
      <c r="AD34" s="3">
        <v>1</v>
      </c>
      <c r="AE34" s="3">
        <f t="shared" ref="AE34:AP37" ca="1" si="16">IF(start="n",0,(AD34+AF34+AE33+AE35)/4)</f>
        <v>2.3511255617702531</v>
      </c>
      <c r="AF34" s="3">
        <f t="shared" ca="1" si="16"/>
        <v>3.6022385356305278</v>
      </c>
      <c r="AG34" s="3">
        <f t="shared" ca="1" si="16"/>
        <v>4.7065815614298669</v>
      </c>
      <c r="AH34" s="3">
        <f t="shared" ca="1" si="16"/>
        <v>5.6565828895300001</v>
      </c>
      <c r="AI34" s="3">
        <f t="shared" ca="1" si="16"/>
        <v>6.4639606282789028</v>
      </c>
      <c r="AJ34" s="3">
        <f t="shared" ca="1" si="16"/>
        <v>7.1476344305693029</v>
      </c>
      <c r="AK34" s="3">
        <f t="shared" ca="1" si="16"/>
        <v>7.7279194731806822</v>
      </c>
      <c r="AL34" s="3">
        <f t="shared" ca="1" si="16"/>
        <v>8.2241318855110865</v>
      </c>
      <c r="AM34" s="3">
        <f t="shared" ca="1" si="16"/>
        <v>8.6538144418804315</v>
      </c>
      <c r="AN34" s="3">
        <f t="shared" ca="1" si="16"/>
        <v>9.0326812117242952</v>
      </c>
      <c r="AO34" s="3">
        <f t="shared" ca="1" si="16"/>
        <v>9.3748635767978463</v>
      </c>
      <c r="AP34" s="3">
        <f t="shared" ca="1" si="16"/>
        <v>9.693272634499877</v>
      </c>
      <c r="AQ34" s="21">
        <f t="shared" si="3"/>
        <v>10</v>
      </c>
      <c r="AR34" s="10"/>
    </row>
    <row r="35" spans="2:44" ht="15.75" thickTop="1">
      <c r="B35" s="11"/>
      <c r="C35" s="20">
        <f t="shared" si="0"/>
        <v>10</v>
      </c>
      <c r="D35" s="3">
        <f t="shared" ca="1" si="5"/>
        <v>9.7857852310336426</v>
      </c>
      <c r="E35" s="3">
        <f t="shared" ca="1" si="6"/>
        <v>9.5632357700126978</v>
      </c>
      <c r="F35" s="3">
        <f t="shared" ca="1" si="7"/>
        <v>9.323663529884243</v>
      </c>
      <c r="G35" s="3">
        <f t="shared" ca="1" si="8"/>
        <v>9.0576503197331313</v>
      </c>
      <c r="H35" s="3">
        <f t="shared" ca="1" si="9"/>
        <v>8.754621802470556</v>
      </c>
      <c r="I35" s="3">
        <f t="shared" ca="1" si="9"/>
        <v>8.4023416592416975</v>
      </c>
      <c r="J35" s="3">
        <f t="shared" ref="J35:V40" ca="1" si="17">IF(start="n",0,(I35+K35+J34+J36)/4)</f>
        <v>7.9862939607527785</v>
      </c>
      <c r="K35" s="3">
        <f t="shared" ca="1" si="17"/>
        <v>7.4889418602553794</v>
      </c>
      <c r="L35" s="3">
        <f t="shared" ca="1" si="17"/>
        <v>6.8889655211275871</v>
      </c>
      <c r="M35" s="3">
        <f t="shared" ca="1" si="17"/>
        <v>6.1610866609423711</v>
      </c>
      <c r="N35" s="3">
        <f t="shared" ca="1" si="17"/>
        <v>5.2792689246708724</v>
      </c>
      <c r="O35" s="3">
        <f t="shared" ca="1" si="17"/>
        <v>4.236070778368541</v>
      </c>
      <c r="P35" s="3">
        <f t="shared" ca="1" si="17"/>
        <v>3.140073244927406</v>
      </c>
      <c r="Q35" s="3">
        <f t="shared" ca="1" si="17"/>
        <v>2.7102892581486686</v>
      </c>
      <c r="R35" s="3">
        <f t="shared" ca="1" si="17"/>
        <v>2.5135351922860325</v>
      </c>
      <c r="S35" s="3">
        <f t="shared" ca="1" si="17"/>
        <v>2.4101242337544071</v>
      </c>
      <c r="T35" s="3">
        <f t="shared" ca="1" si="17"/>
        <v>2.3480352325949454</v>
      </c>
      <c r="U35" s="3">
        <f t="shared" ca="1" si="17"/>
        <v>2.3042666150224846</v>
      </c>
      <c r="V35" s="3">
        <f t="shared" ca="1" si="17"/>
        <v>2.2661105305045801</v>
      </c>
      <c r="W35" s="3">
        <f t="shared" ref="W35:X40" ca="1" si="18">IF(start="n",0,(V35+X35+W34+W36)/4)</f>
        <v>2.2240518883533333</v>
      </c>
      <c r="X35" s="3">
        <f t="shared" ca="1" si="18"/>
        <v>2.1681011190105144</v>
      </c>
      <c r="Y35" s="3">
        <f t="shared" ref="Y35:Y40" ca="1" si="19">IF(start="n",0,(X35+Z35+Y34+Y36)/4)</f>
        <v>2.0848296221885412</v>
      </c>
      <c r="Z35" s="3">
        <f t="shared" ref="Z35:Z40" ca="1" si="20">IF(start="n",0,(Y35+AA35+Z34+Z36)/4)</f>
        <v>1.9541956774623908</v>
      </c>
      <c r="AA35" s="3">
        <f t="shared" ref="AA35:AA40" ca="1" si="21">IF(start="n",0,(Z35+AB35+AA34+AA36)/4)</f>
        <v>1.7471309846878929</v>
      </c>
      <c r="AB35" s="3">
        <f t="shared" ref="AB35:AB40" ca="1" si="22">IF(start="n",0,(AA35+AC35+AB34+AB36)/4)</f>
        <v>1.4304247992246539</v>
      </c>
      <c r="AC35" s="34">
        <v>1</v>
      </c>
      <c r="AD35" s="3">
        <v>1</v>
      </c>
      <c r="AE35" s="3">
        <f t="shared" ca="1" si="16"/>
        <v>2.4923981270161937</v>
      </c>
      <c r="AF35" s="3">
        <f t="shared" ca="1" si="16"/>
        <v>3.814035805125338</v>
      </c>
      <c r="AG35" s="3">
        <f t="shared" ca="1" si="16"/>
        <v>4.9330026194676684</v>
      </c>
      <c r="AH35" s="3">
        <f t="shared" ca="1" si="16"/>
        <v>5.8681549011025345</v>
      </c>
      <c r="AI35" s="3">
        <f t="shared" ca="1" si="16"/>
        <v>6.6487553039327878</v>
      </c>
      <c r="AJ35" s="3">
        <f t="shared" ca="1" si="16"/>
        <v>7.3027337883500421</v>
      </c>
      <c r="AK35" s="3">
        <f t="shared" ca="1" si="16"/>
        <v>7.8543549969941324</v>
      </c>
      <c r="AL35" s="3">
        <f t="shared" ca="1" si="16"/>
        <v>8.3243300872193533</v>
      </c>
      <c r="AM35" s="3">
        <f t="shared" ca="1" si="16"/>
        <v>8.7304108619011949</v>
      </c>
      <c r="AN35" s="3">
        <f t="shared" ca="1" si="16"/>
        <v>9.088004018203037</v>
      </c>
      <c r="AO35" s="3">
        <f t="shared" ca="1" si="16"/>
        <v>9.4107254527374788</v>
      </c>
      <c r="AP35" s="3">
        <f t="shared" ca="1" si="16"/>
        <v>9.7108968918942882</v>
      </c>
      <c r="AQ35" s="21">
        <f t="shared" si="3"/>
        <v>10</v>
      </c>
      <c r="AR35" s="10"/>
    </row>
    <row r="36" spans="2:44">
      <c r="B36" s="11"/>
      <c r="C36" s="20">
        <f t="shared" si="0"/>
        <v>10</v>
      </c>
      <c r="D36" s="3">
        <f t="shared" ca="1" si="5"/>
        <v>9.8077121809257619</v>
      </c>
      <c r="E36" s="3">
        <f t="shared" ca="1" si="6"/>
        <v>9.6080945089228553</v>
      </c>
      <c r="F36" s="3">
        <f t="shared" ca="1" si="7"/>
        <v>9.3935589919305684</v>
      </c>
      <c r="G36" s="3">
        <f t="shared" ca="1" si="8"/>
        <v>9.1560025023520879</v>
      </c>
      <c r="H36" s="3">
        <f t="shared" ca="1" si="9"/>
        <v>8.8865587445961314</v>
      </c>
      <c r="I36" s="3">
        <f t="shared" ca="1" si="9"/>
        <v>8.5753856516112226</v>
      </c>
      <c r="J36" s="3">
        <f t="shared" ca="1" si="17"/>
        <v>8.211560580584484</v>
      </c>
      <c r="K36" s="3">
        <f t="shared" ca="1" si="17"/>
        <v>7.7832682498125436</v>
      </c>
      <c r="L36" s="3">
        <f t="shared" ca="1" si="17"/>
        <v>7.2787461612959818</v>
      </c>
      <c r="M36" s="3">
        <f t="shared" ca="1" si="17"/>
        <v>6.6891516506504551</v>
      </c>
      <c r="N36" s="3">
        <f t="shared" ca="1" si="17"/>
        <v>6.0162128180619536</v>
      </c>
      <c r="O36" s="3">
        <f t="shared" ca="1" si="17"/>
        <v>5.2910944657447052</v>
      </c>
      <c r="P36" s="3">
        <f t="shared" ca="1" si="17"/>
        <v>4.613932943192415</v>
      </c>
      <c r="Q36" s="3">
        <f t="shared" ca="1" si="17"/>
        <v>4.1875485953812355</v>
      </c>
      <c r="R36" s="3">
        <f t="shared" ca="1" si="17"/>
        <v>3.9337272772410548</v>
      </c>
      <c r="S36" s="3">
        <f t="shared" ca="1" si="17"/>
        <v>3.7789265101366509</v>
      </c>
      <c r="T36" s="3">
        <f t="shared" ca="1" si="17"/>
        <v>3.6777500816028885</v>
      </c>
      <c r="U36" s="3">
        <f t="shared" ca="1" si="17"/>
        <v>3.6029206969904126</v>
      </c>
      <c r="V36" s="3">
        <f t="shared" ca="1" si="17"/>
        <v>3.5361236186425025</v>
      </c>
      <c r="W36" s="3">
        <f t="shared" ca="1" si="18"/>
        <v>3.4619959038982393</v>
      </c>
      <c r="X36" s="3">
        <f t="shared" ca="1" si="18"/>
        <v>3.3635229655001826</v>
      </c>
      <c r="Y36" s="3">
        <f t="shared" ca="1" si="19"/>
        <v>3.2170216922812598</v>
      </c>
      <c r="Z36" s="3">
        <f t="shared" ca="1" si="20"/>
        <v>2.984822102973129</v>
      </c>
      <c r="AA36" s="3">
        <f t="shared" ca="1" si="21"/>
        <v>2.6039034620645269</v>
      </c>
      <c r="AB36" s="3">
        <f t="shared" ca="1" si="22"/>
        <v>1.9745682122107229</v>
      </c>
      <c r="AC36" s="33">
        <v>1</v>
      </c>
      <c r="AD36" s="3">
        <v>1</v>
      </c>
      <c r="AE36" s="3">
        <f t="shared" ca="1" si="16"/>
        <v>2.8044311411691845</v>
      </c>
      <c r="AF36" s="3">
        <f t="shared" ca="1" si="16"/>
        <v>4.2285039383869627</v>
      </c>
      <c r="AG36" s="3">
        <f t="shared" ca="1" si="16"/>
        <v>5.3432382102129345</v>
      </c>
      <c r="AH36" s="3">
        <f t="shared" ca="1" si="16"/>
        <v>6.2342787914796824</v>
      </c>
      <c r="AI36" s="3">
        <f t="shared" ca="1" si="16"/>
        <v>6.9601718979996736</v>
      </c>
      <c r="AJ36" s="3">
        <f t="shared" ca="1" si="16"/>
        <v>7.5601904219039433</v>
      </c>
      <c r="AK36" s="3">
        <f t="shared" ca="1" si="16"/>
        <v>8.0624366392264548</v>
      </c>
      <c r="AL36" s="3">
        <f t="shared" ca="1" si="16"/>
        <v>8.4884226044709976</v>
      </c>
      <c r="AM36" s="3">
        <f t="shared" ca="1" si="16"/>
        <v>8.855494900301963</v>
      </c>
      <c r="AN36" s="3">
        <f t="shared" ca="1" si="16"/>
        <v>9.1781985464491846</v>
      </c>
      <c r="AO36" s="3">
        <f t="shared" ca="1" si="16"/>
        <v>9.4691373240547438</v>
      </c>
      <c r="AP36" s="3">
        <f t="shared" ca="1" si="16"/>
        <v>9.7395894803397951</v>
      </c>
      <c r="AQ36" s="21">
        <f t="shared" si="3"/>
        <v>10</v>
      </c>
      <c r="AR36" s="10"/>
    </row>
    <row r="37" spans="2:44">
      <c r="B37" s="11"/>
      <c r="C37" s="20">
        <f t="shared" si="0"/>
        <v>10</v>
      </c>
      <c r="D37" s="3">
        <f t="shared" ref="D37:M38" ca="1" si="23">IF(start="n",0,(C37+E37+D36+D38)/4)</f>
        <v>9.8369689837465497</v>
      </c>
      <c r="E37" s="3">
        <f t="shared" ca="1" si="23"/>
        <v>9.6678710928223968</v>
      </c>
      <c r="F37" s="3">
        <f t="shared" ca="1" si="23"/>
        <v>9.4864754265630928</v>
      </c>
      <c r="G37" s="3">
        <f t="shared" ca="1" si="23"/>
        <v>9.2862419531485259</v>
      </c>
      <c r="H37" s="3">
        <f t="shared" ca="1" si="23"/>
        <v>9.0602250219506608</v>
      </c>
      <c r="I37" s="3">
        <f t="shared" ca="1" si="23"/>
        <v>8.8010816220225792</v>
      </c>
      <c r="J37" s="3">
        <f t="shared" ca="1" si="23"/>
        <v>8.5012944601613931</v>
      </c>
      <c r="K37" s="3">
        <f t="shared" ca="1" si="23"/>
        <v>8.1538243971143292</v>
      </c>
      <c r="L37" s="3">
        <f t="shared" ca="1" si="23"/>
        <v>7.7535992235933406</v>
      </c>
      <c r="M37" s="3">
        <f t="shared" ca="1" si="23"/>
        <v>7.3005609623015131</v>
      </c>
      <c r="N37" s="3">
        <f t="shared" ca="1" si="17"/>
        <v>6.8053362311817818</v>
      </c>
      <c r="O37" s="3">
        <f t="shared" ca="1" si="17"/>
        <v>6.2981613233559104</v>
      </c>
      <c r="P37" s="3">
        <f t="shared" ca="1" si="17"/>
        <v>5.8370154667163163</v>
      </c>
      <c r="Q37" s="3">
        <f t="shared" ca="1" si="17"/>
        <v>5.4922449029428062</v>
      </c>
      <c r="R37" s="3">
        <f t="shared" ca="1" si="17"/>
        <v>5.2548988111603006</v>
      </c>
      <c r="S37" s="3">
        <f t="shared" ca="1" si="17"/>
        <v>5.0941044479482525</v>
      </c>
      <c r="T37" s="3">
        <f t="shared" ca="1" si="17"/>
        <v>4.981117886689546</v>
      </c>
      <c r="U37" s="3">
        <f t="shared" ca="1" si="17"/>
        <v>4.8935424726937757</v>
      </c>
      <c r="V37" s="3">
        <f t="shared" ca="1" si="17"/>
        <v>4.8134673431767787</v>
      </c>
      <c r="W37" s="3">
        <f t="shared" ca="1" si="18"/>
        <v>4.7242851430969388</v>
      </c>
      <c r="X37" s="3">
        <f t="shared" ca="1" si="18"/>
        <v>4.6069731468107173</v>
      </c>
      <c r="Y37" s="3">
        <f t="shared" ca="1" si="19"/>
        <v>4.4349120784631868</v>
      </c>
      <c r="Z37" s="3">
        <f t="shared" ca="1" si="20"/>
        <v>4.1641675800843396</v>
      </c>
      <c r="AA37" s="3">
        <f t="shared" ca="1" si="21"/>
        <v>3.709092548386363</v>
      </c>
      <c r="AB37" s="3">
        <f t="shared" ca="1" si="22"/>
        <v>2.8639445875537102</v>
      </c>
      <c r="AC37" s="33">
        <v>1</v>
      </c>
      <c r="AD37" s="3">
        <v>1</v>
      </c>
      <c r="AE37" s="3">
        <f t="shared" ca="1" si="16"/>
        <v>3.4968224992735815</v>
      </c>
      <c r="AF37" s="3">
        <f t="shared" ca="1" si="16"/>
        <v>4.9523105970403947</v>
      </c>
      <c r="AG37" s="3">
        <f t="shared" ca="1" si="16"/>
        <v>5.9771674915174229</v>
      </c>
      <c r="AH37" s="3">
        <f t="shared" ca="1" si="16"/>
        <v>6.7655501566035881</v>
      </c>
      <c r="AI37" s="3">
        <f t="shared" ca="1" si="16"/>
        <v>7.3974630746822836</v>
      </c>
      <c r="AJ37" s="3">
        <f t="shared" ca="1" si="16"/>
        <v>7.9154193620396027</v>
      </c>
      <c r="AK37" s="3">
        <f t="shared" ca="1" si="16"/>
        <v>8.3467785335367495</v>
      </c>
      <c r="AL37" s="3">
        <f t="shared" ca="1" si="16"/>
        <v>8.7114287911362247</v>
      </c>
      <c r="AM37" s="3">
        <f t="shared" ca="1" si="16"/>
        <v>9.0249475883864747</v>
      </c>
      <c r="AN37" s="3">
        <f t="shared" ca="1" si="16"/>
        <v>9.3001579432370001</v>
      </c>
      <c r="AO37" s="3">
        <f t="shared" ca="1" si="16"/>
        <v>9.5480358166925186</v>
      </c>
      <c r="AP37" s="3">
        <f t="shared" ca="1" si="16"/>
        <v>9.7783237054101537</v>
      </c>
      <c r="AQ37" s="21">
        <f t="shared" si="3"/>
        <v>10</v>
      </c>
      <c r="AR37" s="10"/>
    </row>
    <row r="38" spans="2:44">
      <c r="B38" s="11"/>
      <c r="C38" s="20">
        <f t="shared" si="0"/>
        <v>10</v>
      </c>
      <c r="D38" s="3">
        <f t="shared" ca="1" si="23"/>
        <v>9.8722926612380437</v>
      </c>
      <c r="E38" s="3">
        <f t="shared" ca="1" si="23"/>
        <v>9.7399454520570945</v>
      </c>
      <c r="F38" s="3">
        <f t="shared" ca="1" si="23"/>
        <v>9.5982296683508785</v>
      </c>
      <c r="G38" s="3">
        <f t="shared" ca="1" si="23"/>
        <v>9.4422648617282583</v>
      </c>
      <c r="H38" s="3">
        <f t="shared" ca="1" si="23"/>
        <v>9.2670177680354122</v>
      </c>
      <c r="I38" s="3">
        <f t="shared" ca="1" si="23"/>
        <v>9.0674213543670419</v>
      </c>
      <c r="J38" s="3">
        <f t="shared" ca="1" si="23"/>
        <v>8.8387112409241837</v>
      </c>
      <c r="K38" s="3">
        <f t="shared" ca="1" si="23"/>
        <v>8.5771356548900393</v>
      </c>
      <c r="L38" s="3">
        <f t="shared" ca="1" si="23"/>
        <v>8.2812653736615403</v>
      </c>
      <c r="M38" s="3">
        <f t="shared" ca="1" si="23"/>
        <v>7.9541567437804765</v>
      </c>
      <c r="N38" s="3">
        <f t="shared" ca="1" si="17"/>
        <v>7.6064098210077535</v>
      </c>
      <c r="O38" s="3">
        <f t="shared" ca="1" si="17"/>
        <v>7.2591991297808383</v>
      </c>
      <c r="P38" s="3">
        <f t="shared" ca="1" si="17"/>
        <v>6.9437226973741364</v>
      </c>
      <c r="Q38" s="3">
        <f t="shared" ca="1" si="17"/>
        <v>6.6895167385133725</v>
      </c>
      <c r="R38" s="3">
        <f t="shared" ca="1" si="17"/>
        <v>6.4995186165090892</v>
      </c>
      <c r="S38" s="3">
        <f t="shared" ca="1" si="17"/>
        <v>6.361474583806511</v>
      </c>
      <c r="T38" s="3">
        <f t="shared" ca="1" si="17"/>
        <v>6.2590745445132701</v>
      </c>
      <c r="U38" s="3">
        <f t="shared" ca="1" si="17"/>
        <v>6.1766639639183651</v>
      </c>
      <c r="V38" s="3">
        <f t="shared" ca="1" si="17"/>
        <v>6.0999181382738961</v>
      </c>
      <c r="W38" s="3">
        <f t="shared" ca="1" si="18"/>
        <v>6.0147041785020221</v>
      </c>
      <c r="X38" s="3">
        <f t="shared" ca="1" si="18"/>
        <v>5.9051724001825621</v>
      </c>
      <c r="Y38" s="3">
        <f t="shared" ca="1" si="19"/>
        <v>5.7514858946764331</v>
      </c>
      <c r="Z38" s="3">
        <f t="shared" ca="1" si="20"/>
        <v>5.5278435905146779</v>
      </c>
      <c r="AA38" s="3">
        <f t="shared" ca="1" si="21"/>
        <v>5.2043545638428776</v>
      </c>
      <c r="AB38" s="3">
        <f ca="1">IF(start="n",0,(AA38+AC38+AB37+AB39)/4)</f>
        <v>4.7721175896177552</v>
      </c>
      <c r="AC38" s="3">
        <f ca="1">IF(start="n",0,(AB38+AE38+AC37+AC39)/4)</f>
        <v>4.3943508918280081</v>
      </c>
      <c r="AD38" s="35">
        <f ca="1">AC38</f>
        <v>4.3943508918280081</v>
      </c>
      <c r="AE38" s="3">
        <f ca="1">IF(start="n",0,(AC38+AF38+AE37+AE39)/4)</f>
        <v>5.2305482588847472</v>
      </c>
      <c r="AF38" s="3">
        <f t="shared" ref="AF38:AP40" ca="1" si="24">IF(start="n",0,(AE38+AG38+AF37+AF39)/4)</f>
        <v>6.1067484589836134</v>
      </c>
      <c r="AG38" s="3">
        <f t="shared" ca="1" si="24"/>
        <v>6.8475710022127734</v>
      </c>
      <c r="AH38" s="3">
        <f t="shared" ca="1" si="24"/>
        <v>7.4532912687349659</v>
      </c>
      <c r="AI38" s="3">
        <f t="shared" ca="1" si="24"/>
        <v>7.9487108820862691</v>
      </c>
      <c r="AJ38" s="3">
        <f t="shared" ca="1" si="24"/>
        <v>8.3572454180354363</v>
      </c>
      <c r="AK38" s="3">
        <f t="shared" ca="1" si="24"/>
        <v>8.6978293417447166</v>
      </c>
      <c r="AL38" s="3">
        <f t="shared" ca="1" si="24"/>
        <v>8.9855664381506735</v>
      </c>
      <c r="AM38" s="3">
        <f t="shared" ca="1" si="24"/>
        <v>9.2327087188707111</v>
      </c>
      <c r="AN38" s="3">
        <f t="shared" ca="1" si="24"/>
        <v>9.4494498214198241</v>
      </c>
      <c r="AO38" s="3">
        <f t="shared" ca="1" si="24"/>
        <v>9.6445242940681766</v>
      </c>
      <c r="AP38" s="3">
        <f t="shared" ca="1" si="24"/>
        <v>9.825669524608303</v>
      </c>
      <c r="AQ38" s="21">
        <f t="shared" si="3"/>
        <v>10</v>
      </c>
      <c r="AR38" s="10"/>
    </row>
    <row r="39" spans="2:44">
      <c r="B39" s="11"/>
      <c r="C39" s="20">
        <f t="shared" si="0"/>
        <v>10</v>
      </c>
      <c r="D39" s="3">
        <f t="shared" ca="1" si="5"/>
        <v>9.9122562091485307</v>
      </c>
      <c r="E39" s="3">
        <f t="shared" ca="1" si="6"/>
        <v>9.8213883858170608</v>
      </c>
      <c r="F39" s="3">
        <f t="shared" ca="1" si="7"/>
        <v>9.7242329330550703</v>
      </c>
      <c r="G39" s="3">
        <f t="shared" ca="1" si="8"/>
        <v>9.6175700573782201</v>
      </c>
      <c r="H39" s="3">
        <f t="shared" ca="1" si="9"/>
        <v>9.4981598340956896</v>
      </c>
      <c r="I39" s="3">
        <f t="shared" ca="1" si="9"/>
        <v>9.3628747864859925</v>
      </c>
      <c r="J39" s="3">
        <f t="shared" ca="1" si="17"/>
        <v>9.2089934942782641</v>
      </c>
      <c r="K39" s="3">
        <f t="shared" ca="1" si="17"/>
        <v>9.0347416078601093</v>
      </c>
      <c r="L39" s="3">
        <f t="shared" ca="1" si="17"/>
        <v>8.8401698723823028</v>
      </c>
      <c r="M39" s="3">
        <f t="shared" ca="1" si="17"/>
        <v>8.6283908181511002</v>
      </c>
      <c r="N39" s="3">
        <f t="shared" ca="1" si="17"/>
        <v>8.4069471792879185</v>
      </c>
      <c r="O39" s="3">
        <f t="shared" ca="1" si="17"/>
        <v>8.1885026773855536</v>
      </c>
      <c r="P39" s="3">
        <f t="shared" ca="1" si="17"/>
        <v>7.9891594544860194</v>
      </c>
      <c r="Q39" s="3">
        <f t="shared" ca="1" si="17"/>
        <v>7.8225807372274598</v>
      </c>
      <c r="R39" s="3">
        <f t="shared" ca="1" si="17"/>
        <v>7.692184332556173</v>
      </c>
      <c r="S39" s="3">
        <f t="shared" ca="1" si="17"/>
        <v>7.5932007262554331</v>
      </c>
      <c r="T39" s="3">
        <f t="shared" ca="1" si="17"/>
        <v>7.517041743638659</v>
      </c>
      <c r="U39" s="3">
        <f t="shared" ca="1" si="17"/>
        <v>7.4541207001925178</v>
      </c>
      <c r="V39" s="3">
        <f t="shared" ca="1" si="17"/>
        <v>7.3948370674984201</v>
      </c>
      <c r="W39" s="3">
        <f t="shared" ca="1" si="18"/>
        <v>7.3294410324546933</v>
      </c>
      <c r="X39" s="3">
        <f t="shared" ca="1" si="18"/>
        <v>7.2475263807410757</v>
      </c>
      <c r="Y39" s="3">
        <f t="shared" ca="1" si="19"/>
        <v>7.1380155095453048</v>
      </c>
      <c r="Z39" s="3">
        <f t="shared" ca="1" si="20"/>
        <v>6.9913663234550611</v>
      </c>
      <c r="AA39" s="3">
        <f t="shared" ca="1" si="21"/>
        <v>6.8083645268527135</v>
      </c>
      <c r="AB39" s="3">
        <f t="shared" ca="1" si="22"/>
        <v>6.6258203152464246</v>
      </c>
      <c r="AC39" s="3">
        <f ca="1">IF(start="n",0,(AB39+AE39+AC38+AC40)/4)</f>
        <v>6.5747377188095282</v>
      </c>
      <c r="AD39" s="35">
        <f t="shared" ref="AD39:AD40" ca="1" si="25">AC39</f>
        <v>6.5747377188095282</v>
      </c>
      <c r="AE39" s="3">
        <f ca="1">IF(start="n",0,(AC39+AF39+AE38+AE40)/4)</f>
        <v>6.9242711854537884</v>
      </c>
      <c r="AF39" s="3">
        <f t="shared" ca="1" si="24"/>
        <v>7.3965639777965411</v>
      </c>
      <c r="AG39" s="3">
        <f t="shared" ca="1" si="24"/>
        <v>7.8530767896150904</v>
      </c>
      <c r="AH39" s="3">
        <f t="shared" ca="1" si="24"/>
        <v>8.2513330340372342</v>
      </c>
      <c r="AI39" s="3">
        <f t="shared" ca="1" si="24"/>
        <v>8.5868437668923949</v>
      </c>
      <c r="AJ39" s="3">
        <f t="shared" ca="1" si="24"/>
        <v>8.8670220862711577</v>
      </c>
      <c r="AK39" s="3">
        <f t="shared" ca="1" si="24"/>
        <v>9.101726977256007</v>
      </c>
      <c r="AL39" s="3">
        <f t="shared" ca="1" si="24"/>
        <v>9.300298900851045</v>
      </c>
      <c r="AM39" s="3">
        <f t="shared" ca="1" si="24"/>
        <v>9.4708710275258774</v>
      </c>
      <c r="AN39" s="3">
        <f t="shared" ca="1" si="24"/>
        <v>9.6204083295034106</v>
      </c>
      <c r="AO39" s="3">
        <f t="shared" ca="1" si="24"/>
        <v>9.7549420135520606</v>
      </c>
      <c r="AP39" s="3">
        <f t="shared" ca="1" si="24"/>
        <v>9.8798300989548817</v>
      </c>
      <c r="AQ39" s="21">
        <f t="shared" si="3"/>
        <v>10</v>
      </c>
      <c r="AR39" s="10"/>
    </row>
    <row r="40" spans="2:44">
      <c r="B40" s="11"/>
      <c r="C40" s="20">
        <f t="shared" si="0"/>
        <v>10</v>
      </c>
      <c r="D40" s="3">
        <f t="shared" ca="1" si="5"/>
        <v>9.95534378953902</v>
      </c>
      <c r="E40" s="3">
        <f t="shared" ca="1" si="6"/>
        <v>9.9091189490075511</v>
      </c>
      <c r="F40" s="3">
        <f t="shared" ca="1" si="7"/>
        <v>9.8597436206741218</v>
      </c>
      <c r="G40" s="3">
        <f t="shared" ca="1" si="8"/>
        <v>9.8056226006338676</v>
      </c>
      <c r="H40" s="3">
        <f t="shared" ca="1" si="9"/>
        <v>9.745176724483132</v>
      </c>
      <c r="I40" s="3">
        <f t="shared" ca="1" si="9"/>
        <v>9.6769244632029725</v>
      </c>
      <c r="J40" s="3">
        <f t="shared" ca="1" si="17"/>
        <v>9.5996463418427673</v>
      </c>
      <c r="K40" s="3">
        <f t="shared" ca="1" si="17"/>
        <v>9.5126674098898327</v>
      </c>
      <c r="L40" s="3">
        <f t="shared" ca="1" si="17"/>
        <v>9.4162816898564596</v>
      </c>
      <c r="M40" s="3">
        <f t="shared" ca="1" si="17"/>
        <v>9.3122894771537048</v>
      </c>
      <c r="N40" s="3">
        <f t="shared" ca="1" si="17"/>
        <v>9.2044854006072647</v>
      </c>
      <c r="O40" s="3">
        <f t="shared" ca="1" si="17"/>
        <v>9.0987049459874392</v>
      </c>
      <c r="P40" s="3">
        <f t="shared" ca="1" si="17"/>
        <v>9.001831705956933</v>
      </c>
      <c r="Q40" s="3">
        <f t="shared" ca="1" si="17"/>
        <v>8.9194624233542754</v>
      </c>
      <c r="R40" s="3">
        <f t="shared" ca="1" si="17"/>
        <v>8.8534372502327088</v>
      </c>
      <c r="S40" s="3">
        <f t="shared" ca="1" si="17"/>
        <v>8.8021022450203894</v>
      </c>
      <c r="T40" s="3">
        <f t="shared" ca="1" si="17"/>
        <v>8.7617710035934184</v>
      </c>
      <c r="U40" s="3">
        <f t="shared" ca="1" si="17"/>
        <v>8.7279400257146271</v>
      </c>
      <c r="V40" s="3">
        <f t="shared" ca="1" si="17"/>
        <v>8.6958683990725749</v>
      </c>
      <c r="W40" s="3">
        <f t="shared" ca="1" si="18"/>
        <v>8.6606965030772542</v>
      </c>
      <c r="X40" s="3">
        <f t="shared" ca="1" si="18"/>
        <v>8.6174765807817444</v>
      </c>
      <c r="Y40" s="3">
        <f t="shared" ca="1" si="19"/>
        <v>8.5616834393086503</v>
      </c>
      <c r="Z40" s="3">
        <f t="shared" ca="1" si="20"/>
        <v>8.4912416669075501</v>
      </c>
      <c r="AA40" s="3">
        <f t="shared" ca="1" si="21"/>
        <v>8.4119169048664908</v>
      </c>
      <c r="AB40" s="3">
        <f t="shared" ca="1" si="22"/>
        <v>8.3480614257057013</v>
      </c>
      <c r="AC40" s="3">
        <f ca="1">IF(start="n",0,(AB40+AE40+AC39+AC41)/4)</f>
        <v>8.3545084827098925</v>
      </c>
      <c r="AD40" s="35">
        <f t="shared" ca="1" si="25"/>
        <v>8.3545084827098925</v>
      </c>
      <c r="AE40" s="3">
        <f ca="1">IF(start="n",0,(AC40+AF40+AE39+AE41)/4)</f>
        <v>8.4952347863243389</v>
      </c>
      <c r="AF40" s="3">
        <f t="shared" ca="1" si="24"/>
        <v>8.702159477133673</v>
      </c>
      <c r="AG40" s="3">
        <f t="shared" ca="1" si="24"/>
        <v>8.9168391444138138</v>
      </c>
      <c r="AH40" s="3">
        <f t="shared" ca="1" si="24"/>
        <v>9.1121203109064908</v>
      </c>
      <c r="AI40" s="3">
        <f t="shared" ca="1" si="24"/>
        <v>9.2803090651749205</v>
      </c>
      <c r="AJ40" s="3">
        <f t="shared" ca="1" si="24"/>
        <v>9.4222721829007963</v>
      </c>
      <c r="AK40" s="3">
        <f t="shared" ca="1" si="24"/>
        <v>9.5417575801571068</v>
      </c>
      <c r="AL40" s="3">
        <f t="shared" ca="1" si="24"/>
        <v>9.6430311604716241</v>
      </c>
      <c r="AM40" s="3">
        <f t="shared" ca="1" si="24"/>
        <v>9.7300681608783464</v>
      </c>
      <c r="AN40" s="3">
        <f t="shared" ca="1" si="24"/>
        <v>9.8063704555158839</v>
      </c>
      <c r="AO40" s="3">
        <f t="shared" ca="1" si="24"/>
        <v>9.875005331681777</v>
      </c>
      <c r="AP40" s="3">
        <f t="shared" ca="1" si="24"/>
        <v>9.9387088576591651</v>
      </c>
      <c r="AQ40" s="21">
        <f t="shared" si="3"/>
        <v>10</v>
      </c>
      <c r="AR40" s="10"/>
    </row>
    <row r="41" spans="2:44" ht="15.75" thickBot="1">
      <c r="B41" s="11"/>
      <c r="C41" s="22">
        <f t="shared" si="0"/>
        <v>10</v>
      </c>
      <c r="D41" s="23">
        <f t="shared" ref="D41:I41" si="26">flines</f>
        <v>10</v>
      </c>
      <c r="E41" s="23">
        <f t="shared" si="26"/>
        <v>10</v>
      </c>
      <c r="F41" s="23">
        <f t="shared" si="26"/>
        <v>10</v>
      </c>
      <c r="G41" s="23">
        <f t="shared" si="26"/>
        <v>10</v>
      </c>
      <c r="H41" s="23">
        <f t="shared" si="26"/>
        <v>10</v>
      </c>
      <c r="I41" s="23">
        <f t="shared" si="26"/>
        <v>10</v>
      </c>
      <c r="J41" s="23">
        <f t="shared" ref="J41:Z41" si="27">flines</f>
        <v>10</v>
      </c>
      <c r="K41" s="23">
        <f t="shared" si="27"/>
        <v>10</v>
      </c>
      <c r="L41" s="23">
        <f t="shared" si="27"/>
        <v>10</v>
      </c>
      <c r="M41" s="23">
        <f t="shared" si="27"/>
        <v>10</v>
      </c>
      <c r="N41" s="23">
        <f t="shared" si="27"/>
        <v>10</v>
      </c>
      <c r="O41" s="23">
        <f t="shared" si="27"/>
        <v>10</v>
      </c>
      <c r="P41" s="23">
        <f t="shared" si="27"/>
        <v>10</v>
      </c>
      <c r="Q41" s="23">
        <f t="shared" si="27"/>
        <v>10</v>
      </c>
      <c r="R41" s="23">
        <f t="shared" si="27"/>
        <v>10</v>
      </c>
      <c r="S41" s="23">
        <f t="shared" si="27"/>
        <v>10</v>
      </c>
      <c r="T41" s="23">
        <f t="shared" si="27"/>
        <v>10</v>
      </c>
      <c r="U41" s="23">
        <f t="shared" si="27"/>
        <v>10</v>
      </c>
      <c r="V41" s="23">
        <f t="shared" si="27"/>
        <v>10</v>
      </c>
      <c r="W41" s="23">
        <f t="shared" si="27"/>
        <v>10</v>
      </c>
      <c r="X41" s="23">
        <f t="shared" si="27"/>
        <v>10</v>
      </c>
      <c r="Y41" s="23">
        <f t="shared" si="27"/>
        <v>10</v>
      </c>
      <c r="Z41" s="23">
        <f t="shared" si="27"/>
        <v>10</v>
      </c>
      <c r="AA41" s="23">
        <f>flines</f>
        <v>10</v>
      </c>
      <c r="AB41" s="23">
        <f>flines</f>
        <v>10</v>
      </c>
      <c r="AC41" s="23">
        <f t="shared" si="3"/>
        <v>10</v>
      </c>
      <c r="AD41" s="23">
        <f t="shared" si="3"/>
        <v>10</v>
      </c>
      <c r="AE41" s="23">
        <f t="shared" si="3"/>
        <v>10</v>
      </c>
      <c r="AF41" s="23">
        <f t="shared" si="3"/>
        <v>10</v>
      </c>
      <c r="AG41" s="23">
        <f t="shared" si="3"/>
        <v>10</v>
      </c>
      <c r="AH41" s="23">
        <f t="shared" si="3"/>
        <v>10</v>
      </c>
      <c r="AI41" s="23">
        <f t="shared" si="3"/>
        <v>10</v>
      </c>
      <c r="AJ41" s="23">
        <f t="shared" si="3"/>
        <v>10</v>
      </c>
      <c r="AK41" s="23">
        <f t="shared" si="3"/>
        <v>10</v>
      </c>
      <c r="AL41" s="23">
        <f t="shared" si="3"/>
        <v>10</v>
      </c>
      <c r="AM41" s="23">
        <f t="shared" si="3"/>
        <v>10</v>
      </c>
      <c r="AN41" s="23">
        <f t="shared" si="3"/>
        <v>10</v>
      </c>
      <c r="AO41" s="23">
        <f t="shared" si="3"/>
        <v>10</v>
      </c>
      <c r="AP41" s="23">
        <f t="shared" si="3"/>
        <v>10</v>
      </c>
      <c r="AQ41" s="39">
        <f t="shared" si="3"/>
        <v>10</v>
      </c>
      <c r="AR41" s="10"/>
    </row>
    <row r="42" spans="2:44" ht="15.75" thickTop="1"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38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10"/>
    </row>
    <row r="43" spans="2:44">
      <c r="B43" s="1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10"/>
    </row>
    <row r="44" spans="2:44" ht="15.75" thickBot="1"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5"/>
    </row>
  </sheetData>
  <mergeCells count="4">
    <mergeCell ref="C6:F12"/>
    <mergeCell ref="G6:J12"/>
    <mergeCell ref="N6:Q12"/>
    <mergeCell ref="R6:U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K30" sqref="K30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Data</vt:lpstr>
      <vt:lpstr>BCs</vt:lpstr>
      <vt:lpstr>Water Pressure</vt:lpstr>
      <vt:lpstr>Flow Lines</vt:lpstr>
      <vt:lpstr>2D-EL(2)</vt:lpstr>
      <vt:lpstr>Uptlift Pressure</vt:lpstr>
      <vt:lpstr>2D-FL</vt:lpstr>
      <vt:lpstr>2D-EL</vt:lpstr>
      <vt:lpstr>2D EL (Blue)</vt:lpstr>
      <vt:lpstr>flines</vt:lpstr>
      <vt:lpstr>iter</vt:lpstr>
      <vt:lpstr>kx</vt:lpstr>
      <vt:lpstr>kz</vt:lpstr>
      <vt:lpstr>start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</dc:creator>
  <cp:lastModifiedBy>Jorge Alejandro Mendoza Rizo</cp:lastModifiedBy>
  <dcterms:created xsi:type="dcterms:W3CDTF">2009-01-26T23:40:24Z</dcterms:created>
  <dcterms:modified xsi:type="dcterms:W3CDTF">2009-09-22T18:40:36Z</dcterms:modified>
</cp:coreProperties>
</file>