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torgft17940003.sharepoint.com/sites/Vortex/Shared Documents/Finance and Admin/1_Management Reports/"/>
    </mc:Choice>
  </mc:AlternateContent>
  <xr:revisionPtr revIDLastSave="0" documentId="8_{50DE4D93-BC7E-40C7-8B61-8B43F7A36348}" xr6:coauthVersionLast="47" xr6:coauthVersionMax="47" xr10:uidLastSave="{00000000-0000-0000-0000-000000000000}"/>
  <bookViews>
    <workbookView xWindow="-120" yWindow="-120" windowWidth="20730" windowHeight="11160" activeTab="1" xr2:uid="{3910FCDE-F6DD-4D40-9012-7FDDCFB5FA01}"/>
  </bookViews>
  <sheets>
    <sheet name="Input" sheetId="1" r:id="rId1"/>
    <sheet name="Rep" sheetId="2" r:id="rId2"/>
    <sheet name="jun - jul" sheetId="7" r:id="rId3"/>
    <sheet name="Graphs" sheetId="9" r:id="rId4"/>
    <sheet name="calc" sheetId="3" state="hidden" r:id="rId5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9" l="1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B17" i="7" l="1"/>
  <c r="I48" i="7"/>
  <c r="C3" i="2"/>
  <c r="C107" i="2"/>
  <c r="C110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B3" i="2"/>
  <c r="B107" i="2"/>
  <c r="B110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A1" i="2" l="1"/>
  <c r="A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E18" i="2"/>
  <c r="D18" i="2"/>
  <c r="E25" i="2"/>
  <c r="D33" i="2"/>
  <c r="D49" i="2"/>
  <c r="D54" i="2"/>
  <c r="D81" i="2"/>
  <c r="E89" i="2"/>
  <c r="E97" i="2"/>
  <c r="D105" i="2"/>
  <c r="D47" i="2" l="1"/>
  <c r="D98" i="2"/>
  <c r="D74" i="2"/>
  <c r="D50" i="2"/>
  <c r="D42" i="2"/>
  <c r="D34" i="2"/>
  <c r="D17" i="2"/>
  <c r="D99" i="2"/>
  <c r="D91" i="2"/>
  <c r="D75" i="2"/>
  <c r="D51" i="2"/>
  <c r="D35" i="2"/>
  <c r="D27" i="2"/>
  <c r="D25" i="2"/>
  <c r="D12" i="2"/>
  <c r="D44" i="2"/>
  <c r="D52" i="2"/>
  <c r="D89" i="2"/>
  <c r="E35" i="2"/>
  <c r="D80" i="2"/>
  <c r="D56" i="2"/>
  <c r="D20" i="2"/>
  <c r="E102" i="2"/>
  <c r="D41" i="2"/>
  <c r="D53" i="2"/>
  <c r="D85" i="2"/>
  <c r="E76" i="2"/>
  <c r="D70" i="2"/>
  <c r="D15" i="2"/>
  <c r="D101" i="2"/>
  <c r="D71" i="2"/>
  <c r="D94" i="2"/>
  <c r="D88" i="2"/>
  <c r="D16" i="2"/>
  <c r="D64" i="2"/>
  <c r="E56" i="2"/>
  <c r="D100" i="2"/>
  <c r="D87" i="2"/>
  <c r="D92" i="2"/>
  <c r="E13" i="2"/>
  <c r="E36" i="2"/>
  <c r="D103" i="2"/>
  <c r="D76" i="2"/>
  <c r="D84" i="2"/>
  <c r="D31" i="2"/>
  <c r="D96" i="2"/>
  <c r="E95" i="2"/>
  <c r="D68" i="2"/>
  <c r="D60" i="2"/>
  <c r="E48" i="2"/>
  <c r="D21" i="2"/>
  <c r="E16" i="2"/>
  <c r="E103" i="2"/>
  <c r="E58" i="2"/>
  <c r="E54" i="2"/>
  <c r="D97" i="2"/>
  <c r="D79" i="2"/>
  <c r="E73" i="2"/>
  <c r="D48" i="2"/>
  <c r="D26" i="2"/>
  <c r="E12" i="2"/>
  <c r="E72" i="2"/>
  <c r="D37" i="2"/>
  <c r="C108" i="2"/>
  <c r="D78" i="2"/>
  <c r="E74" i="2"/>
  <c r="E29" i="2"/>
  <c r="D11" i="2"/>
  <c r="E99" i="2"/>
  <c r="E63" i="2"/>
  <c r="D59" i="2"/>
  <c r="D14" i="2"/>
  <c r="E91" i="2"/>
  <c r="D77" i="2"/>
  <c r="E61" i="2"/>
  <c r="D45" i="2"/>
  <c r="E42" i="2"/>
  <c r="D38" i="2"/>
  <c r="D29" i="2"/>
  <c r="D22" i="2"/>
  <c r="E93" i="2"/>
  <c r="D86" i="2"/>
  <c r="D82" i="2"/>
  <c r="E71" i="2"/>
  <c r="D67" i="2"/>
  <c r="D63" i="2"/>
  <c r="E44" i="2"/>
  <c r="E34" i="2"/>
  <c r="E78" i="2"/>
  <c r="E31" i="2"/>
  <c r="D24" i="2"/>
  <c r="D66" i="2"/>
  <c r="E33" i="2"/>
  <c r="E11" i="2"/>
  <c r="D95" i="2"/>
  <c r="D62" i="2"/>
  <c r="D55" i="2"/>
  <c r="E46" i="2"/>
  <c r="D13" i="2"/>
  <c r="E82" i="2"/>
  <c r="E68" i="2"/>
  <c r="D57" i="2"/>
  <c r="D39" i="2"/>
  <c r="D19" i="2"/>
  <c r="D104" i="2"/>
  <c r="D30" i="2"/>
  <c r="D83" i="2"/>
  <c r="E75" i="2"/>
  <c r="D73" i="2"/>
  <c r="D69" i="2"/>
  <c r="D65" i="2"/>
  <c r="D58" i="2"/>
  <c r="E53" i="2"/>
  <c r="E50" i="2"/>
  <c r="D40" i="2"/>
  <c r="D32" i="2"/>
  <c r="E84" i="2"/>
  <c r="E66" i="2"/>
  <c r="D93" i="2"/>
  <c r="D90" i="2"/>
  <c r="E77" i="2"/>
  <c r="D72" i="2"/>
  <c r="D61" i="2"/>
  <c r="D46" i="2"/>
  <c r="D43" i="2"/>
  <c r="E26" i="2"/>
  <c r="D23" i="2"/>
  <c r="E86" i="2"/>
  <c r="D36" i="2"/>
  <c r="D102" i="2"/>
  <c r="D28" i="2"/>
  <c r="E22" i="2"/>
  <c r="E32" i="2"/>
  <c r="E30" i="2"/>
  <c r="E28" i="2"/>
  <c r="E19" i="2"/>
  <c r="E17" i="2"/>
  <c r="E87" i="2"/>
  <c r="E85" i="2"/>
  <c r="E83" i="2"/>
  <c r="E81" i="2"/>
  <c r="E69" i="2"/>
  <c r="E67" i="2"/>
  <c r="E65" i="2"/>
  <c r="E59" i="2"/>
  <c r="E38" i="2"/>
  <c r="E21" i="2"/>
  <c r="E15" i="2"/>
  <c r="E39" i="2"/>
  <c r="E14" i="2"/>
  <c r="E98" i="2"/>
  <c r="E96" i="2"/>
  <c r="E94" i="2"/>
  <c r="E92" i="2"/>
  <c r="E90" i="2"/>
  <c r="E64" i="2"/>
  <c r="E62" i="2"/>
  <c r="E49" i="2"/>
  <c r="E47" i="2"/>
  <c r="E45" i="2"/>
  <c r="E43" i="2"/>
  <c r="E41" i="2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C114" i="3"/>
  <c r="E102" i="3"/>
  <c r="E101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59" i="3"/>
  <c r="D59" i="3"/>
  <c r="E58" i="3"/>
  <c r="D58" i="3"/>
  <c r="E56" i="3"/>
  <c r="E54" i="3"/>
  <c r="D54" i="3"/>
  <c r="E53" i="3"/>
  <c r="D53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39" i="3"/>
  <c r="D39" i="3"/>
  <c r="E38" i="3"/>
  <c r="D38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6" i="3"/>
  <c r="D26" i="3"/>
  <c r="E25" i="3"/>
  <c r="D25" i="3"/>
  <c r="E22" i="3"/>
  <c r="E21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</calcChain>
</file>

<file path=xl/sharedStrings.xml><?xml version="1.0" encoding="utf-8"?>
<sst xmlns="http://schemas.openxmlformats.org/spreadsheetml/2006/main" count="445" uniqueCount="154">
  <si>
    <t>SRL</t>
  </si>
  <si>
    <t>12025</t>
  </si>
  <si>
    <t>22025</t>
  </si>
  <si>
    <t>32025</t>
  </si>
  <si>
    <t>42025</t>
  </si>
  <si>
    <t>Pesos</t>
  </si>
  <si>
    <t>Concept</t>
  </si>
  <si>
    <t>Initial Balance - Banco Galicia</t>
  </si>
  <si>
    <t>Initial Balance - Caja Vacante</t>
  </si>
  <si>
    <t>Initial Balance - Caja de Efectivo Admin</t>
  </si>
  <si>
    <t>Initial Balance total</t>
  </si>
  <si>
    <t>Assist Card</t>
  </si>
  <si>
    <t>CCU</t>
  </si>
  <si>
    <t>Sapem (San Luis)</t>
  </si>
  <si>
    <t>Baires Dental Tech</t>
  </si>
  <si>
    <t>A1 LLC</t>
  </si>
  <si>
    <t>Transfers from DL</t>
  </si>
  <si>
    <t>Partner Contribution</t>
  </si>
  <si>
    <t>Other Revenue</t>
  </si>
  <si>
    <t>Vacante</t>
  </si>
  <si>
    <t>Total Collections</t>
  </si>
  <si>
    <t>Investment income - Galicia</t>
  </si>
  <si>
    <t>Investment income - Balanz</t>
  </si>
  <si>
    <t>Total Investment income</t>
  </si>
  <si>
    <t>TOTAL INCOME</t>
  </si>
  <si>
    <t>Office Renting (Rent +Expenses)</t>
  </si>
  <si>
    <t>Hit-Co working</t>
  </si>
  <si>
    <t>Total Rent Expense</t>
  </si>
  <si>
    <t>Accountant Services</t>
  </si>
  <si>
    <t>Payroll Services</t>
  </si>
  <si>
    <t>Financial Advisor</t>
  </si>
  <si>
    <t>Graphic Design Services</t>
  </si>
  <si>
    <t>IT Technical Support</t>
  </si>
  <si>
    <t>Legal Fees</t>
  </si>
  <si>
    <t>Pre-employment Exams</t>
  </si>
  <si>
    <t>Recruiting Expenses</t>
  </si>
  <si>
    <t>Other Professional Services and Eventual</t>
  </si>
  <si>
    <t>Total External Professional Services</t>
  </si>
  <si>
    <t>Internet</t>
  </si>
  <si>
    <t>Telephone</t>
  </si>
  <si>
    <t>Total Utilities</t>
  </si>
  <si>
    <t>Computer and Equipment - Assets</t>
  </si>
  <si>
    <t>Computer and Equipment - Expenses</t>
  </si>
  <si>
    <t>Dues and Subscriptions</t>
  </si>
  <si>
    <t>Expenses Reimbursement</t>
  </si>
  <si>
    <t>Licenses and Permits</t>
  </si>
  <si>
    <t>Maintenance Expenses</t>
  </si>
  <si>
    <t>Meals, Entertainment and Gifts</t>
  </si>
  <si>
    <t>Office Supplies</t>
  </si>
  <si>
    <t>Travel, Transfers and Accommodation</t>
  </si>
  <si>
    <t>Other Expenses and Services</t>
  </si>
  <si>
    <t>Total Other Expenses</t>
  </si>
  <si>
    <t>Total Opex</t>
  </si>
  <si>
    <t>English Classes</t>
  </si>
  <si>
    <t>Training</t>
  </si>
  <si>
    <t>Total Continuing Education</t>
  </si>
  <si>
    <t>Gympass</t>
  </si>
  <si>
    <t>Total Benefits</t>
  </si>
  <si>
    <t>Health Coverage - Billable Services</t>
  </si>
  <si>
    <t>Health Coverage - Non Billable Services</t>
  </si>
  <si>
    <t>Total Prepaid Health Coverage</t>
  </si>
  <si>
    <t>Billable Services (Consultants)</t>
  </si>
  <si>
    <t>Non-Billable Services (Consultants)</t>
  </si>
  <si>
    <t>Consulting DL: Dollars to be paid abroad (Billable)</t>
  </si>
  <si>
    <t>Consulting DL: Dollars to be paid abroad (Non-Billable)</t>
  </si>
  <si>
    <t>Consulting DL: for Local Payments in Cash (Billable)</t>
  </si>
  <si>
    <t>Consulting DL: for Local Payments in Cash (Non-Billable)</t>
  </si>
  <si>
    <t>Consulting DL - Commission</t>
  </si>
  <si>
    <t>Consulting DL - VAT</t>
  </si>
  <si>
    <t>Total Contractors</t>
  </si>
  <si>
    <t>Billable Labor - Employee Net wages</t>
  </si>
  <si>
    <t>Non-Billable Labor - Employee Net wages</t>
  </si>
  <si>
    <t>Billable Labor -Employee Payroll Tax SUSS</t>
  </si>
  <si>
    <t>Non-Billable Labor - Employee Payroll Tax SUSS</t>
  </si>
  <si>
    <t>Payroll Tax - Plans</t>
  </si>
  <si>
    <t>Severance Compensation (Indemnización)</t>
  </si>
  <si>
    <t>Confiscated Salaries (Embargo)</t>
  </si>
  <si>
    <t>13th Salary (Local SAC)</t>
  </si>
  <si>
    <t>Total Salaries</t>
  </si>
  <si>
    <t>Total Wages</t>
  </si>
  <si>
    <t>Value Added Tax (IVA)</t>
  </si>
  <si>
    <t>Value Added Tax (IVA) - Plans</t>
  </si>
  <si>
    <t>Gross Income Tax (IIBB)</t>
  </si>
  <si>
    <t>Sicore local tax</t>
  </si>
  <si>
    <t>Income Tax - Advance Payment (Ant. Gan.)</t>
  </si>
  <si>
    <t>Credit Card - Taxes and Expenses</t>
  </si>
  <si>
    <t>Other Taxes</t>
  </si>
  <si>
    <t>Total Taxes</t>
  </si>
  <si>
    <t>Bank Expense</t>
  </si>
  <si>
    <t>Interest Expense</t>
  </si>
  <si>
    <t>IVA Bancos</t>
  </si>
  <si>
    <t>IVA Retención Bancos</t>
  </si>
  <si>
    <t>IVA Percepción Bancos</t>
  </si>
  <si>
    <t>II.BB. Bancos</t>
  </si>
  <si>
    <t>II.BB. Percepción Bancos</t>
  </si>
  <si>
    <t>II.BB. Retenciones Bancos</t>
  </si>
  <si>
    <t>Imp a los débitos y créditos bancarios</t>
  </si>
  <si>
    <t>Impuesto a los Sellos</t>
  </si>
  <si>
    <t>Other Bank Expenses and Taxes</t>
  </si>
  <si>
    <t>Total Bank Expenses And Taxes</t>
  </si>
  <si>
    <t>TOTAL EXPENSE</t>
  </si>
  <si>
    <t>Cash received from other Cash accounts</t>
  </si>
  <si>
    <t>Cash delivered to other Cash accounts</t>
  </si>
  <si>
    <t>INTER-CASH TRANSFERS</t>
  </si>
  <si>
    <t>Final Balance</t>
  </si>
  <si>
    <t>Final Balance - Banco Galicia</t>
  </si>
  <si>
    <t>Final Balance - Caja Vacante</t>
  </si>
  <si>
    <t>Final Balance - Caja de Efectivo Admin</t>
  </si>
  <si>
    <t>Lowest Balance of the month for Peso Accounts</t>
  </si>
  <si>
    <t>Monthly Cash Generation</t>
  </si>
  <si>
    <t>Control</t>
  </si>
  <si>
    <t>Para pegar en A1LLC</t>
  </si>
  <si>
    <t>Saldo más negativo del mes Pesos - POR MES</t>
  </si>
  <si>
    <t>Saldo más negativo del mes Dólares - POR MES</t>
  </si>
  <si>
    <t>Comentarios</t>
  </si>
  <si>
    <t>Cashflow Combinado expresado en Dólares</t>
  </si>
  <si>
    <t>52025</t>
  </si>
  <si>
    <t>62025</t>
  </si>
  <si>
    <t>72025</t>
  </si>
  <si>
    <t>82025</t>
  </si>
  <si>
    <t>92025</t>
  </si>
  <si>
    <t>102025</t>
  </si>
  <si>
    <t>112025</t>
  </si>
  <si>
    <t>122025</t>
  </si>
  <si>
    <t>12026</t>
  </si>
  <si>
    <t>22026</t>
  </si>
  <si>
    <t>32026</t>
  </si>
  <si>
    <t>Dollars</t>
  </si>
  <si>
    <t>Var.</t>
  </si>
  <si>
    <t>Initial Balance - Banco Santander</t>
  </si>
  <si>
    <t>Initial Balance - Fondo de Inversión</t>
  </si>
  <si>
    <t>DL Cons: Collection Agreement</t>
  </si>
  <si>
    <t>Marketing Services</t>
  </si>
  <si>
    <t>Final Balance - Banco Santander</t>
  </si>
  <si>
    <t>Final Balance - Fondo de Inversión</t>
  </si>
  <si>
    <t>Consulting DL - Other Expenses</t>
  </si>
  <si>
    <t>Total</t>
  </si>
  <si>
    <t>Cashflow Item</t>
  </si>
  <si>
    <t>Monto</t>
  </si>
  <si>
    <t>Motivo</t>
  </si>
  <si>
    <t>Todas la variaciones</t>
  </si>
  <si>
    <t>Variacion en generación de caja</t>
  </si>
  <si>
    <t>Disminución de sueldos por no estar aguinaldo</t>
  </si>
  <si>
    <t>Impacto de Aguinaldos en Cargas sociales que se paga al mes siguiente</t>
  </si>
  <si>
    <t>En Julio se dejó de pagar la indemnización de Giagnorio</t>
  </si>
  <si>
    <t>Aumento de Garcia $158MM y de Mijoba $988MM</t>
  </si>
  <si>
    <t>Maul+ 3 facturas Cambridge + Ewise + Campañas Google vs 0 en Junio</t>
  </si>
  <si>
    <t>$5MM de Axigma + Beccar Varela</t>
  </si>
  <si>
    <t>En Junio Assist card pagó dos facturas porque volvió a pagar el 30</t>
  </si>
  <si>
    <t>Iva de Julio vs 0 en Junio</t>
  </si>
  <si>
    <t>En Junio A1 pagó dos facturas de usd2000 aprox el mismo mes mientras que la de Julio se proyecta para el 1-agosto</t>
  </si>
  <si>
    <t>En Julio se dejó de pagar al letrado de Giagnorio</t>
  </si>
  <si>
    <t>Cashflow - Saldo a fin de mes</t>
  </si>
  <si>
    <t>Menor saldo del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</si>
</sst>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mmm\-yyyy"/>
    <numFmt numFmtId="165" formatCode="_ * #,##0.00_ ;_ * \-#,##0.00_ ;_ * &quot;-&quot;??_ ;_ @_ "/>
    <numFmt numFmtId="166" formatCode="_ * #,##0.00_ ;_ * \(#,##0.00\)_ ;_ * &quot;-&quot;??_ ;_ @_ "/>
    <numFmt numFmtId="167" formatCode="&quot;$&quot;#,##0.00"/>
    <numFmt numFmtId="168" formatCode="0.0%"/>
  </numFmts>
  <fonts count="1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Calibri"/>
      <family val="2"/>
    </font>
    <font>
      <i/>
      <sz val="9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5"/>
      <color theme="1"/>
      <name val="Calibri"/>
      <family val="2"/>
    </font>
    <font>
      <i/>
      <sz val="12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i/>
      <sz val="10"/>
      <color theme="1"/>
      <name val="Calibri"/>
      <family val="2"/>
    </font>
    <font>
      <i/>
      <sz val="9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Calibri"/>
      <family val="2"/>
    </font>
    <font>
      <sz val="9"/>
      <color theme="1"/>
      <name val="Calibri"/>
      <family val="2"/>
    </font>
    <font>
      <b/>
      <sz val="14"/>
      <color theme="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rgb="FFDCB9FF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DCB9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BEE395"/>
        <bgColor rgb="FFBEE395"/>
      </patternFill>
    </fill>
    <fill>
      <patternFill patternType="solid">
        <fgColor rgb="FFFFFF69"/>
        <bgColor rgb="FFFFFF69"/>
      </patternFill>
    </fill>
    <fill>
      <patternFill patternType="solid">
        <fgColor rgb="FFFFC000"/>
        <bgColor rgb="FFFFC000"/>
      </patternFill>
    </fill>
    <fill>
      <patternFill patternType="solid">
        <fgColor rgb="FFB4C6E7"/>
        <bgColor rgb="FFB4C6E7"/>
      </patternFill>
    </fill>
    <fill>
      <patternFill patternType="solid">
        <fgColor theme="9" tint="0.79998168889431442"/>
        <bgColor rgb="FF92D050"/>
      </patternFill>
    </fill>
    <fill>
      <patternFill patternType="solid">
        <fgColor rgb="FFFFFF00"/>
        <bgColor rgb="FFFFFF89"/>
      </patternFill>
    </fill>
    <fill>
      <patternFill patternType="solid">
        <fgColor theme="9" tint="0.39997558519241921"/>
        <bgColor rgb="FF92D05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gray0625"/>
    </fill>
    <fill>
      <patternFill patternType="solid">
        <fgColor rgb="FFFFFF00"/>
        <bgColor theme="0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39997558519241921"/>
        <bgColor theme="0"/>
      </patternFill>
    </fill>
    <fill>
      <patternFill patternType="solid">
        <fgColor theme="0"/>
        <bgColor rgb="FF92D050"/>
      </patternFill>
    </fill>
    <fill>
      <patternFill patternType="solid">
        <fgColor theme="8" tint="0.59999389629810485"/>
        <bgColor theme="0"/>
      </patternFill>
    </fill>
    <fill>
      <patternFill patternType="solid">
        <fgColor theme="8" tint="0.79998168889431442"/>
        <bgColor theme="0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 vertical="top"/>
    </xf>
    <xf numFmtId="0" fontId="5" fillId="0" borderId="0" xfId="0" applyFont="1" applyAlignment="1">
      <alignment horizontal="center"/>
    </xf>
    <xf numFmtId="0" fontId="6" fillId="4" borderId="2" xfId="0" applyFont="1" applyFill="1" applyBorder="1" applyAlignment="1">
      <alignment horizontal="left" vertical="center" wrapText="1"/>
    </xf>
    <xf numFmtId="164" fontId="1" fillId="5" borderId="3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/>
    </xf>
    <xf numFmtId="165" fontId="8" fillId="0" borderId="0" xfId="0" applyNumberFormat="1" applyFont="1"/>
    <xf numFmtId="0" fontId="8" fillId="0" borderId="0" xfId="0" applyFont="1"/>
    <xf numFmtId="0" fontId="9" fillId="0" borderId="5" xfId="0" applyFont="1" applyBorder="1" applyAlignment="1">
      <alignment horizontal="left" wrapText="1"/>
    </xf>
    <xf numFmtId="166" fontId="10" fillId="6" borderId="6" xfId="0" applyNumberFormat="1" applyFont="1" applyFill="1" applyBorder="1"/>
    <xf numFmtId="0" fontId="9" fillId="0" borderId="7" xfId="0" applyFont="1" applyBorder="1" applyAlignment="1">
      <alignment horizontal="left" wrapText="1"/>
    </xf>
    <xf numFmtId="166" fontId="10" fillId="6" borderId="8" xfId="0" applyNumberFormat="1" applyFont="1" applyFill="1" applyBorder="1"/>
    <xf numFmtId="0" fontId="11" fillId="7" borderId="9" xfId="0" applyFont="1" applyFill="1" applyBorder="1" applyAlignment="1">
      <alignment horizontal="left" wrapText="1"/>
    </xf>
    <xf numFmtId="166" fontId="12" fillId="8" borderId="10" xfId="0" applyNumberFormat="1" applyFont="1" applyFill="1" applyBorder="1"/>
    <xf numFmtId="0" fontId="7" fillId="0" borderId="11" xfId="0" applyFont="1" applyBorder="1" applyAlignment="1">
      <alignment horizontal="left"/>
    </xf>
    <xf numFmtId="166" fontId="8" fillId="6" borderId="11" xfId="0" applyNumberFormat="1" applyFont="1" applyFill="1" applyBorder="1"/>
    <xf numFmtId="0" fontId="7" fillId="0" borderId="8" xfId="0" applyFont="1" applyBorder="1" applyAlignment="1">
      <alignment horizontal="left"/>
    </xf>
    <xf numFmtId="166" fontId="8" fillId="6" borderId="8" xfId="0" applyNumberFormat="1" applyFont="1" applyFill="1" applyBorder="1"/>
    <xf numFmtId="0" fontId="11" fillId="8" borderId="8" xfId="0" applyFont="1" applyFill="1" applyBorder="1" applyAlignment="1">
      <alignment horizontal="left" wrapText="1"/>
    </xf>
    <xf numFmtId="166" fontId="12" fillId="8" borderId="8" xfId="0" applyNumberFormat="1" applyFont="1" applyFill="1" applyBorder="1"/>
    <xf numFmtId="0" fontId="11" fillId="7" borderId="8" xfId="0" applyFont="1" applyFill="1" applyBorder="1" applyAlignment="1">
      <alignment horizontal="left" wrapText="1"/>
    </xf>
    <xf numFmtId="166" fontId="12" fillId="7" borderId="8" xfId="0" applyNumberFormat="1" applyFont="1" applyFill="1" applyBorder="1"/>
    <xf numFmtId="0" fontId="11" fillId="9" borderId="8" xfId="0" applyFont="1" applyFill="1" applyBorder="1" applyAlignment="1">
      <alignment horizontal="left"/>
    </xf>
    <xf numFmtId="166" fontId="8" fillId="9" borderId="8" xfId="0" applyNumberFormat="1" applyFont="1" applyFill="1" applyBorder="1"/>
    <xf numFmtId="0" fontId="7" fillId="6" borderId="8" xfId="0" applyFont="1" applyFill="1" applyBorder="1" applyAlignment="1">
      <alignment horizontal="left"/>
    </xf>
    <xf numFmtId="0" fontId="11" fillId="10" borderId="8" xfId="0" applyFont="1" applyFill="1" applyBorder="1" applyAlignment="1">
      <alignment horizontal="left"/>
    </xf>
    <xf numFmtId="166" fontId="8" fillId="10" borderId="8" xfId="0" applyNumberFormat="1" applyFont="1" applyFill="1" applyBorder="1"/>
    <xf numFmtId="0" fontId="7" fillId="0" borderId="8" xfId="0" applyFont="1" applyBorder="1" applyAlignment="1">
      <alignment horizontal="left" wrapText="1"/>
    </xf>
    <xf numFmtId="0" fontId="11" fillId="10" borderId="8" xfId="0" applyFont="1" applyFill="1" applyBorder="1" applyAlignment="1">
      <alignment horizontal="left" wrapText="1"/>
    </xf>
    <xf numFmtId="167" fontId="7" fillId="0" borderId="8" xfId="0" applyNumberFormat="1" applyFont="1" applyBorder="1" applyAlignment="1">
      <alignment horizontal="left"/>
    </xf>
    <xf numFmtId="0" fontId="11" fillId="11" borderId="12" xfId="0" applyFont="1" applyFill="1" applyBorder="1" applyAlignment="1">
      <alignment horizontal="left" wrapText="1"/>
    </xf>
    <xf numFmtId="166" fontId="8" fillId="11" borderId="12" xfId="0" applyNumberFormat="1" applyFont="1" applyFill="1" applyBorder="1"/>
    <xf numFmtId="0" fontId="12" fillId="7" borderId="5" xfId="0" applyFont="1" applyFill="1" applyBorder="1" applyAlignment="1">
      <alignment wrapText="1"/>
    </xf>
    <xf numFmtId="166" fontId="13" fillId="7" borderId="6" xfId="0" applyNumberFormat="1" applyFont="1" applyFill="1" applyBorder="1"/>
    <xf numFmtId="0" fontId="10" fillId="0" borderId="13" xfId="0" applyFont="1" applyBorder="1" applyAlignment="1">
      <alignment wrapText="1"/>
    </xf>
    <xf numFmtId="0" fontId="10" fillId="0" borderId="9" xfId="0" applyFont="1" applyBorder="1" applyAlignment="1">
      <alignment wrapText="1"/>
    </xf>
    <xf numFmtId="166" fontId="10" fillId="6" borderId="10" xfId="0" applyNumberFormat="1" applyFont="1" applyFill="1" applyBorder="1"/>
    <xf numFmtId="0" fontId="14" fillId="0" borderId="0" xfId="0" applyFont="1"/>
    <xf numFmtId="0" fontId="8" fillId="12" borderId="5" xfId="0" applyFont="1" applyFill="1" applyBorder="1" applyAlignment="1">
      <alignment wrapText="1"/>
    </xf>
    <xf numFmtId="166" fontId="13" fillId="12" borderId="6" xfId="0" applyNumberFormat="1" applyFont="1" applyFill="1" applyBorder="1"/>
    <xf numFmtId="0" fontId="8" fillId="12" borderId="8" xfId="0" applyFont="1" applyFill="1" applyBorder="1" applyAlignment="1">
      <alignment wrapText="1"/>
    </xf>
    <xf numFmtId="166" fontId="13" fillId="12" borderId="8" xfId="0" applyNumberFormat="1" applyFont="1" applyFill="1" applyBorder="1"/>
    <xf numFmtId="43" fontId="0" fillId="0" borderId="0" xfId="0" applyNumberFormat="1"/>
    <xf numFmtId="0" fontId="15" fillId="5" borderId="11" xfId="0" applyFont="1" applyFill="1" applyBorder="1" applyAlignment="1">
      <alignment wrapText="1"/>
    </xf>
    <xf numFmtId="166" fontId="10" fillId="13" borderId="14" xfId="0" applyNumberFormat="1" applyFont="1" applyFill="1" applyBorder="1"/>
    <xf numFmtId="0" fontId="0" fillId="5" borderId="0" xfId="0" applyFill="1"/>
    <xf numFmtId="0" fontId="8" fillId="14" borderId="8" xfId="0" applyFont="1" applyFill="1" applyBorder="1" applyAlignment="1">
      <alignment wrapText="1"/>
    </xf>
    <xf numFmtId="166" fontId="0" fillId="0" borderId="0" xfId="0" applyNumberFormat="1"/>
    <xf numFmtId="0" fontId="16" fillId="2" borderId="1" xfId="0" applyFont="1" applyFill="1" applyBorder="1" applyAlignment="1">
      <alignment horizontal="left" vertical="center"/>
    </xf>
    <xf numFmtId="0" fontId="0" fillId="15" borderId="15" xfId="0" applyFill="1" applyBorder="1"/>
    <xf numFmtId="0" fontId="0" fillId="15" borderId="16" xfId="0" applyFill="1" applyBorder="1"/>
    <xf numFmtId="0" fontId="0" fillId="3" borderId="0" xfId="0" applyFill="1"/>
    <xf numFmtId="0" fontId="0" fillId="16" borderId="0" xfId="0" applyFill="1"/>
    <xf numFmtId="3" fontId="7" fillId="6" borderId="0" xfId="0" applyNumberFormat="1" applyFont="1" applyFill="1" applyAlignment="1">
      <alignment horizontal="center"/>
    </xf>
    <xf numFmtId="0" fontId="0" fillId="17" borderId="8" xfId="0" applyFill="1" applyBorder="1"/>
    <xf numFmtId="2" fontId="0" fillId="17" borderId="8" xfId="0" applyNumberFormat="1" applyFill="1" applyBorder="1"/>
    <xf numFmtId="166" fontId="8" fillId="11" borderId="8" xfId="0" applyNumberFormat="1" applyFont="1" applyFill="1" applyBorder="1"/>
    <xf numFmtId="166" fontId="13" fillId="7" borderId="8" xfId="0" applyNumberFormat="1" applyFont="1" applyFill="1" applyBorder="1"/>
    <xf numFmtId="3" fontId="0" fillId="0" borderId="0" xfId="0" applyNumberFormat="1"/>
    <xf numFmtId="9" fontId="8" fillId="6" borderId="8" xfId="0" applyNumberFormat="1" applyFont="1" applyFill="1" applyBorder="1"/>
    <xf numFmtId="164" fontId="1" fillId="3" borderId="3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9" fontId="8" fillId="18" borderId="8" xfId="0" applyNumberFormat="1" applyFont="1" applyFill="1" applyBorder="1"/>
    <xf numFmtId="166" fontId="8" fillId="18" borderId="8" xfId="0" applyNumberFormat="1" applyFont="1" applyFill="1" applyBorder="1"/>
    <xf numFmtId="0" fontId="5" fillId="19" borderId="0" xfId="0" applyFont="1" applyFill="1" applyAlignment="1">
      <alignment horizontal="center"/>
    </xf>
    <xf numFmtId="166" fontId="8" fillId="20" borderId="8" xfId="0" applyNumberFormat="1" applyFont="1" applyFill="1" applyBorder="1"/>
    <xf numFmtId="168" fontId="8" fillId="6" borderId="11" xfId="0" applyNumberFormat="1" applyFont="1" applyFill="1" applyBorder="1"/>
    <xf numFmtId="168" fontId="8" fillId="6" borderId="8" xfId="0" applyNumberFormat="1" applyFont="1" applyFill="1" applyBorder="1"/>
    <xf numFmtId="168" fontId="12" fillId="8" borderId="8" xfId="0" applyNumberFormat="1" applyFont="1" applyFill="1" applyBorder="1"/>
    <xf numFmtId="168" fontId="12" fillId="7" borderId="8" xfId="0" applyNumberFormat="1" applyFont="1" applyFill="1" applyBorder="1"/>
    <xf numFmtId="168" fontId="8" fillId="9" borderId="8" xfId="0" applyNumberFormat="1" applyFont="1" applyFill="1" applyBorder="1"/>
    <xf numFmtId="168" fontId="8" fillId="10" borderId="8" xfId="0" applyNumberFormat="1" applyFont="1" applyFill="1" applyBorder="1"/>
    <xf numFmtId="168" fontId="8" fillId="11" borderId="12" xfId="0" applyNumberFormat="1" applyFont="1" applyFill="1" applyBorder="1"/>
    <xf numFmtId="168" fontId="13" fillId="7" borderId="6" xfId="0" applyNumberFormat="1" applyFont="1" applyFill="1" applyBorder="1"/>
    <xf numFmtId="168" fontId="12" fillId="8" borderId="10" xfId="0" applyNumberFormat="1" applyFont="1" applyFill="1" applyBorder="1"/>
    <xf numFmtId="0" fontId="3" fillId="0" borderId="0" xfId="0" applyFont="1" applyAlignment="1">
      <alignment horizontal="left"/>
    </xf>
    <xf numFmtId="166" fontId="3" fillId="0" borderId="0" xfId="0" applyNumberFormat="1" applyFont="1" applyAlignment="1">
      <alignment horizontal="center"/>
    </xf>
    <xf numFmtId="0" fontId="1" fillId="0" borderId="0" xfId="0" applyFont="1"/>
    <xf numFmtId="0" fontId="12" fillId="21" borderId="5" xfId="0" applyFont="1" applyFill="1" applyBorder="1" applyAlignment="1">
      <alignment wrapText="1"/>
    </xf>
    <xf numFmtId="166" fontId="13" fillId="21" borderId="6" xfId="0" applyNumberFormat="1" applyFont="1" applyFill="1" applyBorder="1"/>
    <xf numFmtId="0" fontId="1" fillId="0" borderId="17" xfId="0" applyFont="1" applyBorder="1"/>
    <xf numFmtId="0" fontId="0" fillId="0" borderId="8" xfId="0" applyBorder="1"/>
    <xf numFmtId="0" fontId="11" fillId="0" borderId="18" xfId="0" applyFont="1" applyFill="1" applyBorder="1" applyAlignment="1">
      <alignment horizontal="left"/>
    </xf>
    <xf numFmtId="166" fontId="1" fillId="0" borderId="19" xfId="0" applyNumberFormat="1" applyFont="1" applyBorder="1"/>
    <xf numFmtId="0" fontId="0" fillId="0" borderId="8" xfId="0" applyBorder="1" applyAlignment="1">
      <alignment wrapText="1"/>
    </xf>
    <xf numFmtId="166" fontId="8" fillId="22" borderId="8" xfId="0" applyNumberFormat="1" applyFont="1" applyFill="1" applyBorder="1"/>
    <xf numFmtId="166" fontId="8" fillId="23" borderId="8" xfId="0" applyNumberFormat="1" applyFont="1" applyFill="1" applyBorder="1"/>
    <xf numFmtId="0" fontId="8" fillId="21" borderId="8" xfId="0" applyFont="1" applyFill="1" applyBorder="1" applyAlignment="1">
      <alignment wrapText="1"/>
    </xf>
    <xf numFmtId="166" fontId="13" fillId="21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Cashflow</a:t>
            </a:r>
            <a:r>
              <a:rPr lang="es-419" baseline="0"/>
              <a:t> - Saldo a Fin de Mes proyectado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0.18555336832895888"/>
          <c:y val="0.19486111111111112"/>
          <c:w val="0.7727799650043744"/>
          <c:h val="0.604683581219014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Graphs!$H$3:$P$3</c:f>
              <c:numCache>
                <c:formatCode>mmm\-yyyy</c:formatCode>
                <c:ptCount val="9"/>
                <c:pt idx="0">
                  <c:v>45869</c:v>
                </c:pt>
                <c:pt idx="1">
                  <c:v>45900</c:v>
                </c:pt>
                <c:pt idx="2">
                  <c:v>45930</c:v>
                </c:pt>
                <c:pt idx="3">
                  <c:v>45961</c:v>
                </c:pt>
                <c:pt idx="4">
                  <c:v>45991</c:v>
                </c:pt>
                <c:pt idx="5">
                  <c:v>46022</c:v>
                </c:pt>
                <c:pt idx="6">
                  <c:v>46053</c:v>
                </c:pt>
                <c:pt idx="7">
                  <c:v>46081</c:v>
                </c:pt>
                <c:pt idx="8">
                  <c:v>46112</c:v>
                </c:pt>
              </c:numCache>
            </c:numRef>
          </c:cat>
          <c:val>
            <c:numRef>
              <c:f>Graphs!$H$4:$P$4</c:f>
              <c:numCache>
                <c:formatCode>_ * #,##0.00_ ;_ * \(#,##0.00\)_ ;_ * "-"??_ ;_ @_ </c:formatCode>
                <c:ptCount val="9"/>
                <c:pt idx="0">
                  <c:v>7823657.5850931546</c:v>
                </c:pt>
                <c:pt idx="1">
                  <c:v>13308616.551437393</c:v>
                </c:pt>
                <c:pt idx="2">
                  <c:v>27593309.435792834</c:v>
                </c:pt>
                <c:pt idx="3">
                  <c:v>43089793.629986323</c:v>
                </c:pt>
                <c:pt idx="4">
                  <c:v>56639996.973134331</c:v>
                </c:pt>
                <c:pt idx="5">
                  <c:v>61784504.192173183</c:v>
                </c:pt>
                <c:pt idx="6">
                  <c:v>60634938.157201715</c:v>
                </c:pt>
                <c:pt idx="7">
                  <c:v>65646317.197670475</c:v>
                </c:pt>
                <c:pt idx="8">
                  <c:v>70604905.671299279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0-4EA4-84BD-A51FE7737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706928"/>
        <c:axId val="1206713168"/>
      </c:lineChart>
      <c:dateAx>
        <c:axId val="1206706928"/>
        <c:scaling>
          <c:orientation val="minMax"/>
        </c:scaling>
        <c:delete val="0"/>
        <c:axPos val="b"/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206713168"/>
        <c:crosses val="autoZero"/>
        <c:auto val="1"/>
        <c:lblOffset val="100"/>
        <c:baseTimeUnit val="months"/>
      </c:dateAx>
      <c:valAx>
        <c:axId val="12067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(#,##0.00\)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20670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Cashflow</a:t>
            </a:r>
            <a:r>
              <a:rPr lang="es-419" baseline="0"/>
              <a:t> - Proyección del menor </a:t>
            </a:r>
          </a:p>
          <a:p>
            <a:pPr>
              <a:defRPr/>
            </a:pPr>
            <a:r>
              <a:rPr lang="es-419" baseline="0"/>
              <a:t>saldo durante el mes</a:t>
            </a:r>
            <a:endParaRPr lang="es-419"/>
          </a:p>
        </c:rich>
      </c:tx>
      <c:layout>
        <c:manualLayout>
          <c:xMode val="edge"/>
          <c:yMode val="edge"/>
          <c:x val="0.2939026684164479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0.18555336832895888"/>
          <c:y val="0.19486111111111112"/>
          <c:w val="0.7727799650043744"/>
          <c:h val="0.604683581219014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Graphs!$H$6:$P$6</c:f>
              <c:numCache>
                <c:formatCode>mmm\-yyyy</c:formatCode>
                <c:ptCount val="9"/>
                <c:pt idx="0">
                  <c:v>45869</c:v>
                </c:pt>
                <c:pt idx="1">
                  <c:v>45900</c:v>
                </c:pt>
                <c:pt idx="2">
                  <c:v>45930</c:v>
                </c:pt>
                <c:pt idx="3">
                  <c:v>45961</c:v>
                </c:pt>
                <c:pt idx="4">
                  <c:v>45991</c:v>
                </c:pt>
                <c:pt idx="5">
                  <c:v>46022</c:v>
                </c:pt>
                <c:pt idx="6">
                  <c:v>46053</c:v>
                </c:pt>
                <c:pt idx="7">
                  <c:v>46081</c:v>
                </c:pt>
                <c:pt idx="8">
                  <c:v>46112</c:v>
                </c:pt>
              </c:numCache>
            </c:numRef>
          </c:cat>
          <c:val>
            <c:numRef>
              <c:f>Graphs!$H$7:$P$7</c:f>
              <c:numCache>
                <c:formatCode>_ * #,##0.00_ ;_ * \(#,##0.00\)_ ;_ * "-"??_ ;_ @_ </c:formatCode>
                <c:ptCount val="9"/>
                <c:pt idx="0">
                  <c:v>7823657.5850931546</c:v>
                </c:pt>
                <c:pt idx="1">
                  <c:v>995900.21581771143</c:v>
                </c:pt>
                <c:pt idx="2">
                  <c:v>6666925.374441687</c:v>
                </c:pt>
                <c:pt idx="3">
                  <c:v>12870372.730738465</c:v>
                </c:pt>
                <c:pt idx="4">
                  <c:v>27495560.13602075</c:v>
                </c:pt>
                <c:pt idx="5">
                  <c:v>42474429.736732803</c:v>
                </c:pt>
                <c:pt idx="6">
                  <c:v>27179001.465591922</c:v>
                </c:pt>
                <c:pt idx="7">
                  <c:v>32190380.506060682</c:v>
                </c:pt>
                <c:pt idx="8">
                  <c:v>37148968.979689494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B-4989-8C00-CC3D36AD5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706928"/>
        <c:axId val="1206713168"/>
      </c:lineChart>
      <c:dateAx>
        <c:axId val="1206706928"/>
        <c:scaling>
          <c:orientation val="minMax"/>
        </c:scaling>
        <c:delete val="0"/>
        <c:axPos val="b"/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206713168"/>
        <c:crosses val="autoZero"/>
        <c:auto val="1"/>
        <c:lblOffset val="100"/>
        <c:baseTimeUnit val="months"/>
      </c:dateAx>
      <c:valAx>
        <c:axId val="12067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(#,##0.00\)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20670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309562</xdr:colOff>
      <xdr:row>11</xdr:row>
      <xdr:rowOff>119062</xdr:rowOff>
    </xdr:from>
    <xdr:to>
      <xdr:col>4</xdr:col>
      <xdr:colOff>928687</xdr:colOff>
      <xdr:row>25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15247C-9120-4FE7-8456-466D8B280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1238250</xdr:colOff>
      <xdr:row>11</xdr:row>
      <xdr:rowOff>133350</xdr:rowOff>
    </xdr:from>
    <xdr:to>
      <xdr:col>8</xdr:col>
      <xdr:colOff>666750</xdr:colOff>
      <xdr:row>25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06D8F88-FBFE-4D0C-AA43-2125ACB06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DEEF9-3829-48B1-8CC5-4358A914B83F}">
  <dimension ref="A1:AZ1009"/>
  <sheetViews>
    <sheetView showGridLines="0" showZeros="0" zoomScaleNormal="100" workbookViewId="0">
      <pane xSplit="1" ySplit="3" topLeftCell="G4" activePane="bottomRight" state="frozen"/>
      <selection pane="topRight" activeCell="B1" sqref="B1"/>
      <selection pane="bottomLeft" activeCell="A4" sqref="A4"/>
      <selection pane="bottomRight" activeCell="H6" sqref="H6"/>
    </sheetView>
  </sheetViews>
  <sheetFormatPr baseColWidth="10" defaultColWidth="14.42578125" defaultRowHeight="15" x14ac:dyDescent="0.25"/>
  <cols>
    <col min="1" max="1" width="52" customWidth="1"/>
    <col min="2" max="2" width="22" bestFit="1" customWidth="1"/>
    <col min="3" max="3" width="18" customWidth="1"/>
    <col min="4" max="16" width="19.28515625" customWidth="1"/>
    <col min="17" max="17" width="10.7109375" customWidth="1"/>
    <col min="18" max="18" width="10.5703125" customWidth="1"/>
    <col min="19" max="25" width="14.85546875" customWidth="1"/>
    <col min="26" max="33" width="16.5703125" customWidth="1"/>
    <col min="34" max="34" width="6.85546875" customWidth="1"/>
  </cols>
  <sheetData>
    <row r="1" spans="1:52" ht="15" customHeight="1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R1" s="50" t="s">
        <v>115</v>
      </c>
      <c r="S1" s="51"/>
      <c r="T1" s="51"/>
      <c r="U1" s="5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54"/>
      <c r="AI1" s="53"/>
      <c r="AJ1" s="53"/>
    </row>
    <row r="2" spans="1:52" ht="19.5" thickBot="1" x14ac:dyDescent="0.3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116</v>
      </c>
      <c r="G2" s="4" t="s">
        <v>117</v>
      </c>
      <c r="H2" s="4" t="s">
        <v>118</v>
      </c>
      <c r="I2" s="4" t="s">
        <v>119</v>
      </c>
      <c r="J2" s="4" t="s">
        <v>120</v>
      </c>
      <c r="K2" s="4" t="s">
        <v>121</v>
      </c>
      <c r="L2" s="4" t="s">
        <v>122</v>
      </c>
      <c r="M2" s="4" t="s">
        <v>123</v>
      </c>
      <c r="N2" s="4" t="s">
        <v>124</v>
      </c>
      <c r="O2" s="4" t="s">
        <v>125</v>
      </c>
      <c r="P2" s="4" t="s">
        <v>126</v>
      </c>
      <c r="R2" s="54"/>
      <c r="S2" s="55">
        <v>1210</v>
      </c>
      <c r="T2" s="55">
        <v>1230</v>
      </c>
      <c r="U2" s="55">
        <v>1200</v>
      </c>
      <c r="V2" s="55">
        <v>1180</v>
      </c>
      <c r="W2" s="55">
        <v>1160</v>
      </c>
      <c r="X2" s="55">
        <v>1260</v>
      </c>
      <c r="Y2" s="55">
        <v>1300</v>
      </c>
      <c r="Z2" s="55">
        <v>1300</v>
      </c>
      <c r="AA2" s="55">
        <v>1300</v>
      </c>
      <c r="AB2" s="55">
        <v>1300</v>
      </c>
      <c r="AC2" s="55">
        <v>1300</v>
      </c>
      <c r="AD2" s="55">
        <v>1300</v>
      </c>
      <c r="AE2" s="55">
        <v>1300</v>
      </c>
      <c r="AF2" s="55">
        <v>1300</v>
      </c>
      <c r="AG2" s="55">
        <v>1300</v>
      </c>
      <c r="AH2" s="54"/>
    </row>
    <row r="3" spans="1:52" s="53" customFormat="1" ht="16.5" thickBot="1" x14ac:dyDescent="0.3">
      <c r="A3" s="5" t="s">
        <v>5</v>
      </c>
      <c r="B3" s="6">
        <v>45688</v>
      </c>
      <c r="C3" s="6">
        <v>45716</v>
      </c>
      <c r="D3" s="6">
        <v>45747</v>
      </c>
      <c r="E3" s="6">
        <v>45777</v>
      </c>
      <c r="F3" s="6">
        <v>45808</v>
      </c>
      <c r="G3" s="6">
        <v>45838</v>
      </c>
      <c r="H3" s="6">
        <v>45869</v>
      </c>
      <c r="I3" s="6">
        <v>45900</v>
      </c>
      <c r="J3" s="6">
        <v>45930</v>
      </c>
      <c r="K3" s="6">
        <v>45961</v>
      </c>
      <c r="L3" s="6">
        <v>45991</v>
      </c>
      <c r="M3" s="6">
        <v>46022</v>
      </c>
      <c r="N3" s="6">
        <v>46053</v>
      </c>
      <c r="O3" s="6">
        <v>46081</v>
      </c>
      <c r="P3" s="6">
        <v>46112</v>
      </c>
      <c r="Q3"/>
      <c r="R3" s="5" t="s">
        <v>127</v>
      </c>
      <c r="S3" s="6">
        <v>45688</v>
      </c>
      <c r="T3" s="6">
        <v>45716</v>
      </c>
      <c r="U3" s="6">
        <v>45747</v>
      </c>
      <c r="V3" s="6">
        <v>45777</v>
      </c>
      <c r="W3" s="6">
        <v>45808</v>
      </c>
      <c r="X3" s="6">
        <v>45838</v>
      </c>
      <c r="Y3" s="6">
        <v>45869</v>
      </c>
      <c r="Z3" s="6">
        <v>45900</v>
      </c>
      <c r="AA3" s="6">
        <v>45930</v>
      </c>
      <c r="AB3" s="6">
        <v>45961</v>
      </c>
      <c r="AC3" s="6">
        <v>45991</v>
      </c>
      <c r="AD3" s="6">
        <v>46022</v>
      </c>
      <c r="AE3" s="6">
        <v>46053</v>
      </c>
      <c r="AF3" s="6">
        <v>46081</v>
      </c>
      <c r="AG3" s="6">
        <v>46112</v>
      </c>
      <c r="AH3" s="54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</row>
    <row r="4" spans="1:52" ht="15.75" thickBot="1" x14ac:dyDescent="0.3">
      <c r="A4" s="7" t="s">
        <v>6</v>
      </c>
      <c r="B4" s="8"/>
      <c r="C4" s="8"/>
      <c r="D4" s="8"/>
      <c r="E4" s="9"/>
      <c r="R4" s="54"/>
      <c r="S4" s="8"/>
      <c r="T4" s="8"/>
      <c r="U4" s="8"/>
      <c r="V4" s="9"/>
      <c r="AH4" s="54"/>
    </row>
    <row r="5" spans="1:52" x14ac:dyDescent="0.25">
      <c r="A5" s="10" t="s">
        <v>7</v>
      </c>
      <c r="B5" s="11">
        <v>405057.03</v>
      </c>
      <c r="C5" s="11">
        <v>132969.87999999523</v>
      </c>
      <c r="D5" s="11">
        <v>2493675.1299999841</v>
      </c>
      <c r="E5" s="11">
        <v>1393565.3811468622</v>
      </c>
      <c r="F5" s="11">
        <v>787750.18114686618</v>
      </c>
      <c r="G5" s="11">
        <v>789478.40518864128</v>
      </c>
      <c r="H5" s="11">
        <v>8742776.0627486445</v>
      </c>
      <c r="I5" s="11">
        <v>-25480664.264906839</v>
      </c>
      <c r="J5" s="11">
        <v>-19995705.298562597</v>
      </c>
      <c r="K5" s="11">
        <v>-5711012.4142071614</v>
      </c>
      <c r="L5" s="11">
        <v>9785471.7799863331</v>
      </c>
      <c r="M5" s="11">
        <v>23335675.12313433</v>
      </c>
      <c r="N5" s="11">
        <v>28480182.342173174</v>
      </c>
      <c r="O5" s="11">
        <v>27330616.307201724</v>
      </c>
      <c r="P5" s="11">
        <v>32341995.347670473</v>
      </c>
      <c r="R5" s="54"/>
      <c r="S5" s="56">
        <v>0</v>
      </c>
      <c r="T5" s="56">
        <v>0</v>
      </c>
      <c r="U5" s="57">
        <v>100.2800000000002</v>
      </c>
      <c r="V5" s="57">
        <v>564.37000000000035</v>
      </c>
      <c r="W5" s="57">
        <v>383.14999999999873</v>
      </c>
      <c r="X5" s="57">
        <v>421.49999999999909</v>
      </c>
      <c r="Y5" s="57">
        <v>378.17999999999938</v>
      </c>
      <c r="Z5" s="57">
        <v>378.17999999999938</v>
      </c>
      <c r="AA5" s="57">
        <v>378.17999999999938</v>
      </c>
      <c r="AB5" s="57">
        <v>378.17999999999938</v>
      </c>
      <c r="AC5" s="57">
        <v>378.17999999999938</v>
      </c>
      <c r="AD5" s="57">
        <v>378.17999999999938</v>
      </c>
      <c r="AE5" s="57">
        <v>378.17999999999938</v>
      </c>
      <c r="AF5" s="57">
        <v>378.17999999999938</v>
      </c>
      <c r="AG5" s="57">
        <v>378.17999999999938</v>
      </c>
      <c r="AH5" s="54"/>
    </row>
    <row r="6" spans="1:52" x14ac:dyDescent="0.25">
      <c r="A6" s="12" t="s">
        <v>129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R6" s="54"/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0</v>
      </c>
      <c r="AB6" s="56">
        <v>0</v>
      </c>
      <c r="AC6" s="56">
        <v>0</v>
      </c>
      <c r="AD6" s="56">
        <v>0</v>
      </c>
      <c r="AE6" s="56">
        <v>0</v>
      </c>
      <c r="AF6" s="56">
        <v>0</v>
      </c>
      <c r="AG6" s="56">
        <v>0</v>
      </c>
      <c r="AH6" s="54"/>
    </row>
    <row r="7" spans="1:52" x14ac:dyDescent="0.25">
      <c r="A7" s="12" t="s">
        <v>8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R7" s="54"/>
      <c r="S7" s="56">
        <v>0</v>
      </c>
      <c r="T7" s="56">
        <v>0</v>
      </c>
      <c r="U7" s="56">
        <v>0</v>
      </c>
      <c r="V7" s="56">
        <v>0</v>
      </c>
      <c r="W7" s="56">
        <v>0</v>
      </c>
      <c r="X7" s="56">
        <v>0</v>
      </c>
      <c r="Y7" s="56">
        <v>0</v>
      </c>
      <c r="Z7" s="56">
        <v>0</v>
      </c>
      <c r="AA7" s="56">
        <v>0</v>
      </c>
      <c r="AB7" s="56">
        <v>0</v>
      </c>
      <c r="AC7" s="56">
        <v>0</v>
      </c>
      <c r="AD7" s="56">
        <v>0</v>
      </c>
      <c r="AE7" s="56">
        <v>0</v>
      </c>
      <c r="AF7" s="56">
        <v>0</v>
      </c>
      <c r="AG7" s="56">
        <v>0</v>
      </c>
      <c r="AH7" s="54"/>
    </row>
    <row r="8" spans="1:52" x14ac:dyDescent="0.25">
      <c r="A8" s="12" t="s">
        <v>130</v>
      </c>
      <c r="B8" s="13">
        <v>17883471.670000002</v>
      </c>
      <c r="C8" s="13">
        <v>27547512.899999999</v>
      </c>
      <c r="D8" s="13">
        <v>45725817.200000003</v>
      </c>
      <c r="E8" s="13">
        <v>36642940.769999996</v>
      </c>
      <c r="F8" s="13">
        <v>30901881.889999993</v>
      </c>
      <c r="G8" s="13">
        <v>20586727.16</v>
      </c>
      <c r="H8" s="13">
        <v>14919621.849999994</v>
      </c>
      <c r="I8" s="13">
        <v>33299621.849999994</v>
      </c>
      <c r="J8" s="13">
        <v>33299621.849999994</v>
      </c>
      <c r="K8" s="13">
        <v>33299621.849999994</v>
      </c>
      <c r="L8" s="13">
        <v>33299621.849999994</v>
      </c>
      <c r="M8" s="13">
        <v>33299621.849999994</v>
      </c>
      <c r="N8" s="13">
        <v>33299621.849999994</v>
      </c>
      <c r="O8" s="13">
        <v>33299621.849999994</v>
      </c>
      <c r="P8" s="13">
        <v>33299621.849999994</v>
      </c>
      <c r="R8" s="54"/>
      <c r="S8" s="56">
        <v>0</v>
      </c>
      <c r="T8" s="56">
        <v>0</v>
      </c>
      <c r="U8" s="56">
        <v>0</v>
      </c>
      <c r="V8" s="56">
        <v>0</v>
      </c>
      <c r="W8" s="56">
        <v>0</v>
      </c>
      <c r="X8" s="56">
        <v>0</v>
      </c>
      <c r="Y8" s="56">
        <v>0</v>
      </c>
      <c r="Z8" s="56">
        <v>0</v>
      </c>
      <c r="AA8" s="56">
        <v>0</v>
      </c>
      <c r="AB8" s="56">
        <v>0</v>
      </c>
      <c r="AC8" s="56">
        <v>0</v>
      </c>
      <c r="AD8" s="56">
        <v>0</v>
      </c>
      <c r="AE8" s="56">
        <v>0</v>
      </c>
      <c r="AF8" s="56">
        <v>0</v>
      </c>
      <c r="AG8" s="56">
        <v>0</v>
      </c>
      <c r="AH8" s="54"/>
    </row>
    <row r="9" spans="1:52" x14ac:dyDescent="0.25">
      <c r="A9" s="12" t="s">
        <v>9</v>
      </c>
      <c r="B9" s="13">
        <v>7700</v>
      </c>
      <c r="C9" s="13">
        <v>7700</v>
      </c>
      <c r="D9" s="13">
        <v>7700</v>
      </c>
      <c r="E9" s="13">
        <v>7700</v>
      </c>
      <c r="F9" s="13">
        <v>7700</v>
      </c>
      <c r="G9" s="13">
        <v>7700</v>
      </c>
      <c r="H9" s="13">
        <v>7700</v>
      </c>
      <c r="I9" s="13">
        <v>4700</v>
      </c>
      <c r="J9" s="13">
        <v>4700</v>
      </c>
      <c r="K9" s="13">
        <v>4700</v>
      </c>
      <c r="L9" s="13">
        <v>4700</v>
      </c>
      <c r="M9" s="13">
        <v>4700</v>
      </c>
      <c r="N9" s="13">
        <v>4700</v>
      </c>
      <c r="O9" s="13">
        <v>4700</v>
      </c>
      <c r="P9" s="13">
        <v>4700</v>
      </c>
      <c r="R9" s="54"/>
      <c r="S9" s="56">
        <v>0</v>
      </c>
      <c r="T9" s="56">
        <v>0</v>
      </c>
      <c r="U9" s="56">
        <v>0</v>
      </c>
      <c r="V9" s="56">
        <v>0</v>
      </c>
      <c r="W9" s="56">
        <v>0</v>
      </c>
      <c r="X9" s="56">
        <v>0</v>
      </c>
      <c r="Y9" s="56">
        <v>0</v>
      </c>
      <c r="Z9" s="56">
        <v>0</v>
      </c>
      <c r="AA9" s="56">
        <v>0</v>
      </c>
      <c r="AB9" s="56">
        <v>0</v>
      </c>
      <c r="AC9" s="56">
        <v>0</v>
      </c>
      <c r="AD9" s="56">
        <v>0</v>
      </c>
      <c r="AE9" s="56">
        <v>0</v>
      </c>
      <c r="AF9" s="56">
        <v>0</v>
      </c>
      <c r="AG9" s="56">
        <v>0</v>
      </c>
      <c r="AH9" s="54"/>
    </row>
    <row r="10" spans="1:52" ht="15.75" thickBot="1" x14ac:dyDescent="0.3">
      <c r="A10" s="14" t="s">
        <v>10</v>
      </c>
      <c r="B10" s="15">
        <v>18296228.700000003</v>
      </c>
      <c r="C10" s="15">
        <v>27688182.779999994</v>
      </c>
      <c r="D10" s="15">
        <v>48227192.329999983</v>
      </c>
      <c r="E10" s="15">
        <v>38044206.151146859</v>
      </c>
      <c r="F10" s="15">
        <v>31697332.071146861</v>
      </c>
      <c r="G10" s="15">
        <v>21383905.565188643</v>
      </c>
      <c r="H10" s="15">
        <v>23670097.912748639</v>
      </c>
      <c r="I10" s="15">
        <v>7823657.5850931546</v>
      </c>
      <c r="J10" s="15">
        <v>13308616.551437397</v>
      </c>
      <c r="K10" s="15">
        <v>27593309.435792834</v>
      </c>
      <c r="L10" s="15">
        <v>43089793.629986331</v>
      </c>
      <c r="M10" s="15">
        <v>56639996.973134324</v>
      </c>
      <c r="N10" s="15">
        <v>61784504.192173168</v>
      </c>
      <c r="O10" s="15">
        <v>60634938.157201722</v>
      </c>
      <c r="P10" s="15">
        <v>65646317.197670467</v>
      </c>
      <c r="R10" s="54"/>
      <c r="S10" s="21">
        <v>15120.850165289259</v>
      </c>
      <c r="T10" s="21">
        <v>22510.717707317068</v>
      </c>
      <c r="U10" s="21">
        <v>40189.326941666652</v>
      </c>
      <c r="V10" s="21">
        <v>32240.852670463439</v>
      </c>
      <c r="W10" s="21">
        <v>27325.286268230051</v>
      </c>
      <c r="X10" s="21">
        <v>16971.353623165589</v>
      </c>
      <c r="Y10" s="21">
        <v>18207.76762519126</v>
      </c>
      <c r="Z10" s="21">
        <v>6018.1981423793495</v>
      </c>
      <c r="AA10" s="21">
        <v>10237.397347259535</v>
      </c>
      <c r="AB10" s="21">
        <v>21225.622642917566</v>
      </c>
      <c r="AC10" s="21">
        <v>33145.995099989486</v>
      </c>
      <c r="AD10" s="21">
        <v>43569.228440872554</v>
      </c>
      <c r="AE10" s="21">
        <v>47526.541686287055</v>
      </c>
      <c r="AF10" s="21">
        <v>46642.260120924402</v>
      </c>
      <c r="AG10" s="21">
        <v>50497.167075131132</v>
      </c>
      <c r="AH10" s="54"/>
    </row>
    <row r="11" spans="1:52" x14ac:dyDescent="0.25">
      <c r="A11" s="16" t="s">
        <v>11</v>
      </c>
      <c r="B11" s="17">
        <v>9874312.2800000012</v>
      </c>
      <c r="C11" s="17">
        <v>5155485</v>
      </c>
      <c r="D11" s="17">
        <v>0</v>
      </c>
      <c r="E11" s="17">
        <v>5132072</v>
      </c>
      <c r="F11" s="17">
        <v>5556564.8399999999</v>
      </c>
      <c r="G11" s="17">
        <v>11111176.370000001</v>
      </c>
      <c r="H11" s="17">
        <v>5562869.8751999997</v>
      </c>
      <c r="I11" s="17">
        <v>5562869.8751999997</v>
      </c>
      <c r="J11" s="17">
        <v>5562869.8751999997</v>
      </c>
      <c r="K11" s="17">
        <v>5562869.8751999997</v>
      </c>
      <c r="L11" s="17">
        <v>5562869.8751999997</v>
      </c>
      <c r="M11" s="17">
        <v>5562869.8751999997</v>
      </c>
      <c r="N11" s="17">
        <v>5562869.8751999997</v>
      </c>
      <c r="O11" s="17">
        <v>5562869.8751999997</v>
      </c>
      <c r="P11" s="17">
        <v>5562869.8751999997</v>
      </c>
      <c r="R11" s="54"/>
      <c r="S11" s="19">
        <v>8160.5886611570259</v>
      </c>
      <c r="T11" s="19">
        <v>4191.4512195121952</v>
      </c>
      <c r="U11" s="19">
        <v>0</v>
      </c>
      <c r="V11" s="19">
        <v>4349.2135593220337</v>
      </c>
      <c r="W11" s="19">
        <v>4790.1421034482755</v>
      </c>
      <c r="X11" s="19">
        <v>8818.3939444444459</v>
      </c>
      <c r="Y11" s="19">
        <v>4279.1306732307694</v>
      </c>
      <c r="Z11" s="19">
        <v>4279.1306732307694</v>
      </c>
      <c r="AA11" s="19">
        <v>4279.1306732307694</v>
      </c>
      <c r="AB11" s="19">
        <v>4279.1306732307694</v>
      </c>
      <c r="AC11" s="19">
        <v>4279.1306732307694</v>
      </c>
      <c r="AD11" s="19">
        <v>4279.1306732307694</v>
      </c>
      <c r="AE11" s="19">
        <v>4279.1306732307694</v>
      </c>
      <c r="AF11" s="19">
        <v>4279.1306732307694</v>
      </c>
      <c r="AG11" s="19">
        <v>4279.1306732307694</v>
      </c>
      <c r="AH11" s="54"/>
    </row>
    <row r="12" spans="1:52" x14ac:dyDescent="0.25">
      <c r="A12" s="18" t="s">
        <v>12</v>
      </c>
      <c r="B12" s="19">
        <v>28134425.719999999</v>
      </c>
      <c r="C12" s="19">
        <v>26722730.02</v>
      </c>
      <c r="D12" s="19">
        <v>29582058.700000003</v>
      </c>
      <c r="E12" s="19">
        <v>18660602.32</v>
      </c>
      <c r="F12" s="19">
        <v>35611382.5581</v>
      </c>
      <c r="G12" s="19">
        <v>36616761.030699998</v>
      </c>
      <c r="H12" s="19">
        <v>37505382.649999999</v>
      </c>
      <c r="I12" s="19">
        <v>34798106.102660999</v>
      </c>
      <c r="J12" s="87">
        <v>48655957.575060003</v>
      </c>
      <c r="K12" s="87">
        <v>52153138.947491996</v>
      </c>
      <c r="L12" s="87">
        <v>52153138.947491996</v>
      </c>
      <c r="M12" s="87">
        <v>54280586.308607996</v>
      </c>
      <c r="N12" s="87">
        <v>54623621.308607996</v>
      </c>
      <c r="O12" s="87">
        <v>54623621.308607996</v>
      </c>
      <c r="P12" s="87">
        <v>54623621.308607996</v>
      </c>
      <c r="R12" s="54"/>
      <c r="S12" s="19">
        <v>23251.59150413223</v>
      </c>
      <c r="T12" s="19">
        <v>21725.796764227642</v>
      </c>
      <c r="U12" s="19">
        <v>24651.715583333335</v>
      </c>
      <c r="V12" s="19">
        <v>15814.069762711864</v>
      </c>
      <c r="W12" s="19">
        <v>30699.467722500001</v>
      </c>
      <c r="X12" s="19">
        <v>29060.921452936505</v>
      </c>
      <c r="Y12" s="19">
        <v>28850.294346153845</v>
      </c>
      <c r="Z12" s="19">
        <v>26767.773925123845</v>
      </c>
      <c r="AA12" s="19">
        <v>37427.659673123082</v>
      </c>
      <c r="AB12" s="19">
        <v>40117.799190378457</v>
      </c>
      <c r="AC12" s="19">
        <v>40117.799190378457</v>
      </c>
      <c r="AD12" s="19">
        <v>41754.297160467686</v>
      </c>
      <c r="AE12" s="19">
        <v>42018.170237390768</v>
      </c>
      <c r="AF12" s="19">
        <v>42018.170237390768</v>
      </c>
      <c r="AG12" s="19">
        <v>42018.170237390768</v>
      </c>
      <c r="AH12" s="54"/>
    </row>
    <row r="13" spans="1:52" x14ac:dyDescent="0.25">
      <c r="A13" s="18" t="s">
        <v>13</v>
      </c>
      <c r="B13" s="19">
        <v>17157792.530000001</v>
      </c>
      <c r="C13" s="19">
        <v>17157792.530000001</v>
      </c>
      <c r="D13" s="19">
        <v>17157792.530000001</v>
      </c>
      <c r="E13" s="19">
        <v>17157792.530000001</v>
      </c>
      <c r="F13" s="19">
        <v>0</v>
      </c>
      <c r="G13" s="19">
        <v>17157792.530000001</v>
      </c>
      <c r="H13" s="19">
        <v>17157792.530000001</v>
      </c>
      <c r="I13" s="19">
        <v>16996956.345599998</v>
      </c>
      <c r="J13" s="19">
        <v>16996956.345599998</v>
      </c>
      <c r="K13" s="19">
        <v>16996956.345599998</v>
      </c>
      <c r="L13" s="19">
        <v>16996956.345599998</v>
      </c>
      <c r="M13" s="19">
        <v>16996956.345599998</v>
      </c>
      <c r="N13" s="19">
        <v>0</v>
      </c>
      <c r="O13" s="19">
        <v>0</v>
      </c>
      <c r="P13" s="19">
        <v>0</v>
      </c>
      <c r="R13" s="54"/>
      <c r="S13" s="19">
        <v>14179.993826446282</v>
      </c>
      <c r="T13" s="19">
        <v>13949.424821138213</v>
      </c>
      <c r="U13" s="19">
        <v>14298.160441666667</v>
      </c>
      <c r="V13" s="19">
        <v>14540.502144067797</v>
      </c>
      <c r="W13" s="19">
        <v>0</v>
      </c>
      <c r="X13" s="19">
        <v>13617.29565873016</v>
      </c>
      <c r="Y13" s="19">
        <v>13198.301946153848</v>
      </c>
      <c r="Z13" s="19">
        <v>13074.581804307691</v>
      </c>
      <c r="AA13" s="19">
        <v>13074.581804307691</v>
      </c>
      <c r="AB13" s="19">
        <v>13074.581804307691</v>
      </c>
      <c r="AC13" s="19">
        <v>13074.581804307691</v>
      </c>
      <c r="AD13" s="19">
        <v>13074.581804307691</v>
      </c>
      <c r="AE13" s="19">
        <v>0</v>
      </c>
      <c r="AF13" s="19">
        <v>0</v>
      </c>
      <c r="AG13" s="19">
        <v>0</v>
      </c>
      <c r="AH13" s="54"/>
    </row>
    <row r="14" spans="1:52" x14ac:dyDescent="0.25">
      <c r="A14" s="18" t="s">
        <v>14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R14" s="54"/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54"/>
    </row>
    <row r="15" spans="1:52" x14ac:dyDescent="0.25">
      <c r="A15" s="18" t="s">
        <v>15</v>
      </c>
      <c r="B15" s="19">
        <v>0</v>
      </c>
      <c r="C15" s="19">
        <v>47452360.140000001</v>
      </c>
      <c r="D15" s="19">
        <v>1531170.42</v>
      </c>
      <c r="E15" s="19">
        <v>2481903.7200000002</v>
      </c>
      <c r="F15" s="19">
        <v>3041611.54</v>
      </c>
      <c r="G15" s="19">
        <v>5236623.6400000006</v>
      </c>
      <c r="H15" s="19">
        <v>0</v>
      </c>
      <c r="I15" s="19">
        <v>2843875</v>
      </c>
      <c r="J15" s="19">
        <v>2867856</v>
      </c>
      <c r="K15" s="19">
        <v>2868559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R15" s="54"/>
      <c r="S15" s="19">
        <v>0</v>
      </c>
      <c r="T15" s="19">
        <v>38579.154585365854</v>
      </c>
      <c r="U15" s="19">
        <v>1275.9753499999999</v>
      </c>
      <c r="V15" s="19">
        <v>2103.3082372881358</v>
      </c>
      <c r="W15" s="19">
        <v>2622.0789137931033</v>
      </c>
      <c r="X15" s="19">
        <v>4156.0505079365084</v>
      </c>
      <c r="Y15" s="19">
        <v>0</v>
      </c>
      <c r="Z15" s="19">
        <v>2187.5961538461538</v>
      </c>
      <c r="AA15" s="19">
        <v>2206.043076923077</v>
      </c>
      <c r="AB15" s="19">
        <v>2206.583846153846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54"/>
    </row>
    <row r="16" spans="1:52" x14ac:dyDescent="0.25">
      <c r="A16" s="18" t="s">
        <v>131</v>
      </c>
      <c r="B16" s="19">
        <v>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R16" s="54"/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54"/>
    </row>
    <row r="17" spans="1:34" x14ac:dyDescent="0.25">
      <c r="A17" s="18" t="s">
        <v>17</v>
      </c>
      <c r="B17" s="19">
        <v>0</v>
      </c>
      <c r="C17" s="19">
        <v>27060049.199999999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R17" s="54"/>
      <c r="S17" s="19">
        <v>0</v>
      </c>
      <c r="T17" s="19">
        <v>22000.04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54"/>
    </row>
    <row r="18" spans="1:34" x14ac:dyDescent="0.25">
      <c r="A18" s="18" t="s">
        <v>18</v>
      </c>
      <c r="B18" s="19">
        <v>4148000</v>
      </c>
      <c r="C18" s="19">
        <v>0</v>
      </c>
      <c r="D18" s="19">
        <v>0</v>
      </c>
      <c r="E18" s="19">
        <v>0</v>
      </c>
      <c r="F18" s="19">
        <v>0</v>
      </c>
      <c r="G18" s="19">
        <v>3500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R18" s="54"/>
      <c r="S18" s="19">
        <v>3428.0991735537191</v>
      </c>
      <c r="T18" s="19">
        <v>0</v>
      </c>
      <c r="U18" s="19">
        <v>0</v>
      </c>
      <c r="V18" s="19">
        <v>0</v>
      </c>
      <c r="W18" s="19">
        <v>0</v>
      </c>
      <c r="X18" s="19">
        <v>2.7777777777777777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54"/>
    </row>
    <row r="19" spans="1:34" x14ac:dyDescent="0.25">
      <c r="A19" s="18" t="s">
        <v>19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R19" s="54"/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54"/>
    </row>
    <row r="20" spans="1:34" x14ac:dyDescent="0.25">
      <c r="A20" s="20" t="s">
        <v>20</v>
      </c>
      <c r="B20" s="21">
        <v>59314530.530000001</v>
      </c>
      <c r="C20" s="21">
        <v>123548416.89</v>
      </c>
      <c r="D20" s="21">
        <v>48271021.650000006</v>
      </c>
      <c r="E20" s="21">
        <v>43432370.57</v>
      </c>
      <c r="F20" s="21">
        <v>44209558.938100003</v>
      </c>
      <c r="G20" s="21">
        <v>70125853.570700005</v>
      </c>
      <c r="H20" s="21">
        <v>60226045.055199996</v>
      </c>
      <c r="I20" s="21">
        <v>60201807.323460996</v>
      </c>
      <c r="J20" s="21">
        <v>74083639.795859993</v>
      </c>
      <c r="K20" s="21">
        <v>77581524.168291986</v>
      </c>
      <c r="L20" s="21">
        <v>74712965.168291986</v>
      </c>
      <c r="M20" s="21">
        <v>76840412.529407993</v>
      </c>
      <c r="N20" s="21">
        <v>60186491.183807999</v>
      </c>
      <c r="O20" s="21">
        <v>60186491.183807999</v>
      </c>
      <c r="P20" s="21">
        <v>60186491.183807999</v>
      </c>
      <c r="R20" s="54"/>
      <c r="S20" s="21">
        <v>49020.273165289254</v>
      </c>
      <c r="T20" s="21">
        <v>100445.86739024389</v>
      </c>
      <c r="U20" s="21">
        <v>40225.851375000006</v>
      </c>
      <c r="V20" s="21">
        <v>36807.09370338983</v>
      </c>
      <c r="W20" s="21">
        <v>38111.688739741381</v>
      </c>
      <c r="X20" s="21">
        <v>55655.439341825404</v>
      </c>
      <c r="Y20" s="21">
        <v>46327.726965538459</v>
      </c>
      <c r="Z20" s="21">
        <v>46309.08255650846</v>
      </c>
      <c r="AA20" s="21">
        <v>56987.415227584606</v>
      </c>
      <c r="AB20" s="21">
        <v>59678.095514070759</v>
      </c>
      <c r="AC20" s="21">
        <v>57471.511667916915</v>
      </c>
      <c r="AD20" s="21">
        <v>59108.009638006151</v>
      </c>
      <c r="AE20" s="21">
        <v>46297.30091062154</v>
      </c>
      <c r="AF20" s="21">
        <v>46297.30091062154</v>
      </c>
      <c r="AG20" s="21">
        <v>46297.30091062154</v>
      </c>
      <c r="AH20" s="54"/>
    </row>
    <row r="21" spans="1:34" x14ac:dyDescent="0.25">
      <c r="A21" s="18" t="s">
        <v>21</v>
      </c>
      <c r="B21" s="19">
        <v>267134.22999999701</v>
      </c>
      <c r="C21" s="19">
        <v>668115.30000000447</v>
      </c>
      <c r="D21" s="19">
        <v>681171.56999999657</v>
      </c>
      <c r="E21" s="19">
        <v>473903.12</v>
      </c>
      <c r="F21" s="19">
        <v>607042.27000000561</v>
      </c>
      <c r="G21" s="19">
        <v>458666.69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R21" s="54"/>
      <c r="S21" s="19">
        <v>220.77209090908843</v>
      </c>
      <c r="T21" s="19">
        <v>543.1831707317109</v>
      </c>
      <c r="U21" s="19">
        <v>567.64297499999714</v>
      </c>
      <c r="V21" s="19">
        <v>401.61281355932203</v>
      </c>
      <c r="W21" s="19">
        <v>523.3123017241428</v>
      </c>
      <c r="X21" s="19">
        <v>364.02118253968251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54"/>
    </row>
    <row r="22" spans="1:34" x14ac:dyDescent="0.25">
      <c r="A22" s="18" t="s">
        <v>22</v>
      </c>
      <c r="B22" s="19">
        <v>86907</v>
      </c>
      <c r="C22" s="19">
        <v>70189</v>
      </c>
      <c r="D22" s="19">
        <v>75952</v>
      </c>
      <c r="E22" s="19">
        <v>80038</v>
      </c>
      <c r="F22" s="19">
        <v>224506.01</v>
      </c>
      <c r="G22" s="19">
        <v>159228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R22" s="54"/>
      <c r="S22" s="19">
        <v>71.823966942148758</v>
      </c>
      <c r="T22" s="19">
        <v>57.064227642276421</v>
      </c>
      <c r="U22" s="19">
        <v>63.293333333333337</v>
      </c>
      <c r="V22" s="19">
        <v>67.828813559322029</v>
      </c>
      <c r="W22" s="19">
        <v>193.53966379310344</v>
      </c>
      <c r="X22" s="19">
        <v>126.37142857142857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54"/>
    </row>
    <row r="23" spans="1:34" x14ac:dyDescent="0.25">
      <c r="A23" s="20" t="s">
        <v>23</v>
      </c>
      <c r="B23" s="21">
        <v>354041.22999999701</v>
      </c>
      <c r="C23" s="21">
        <v>738304.30000000447</v>
      </c>
      <c r="D23" s="21">
        <v>757123.56999999657</v>
      </c>
      <c r="E23" s="21">
        <v>553941.12</v>
      </c>
      <c r="F23" s="21">
        <v>831548.28000000562</v>
      </c>
      <c r="G23" s="21">
        <v>617894.68999999994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R23" s="54"/>
      <c r="S23" s="21">
        <v>292.59605785123722</v>
      </c>
      <c r="T23" s="21">
        <v>600.24739837398738</v>
      </c>
      <c r="U23" s="21">
        <v>630.93630833333043</v>
      </c>
      <c r="V23" s="21">
        <v>469.44162711864408</v>
      </c>
      <c r="W23" s="21">
        <v>716.85196551724619</v>
      </c>
      <c r="X23" s="21">
        <v>490.39261111111108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54"/>
    </row>
    <row r="24" spans="1:34" ht="15.75" customHeight="1" x14ac:dyDescent="0.25">
      <c r="A24" s="22" t="s">
        <v>24</v>
      </c>
      <c r="B24" s="23">
        <v>59668571.759999998</v>
      </c>
      <c r="C24" s="23">
        <v>124286721.19000001</v>
      </c>
      <c r="D24" s="23">
        <v>49028145.219999999</v>
      </c>
      <c r="E24" s="23">
        <v>43986311.689999998</v>
      </c>
      <c r="F24" s="23">
        <v>45041107.218100011</v>
      </c>
      <c r="G24" s="23">
        <v>70743748.260700002</v>
      </c>
      <c r="H24" s="23">
        <v>60226045.055199996</v>
      </c>
      <c r="I24" s="23">
        <v>60201807.323460996</v>
      </c>
      <c r="J24" s="23">
        <v>74083639.795859993</v>
      </c>
      <c r="K24" s="23">
        <v>77581524.168291986</v>
      </c>
      <c r="L24" s="23">
        <v>74712965.168291986</v>
      </c>
      <c r="M24" s="23">
        <v>76840412.529407993</v>
      </c>
      <c r="N24" s="23">
        <v>60186491.183807999</v>
      </c>
      <c r="O24" s="23">
        <v>60186491.183807999</v>
      </c>
      <c r="P24" s="23">
        <v>60186491.183807999</v>
      </c>
      <c r="R24" s="54"/>
      <c r="S24" s="23">
        <v>49312.869223140493</v>
      </c>
      <c r="T24" s="23">
        <v>101046.11478861788</v>
      </c>
      <c r="U24" s="23">
        <v>40856.787683333336</v>
      </c>
      <c r="V24" s="23">
        <v>37276.535330508472</v>
      </c>
      <c r="W24" s="23">
        <v>38828.540705258631</v>
      </c>
      <c r="X24" s="23">
        <v>56145.831952936511</v>
      </c>
      <c r="Y24" s="23">
        <v>46327.726965538459</v>
      </c>
      <c r="Z24" s="23">
        <v>46309.08255650846</v>
      </c>
      <c r="AA24" s="23">
        <v>56987.415227584606</v>
      </c>
      <c r="AB24" s="23">
        <v>59678.095514070759</v>
      </c>
      <c r="AC24" s="23">
        <v>57471.511667916915</v>
      </c>
      <c r="AD24" s="23">
        <v>59108.009638006151</v>
      </c>
      <c r="AE24" s="23">
        <v>46297.30091062154</v>
      </c>
      <c r="AF24" s="23">
        <v>46297.30091062154</v>
      </c>
      <c r="AG24" s="23">
        <v>46297.30091062154</v>
      </c>
      <c r="AH24" s="54"/>
    </row>
    <row r="25" spans="1:34" ht="15.75" customHeight="1" x14ac:dyDescent="0.25">
      <c r="A25" s="18" t="s">
        <v>25</v>
      </c>
      <c r="B25" s="19">
        <v>-1642265.94</v>
      </c>
      <c r="C25" s="19">
        <v>-2143649.0300000003</v>
      </c>
      <c r="D25" s="19">
        <v>-2106457.19</v>
      </c>
      <c r="E25" s="19">
        <v>-2313674.0300000003</v>
      </c>
      <c r="F25" s="19">
        <v>-2146335.42</v>
      </c>
      <c r="G25" s="19">
        <v>-2320497.2000000002</v>
      </c>
      <c r="H25" s="19">
        <v>-2292688.88</v>
      </c>
      <c r="I25" s="19">
        <v>-2360000</v>
      </c>
      <c r="J25" s="19">
        <v>-2360000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R25" s="54"/>
      <c r="S25" s="19">
        <v>-1357.2445785123966</v>
      </c>
      <c r="T25" s="19">
        <v>-1742.8040894308945</v>
      </c>
      <c r="U25" s="19">
        <v>-1755.3809916666667</v>
      </c>
      <c r="V25" s="19">
        <v>-1960.7407033898307</v>
      </c>
      <c r="W25" s="19">
        <v>-1850.2891551724138</v>
      </c>
      <c r="X25" s="19">
        <v>-1841.6644444444446</v>
      </c>
      <c r="Y25" s="19">
        <v>-1763.6068307692308</v>
      </c>
      <c r="Z25" s="19">
        <v>-1815.3846153846155</v>
      </c>
      <c r="AA25" s="19">
        <v>-1815.3846153846155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54"/>
    </row>
    <row r="26" spans="1:34" ht="15.75" customHeight="1" x14ac:dyDescent="0.25">
      <c r="A26" s="18" t="s">
        <v>26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R26" s="54"/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54"/>
    </row>
    <row r="27" spans="1:34" ht="15.75" customHeight="1" x14ac:dyDescent="0.25">
      <c r="A27" s="24" t="s">
        <v>27</v>
      </c>
      <c r="B27" s="25">
        <v>-1642265.94</v>
      </c>
      <c r="C27" s="25">
        <v>-2143649.0300000003</v>
      </c>
      <c r="D27" s="25">
        <v>-2106457.19</v>
      </c>
      <c r="E27" s="25">
        <v>-2313674.0300000003</v>
      </c>
      <c r="F27" s="25">
        <v>-2146335.42</v>
      </c>
      <c r="G27" s="25">
        <v>-2320497.2000000002</v>
      </c>
      <c r="H27" s="25">
        <v>-2292688.88</v>
      </c>
      <c r="I27" s="25">
        <v>-2360000</v>
      </c>
      <c r="J27" s="25">
        <v>-2360000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R27" s="54"/>
      <c r="S27" s="25">
        <v>-1357.2445785123966</v>
      </c>
      <c r="T27" s="25">
        <v>-1742.8040894308945</v>
      </c>
      <c r="U27" s="25">
        <v>-1755.3809916666667</v>
      </c>
      <c r="V27" s="25">
        <v>-1960.7407033898307</v>
      </c>
      <c r="W27" s="25">
        <v>-1850.2891551724138</v>
      </c>
      <c r="X27" s="25">
        <v>-1841.6644444444446</v>
      </c>
      <c r="Y27" s="25">
        <v>-1763.6068307692308</v>
      </c>
      <c r="Z27" s="25">
        <v>-1815.3846153846155</v>
      </c>
      <c r="AA27" s="25">
        <v>-1815.3846153846155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54"/>
    </row>
    <row r="28" spans="1:34" ht="15.75" customHeight="1" x14ac:dyDescent="0.25">
      <c r="A28" s="26" t="s">
        <v>28</v>
      </c>
      <c r="B28" s="19">
        <v>-770570</v>
      </c>
      <c r="C28" s="19">
        <v>-770570</v>
      </c>
      <c r="D28" s="19">
        <v>-770570</v>
      </c>
      <c r="E28" s="19">
        <v>-822461</v>
      </c>
      <c r="F28" s="19">
        <v>-822461</v>
      </c>
      <c r="G28" s="19">
        <v>-822462</v>
      </c>
      <c r="H28" s="87">
        <v>-1756610</v>
      </c>
      <c r="I28" s="87">
        <v>-1874200</v>
      </c>
      <c r="J28" s="19">
        <v>-992200</v>
      </c>
      <c r="K28" s="19">
        <v>-992200</v>
      </c>
      <c r="L28" s="19">
        <v>-992200</v>
      </c>
      <c r="M28" s="19">
        <v>-992200</v>
      </c>
      <c r="N28" s="19">
        <v>-992200</v>
      </c>
      <c r="O28" s="19">
        <v>-992200</v>
      </c>
      <c r="P28" s="19">
        <v>-992200</v>
      </c>
      <c r="R28" s="54"/>
      <c r="S28" s="19">
        <v>-636.83471074380168</v>
      </c>
      <c r="T28" s="19">
        <v>-626.47967479674799</v>
      </c>
      <c r="U28" s="19">
        <v>-642.14166666666665</v>
      </c>
      <c r="V28" s="19">
        <v>-697.00084745762717</v>
      </c>
      <c r="W28" s="19">
        <v>-709.01810344827584</v>
      </c>
      <c r="X28" s="19">
        <v>-652.74761904761908</v>
      </c>
      <c r="Y28" s="19">
        <v>-1351.2384615384615</v>
      </c>
      <c r="Z28" s="19">
        <v>-1441.6923076923076</v>
      </c>
      <c r="AA28" s="19">
        <v>-763.23076923076928</v>
      </c>
      <c r="AB28" s="19">
        <v>-763.23076923076928</v>
      </c>
      <c r="AC28" s="19">
        <v>-763.23076923076928</v>
      </c>
      <c r="AD28" s="19">
        <v>-763.23076923076928</v>
      </c>
      <c r="AE28" s="19">
        <v>-763.23076923076928</v>
      </c>
      <c r="AF28" s="19">
        <v>-763.23076923076928</v>
      </c>
      <c r="AG28" s="19">
        <v>-763.23076923076928</v>
      </c>
      <c r="AH28" s="54"/>
    </row>
    <row r="29" spans="1:34" ht="15.75" customHeight="1" x14ac:dyDescent="0.25">
      <c r="A29" s="26" t="s">
        <v>29</v>
      </c>
      <c r="B29" s="19">
        <v>-60838.42</v>
      </c>
      <c r="C29" s="19">
        <v>-60838.42</v>
      </c>
      <c r="D29" s="19">
        <v>-60838.42</v>
      </c>
      <c r="E29" s="19">
        <v>-60838.42</v>
      </c>
      <c r="F29" s="19">
        <v>-60838.42</v>
      </c>
      <c r="G29" s="19">
        <v>-60838.42</v>
      </c>
      <c r="H29" s="19">
        <v>-70748.990000000005</v>
      </c>
      <c r="I29" s="19">
        <v>-71000</v>
      </c>
      <c r="J29" s="19">
        <v>-71000</v>
      </c>
      <c r="K29" s="19">
        <v>-71000</v>
      </c>
      <c r="L29" s="19">
        <v>-71000</v>
      </c>
      <c r="M29" s="19">
        <v>-71000</v>
      </c>
      <c r="N29" s="19">
        <v>-71000</v>
      </c>
      <c r="O29" s="19">
        <v>-71000</v>
      </c>
      <c r="P29" s="19">
        <v>-71000</v>
      </c>
      <c r="R29" s="54"/>
      <c r="S29" s="19">
        <v>-50.279685950413224</v>
      </c>
      <c r="T29" s="19">
        <v>-49.462130081300813</v>
      </c>
      <c r="U29" s="19">
        <v>-50.698683333333335</v>
      </c>
      <c r="V29" s="19">
        <v>-51.557983050847454</v>
      </c>
      <c r="W29" s="19">
        <v>-52.446913793103448</v>
      </c>
      <c r="X29" s="19">
        <v>-48.284460317460315</v>
      </c>
      <c r="Y29" s="19">
        <v>-54.422300000000007</v>
      </c>
      <c r="Z29" s="19">
        <v>-54.615384615384613</v>
      </c>
      <c r="AA29" s="19">
        <v>-54.615384615384613</v>
      </c>
      <c r="AB29" s="19">
        <v>-54.615384615384613</v>
      </c>
      <c r="AC29" s="19">
        <v>-54.615384615384613</v>
      </c>
      <c r="AD29" s="19">
        <v>-54.615384615384613</v>
      </c>
      <c r="AE29" s="19">
        <v>-54.615384615384613</v>
      </c>
      <c r="AF29" s="19">
        <v>-54.615384615384613</v>
      </c>
      <c r="AG29" s="19">
        <v>-54.615384615384613</v>
      </c>
      <c r="AH29" s="54"/>
    </row>
    <row r="30" spans="1:34" ht="15.75" customHeight="1" x14ac:dyDescent="0.25">
      <c r="A30" s="26" t="s">
        <v>30</v>
      </c>
      <c r="B30" s="19">
        <v>-25000</v>
      </c>
      <c r="C30" s="19">
        <v>-25000</v>
      </c>
      <c r="D30" s="19">
        <v>-30000</v>
      </c>
      <c r="E30" s="19">
        <v>-30000</v>
      </c>
      <c r="F30" s="19">
        <v>-35000</v>
      </c>
      <c r="G30" s="19">
        <v>-35000</v>
      </c>
      <c r="H30" s="19">
        <v>-35000</v>
      </c>
      <c r="I30" s="19">
        <v>-35000</v>
      </c>
      <c r="J30" s="19">
        <v>-35000</v>
      </c>
      <c r="K30" s="19">
        <v>-35000</v>
      </c>
      <c r="L30" s="19">
        <v>-35000</v>
      </c>
      <c r="M30" s="19">
        <v>-35000</v>
      </c>
      <c r="N30" s="19">
        <v>-35000</v>
      </c>
      <c r="O30" s="19">
        <v>-35000</v>
      </c>
      <c r="P30" s="19">
        <v>-35000</v>
      </c>
      <c r="R30" s="54"/>
      <c r="S30" s="19">
        <v>-20.66115702479339</v>
      </c>
      <c r="T30" s="19">
        <v>-20.325203252032519</v>
      </c>
      <c r="U30" s="19">
        <v>-25</v>
      </c>
      <c r="V30" s="19">
        <v>-25.423728813559322</v>
      </c>
      <c r="W30" s="19">
        <v>-30.172413793103448</v>
      </c>
      <c r="X30" s="19">
        <v>-27.777777777777779</v>
      </c>
      <c r="Y30" s="19">
        <v>-26.923076923076923</v>
      </c>
      <c r="Z30" s="19">
        <v>-26.923076923076923</v>
      </c>
      <c r="AA30" s="19">
        <v>-26.923076923076923</v>
      </c>
      <c r="AB30" s="19">
        <v>-26.923076923076923</v>
      </c>
      <c r="AC30" s="19">
        <v>-26.923076923076923</v>
      </c>
      <c r="AD30" s="19">
        <v>-26.923076923076923</v>
      </c>
      <c r="AE30" s="19">
        <v>-26.923076923076923</v>
      </c>
      <c r="AF30" s="19">
        <v>-26.923076923076923</v>
      </c>
      <c r="AG30" s="19">
        <v>-26.923076923076923</v>
      </c>
      <c r="AH30" s="54"/>
    </row>
    <row r="31" spans="1:34" ht="15.75" customHeight="1" x14ac:dyDescent="0.25">
      <c r="A31" s="26" t="s">
        <v>132</v>
      </c>
      <c r="B31" s="19">
        <v>-422500.43</v>
      </c>
      <c r="C31" s="19">
        <v>0</v>
      </c>
      <c r="D31" s="19">
        <v>-650434.32000000007</v>
      </c>
      <c r="E31" s="19">
        <v>0</v>
      </c>
      <c r="F31" s="19">
        <v>-709442.57</v>
      </c>
      <c r="G31" s="19">
        <v>0</v>
      </c>
      <c r="H31" s="67">
        <v>-6529563.9977777777</v>
      </c>
      <c r="I31" s="67">
        <v>-1610394</v>
      </c>
      <c r="J31" s="67">
        <v>-1610394</v>
      </c>
      <c r="K31" s="19">
        <v>-810394</v>
      </c>
      <c r="L31" s="19">
        <v>-810394</v>
      </c>
      <c r="M31" s="19">
        <v>-810394</v>
      </c>
      <c r="N31" s="19">
        <v>-810394</v>
      </c>
      <c r="O31" s="19">
        <v>-810394</v>
      </c>
      <c r="P31" s="19">
        <v>-810394</v>
      </c>
      <c r="R31" s="54"/>
      <c r="S31" s="19">
        <v>-349.17390909090909</v>
      </c>
      <c r="T31" s="19">
        <v>0</v>
      </c>
      <c r="U31" s="19">
        <v>-542.0286000000001</v>
      </c>
      <c r="V31" s="19">
        <v>0</v>
      </c>
      <c r="W31" s="19">
        <v>-611.58842241379307</v>
      </c>
      <c r="X31" s="19">
        <v>0</v>
      </c>
      <c r="Y31" s="19">
        <v>-5022.7415367521371</v>
      </c>
      <c r="Z31" s="19">
        <v>-1238.7646153846154</v>
      </c>
      <c r="AA31" s="19">
        <v>-1238.7646153846154</v>
      </c>
      <c r="AB31" s="19">
        <v>-623.38</v>
      </c>
      <c r="AC31" s="19">
        <v>-623.38</v>
      </c>
      <c r="AD31" s="19">
        <v>-623.38</v>
      </c>
      <c r="AE31" s="19">
        <v>-623.38</v>
      </c>
      <c r="AF31" s="19">
        <v>-623.38</v>
      </c>
      <c r="AG31" s="19">
        <v>-623.38</v>
      </c>
      <c r="AH31" s="54"/>
    </row>
    <row r="32" spans="1:34" ht="15.75" customHeight="1" x14ac:dyDescent="0.25">
      <c r="A32" s="26" t="s">
        <v>32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R32" s="54"/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54"/>
    </row>
    <row r="33" spans="1:34" ht="15.75" customHeight="1" x14ac:dyDescent="0.25">
      <c r="A33" s="26" t="s">
        <v>33</v>
      </c>
      <c r="B33" s="19">
        <v>0</v>
      </c>
      <c r="C33" s="19">
        <v>-5412020</v>
      </c>
      <c r="D33" s="19">
        <v>-2640000</v>
      </c>
      <c r="E33" s="19">
        <v>-1380851.1</v>
      </c>
      <c r="F33" s="19">
        <v>-812000</v>
      </c>
      <c r="G33" s="19">
        <v>-1082040</v>
      </c>
      <c r="H33" s="19">
        <v>0</v>
      </c>
      <c r="I33" s="19">
        <v>0</v>
      </c>
      <c r="J33" s="19">
        <v>-100000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R33" s="54"/>
      <c r="S33" s="19">
        <v>0</v>
      </c>
      <c r="T33" s="19">
        <v>-4400.0162601626016</v>
      </c>
      <c r="U33" s="19">
        <v>-2200</v>
      </c>
      <c r="V33" s="19">
        <v>-1170.2127966101693</v>
      </c>
      <c r="W33" s="19">
        <v>-700</v>
      </c>
      <c r="X33" s="19">
        <v>-858.76190476190482</v>
      </c>
      <c r="Y33" s="19">
        <v>0</v>
      </c>
      <c r="Z33" s="19">
        <v>0</v>
      </c>
      <c r="AA33" s="19">
        <v>-76.92307692307692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54"/>
    </row>
    <row r="34" spans="1:34" ht="15.75" customHeight="1" x14ac:dyDescent="0.25">
      <c r="A34" s="26" t="s">
        <v>34</v>
      </c>
      <c r="B34" s="19">
        <v>0</v>
      </c>
      <c r="C34" s="19">
        <v>0</v>
      </c>
      <c r="D34" s="19">
        <v>-110110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R34" s="54"/>
      <c r="S34" s="19">
        <v>0</v>
      </c>
      <c r="T34" s="19">
        <v>0</v>
      </c>
      <c r="U34" s="19">
        <v>-91.75833333333334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54"/>
    </row>
    <row r="35" spans="1:34" ht="15.75" customHeight="1" x14ac:dyDescent="0.25">
      <c r="A35" s="26" t="s">
        <v>35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R35" s="54"/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54"/>
    </row>
    <row r="36" spans="1:34" ht="15.75" customHeight="1" x14ac:dyDescent="0.25">
      <c r="A36" s="26" t="s">
        <v>36</v>
      </c>
      <c r="B36" s="19">
        <v>0</v>
      </c>
      <c r="C36" s="19">
        <v>0</v>
      </c>
      <c r="D36" s="19">
        <v>-495000</v>
      </c>
      <c r="E36" s="19">
        <v>-50000</v>
      </c>
      <c r="F36" s="19">
        <v>0</v>
      </c>
      <c r="G36" s="19">
        <v>0</v>
      </c>
      <c r="H36" s="87">
        <v>-5549000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R36" s="54"/>
      <c r="S36" s="19">
        <v>0</v>
      </c>
      <c r="T36" s="19">
        <v>0</v>
      </c>
      <c r="U36" s="19">
        <v>-412.5</v>
      </c>
      <c r="V36" s="19">
        <v>-42.372881355932201</v>
      </c>
      <c r="W36" s="19">
        <v>0</v>
      </c>
      <c r="X36" s="19">
        <v>0</v>
      </c>
      <c r="Y36" s="19">
        <v>-4268.4615384615381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54"/>
    </row>
    <row r="37" spans="1:34" ht="15.75" customHeight="1" x14ac:dyDescent="0.25">
      <c r="A37" s="24" t="s">
        <v>37</v>
      </c>
      <c r="B37" s="25">
        <v>-1278908.8500000001</v>
      </c>
      <c r="C37" s="25">
        <v>-6268428.4199999999</v>
      </c>
      <c r="D37" s="25">
        <v>-4756952.74</v>
      </c>
      <c r="E37" s="25">
        <v>-2344150.52</v>
      </c>
      <c r="F37" s="25">
        <v>-2439741.9900000002</v>
      </c>
      <c r="G37" s="25">
        <v>-2000340.42</v>
      </c>
      <c r="H37" s="25">
        <v>-13940922.987777777</v>
      </c>
      <c r="I37" s="25">
        <v>-3590594</v>
      </c>
      <c r="J37" s="25">
        <v>-2808594</v>
      </c>
      <c r="K37" s="25">
        <v>-1908594</v>
      </c>
      <c r="L37" s="25">
        <v>-1908594</v>
      </c>
      <c r="M37" s="25">
        <v>-1908594</v>
      </c>
      <c r="N37" s="25">
        <v>-1908594</v>
      </c>
      <c r="O37" s="25">
        <v>-1908594</v>
      </c>
      <c r="P37" s="25">
        <v>-1908594</v>
      </c>
      <c r="R37" s="54"/>
      <c r="S37" s="25">
        <v>-1056.9494628099173</v>
      </c>
      <c r="T37" s="25">
        <v>-5096.2832682926828</v>
      </c>
      <c r="U37" s="25">
        <v>-3964.1272833333333</v>
      </c>
      <c r="V37" s="25">
        <v>-1986.5682372881356</v>
      </c>
      <c r="W37" s="25">
        <v>-2103.2258534482758</v>
      </c>
      <c r="X37" s="25">
        <v>-1587.5717619047618</v>
      </c>
      <c r="Y37" s="25">
        <v>-10723.786913675212</v>
      </c>
      <c r="Z37" s="25">
        <v>-2761.9953846153844</v>
      </c>
      <c r="AA37" s="25">
        <v>-2160.456923076923</v>
      </c>
      <c r="AB37" s="25">
        <v>-1468.1492307692308</v>
      </c>
      <c r="AC37" s="25">
        <v>-1468.1492307692308</v>
      </c>
      <c r="AD37" s="25">
        <v>-1468.1492307692308</v>
      </c>
      <c r="AE37" s="25">
        <v>-1468.1492307692308</v>
      </c>
      <c r="AF37" s="25">
        <v>-1468.1492307692308</v>
      </c>
      <c r="AG37" s="25">
        <v>-1468.1492307692308</v>
      </c>
      <c r="AH37" s="54"/>
    </row>
    <row r="38" spans="1:34" ht="15.75" customHeight="1" x14ac:dyDescent="0.25">
      <c r="A38" s="18" t="s">
        <v>38</v>
      </c>
      <c r="B38" s="19">
        <v>-154865.48000000001</v>
      </c>
      <c r="C38" s="19">
        <v>-154865.48000000001</v>
      </c>
      <c r="D38" s="19">
        <v>-161707.75</v>
      </c>
      <c r="E38" s="19">
        <v>-161707.75</v>
      </c>
      <c r="F38" s="19">
        <v>-161707.75</v>
      </c>
      <c r="G38" s="19">
        <v>-165567.38</v>
      </c>
      <c r="H38" s="19">
        <v>-165586.88</v>
      </c>
      <c r="I38" s="19">
        <v>-166000</v>
      </c>
      <c r="J38" s="19">
        <v>-166000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R38" s="54"/>
      <c r="S38" s="19">
        <v>-127.98800000000001</v>
      </c>
      <c r="T38" s="19">
        <v>-125.90689430894309</v>
      </c>
      <c r="U38" s="19">
        <v>-134.75645833333334</v>
      </c>
      <c r="V38" s="19">
        <v>-137.0404661016949</v>
      </c>
      <c r="W38" s="19">
        <v>-139.4032327586207</v>
      </c>
      <c r="X38" s="19">
        <v>-131.40268253968253</v>
      </c>
      <c r="Y38" s="19">
        <v>-127.37452307692308</v>
      </c>
      <c r="Z38" s="19">
        <v>-127.69230769230769</v>
      </c>
      <c r="AA38" s="19">
        <v>-127.69230769230769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54"/>
    </row>
    <row r="39" spans="1:34" ht="15.75" customHeight="1" x14ac:dyDescent="0.25">
      <c r="A39" s="18" t="s">
        <v>39</v>
      </c>
      <c r="B39" s="19">
        <v>-53338.19</v>
      </c>
      <c r="C39" s="19">
        <v>-49320.82</v>
      </c>
      <c r="D39" s="19">
        <v>-16412.57</v>
      </c>
      <c r="E39" s="19">
        <v>-16412</v>
      </c>
      <c r="F39" s="19">
        <v>-253471.20999999996</v>
      </c>
      <c r="G39" s="19">
        <v>-17325.07</v>
      </c>
      <c r="H39" s="19">
        <v>-18257.91</v>
      </c>
      <c r="I39" s="19">
        <v>-20543.34</v>
      </c>
      <c r="J39" s="19">
        <v>-20500</v>
      </c>
      <c r="K39" s="19">
        <v>-20500</v>
      </c>
      <c r="L39" s="19">
        <v>-20500</v>
      </c>
      <c r="M39" s="19">
        <v>-20500</v>
      </c>
      <c r="N39" s="19">
        <v>-20500</v>
      </c>
      <c r="O39" s="19">
        <v>-20500</v>
      </c>
      <c r="P39" s="19">
        <v>-20500</v>
      </c>
      <c r="R39" s="54"/>
      <c r="S39" s="19">
        <v>-44.081148760330578</v>
      </c>
      <c r="T39" s="19">
        <v>-40.09822764227642</v>
      </c>
      <c r="U39" s="19">
        <v>-13.677141666666666</v>
      </c>
      <c r="V39" s="19">
        <v>-13.908474576271187</v>
      </c>
      <c r="W39" s="19">
        <v>-218.50966379310341</v>
      </c>
      <c r="X39" s="19">
        <v>-13.750055555555555</v>
      </c>
      <c r="Y39" s="19">
        <v>-14.044546153846154</v>
      </c>
      <c r="Z39" s="19">
        <v>-15.802569230769231</v>
      </c>
      <c r="AA39" s="19">
        <v>-15.76923076923077</v>
      </c>
      <c r="AB39" s="19">
        <v>-15.76923076923077</v>
      </c>
      <c r="AC39" s="19">
        <v>-15.76923076923077</v>
      </c>
      <c r="AD39" s="19">
        <v>-15.76923076923077</v>
      </c>
      <c r="AE39" s="19">
        <v>-15.76923076923077</v>
      </c>
      <c r="AF39" s="19">
        <v>-15.76923076923077</v>
      </c>
      <c r="AG39" s="19">
        <v>-15.76923076923077</v>
      </c>
      <c r="AH39" s="54"/>
    </row>
    <row r="40" spans="1:34" ht="15.75" customHeight="1" x14ac:dyDescent="0.25">
      <c r="A40" s="24" t="s">
        <v>40</v>
      </c>
      <c r="B40" s="25">
        <v>-208203.67</v>
      </c>
      <c r="C40" s="25">
        <v>-204186.30000000002</v>
      </c>
      <c r="D40" s="25">
        <v>-178120.32000000001</v>
      </c>
      <c r="E40" s="25">
        <v>-178119.75</v>
      </c>
      <c r="F40" s="25">
        <v>-415178.95999999996</v>
      </c>
      <c r="G40" s="25">
        <v>-182892.45</v>
      </c>
      <c r="H40" s="25">
        <v>-183844.79</v>
      </c>
      <c r="I40" s="25">
        <v>-186543.34</v>
      </c>
      <c r="J40" s="25">
        <v>-186500</v>
      </c>
      <c r="K40" s="25">
        <v>-20500</v>
      </c>
      <c r="L40" s="25">
        <v>-20500</v>
      </c>
      <c r="M40" s="25">
        <v>-20500</v>
      </c>
      <c r="N40" s="25">
        <v>-20500</v>
      </c>
      <c r="O40" s="25">
        <v>-20500</v>
      </c>
      <c r="P40" s="25">
        <v>-20500</v>
      </c>
      <c r="R40" s="54"/>
      <c r="S40" s="25">
        <v>-172.06914876033059</v>
      </c>
      <c r="T40" s="25">
        <v>-166.00512195121954</v>
      </c>
      <c r="U40" s="25">
        <v>-148.43360000000001</v>
      </c>
      <c r="V40" s="25">
        <v>-150.94894067796611</v>
      </c>
      <c r="W40" s="25">
        <v>-357.91289655172409</v>
      </c>
      <c r="X40" s="25">
        <v>-145.15273809523811</v>
      </c>
      <c r="Y40" s="25">
        <v>-141.41906923076922</v>
      </c>
      <c r="Z40" s="25">
        <v>-143.49487692307693</v>
      </c>
      <c r="AA40" s="25">
        <v>-143.46153846153845</v>
      </c>
      <c r="AB40" s="25">
        <v>-15.76923076923077</v>
      </c>
      <c r="AC40" s="25">
        <v>-15.76923076923077</v>
      </c>
      <c r="AD40" s="25">
        <v>-15.76923076923077</v>
      </c>
      <c r="AE40" s="25">
        <v>-15.76923076923077</v>
      </c>
      <c r="AF40" s="25">
        <v>-15.76923076923077</v>
      </c>
      <c r="AG40" s="25">
        <v>-15.76923076923077</v>
      </c>
      <c r="AH40" s="54"/>
    </row>
    <row r="41" spans="1:34" ht="15.75" customHeight="1" x14ac:dyDescent="0.25">
      <c r="A41" s="18" t="s">
        <v>41</v>
      </c>
      <c r="B41" s="19">
        <v>0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R41" s="54"/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54"/>
    </row>
    <row r="42" spans="1:34" ht="15.75" customHeight="1" x14ac:dyDescent="0.25">
      <c r="A42" s="18" t="s">
        <v>42</v>
      </c>
      <c r="B42" s="19">
        <v>-119029.59</v>
      </c>
      <c r="C42" s="19">
        <v>-82831.09</v>
      </c>
      <c r="D42" s="19">
        <v>-82831.09</v>
      </c>
      <c r="E42" s="19">
        <v>-82831.09</v>
      </c>
      <c r="F42" s="19">
        <v>0</v>
      </c>
      <c r="G42" s="19">
        <v>-51790</v>
      </c>
      <c r="H42" s="19">
        <v>-260000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R42" s="54"/>
      <c r="S42" s="19">
        <v>-98.371561983471068</v>
      </c>
      <c r="T42" s="19">
        <v>-67.342349593495939</v>
      </c>
      <c r="U42" s="19">
        <v>-69.025908333333334</v>
      </c>
      <c r="V42" s="19">
        <v>-70.195838983050848</v>
      </c>
      <c r="W42" s="19">
        <v>0</v>
      </c>
      <c r="X42" s="19">
        <v>-41.103174603174601</v>
      </c>
      <c r="Y42" s="19">
        <v>-200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54"/>
    </row>
    <row r="43" spans="1:34" ht="15.75" customHeight="1" x14ac:dyDescent="0.25">
      <c r="A43" s="18" t="s">
        <v>43</v>
      </c>
      <c r="B43" s="19">
        <v>-317047.59999999998</v>
      </c>
      <c r="C43" s="19">
        <v>-375457.54000000004</v>
      </c>
      <c r="D43" s="19">
        <v>-598990.36</v>
      </c>
      <c r="E43" s="19">
        <v>-500130.50000000006</v>
      </c>
      <c r="F43" s="19">
        <v>-833620.96999999986</v>
      </c>
      <c r="G43" s="19">
        <v>-751707.0149999999</v>
      </c>
      <c r="H43" s="19">
        <v>-642573.19500000007</v>
      </c>
      <c r="I43" s="19">
        <v>-1130643</v>
      </c>
      <c r="J43" s="19">
        <v>-871384</v>
      </c>
      <c r="K43" s="19">
        <v>-871384</v>
      </c>
      <c r="L43" s="19">
        <v>-871384</v>
      </c>
      <c r="M43" s="19">
        <v>-871384</v>
      </c>
      <c r="N43" s="19">
        <v>-871384</v>
      </c>
      <c r="O43" s="19">
        <v>-871384</v>
      </c>
      <c r="P43" s="19">
        <v>-871384</v>
      </c>
      <c r="R43" s="54"/>
      <c r="S43" s="19">
        <v>-262.02280991735535</v>
      </c>
      <c r="T43" s="19">
        <v>-305.25003252032525</v>
      </c>
      <c r="U43" s="19">
        <v>-499.15863333333334</v>
      </c>
      <c r="V43" s="19">
        <v>-423.83940677966109</v>
      </c>
      <c r="W43" s="19">
        <v>-718.63876724137924</v>
      </c>
      <c r="X43" s="19">
        <v>-596.59286904761893</v>
      </c>
      <c r="Y43" s="19">
        <v>-494.28707307692315</v>
      </c>
      <c r="Z43" s="19">
        <v>-869.72538461538466</v>
      </c>
      <c r="AA43" s="19">
        <v>-670.29538461538459</v>
      </c>
      <c r="AB43" s="19">
        <v>-670.29538461538459</v>
      </c>
      <c r="AC43" s="19">
        <v>-670.29538461538459</v>
      </c>
      <c r="AD43" s="19">
        <v>-670.29538461538459</v>
      </c>
      <c r="AE43" s="19">
        <v>-670.29538461538459</v>
      </c>
      <c r="AF43" s="19">
        <v>-670.29538461538459</v>
      </c>
      <c r="AG43" s="19">
        <v>-670.29538461538459</v>
      </c>
      <c r="AH43" s="54"/>
    </row>
    <row r="44" spans="1:34" ht="15.75" customHeight="1" x14ac:dyDescent="0.25">
      <c r="A44" s="18" t="s">
        <v>44</v>
      </c>
      <c r="B44" s="19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R44" s="54"/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54"/>
    </row>
    <row r="45" spans="1:34" ht="15.75" customHeight="1" x14ac:dyDescent="0.25">
      <c r="A45" s="18" t="s">
        <v>45</v>
      </c>
      <c r="B45" s="19">
        <v>-157510.76</v>
      </c>
      <c r="C45" s="19">
        <v>-190254.62</v>
      </c>
      <c r="D45" s="19">
        <v>-171685.63</v>
      </c>
      <c r="E45" s="19">
        <v>-171685.63</v>
      </c>
      <c r="F45" s="19">
        <v>-187136.88000000003</v>
      </c>
      <c r="G45" s="19">
        <v>-187136.88000000003</v>
      </c>
      <c r="H45" s="19">
        <v>-307324.88</v>
      </c>
      <c r="I45" s="19">
        <v>-190000</v>
      </c>
      <c r="J45" s="19">
        <v>-190000</v>
      </c>
      <c r="K45" s="19">
        <v>-190000</v>
      </c>
      <c r="L45" s="19">
        <v>-190000</v>
      </c>
      <c r="M45" s="19">
        <v>-190000</v>
      </c>
      <c r="N45" s="19">
        <v>-190000</v>
      </c>
      <c r="O45" s="19">
        <v>-190000</v>
      </c>
      <c r="P45" s="19">
        <v>-190000</v>
      </c>
      <c r="R45" s="54"/>
      <c r="S45" s="19">
        <v>-130.17418181818184</v>
      </c>
      <c r="T45" s="19">
        <v>-154.67855284552846</v>
      </c>
      <c r="U45" s="19">
        <v>-143.07135833333334</v>
      </c>
      <c r="V45" s="19">
        <v>-145.49629661016951</v>
      </c>
      <c r="W45" s="19">
        <v>-161.32489655172418</v>
      </c>
      <c r="X45" s="19">
        <v>-148.52133333333336</v>
      </c>
      <c r="Y45" s="19">
        <v>-236.40375384615385</v>
      </c>
      <c r="Z45" s="19">
        <v>-146.15384615384616</v>
      </c>
      <c r="AA45" s="19">
        <v>-146.15384615384616</v>
      </c>
      <c r="AB45" s="19">
        <v>-146.15384615384616</v>
      </c>
      <c r="AC45" s="19">
        <v>-146.15384615384616</v>
      </c>
      <c r="AD45" s="19">
        <v>-146.15384615384616</v>
      </c>
      <c r="AE45" s="19">
        <v>-146.15384615384616</v>
      </c>
      <c r="AF45" s="19">
        <v>-146.15384615384616</v>
      </c>
      <c r="AG45" s="19">
        <v>-146.15384615384616</v>
      </c>
      <c r="AH45" s="54"/>
    </row>
    <row r="46" spans="1:34" ht="15.75" customHeight="1" x14ac:dyDescent="0.25">
      <c r="A46" s="18" t="s">
        <v>46</v>
      </c>
      <c r="B46" s="19">
        <v>-489221.30000000005</v>
      </c>
      <c r="C46" s="19">
        <v>-242111.52</v>
      </c>
      <c r="D46" s="19">
        <v>-259035.12</v>
      </c>
      <c r="E46" s="19">
        <v>-266987.5</v>
      </c>
      <c r="F46" s="19">
        <v>-266987.5</v>
      </c>
      <c r="G46" s="19">
        <v>-266987.5</v>
      </c>
      <c r="H46" s="19">
        <v>-305514.80000000005</v>
      </c>
      <c r="I46" s="19">
        <v>-305559.39999999997</v>
      </c>
      <c r="J46" s="19">
        <v>-305559.39999999997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R46" s="54"/>
      <c r="S46" s="19">
        <v>-404.31512396694217</v>
      </c>
      <c r="T46" s="19">
        <v>-196.83863414634146</v>
      </c>
      <c r="U46" s="19">
        <v>-215.86259999999999</v>
      </c>
      <c r="V46" s="19">
        <v>-226.26059322033899</v>
      </c>
      <c r="W46" s="19">
        <v>-230.16163793103448</v>
      </c>
      <c r="X46" s="19">
        <v>-211.89484126984127</v>
      </c>
      <c r="Y46" s="19">
        <v>-235.01138461538466</v>
      </c>
      <c r="Z46" s="19">
        <v>-235.04569230769229</v>
      </c>
      <c r="AA46" s="19">
        <v>-235.04569230769229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54"/>
    </row>
    <row r="47" spans="1:34" ht="15.75" customHeight="1" x14ac:dyDescent="0.25">
      <c r="A47" s="18" t="s">
        <v>47</v>
      </c>
      <c r="B47" s="19">
        <v>-474360</v>
      </c>
      <c r="C47" s="19">
        <v>-73820</v>
      </c>
      <c r="D47" s="19">
        <v>-438806.98</v>
      </c>
      <c r="E47" s="19">
        <v>-614453.54999999993</v>
      </c>
      <c r="F47" s="19">
        <v>-645186.59000000008</v>
      </c>
      <c r="G47" s="19">
        <v>-277916.66000000003</v>
      </c>
      <c r="H47" s="19">
        <v>-105366.66</v>
      </c>
      <c r="I47" s="19">
        <v>-372946.69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R47" s="54"/>
      <c r="S47" s="19">
        <v>-392.03305785123968</v>
      </c>
      <c r="T47" s="19">
        <v>-60.016260162601625</v>
      </c>
      <c r="U47" s="19">
        <v>-365.67248333333333</v>
      </c>
      <c r="V47" s="19">
        <v>-520.72334745762703</v>
      </c>
      <c r="W47" s="19">
        <v>-556.19533620689663</v>
      </c>
      <c r="X47" s="19">
        <v>-220.5687777777778</v>
      </c>
      <c r="Y47" s="19">
        <v>-81.051276923076927</v>
      </c>
      <c r="Z47" s="19">
        <v>-286.88206923076922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54"/>
    </row>
    <row r="48" spans="1:34" ht="15.75" customHeight="1" x14ac:dyDescent="0.25">
      <c r="A48" s="18" t="s">
        <v>48</v>
      </c>
      <c r="B48" s="19">
        <v>-356764.93</v>
      </c>
      <c r="C48" s="19">
        <v>-33877.480000000003</v>
      </c>
      <c r="D48" s="19">
        <v>-33877.800000000003</v>
      </c>
      <c r="E48" s="19">
        <v>-36297.64</v>
      </c>
      <c r="F48" s="19">
        <v>-36297.64</v>
      </c>
      <c r="G48" s="19">
        <v>-36297.64</v>
      </c>
      <c r="H48" s="19">
        <v>-36296.980000000003</v>
      </c>
      <c r="I48" s="19">
        <v>-36296.980000000003</v>
      </c>
      <c r="J48" s="19">
        <v>-37000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R48" s="54"/>
      <c r="S48" s="19">
        <v>-294.84704958677685</v>
      </c>
      <c r="T48" s="19">
        <v>-27.542666666666669</v>
      </c>
      <c r="U48" s="19">
        <v>-28.231500000000004</v>
      </c>
      <c r="V48" s="19">
        <v>-30.76071186440678</v>
      </c>
      <c r="W48" s="19">
        <v>-31.29106896551724</v>
      </c>
      <c r="X48" s="19">
        <v>-28.807650793650794</v>
      </c>
      <c r="Y48" s="19">
        <v>-27.920753846153847</v>
      </c>
      <c r="Z48" s="19">
        <v>-27.920753846153847</v>
      </c>
      <c r="AA48" s="19">
        <v>-28.46153846153846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54"/>
    </row>
    <row r="49" spans="1:34" ht="15.75" customHeight="1" x14ac:dyDescent="0.25">
      <c r="A49" s="18" t="s">
        <v>49</v>
      </c>
      <c r="B49" s="19">
        <v>-169628.38</v>
      </c>
      <c r="C49" s="19">
        <v>-1635138.9300000002</v>
      </c>
      <c r="D49" s="19">
        <v>-95639.700000000012</v>
      </c>
      <c r="E49" s="19">
        <v>-92629.15</v>
      </c>
      <c r="F49" s="19">
        <v>-277096.98</v>
      </c>
      <c r="G49" s="19">
        <v>-701218.625</v>
      </c>
      <c r="H49" s="19">
        <v>-444859.75</v>
      </c>
      <c r="I49" s="19">
        <v>-470338.96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R49" s="54"/>
      <c r="S49" s="19">
        <v>-140.18874380165289</v>
      </c>
      <c r="T49" s="19">
        <v>-1329.3812439024391</v>
      </c>
      <c r="U49" s="19">
        <v>-79.699750000000009</v>
      </c>
      <c r="V49" s="19">
        <v>-78.499279661016942</v>
      </c>
      <c r="W49" s="19">
        <v>-238.8767068965517</v>
      </c>
      <c r="X49" s="19">
        <v>-556.52271825396826</v>
      </c>
      <c r="Y49" s="19">
        <v>-342.19980769230767</v>
      </c>
      <c r="Z49" s="19">
        <v>-361.79920000000004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54"/>
    </row>
    <row r="50" spans="1:34" ht="15.75" customHeight="1" x14ac:dyDescent="0.25">
      <c r="A50" s="18" t="s">
        <v>50</v>
      </c>
      <c r="B50" s="19">
        <v>-2259850</v>
      </c>
      <c r="C50" s="19">
        <v>0</v>
      </c>
      <c r="D50" s="19">
        <v>-186661.16</v>
      </c>
      <c r="E50" s="19">
        <v>0</v>
      </c>
      <c r="F50" s="19">
        <v>-12291.13</v>
      </c>
      <c r="G50" s="19">
        <v>-771600</v>
      </c>
      <c r="H50" s="19">
        <v>-207000</v>
      </c>
      <c r="I50" s="19">
        <v>-307000</v>
      </c>
      <c r="J50" s="19">
        <v>-100000</v>
      </c>
      <c r="K50" s="19">
        <v>-100000</v>
      </c>
      <c r="L50" s="19">
        <v>-100000</v>
      </c>
      <c r="M50" s="19">
        <v>-100000</v>
      </c>
      <c r="N50" s="19">
        <v>-100000</v>
      </c>
      <c r="O50" s="19">
        <v>-100000</v>
      </c>
      <c r="P50" s="19">
        <v>-100000</v>
      </c>
      <c r="R50" s="54"/>
      <c r="S50" s="19">
        <v>-1867.6446280991736</v>
      </c>
      <c r="T50" s="19">
        <v>0</v>
      </c>
      <c r="U50" s="19">
        <v>-155.55096666666668</v>
      </c>
      <c r="V50" s="19">
        <v>0</v>
      </c>
      <c r="W50" s="19">
        <v>-10.59580172413793</v>
      </c>
      <c r="X50" s="19">
        <v>-612.38095238095241</v>
      </c>
      <c r="Y50" s="19">
        <v>-159.23076923076923</v>
      </c>
      <c r="Z50" s="19">
        <v>-236.15384615384616</v>
      </c>
      <c r="AA50" s="19">
        <v>-76.92307692307692</v>
      </c>
      <c r="AB50" s="19">
        <v>-76.92307692307692</v>
      </c>
      <c r="AC50" s="19">
        <v>-76.92307692307692</v>
      </c>
      <c r="AD50" s="19">
        <v>-76.92307692307692</v>
      </c>
      <c r="AE50" s="19">
        <v>-76.92307692307692</v>
      </c>
      <c r="AF50" s="19">
        <v>-76.92307692307692</v>
      </c>
      <c r="AG50" s="19">
        <v>-76.92307692307692</v>
      </c>
      <c r="AH50" s="54"/>
    </row>
    <row r="51" spans="1:34" ht="15.75" customHeight="1" x14ac:dyDescent="0.25">
      <c r="A51" s="24" t="s">
        <v>51</v>
      </c>
      <c r="B51" s="25">
        <v>-4343412.5600000005</v>
      </c>
      <c r="C51" s="25">
        <v>-2633491.1800000002</v>
      </c>
      <c r="D51" s="25">
        <v>-1867527.8399999999</v>
      </c>
      <c r="E51" s="25">
        <v>-1765015.0599999998</v>
      </c>
      <c r="F51" s="25">
        <v>-2258617.6899999995</v>
      </c>
      <c r="G51" s="25">
        <v>-3044654.3200000003</v>
      </c>
      <c r="H51" s="25">
        <v>-2308936.2650000001</v>
      </c>
      <c r="I51" s="25">
        <v>-2812785.03</v>
      </c>
      <c r="J51" s="25">
        <v>-1503943.4</v>
      </c>
      <c r="K51" s="25">
        <v>-1161384</v>
      </c>
      <c r="L51" s="25">
        <v>-1161384</v>
      </c>
      <c r="M51" s="25">
        <v>-1161384</v>
      </c>
      <c r="N51" s="25">
        <v>-1161384</v>
      </c>
      <c r="O51" s="25">
        <v>-1161384</v>
      </c>
      <c r="P51" s="25">
        <v>-1161384</v>
      </c>
      <c r="R51" s="54"/>
      <c r="S51" s="25">
        <v>-3589.5971570247939</v>
      </c>
      <c r="T51" s="25">
        <v>-2141.0497398373986</v>
      </c>
      <c r="U51" s="25">
        <v>-1556.2731999999999</v>
      </c>
      <c r="V51" s="25">
        <v>-1495.7754745762711</v>
      </c>
      <c r="W51" s="25">
        <v>-1947.0842155172409</v>
      </c>
      <c r="X51" s="25">
        <v>-2416.3923174603178</v>
      </c>
      <c r="Y51" s="25">
        <v>-1776.1048192307694</v>
      </c>
      <c r="Z51" s="25">
        <v>-2163.6807923076922</v>
      </c>
      <c r="AA51" s="25">
        <v>-1156.8795384615385</v>
      </c>
      <c r="AB51" s="25">
        <v>-893.37230769230769</v>
      </c>
      <c r="AC51" s="25">
        <v>-893.37230769230769</v>
      </c>
      <c r="AD51" s="25">
        <v>-893.37230769230769</v>
      </c>
      <c r="AE51" s="25">
        <v>-893.37230769230769</v>
      </c>
      <c r="AF51" s="25">
        <v>-893.37230769230769</v>
      </c>
      <c r="AG51" s="25">
        <v>-893.37230769230769</v>
      </c>
      <c r="AH51" s="54"/>
    </row>
    <row r="52" spans="1:34" ht="15.75" customHeight="1" x14ac:dyDescent="0.25">
      <c r="A52" s="27" t="s">
        <v>52</v>
      </c>
      <c r="B52" s="28">
        <v>-7472791.0199999996</v>
      </c>
      <c r="C52" s="28">
        <v>-11249754.93</v>
      </c>
      <c r="D52" s="28">
        <v>-8909058.0899999999</v>
      </c>
      <c r="E52" s="28">
        <v>-6600959.3600000003</v>
      </c>
      <c r="F52" s="28">
        <v>-7259874.0599999996</v>
      </c>
      <c r="G52" s="28">
        <v>-7548384.3900000006</v>
      </c>
      <c r="H52" s="28">
        <v>-18726392.922777776</v>
      </c>
      <c r="I52" s="28">
        <v>-8949922.3699999992</v>
      </c>
      <c r="J52" s="28">
        <v>-6859037.4000000004</v>
      </c>
      <c r="K52" s="28">
        <v>-3090478</v>
      </c>
      <c r="L52" s="28">
        <v>-3090478</v>
      </c>
      <c r="M52" s="28">
        <v>-3090478</v>
      </c>
      <c r="N52" s="28">
        <v>-3090478</v>
      </c>
      <c r="O52" s="28">
        <v>-3090478</v>
      </c>
      <c r="P52" s="28">
        <v>-3090478</v>
      </c>
      <c r="R52" s="54"/>
      <c r="S52" s="28">
        <v>-6175.8603471074375</v>
      </c>
      <c r="T52" s="28">
        <v>-9146.1422195121959</v>
      </c>
      <c r="U52" s="28">
        <v>-7424.2150750000001</v>
      </c>
      <c r="V52" s="28">
        <v>-5594.0333559322034</v>
      </c>
      <c r="W52" s="28">
        <v>-6258.5121206896547</v>
      </c>
      <c r="X52" s="28">
        <v>-5990.7812619047627</v>
      </c>
      <c r="Y52" s="28">
        <v>-14404.917632905981</v>
      </c>
      <c r="Z52" s="28">
        <v>-6884.5556692307682</v>
      </c>
      <c r="AA52" s="28">
        <v>-5276.1826153846159</v>
      </c>
      <c r="AB52" s="28">
        <v>-2377.2907692307695</v>
      </c>
      <c r="AC52" s="28">
        <v>-2377.2907692307695</v>
      </c>
      <c r="AD52" s="28">
        <v>-2377.2907692307695</v>
      </c>
      <c r="AE52" s="28">
        <v>-2377.2907692307695</v>
      </c>
      <c r="AF52" s="28">
        <v>-2377.2907692307695</v>
      </c>
      <c r="AG52" s="28">
        <v>-2377.2907692307695</v>
      </c>
      <c r="AH52" s="54"/>
    </row>
    <row r="53" spans="1:34" ht="15.75" customHeight="1" x14ac:dyDescent="0.25">
      <c r="A53" s="18" t="s">
        <v>53</v>
      </c>
      <c r="B53" s="19">
        <v>-191743.4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R53" s="54"/>
      <c r="S53" s="19">
        <v>-158.46561983471074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54"/>
    </row>
    <row r="54" spans="1:34" ht="15.75" customHeight="1" x14ac:dyDescent="0.25">
      <c r="A54" s="18" t="s">
        <v>54</v>
      </c>
      <c r="B54" s="19">
        <v>0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R54" s="54"/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54"/>
    </row>
    <row r="55" spans="1:34" ht="15.75" customHeight="1" x14ac:dyDescent="0.25">
      <c r="A55" s="24" t="s">
        <v>55</v>
      </c>
      <c r="B55" s="25">
        <v>-191743.4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R55" s="54"/>
      <c r="S55" s="25">
        <v>-158.46561983471074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54"/>
    </row>
    <row r="56" spans="1:34" ht="15.75" customHeight="1" x14ac:dyDescent="0.25">
      <c r="A56" s="18" t="s">
        <v>56</v>
      </c>
      <c r="B56" s="19">
        <v>-1192421.25</v>
      </c>
      <c r="C56" s="19">
        <v>-1192421.27</v>
      </c>
      <c r="D56" s="19">
        <v>-2383499.12</v>
      </c>
      <c r="E56" s="19">
        <v>-194566.54</v>
      </c>
      <c r="F56" s="19">
        <v>-166103.73000000001</v>
      </c>
      <c r="G56" s="19">
        <v>-194103.73</v>
      </c>
      <c r="H56" s="19">
        <v>-196000</v>
      </c>
      <c r="I56" s="19">
        <v>-196000</v>
      </c>
      <c r="J56" s="19">
        <v>-196000</v>
      </c>
      <c r="K56" s="19">
        <v>-196000</v>
      </c>
      <c r="L56" s="19">
        <v>-196000</v>
      </c>
      <c r="M56" s="19">
        <v>-196000</v>
      </c>
      <c r="N56" s="19">
        <v>-196000</v>
      </c>
      <c r="O56" s="19">
        <v>-196000</v>
      </c>
      <c r="P56" s="19">
        <v>-196000</v>
      </c>
      <c r="R56" s="54"/>
      <c r="S56" s="19">
        <v>-985.47210743801656</v>
      </c>
      <c r="T56" s="19">
        <v>-969.44818699186999</v>
      </c>
      <c r="U56" s="19">
        <v>-1986.2492666666667</v>
      </c>
      <c r="V56" s="19">
        <v>-164.88689830508474</v>
      </c>
      <c r="W56" s="19">
        <v>-143.19287068965519</v>
      </c>
      <c r="X56" s="19">
        <v>-154.05057936507939</v>
      </c>
      <c r="Y56" s="19">
        <v>-150.76923076923077</v>
      </c>
      <c r="Z56" s="19">
        <v>-150.76923076923077</v>
      </c>
      <c r="AA56" s="19">
        <v>-150.76923076923077</v>
      </c>
      <c r="AB56" s="19">
        <v>-150.76923076923077</v>
      </c>
      <c r="AC56" s="19">
        <v>-150.76923076923077</v>
      </c>
      <c r="AD56" s="19">
        <v>-150.76923076923077</v>
      </c>
      <c r="AE56" s="19">
        <v>-150.76923076923077</v>
      </c>
      <c r="AF56" s="19">
        <v>-150.76923076923077</v>
      </c>
      <c r="AG56" s="19">
        <v>-150.76923076923077</v>
      </c>
      <c r="AH56" s="54"/>
    </row>
    <row r="57" spans="1:34" ht="15.75" customHeight="1" x14ac:dyDescent="0.25">
      <c r="A57" s="24" t="s">
        <v>57</v>
      </c>
      <c r="B57" s="25">
        <v>-1192421.25</v>
      </c>
      <c r="C57" s="25">
        <v>-1192421.27</v>
      </c>
      <c r="D57" s="25">
        <v>-2383499.12</v>
      </c>
      <c r="E57" s="25">
        <v>-194566.54</v>
      </c>
      <c r="F57" s="25">
        <v>-166103.73000000001</v>
      </c>
      <c r="G57" s="25">
        <v>-194103.73</v>
      </c>
      <c r="H57" s="25">
        <v>-196000</v>
      </c>
      <c r="I57" s="25">
        <v>-196000</v>
      </c>
      <c r="J57" s="25">
        <v>-196000</v>
      </c>
      <c r="K57" s="25">
        <v>-196000</v>
      </c>
      <c r="L57" s="25">
        <v>-196000</v>
      </c>
      <c r="M57" s="25">
        <v>-196000</v>
      </c>
      <c r="N57" s="25">
        <v>-196000</v>
      </c>
      <c r="O57" s="25">
        <v>-196000</v>
      </c>
      <c r="P57" s="25">
        <v>-196000</v>
      </c>
      <c r="R57" s="54"/>
      <c r="S57" s="25">
        <v>-985.47210743801656</v>
      </c>
      <c r="T57" s="25">
        <v>-969.44818699186999</v>
      </c>
      <c r="U57" s="25">
        <v>-1986.2492666666667</v>
      </c>
      <c r="V57" s="25">
        <v>-164.88689830508474</v>
      </c>
      <c r="W57" s="25">
        <v>-143.19287068965519</v>
      </c>
      <c r="X57" s="25">
        <v>-154.05057936507939</v>
      </c>
      <c r="Y57" s="25">
        <v>-150.76923076923077</v>
      </c>
      <c r="Z57" s="25">
        <v>-150.76923076923077</v>
      </c>
      <c r="AA57" s="25">
        <v>-150.76923076923077</v>
      </c>
      <c r="AB57" s="25">
        <v>-150.76923076923077</v>
      </c>
      <c r="AC57" s="25">
        <v>-150.76923076923077</v>
      </c>
      <c r="AD57" s="25">
        <v>-150.76923076923077</v>
      </c>
      <c r="AE57" s="25">
        <v>-150.76923076923077</v>
      </c>
      <c r="AF57" s="25">
        <v>-150.76923076923077</v>
      </c>
      <c r="AG57" s="25">
        <v>-150.76923076923077</v>
      </c>
      <c r="AH57" s="54"/>
    </row>
    <row r="58" spans="1:34" ht="15.75" customHeight="1" x14ac:dyDescent="0.25">
      <c r="A58" s="18" t="s">
        <v>58</v>
      </c>
      <c r="B58" s="19">
        <v>0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R58" s="54"/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54"/>
    </row>
    <row r="59" spans="1:34" ht="15.75" customHeight="1" x14ac:dyDescent="0.25">
      <c r="A59" s="18" t="s">
        <v>59</v>
      </c>
      <c r="B59" s="19">
        <v>-3055576.38</v>
      </c>
      <c r="C59" s="19">
        <v>-3024930.0900000003</v>
      </c>
      <c r="D59" s="19">
        <v>-702466.81</v>
      </c>
      <c r="E59" s="19">
        <v>-575865.97</v>
      </c>
      <c r="F59" s="19">
        <v>-491189.26</v>
      </c>
      <c r="G59" s="19">
        <v>-863535.25999999989</v>
      </c>
      <c r="H59" s="19">
        <v>-853500.42999999993</v>
      </c>
      <c r="I59" s="19">
        <v>-910000</v>
      </c>
      <c r="J59" s="19">
        <v>-910000</v>
      </c>
      <c r="K59" s="19">
        <v>-910000</v>
      </c>
      <c r="L59" s="19">
        <v>-910000</v>
      </c>
      <c r="M59" s="19">
        <v>-910000</v>
      </c>
      <c r="N59" s="19">
        <v>-910000</v>
      </c>
      <c r="O59" s="19">
        <v>-910000</v>
      </c>
      <c r="P59" s="19">
        <v>-910000</v>
      </c>
      <c r="R59" s="54"/>
      <c r="S59" s="19">
        <v>-2525.2697355371902</v>
      </c>
      <c r="T59" s="19">
        <v>-2459.2927560975613</v>
      </c>
      <c r="U59" s="19">
        <v>-585.38900833333344</v>
      </c>
      <c r="V59" s="19">
        <v>-488.02200847457624</v>
      </c>
      <c r="W59" s="19">
        <v>-423.4390172413793</v>
      </c>
      <c r="X59" s="19">
        <v>-685.34544444444441</v>
      </c>
      <c r="Y59" s="19">
        <v>-656.53879230769223</v>
      </c>
      <c r="Z59" s="19">
        <v>-700</v>
      </c>
      <c r="AA59" s="19">
        <v>-700</v>
      </c>
      <c r="AB59" s="19">
        <v>-700</v>
      </c>
      <c r="AC59" s="19">
        <v>-700</v>
      </c>
      <c r="AD59" s="19">
        <v>-700</v>
      </c>
      <c r="AE59" s="19">
        <v>-700</v>
      </c>
      <c r="AF59" s="19">
        <v>-700</v>
      </c>
      <c r="AG59" s="19">
        <v>-700</v>
      </c>
      <c r="AH59" s="54"/>
    </row>
    <row r="60" spans="1:34" ht="15.75" customHeight="1" x14ac:dyDescent="0.25">
      <c r="A60" s="24" t="s">
        <v>60</v>
      </c>
      <c r="B60" s="25">
        <v>-3055576.38</v>
      </c>
      <c r="C60" s="25">
        <v>-3024930.0900000003</v>
      </c>
      <c r="D60" s="25">
        <v>-702466.81</v>
      </c>
      <c r="E60" s="25">
        <v>-575865.97</v>
      </c>
      <c r="F60" s="25">
        <v>-491189.26</v>
      </c>
      <c r="G60" s="25">
        <v>-863535.25999999989</v>
      </c>
      <c r="H60" s="25">
        <v>-853500.42999999993</v>
      </c>
      <c r="I60" s="25">
        <v>-910000</v>
      </c>
      <c r="J60" s="25">
        <v>-910000</v>
      </c>
      <c r="K60" s="25">
        <v>-910000</v>
      </c>
      <c r="L60" s="25">
        <v>-910000</v>
      </c>
      <c r="M60" s="25">
        <v>-910000</v>
      </c>
      <c r="N60" s="25">
        <v>-910000</v>
      </c>
      <c r="O60" s="25">
        <v>-910000</v>
      </c>
      <c r="P60" s="25">
        <v>-910000</v>
      </c>
      <c r="R60" s="54"/>
      <c r="S60" s="25">
        <v>-2525.2697355371902</v>
      </c>
      <c r="T60" s="25">
        <v>-2459.2927560975613</v>
      </c>
      <c r="U60" s="25">
        <v>-585.38900833333344</v>
      </c>
      <c r="V60" s="25">
        <v>-488.02200847457624</v>
      </c>
      <c r="W60" s="25">
        <v>-423.4390172413793</v>
      </c>
      <c r="X60" s="25">
        <v>-685.34544444444441</v>
      </c>
      <c r="Y60" s="25">
        <v>-656.53879230769223</v>
      </c>
      <c r="Z60" s="25">
        <v>-700</v>
      </c>
      <c r="AA60" s="25">
        <v>-700</v>
      </c>
      <c r="AB60" s="25">
        <v>-700</v>
      </c>
      <c r="AC60" s="25">
        <v>-700</v>
      </c>
      <c r="AD60" s="25">
        <v>-700</v>
      </c>
      <c r="AE60" s="25">
        <v>-700</v>
      </c>
      <c r="AF60" s="25">
        <v>-700</v>
      </c>
      <c r="AG60" s="25">
        <v>-700</v>
      </c>
      <c r="AH60" s="54"/>
    </row>
    <row r="61" spans="1:34" ht="15.75" customHeight="1" x14ac:dyDescent="0.25">
      <c r="A61" s="18" t="s">
        <v>61</v>
      </c>
      <c r="B61" s="19">
        <v>-3720000</v>
      </c>
      <c r="C61" s="19">
        <v>-3806800</v>
      </c>
      <c r="D61" s="19">
        <v>-2500000</v>
      </c>
      <c r="E61" s="19">
        <v>-2787000</v>
      </c>
      <c r="F61" s="19">
        <v>-4348986.25</v>
      </c>
      <c r="G61" s="19">
        <v>-3848986.25</v>
      </c>
      <c r="H61" s="87">
        <v>-4995750</v>
      </c>
      <c r="I61" s="87">
        <v>-5045750</v>
      </c>
      <c r="J61" s="19">
        <v>-2945750</v>
      </c>
      <c r="K61" s="19">
        <v>-3151952.5</v>
      </c>
      <c r="L61" s="19">
        <v>-3151952.5</v>
      </c>
      <c r="M61" s="19">
        <v>-3151952.5</v>
      </c>
      <c r="N61" s="19">
        <v>-3372589.1750000003</v>
      </c>
      <c r="O61" s="19">
        <v>-3372589.1750000003</v>
      </c>
      <c r="P61" s="19">
        <v>-3372589.1750000003</v>
      </c>
      <c r="R61" s="54"/>
      <c r="S61" s="19">
        <v>-3074.3801652892562</v>
      </c>
      <c r="T61" s="19">
        <v>-3094.959349593496</v>
      </c>
      <c r="U61" s="19">
        <v>-2083.3333333333335</v>
      </c>
      <c r="V61" s="19">
        <v>-2361.8644067796608</v>
      </c>
      <c r="W61" s="19">
        <v>-3749.126077586207</v>
      </c>
      <c r="X61" s="19">
        <v>-3054.750992063492</v>
      </c>
      <c r="Y61" s="19">
        <v>-3842.8846153846152</v>
      </c>
      <c r="Z61" s="19">
        <v>-3881.3461538461538</v>
      </c>
      <c r="AA61" s="19">
        <v>-2265.9615384615386</v>
      </c>
      <c r="AB61" s="19">
        <v>-2424.5788461538464</v>
      </c>
      <c r="AC61" s="19">
        <v>-2424.5788461538464</v>
      </c>
      <c r="AD61" s="19">
        <v>-2424.5788461538464</v>
      </c>
      <c r="AE61" s="19">
        <v>-2594.2993653846156</v>
      </c>
      <c r="AF61" s="19">
        <v>-2594.2993653846156</v>
      </c>
      <c r="AG61" s="19">
        <v>-2594.2993653846156</v>
      </c>
      <c r="AH61" s="54"/>
    </row>
    <row r="62" spans="1:34" ht="15.75" customHeight="1" x14ac:dyDescent="0.25">
      <c r="A62" s="18" t="s">
        <v>62</v>
      </c>
      <c r="B62" s="19">
        <v>0</v>
      </c>
      <c r="C62" s="19">
        <v>0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R62" s="54"/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</v>
      </c>
      <c r="AH62" s="54"/>
    </row>
    <row r="63" spans="1:34" ht="15.75" customHeight="1" x14ac:dyDescent="0.25">
      <c r="A63" s="18" t="s">
        <v>63</v>
      </c>
      <c r="B63" s="19">
        <v>0</v>
      </c>
      <c r="C63" s="19">
        <v>0</v>
      </c>
      <c r="D63" s="19">
        <v>-3300000</v>
      </c>
      <c r="E63" s="19">
        <v>-3245000</v>
      </c>
      <c r="F63" s="19">
        <v>-3053515.62</v>
      </c>
      <c r="G63" s="19">
        <v>-3162500</v>
      </c>
      <c r="H63" s="19">
        <v>-3469183.59375</v>
      </c>
      <c r="I63" s="19">
        <v>-3607500</v>
      </c>
      <c r="J63" s="19">
        <v>-3607500</v>
      </c>
      <c r="K63" s="19">
        <v>-3607500</v>
      </c>
      <c r="L63" s="19">
        <v>-3607500</v>
      </c>
      <c r="M63" s="19">
        <v>-3607500</v>
      </c>
      <c r="N63" s="19">
        <v>-3607500</v>
      </c>
      <c r="O63" s="19">
        <v>-3607500</v>
      </c>
      <c r="P63" s="19">
        <v>-3607500</v>
      </c>
      <c r="R63" s="54"/>
      <c r="S63" s="19">
        <v>0</v>
      </c>
      <c r="T63" s="19">
        <v>0</v>
      </c>
      <c r="U63" s="19">
        <v>-2750</v>
      </c>
      <c r="V63" s="19">
        <v>-2750</v>
      </c>
      <c r="W63" s="19">
        <v>-2632.3410517241382</v>
      </c>
      <c r="X63" s="19">
        <v>-2509.9206349206347</v>
      </c>
      <c r="Y63" s="19">
        <v>-2668.6027644230771</v>
      </c>
      <c r="Z63" s="19">
        <v>-2775</v>
      </c>
      <c r="AA63" s="19">
        <v>-2775</v>
      </c>
      <c r="AB63" s="19">
        <v>-2775</v>
      </c>
      <c r="AC63" s="19">
        <v>-2775</v>
      </c>
      <c r="AD63" s="19">
        <v>-2775</v>
      </c>
      <c r="AE63" s="19">
        <v>-2775</v>
      </c>
      <c r="AF63" s="19">
        <v>-2775</v>
      </c>
      <c r="AG63" s="19">
        <v>-2775</v>
      </c>
      <c r="AH63" s="54"/>
    </row>
    <row r="64" spans="1:34" ht="15.75" customHeight="1" x14ac:dyDescent="0.25">
      <c r="A64" s="18" t="s">
        <v>64</v>
      </c>
      <c r="B64" s="19">
        <v>0</v>
      </c>
      <c r="C64" s="19">
        <v>0</v>
      </c>
      <c r="D64" s="19">
        <v>-3600000</v>
      </c>
      <c r="E64" s="19">
        <v>-3540000</v>
      </c>
      <c r="F64" s="19">
        <v>-4660000</v>
      </c>
      <c r="G64" s="19">
        <v>-5462500</v>
      </c>
      <c r="H64" s="19">
        <v>-6000750</v>
      </c>
      <c r="I64" s="19">
        <v>-7540000</v>
      </c>
      <c r="J64" s="19">
        <v>-7540000</v>
      </c>
      <c r="K64" s="19">
        <v>-7540000</v>
      </c>
      <c r="L64" s="19">
        <v>-7540000</v>
      </c>
      <c r="M64" s="19">
        <v>-7540000</v>
      </c>
      <c r="N64" s="19">
        <v>-7540000</v>
      </c>
      <c r="O64" s="19">
        <v>-7540000</v>
      </c>
      <c r="P64" s="19">
        <v>-7540000</v>
      </c>
      <c r="R64" s="54"/>
      <c r="S64" s="19">
        <v>0</v>
      </c>
      <c r="T64" s="19">
        <v>0</v>
      </c>
      <c r="U64" s="19">
        <v>-3000</v>
      </c>
      <c r="V64" s="19">
        <v>-3000</v>
      </c>
      <c r="W64" s="19">
        <v>-4017.2413793103447</v>
      </c>
      <c r="X64" s="19">
        <v>-4335.3174603174602</v>
      </c>
      <c r="Y64" s="19">
        <v>-4615.9615384615381</v>
      </c>
      <c r="Z64" s="19">
        <v>-5800</v>
      </c>
      <c r="AA64" s="19">
        <v>-5800</v>
      </c>
      <c r="AB64" s="19">
        <v>-5800</v>
      </c>
      <c r="AC64" s="19">
        <v>-5800</v>
      </c>
      <c r="AD64" s="19">
        <v>-5800</v>
      </c>
      <c r="AE64" s="19">
        <v>-5800</v>
      </c>
      <c r="AF64" s="19">
        <v>-5800</v>
      </c>
      <c r="AG64" s="19">
        <v>-5800</v>
      </c>
      <c r="AH64" s="54"/>
    </row>
    <row r="65" spans="1:34" ht="15.75" customHeight="1" x14ac:dyDescent="0.25">
      <c r="A65" s="18" t="s">
        <v>65</v>
      </c>
      <c r="B65" s="19">
        <v>0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R65" s="54"/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54"/>
    </row>
    <row r="66" spans="1:34" ht="15.75" customHeight="1" x14ac:dyDescent="0.25">
      <c r="A66" s="18" t="s">
        <v>66</v>
      </c>
      <c r="B66" s="19">
        <v>0</v>
      </c>
      <c r="C66" s="19">
        <v>-2897009.67</v>
      </c>
      <c r="D66" s="19">
        <v>-120000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R66" s="54"/>
      <c r="S66" s="19">
        <v>0</v>
      </c>
      <c r="T66" s="19">
        <v>-2355.2924146341461</v>
      </c>
      <c r="U66" s="19">
        <v>-100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54"/>
    </row>
    <row r="67" spans="1:34" ht="15.75" customHeight="1" x14ac:dyDescent="0.25">
      <c r="A67" s="18" t="s">
        <v>135</v>
      </c>
      <c r="B67" s="19">
        <v>0</v>
      </c>
      <c r="C67" s="19">
        <v>0</v>
      </c>
      <c r="D67" s="19">
        <v>0</v>
      </c>
      <c r="E67" s="19">
        <v>0</v>
      </c>
      <c r="F67" s="19">
        <v>-757250</v>
      </c>
      <c r="G67" s="19">
        <v>-894129.99</v>
      </c>
      <c r="H67" s="19">
        <v>-531316.40625</v>
      </c>
      <c r="I67" s="19">
        <v>-337950</v>
      </c>
      <c r="J67" s="19">
        <v>-338000</v>
      </c>
      <c r="K67" s="19">
        <v>-337950</v>
      </c>
      <c r="L67" s="19">
        <v>-338000</v>
      </c>
      <c r="M67" s="19">
        <v>-337950</v>
      </c>
      <c r="N67" s="19">
        <v>-338000</v>
      </c>
      <c r="O67" s="19">
        <v>-337950</v>
      </c>
      <c r="P67" s="19">
        <v>-338000</v>
      </c>
      <c r="R67" s="54"/>
      <c r="S67" s="19">
        <v>0</v>
      </c>
      <c r="T67" s="19">
        <v>0</v>
      </c>
      <c r="U67" s="19">
        <v>0</v>
      </c>
      <c r="V67" s="19">
        <v>0</v>
      </c>
      <c r="W67" s="19">
        <v>-652.80172413793105</v>
      </c>
      <c r="X67" s="19">
        <v>-709.62697619047617</v>
      </c>
      <c r="Y67" s="19">
        <v>-408.70492788461536</v>
      </c>
      <c r="Z67" s="19">
        <v>-259.96153846153845</v>
      </c>
      <c r="AA67" s="19">
        <v>-260</v>
      </c>
      <c r="AB67" s="19">
        <v>-259.96153846153845</v>
      </c>
      <c r="AC67" s="19">
        <v>-260</v>
      </c>
      <c r="AD67" s="19">
        <v>-259.96153846153845</v>
      </c>
      <c r="AE67" s="19">
        <v>-260</v>
      </c>
      <c r="AF67" s="19">
        <v>-259.96153846153845</v>
      </c>
      <c r="AG67" s="19">
        <v>-260</v>
      </c>
      <c r="AH67" s="54"/>
    </row>
    <row r="68" spans="1:34" ht="15.75" customHeight="1" x14ac:dyDescent="0.25">
      <c r="A68" s="18" t="s">
        <v>67</v>
      </c>
      <c r="B68" s="19">
        <v>0</v>
      </c>
      <c r="C68" s="19">
        <v>0</v>
      </c>
      <c r="D68" s="19">
        <v>-300000</v>
      </c>
      <c r="E68" s="19">
        <v>-295000</v>
      </c>
      <c r="F68" s="19">
        <v>-957500.88888888981</v>
      </c>
      <c r="G68" s="19">
        <v>-1086106</v>
      </c>
      <c r="H68" s="19">
        <v>-1111250</v>
      </c>
      <c r="I68" s="19">
        <v>-1276161.1111111101</v>
      </c>
      <c r="J68" s="19">
        <v>-1276166.666666666</v>
      </c>
      <c r="K68" s="19">
        <v>-1276161.1111111101</v>
      </c>
      <c r="L68" s="19">
        <v>-1276166.666666666</v>
      </c>
      <c r="M68" s="19">
        <v>-1276161.1111111101</v>
      </c>
      <c r="N68" s="19">
        <v>-1276166.666666666</v>
      </c>
      <c r="O68" s="19">
        <v>-1276161.1111111101</v>
      </c>
      <c r="P68" s="19">
        <v>-1276166.666666666</v>
      </c>
      <c r="R68" s="54"/>
      <c r="S68" s="19">
        <v>0</v>
      </c>
      <c r="T68" s="19">
        <v>0</v>
      </c>
      <c r="U68" s="19">
        <v>-250</v>
      </c>
      <c r="V68" s="19">
        <v>-250</v>
      </c>
      <c r="W68" s="19">
        <v>-825.43180076628437</v>
      </c>
      <c r="X68" s="19">
        <v>-861.98888888888894</v>
      </c>
      <c r="Y68" s="19">
        <v>-854.80769230769226</v>
      </c>
      <c r="Z68" s="19">
        <v>-981.66239316239239</v>
      </c>
      <c r="AA68" s="19">
        <v>-981.66666666666617</v>
      </c>
      <c r="AB68" s="19">
        <v>-981.66239316239239</v>
      </c>
      <c r="AC68" s="19">
        <v>-981.66666666666617</v>
      </c>
      <c r="AD68" s="19">
        <v>-981.66239316239239</v>
      </c>
      <c r="AE68" s="19">
        <v>-981.66666666666617</v>
      </c>
      <c r="AF68" s="19">
        <v>-981.66239316239239</v>
      </c>
      <c r="AG68" s="19">
        <v>-981.66666666666617</v>
      </c>
      <c r="AH68" s="54"/>
    </row>
    <row r="69" spans="1:34" ht="15.75" customHeight="1" x14ac:dyDescent="0.25">
      <c r="A69" s="18" t="s">
        <v>68</v>
      </c>
      <c r="B69" s="19">
        <v>0</v>
      </c>
      <c r="C69" s="19">
        <v>0</v>
      </c>
      <c r="D69" s="19">
        <v>0</v>
      </c>
      <c r="E69" s="19">
        <v>-1346675</v>
      </c>
      <c r="F69" s="19">
        <v>-2011955</v>
      </c>
      <c r="G69" s="19">
        <v>-2280829.5</v>
      </c>
      <c r="H69" s="19">
        <v>-2111375</v>
      </c>
      <c r="I69" s="19">
        <v>-2679938.333333333</v>
      </c>
      <c r="J69" s="19">
        <v>-2679950</v>
      </c>
      <c r="K69" s="19">
        <v>-2679938.333333333</v>
      </c>
      <c r="L69" s="19">
        <v>-2679950</v>
      </c>
      <c r="M69" s="19">
        <v>-2679938.333333333</v>
      </c>
      <c r="N69" s="19">
        <v>-2679950</v>
      </c>
      <c r="O69" s="19">
        <v>-2679938.333333333</v>
      </c>
      <c r="P69" s="19">
        <v>-2679950</v>
      </c>
      <c r="R69" s="54"/>
      <c r="S69" s="19">
        <v>0</v>
      </c>
      <c r="T69" s="19">
        <v>0</v>
      </c>
      <c r="U69" s="19">
        <v>0</v>
      </c>
      <c r="V69" s="19">
        <v>-1141.25</v>
      </c>
      <c r="W69" s="19">
        <v>-1734.4439655172414</v>
      </c>
      <c r="X69" s="19">
        <v>-1810.1821428571429</v>
      </c>
      <c r="Y69" s="19">
        <v>-1624.1346153846155</v>
      </c>
      <c r="Z69" s="19">
        <v>-2061.4910256410253</v>
      </c>
      <c r="AA69" s="19">
        <v>-2061.5</v>
      </c>
      <c r="AB69" s="19">
        <v>-2061.4910256410253</v>
      </c>
      <c r="AC69" s="19">
        <v>-2061.5</v>
      </c>
      <c r="AD69" s="19">
        <v>-2061.4910256410253</v>
      </c>
      <c r="AE69" s="19">
        <v>-2061.5</v>
      </c>
      <c r="AF69" s="19">
        <v>-2061.4910256410253</v>
      </c>
      <c r="AG69" s="19">
        <v>-2061.5</v>
      </c>
      <c r="AH69" s="54"/>
    </row>
    <row r="70" spans="1:34" ht="15.75" customHeight="1" x14ac:dyDescent="0.25">
      <c r="A70" s="24" t="s">
        <v>69</v>
      </c>
      <c r="B70" s="25">
        <v>-3720000</v>
      </c>
      <c r="C70" s="25">
        <v>-6703809.6699999999</v>
      </c>
      <c r="D70" s="25">
        <v>-9820000</v>
      </c>
      <c r="E70" s="25">
        <v>-11213675</v>
      </c>
      <c r="F70" s="25">
        <v>-15789207.758888891</v>
      </c>
      <c r="G70" s="25">
        <v>-16735051.74</v>
      </c>
      <c r="H70" s="25">
        <v>-18219625</v>
      </c>
      <c r="I70" s="25">
        <v>-20487299.444444444</v>
      </c>
      <c r="J70" s="25">
        <v>-18387366.666666664</v>
      </c>
      <c r="K70" s="25">
        <v>-18593501.944444444</v>
      </c>
      <c r="L70" s="25">
        <v>-18593569.166666664</v>
      </c>
      <c r="M70" s="25">
        <v>-18593501.944444444</v>
      </c>
      <c r="N70" s="25">
        <v>-18814205.841666669</v>
      </c>
      <c r="O70" s="25">
        <v>-18814138.619444445</v>
      </c>
      <c r="P70" s="25">
        <v>-18814205.841666669</v>
      </c>
      <c r="R70" s="54"/>
      <c r="S70" s="25">
        <v>-3074.3801652892562</v>
      </c>
      <c r="T70" s="25">
        <v>-5450.2517642276425</v>
      </c>
      <c r="U70" s="25">
        <v>-8183.3333333333339</v>
      </c>
      <c r="V70" s="25">
        <v>-9503.1144067796613</v>
      </c>
      <c r="W70" s="25">
        <v>-13611.385999042148</v>
      </c>
      <c r="X70" s="25">
        <v>-13281.787095238096</v>
      </c>
      <c r="Y70" s="25">
        <v>-14015.096153846154</v>
      </c>
      <c r="Z70" s="25">
        <v>-15759.461111111112</v>
      </c>
      <c r="AA70" s="25">
        <v>-14144.128205128203</v>
      </c>
      <c r="AB70" s="25">
        <v>-14302.693803418802</v>
      </c>
      <c r="AC70" s="25">
        <v>-14302.745512820511</v>
      </c>
      <c r="AD70" s="25">
        <v>-14302.693803418802</v>
      </c>
      <c r="AE70" s="25">
        <v>-14472.466032051283</v>
      </c>
      <c r="AF70" s="25">
        <v>-14472.414322649573</v>
      </c>
      <c r="AG70" s="25">
        <v>-14472.466032051283</v>
      </c>
      <c r="AH70" s="54"/>
    </row>
    <row r="71" spans="1:34" ht="15.75" customHeight="1" x14ac:dyDescent="0.25">
      <c r="A71" s="18" t="s">
        <v>70</v>
      </c>
      <c r="B71" s="19">
        <v>-7539407</v>
      </c>
      <c r="C71" s="19">
        <v>-11812272</v>
      </c>
      <c r="D71" s="19">
        <v>-11197385.001353126</v>
      </c>
      <c r="E71" s="19">
        <v>-9467800</v>
      </c>
      <c r="F71" s="19">
        <v>-11145370.001129337</v>
      </c>
      <c r="G71" s="19">
        <v>-16671169.99</v>
      </c>
      <c r="H71" s="19">
        <v>-11514478.030908775</v>
      </c>
      <c r="I71" s="19">
        <v>-12050017.61307239</v>
      </c>
      <c r="J71" s="87">
        <v>-14268977.672763301</v>
      </c>
      <c r="K71" s="87">
        <v>-14268977.672763301</v>
      </c>
      <c r="L71" s="87">
        <v>-15081182.269856734</v>
      </c>
      <c r="M71" s="19">
        <v>-22621773.4047851</v>
      </c>
      <c r="N71" s="19">
        <v>-12893518.845987456</v>
      </c>
      <c r="O71" s="19">
        <v>-12893518.845987456</v>
      </c>
      <c r="P71" s="19">
        <v>-12893518.845987456</v>
      </c>
      <c r="R71" s="54"/>
      <c r="S71" s="19">
        <v>-6230.9148760330581</v>
      </c>
      <c r="T71" s="19">
        <v>-9603.4731707317078</v>
      </c>
      <c r="U71" s="19">
        <v>-9331.1541677942714</v>
      </c>
      <c r="V71" s="19">
        <v>-8023.5593220338988</v>
      </c>
      <c r="W71" s="19">
        <v>-9608.0775871804635</v>
      </c>
      <c r="X71" s="19">
        <v>-13231.087293650793</v>
      </c>
      <c r="Y71" s="19">
        <v>-8857.2907930067504</v>
      </c>
      <c r="Z71" s="19">
        <v>-9269.2443177479927</v>
      </c>
      <c r="AA71" s="19">
        <v>-10976.136671356386</v>
      </c>
      <c r="AB71" s="19">
        <v>-10976.136671356386</v>
      </c>
      <c r="AC71" s="19">
        <v>-11600.909438351335</v>
      </c>
      <c r="AD71" s="19">
        <v>-17401.364157527001</v>
      </c>
      <c r="AE71" s="19">
        <v>-9918.0914199903509</v>
      </c>
      <c r="AF71" s="19">
        <v>-9918.0914199903509</v>
      </c>
      <c r="AG71" s="19">
        <v>-9918.0914199903509</v>
      </c>
      <c r="AH71" s="54"/>
    </row>
    <row r="72" spans="1:34" ht="15.75" customHeight="1" x14ac:dyDescent="0.25">
      <c r="A72" s="18" t="s">
        <v>71</v>
      </c>
      <c r="B72" s="19">
        <v>-5112447</v>
      </c>
      <c r="C72" s="19">
        <v>-35236849</v>
      </c>
      <c r="D72" s="19">
        <v>-6674656.9975000005</v>
      </c>
      <c r="E72" s="19">
        <v>-6846781</v>
      </c>
      <c r="F72" s="19">
        <v>-8228507.00404</v>
      </c>
      <c r="G72" s="19">
        <v>-12404212.003139999</v>
      </c>
      <c r="H72" s="19">
        <v>-8656492.0291689243</v>
      </c>
      <c r="I72" s="19">
        <v>-8656492.0291689243</v>
      </c>
      <c r="J72" s="19">
        <v>-8579657.7506808322</v>
      </c>
      <c r="K72" s="19">
        <v>-8579657.7506808322</v>
      </c>
      <c r="L72" s="19">
        <v>-8842437.2157216836</v>
      </c>
      <c r="M72" s="19">
        <v>-13263655.823582526</v>
      </c>
      <c r="N72" s="19">
        <v>-8968446.4712107498</v>
      </c>
      <c r="O72" s="19">
        <v>-8968446.4712107498</v>
      </c>
      <c r="P72" s="19">
        <v>-8968446.4712107498</v>
      </c>
      <c r="R72" s="54"/>
      <c r="S72" s="19">
        <v>-4225.1628099173549</v>
      </c>
      <c r="T72" s="19">
        <v>-28647.844715447154</v>
      </c>
      <c r="U72" s="19">
        <v>-5562.2141645833335</v>
      </c>
      <c r="V72" s="19">
        <v>-5802.3567796610168</v>
      </c>
      <c r="W72" s="19">
        <v>-7093.5405207241383</v>
      </c>
      <c r="X72" s="19">
        <v>-9844.6127009047614</v>
      </c>
      <c r="Y72" s="19">
        <v>-6658.8400224376337</v>
      </c>
      <c r="Z72" s="19">
        <v>-6658.8400224376337</v>
      </c>
      <c r="AA72" s="19">
        <v>-6599.7367312929482</v>
      </c>
      <c r="AB72" s="19">
        <v>-6599.7367312929482</v>
      </c>
      <c r="AC72" s="19">
        <v>-6801.8747813243717</v>
      </c>
      <c r="AD72" s="19">
        <v>-10202.812171986559</v>
      </c>
      <c r="AE72" s="19">
        <v>-6898.8049778544228</v>
      </c>
      <c r="AF72" s="19">
        <v>-6898.8049778544228</v>
      </c>
      <c r="AG72" s="19">
        <v>-6898.8049778544228</v>
      </c>
      <c r="AH72" s="54"/>
    </row>
    <row r="73" spans="1:34" ht="15.75" customHeight="1" x14ac:dyDescent="0.25">
      <c r="A73" s="18" t="s">
        <v>72</v>
      </c>
      <c r="B73" s="19">
        <v>-6168746.1985335834</v>
      </c>
      <c r="C73" s="19">
        <v>-4039472.5199999986</v>
      </c>
      <c r="D73" s="19">
        <v>-3621107.3796665603</v>
      </c>
      <c r="E73" s="19">
        <v>-4232764.2820717944</v>
      </c>
      <c r="F73" s="19">
        <v>-4670664.6400757199</v>
      </c>
      <c r="G73" s="19">
        <v>-5224796.905701492</v>
      </c>
      <c r="H73" s="19">
        <v>-7840469.9500000002</v>
      </c>
      <c r="I73" s="88">
        <v>-1013066.0749446702</v>
      </c>
      <c r="J73" s="87">
        <v>-4819710.985187009</v>
      </c>
      <c r="K73" s="87">
        <v>-9907053.6916027479</v>
      </c>
      <c r="L73" s="87">
        <v>-6030371.5008957544</v>
      </c>
      <c r="M73" s="19">
        <v>-6310094.9765174361</v>
      </c>
      <c r="N73" s="19">
        <v>-9465142.4647761546</v>
      </c>
      <c r="O73" s="19">
        <v>-6310094.9765174361</v>
      </c>
      <c r="P73" s="19">
        <v>-6310094.9765174361</v>
      </c>
      <c r="R73" s="54"/>
      <c r="S73" s="19">
        <v>-5098.137354159986</v>
      </c>
      <c r="T73" s="19">
        <v>-3284.1239999999989</v>
      </c>
      <c r="U73" s="19">
        <v>-3017.5894830554671</v>
      </c>
      <c r="V73" s="19">
        <v>-3587.0883746371137</v>
      </c>
      <c r="W73" s="19">
        <v>-4026.4350345480343</v>
      </c>
      <c r="X73" s="19">
        <v>-4146.6642108741999</v>
      </c>
      <c r="Y73" s="19">
        <v>-6031.1307307692305</v>
      </c>
      <c r="Z73" s="19">
        <v>-779.28159611128478</v>
      </c>
      <c r="AA73" s="19">
        <v>-3707.4699886053913</v>
      </c>
      <c r="AB73" s="19">
        <v>-7620.8105320021141</v>
      </c>
      <c r="AC73" s="19">
        <v>-4638.7473083813493</v>
      </c>
      <c r="AD73" s="19">
        <v>-4853.9192127057204</v>
      </c>
      <c r="AE73" s="19">
        <v>-7280.8788190585801</v>
      </c>
      <c r="AF73" s="19">
        <v>-4853.9192127057204</v>
      </c>
      <c r="AG73" s="19">
        <v>-4853.9192127057204</v>
      </c>
      <c r="AH73" s="54"/>
    </row>
    <row r="74" spans="1:34" ht="15.75" customHeight="1" x14ac:dyDescent="0.25">
      <c r="A74" s="18" t="s">
        <v>73</v>
      </c>
      <c r="B74" s="19">
        <v>-6584873.7014664188</v>
      </c>
      <c r="C74" s="19">
        <v>-5623764.2300000004</v>
      </c>
      <c r="D74" s="19">
        <v>-1768271.9203334395</v>
      </c>
      <c r="E74" s="19">
        <v>-1783615.6079282057</v>
      </c>
      <c r="F74" s="19">
        <v>-1911724.7299242811</v>
      </c>
      <c r="G74" s="19">
        <v>-1997572.0642985075</v>
      </c>
      <c r="H74" s="19">
        <v>-3062888.71</v>
      </c>
      <c r="I74" s="19">
        <v>-389050.82548633078</v>
      </c>
      <c r="J74" s="19">
        <v>-1832486.0662067516</v>
      </c>
      <c r="K74" s="19">
        <v>-3275921.3069271725</v>
      </c>
      <c r="L74" s="19">
        <v>-1942435.2301791569</v>
      </c>
      <c r="M74" s="19">
        <v>-1942435.2301791569</v>
      </c>
      <c r="N74" s="19">
        <v>-2913652.8452687352</v>
      </c>
      <c r="O74" s="19">
        <v>-1942435.2301791569</v>
      </c>
      <c r="P74" s="19">
        <v>-1995158.5747968736</v>
      </c>
      <c r="R74" s="54"/>
      <c r="S74" s="19">
        <v>-5442.0443813772054</v>
      </c>
      <c r="T74" s="19">
        <v>-4572.166040650407</v>
      </c>
      <c r="U74" s="19">
        <v>-1473.5599336111995</v>
      </c>
      <c r="V74" s="19">
        <v>-1511.5386507866151</v>
      </c>
      <c r="W74" s="19">
        <v>-1648.0385602795527</v>
      </c>
      <c r="X74" s="19">
        <v>-1585.3746542051647</v>
      </c>
      <c r="Y74" s="19">
        <v>-2356.0682384615384</v>
      </c>
      <c r="Z74" s="19">
        <v>-299.26986575871598</v>
      </c>
      <c r="AA74" s="19">
        <v>-1409.6046663128859</v>
      </c>
      <c r="AB74" s="19">
        <v>-2519.9394668670557</v>
      </c>
      <c r="AC74" s="19">
        <v>-1494.1809462916592</v>
      </c>
      <c r="AD74" s="19">
        <v>-1494.1809462916592</v>
      </c>
      <c r="AE74" s="19">
        <v>-2241.2714194374885</v>
      </c>
      <c r="AF74" s="19">
        <v>-1494.1809462916592</v>
      </c>
      <c r="AG74" s="19">
        <v>-1534.7373652283643</v>
      </c>
      <c r="AH74" s="54"/>
    </row>
    <row r="75" spans="1:34" ht="15.75" customHeight="1" x14ac:dyDescent="0.25">
      <c r="A75" s="18" t="s">
        <v>74</v>
      </c>
      <c r="B75" s="19">
        <v>-1434573.43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R75" s="54"/>
      <c r="S75" s="19">
        <v>-1185.5978760330579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  <c r="AD75" s="19">
        <v>0</v>
      </c>
      <c r="AE75" s="19">
        <v>0</v>
      </c>
      <c r="AF75" s="19">
        <v>0</v>
      </c>
      <c r="AG75" s="19">
        <v>0</v>
      </c>
      <c r="AH75" s="54"/>
    </row>
    <row r="76" spans="1:34" ht="15.75" customHeight="1" x14ac:dyDescent="0.25">
      <c r="A76" s="18" t="s">
        <v>75</v>
      </c>
      <c r="B76" s="19">
        <v>0</v>
      </c>
      <c r="C76" s="19">
        <v>-22140000</v>
      </c>
      <c r="D76" s="19">
        <v>-4200000</v>
      </c>
      <c r="E76" s="19">
        <v>-4130000</v>
      </c>
      <c r="F76" s="19">
        <v>-4060000</v>
      </c>
      <c r="G76" s="19">
        <v>-4410000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R76" s="54"/>
      <c r="S76" s="19">
        <v>0</v>
      </c>
      <c r="T76" s="19">
        <v>-18000</v>
      </c>
      <c r="U76" s="19">
        <v>-3500</v>
      </c>
      <c r="V76" s="19">
        <v>-3500</v>
      </c>
      <c r="W76" s="19">
        <v>-3500</v>
      </c>
      <c r="X76" s="19">
        <v>-3500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0</v>
      </c>
      <c r="AH76" s="54"/>
    </row>
    <row r="77" spans="1:34" ht="15.75" customHeight="1" x14ac:dyDescent="0.25">
      <c r="A77" s="18" t="s">
        <v>76</v>
      </c>
      <c r="B77" s="19">
        <v>0</v>
      </c>
      <c r="C77" s="19">
        <v>0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R77" s="54"/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54"/>
    </row>
    <row r="78" spans="1:34" ht="15.75" customHeight="1" x14ac:dyDescent="0.25">
      <c r="A78" s="18" t="s">
        <v>77</v>
      </c>
      <c r="B78" s="19">
        <v>0</v>
      </c>
      <c r="C78" s="19">
        <v>0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R78" s="54"/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0</v>
      </c>
      <c r="AH78" s="54"/>
    </row>
    <row r="79" spans="1:34" x14ac:dyDescent="0.25">
      <c r="A79" s="24" t="s">
        <v>78</v>
      </c>
      <c r="B79" s="25">
        <v>-26840047.330000002</v>
      </c>
      <c r="C79" s="25">
        <v>-78852357.75</v>
      </c>
      <c r="D79" s="25">
        <v>-27461421.298853122</v>
      </c>
      <c r="E79" s="25">
        <v>-26460960.890000001</v>
      </c>
      <c r="F79" s="25">
        <v>-30016266.375169337</v>
      </c>
      <c r="G79" s="25">
        <v>-40707750.963139996</v>
      </c>
      <c r="H79" s="25">
        <v>-31074328.720077697</v>
      </c>
      <c r="I79" s="25">
        <v>-22108626.542672317</v>
      </c>
      <c r="J79" s="25">
        <v>-29500832.474837895</v>
      </c>
      <c r="K79" s="25">
        <v>-36031610.421974055</v>
      </c>
      <c r="L79" s="25">
        <v>-31896426.216653328</v>
      </c>
      <c r="M79" s="25">
        <v>-44137959.435064219</v>
      </c>
      <c r="N79" s="25">
        <v>-34240760.627243094</v>
      </c>
      <c r="O79" s="25">
        <v>-30114495.523894798</v>
      </c>
      <c r="P79" s="25">
        <v>-30167218.868512515</v>
      </c>
      <c r="R79" s="54"/>
      <c r="S79" s="25">
        <v>-22181.857297520663</v>
      </c>
      <c r="T79" s="25">
        <v>-64107.607926829267</v>
      </c>
      <c r="U79" s="25">
        <v>-22884.517749044269</v>
      </c>
      <c r="V79" s="25">
        <v>-22424.543127118646</v>
      </c>
      <c r="W79" s="25">
        <v>-25876.091702732188</v>
      </c>
      <c r="X79" s="25">
        <v>-32307.738859634919</v>
      </c>
      <c r="Y79" s="25">
        <v>-23903.329784675152</v>
      </c>
      <c r="Z79" s="25">
        <v>-17006.635802055629</v>
      </c>
      <c r="AA79" s="25">
        <v>-22692.948057567613</v>
      </c>
      <c r="AB79" s="25">
        <v>-27716.623401518504</v>
      </c>
      <c r="AC79" s="25">
        <v>-24535.712474348715</v>
      </c>
      <c r="AD79" s="25">
        <v>-33952.276488510935</v>
      </c>
      <c r="AE79" s="25">
        <v>-26339.046636340841</v>
      </c>
      <c r="AF79" s="25">
        <v>-23164.996556842154</v>
      </c>
      <c r="AG79" s="25">
        <v>-23205.552975778857</v>
      </c>
      <c r="AH79" s="54"/>
    </row>
    <row r="80" spans="1:34" ht="15.75" customHeight="1" x14ac:dyDescent="0.25">
      <c r="A80" s="27" t="s">
        <v>79</v>
      </c>
      <c r="B80" s="28">
        <v>-34999788.359999999</v>
      </c>
      <c r="C80" s="28">
        <v>-89773518.780000001</v>
      </c>
      <c r="D80" s="28">
        <v>-40367387.228853121</v>
      </c>
      <c r="E80" s="28">
        <v>-38445068.399999999</v>
      </c>
      <c r="F80" s="28">
        <v>-46462767.124058224</v>
      </c>
      <c r="G80" s="28">
        <v>-58500441.693139993</v>
      </c>
      <c r="H80" s="28">
        <v>-50343454.150077693</v>
      </c>
      <c r="I80" s="28">
        <v>-43701925.987116762</v>
      </c>
      <c r="J80" s="28">
        <v>-48994199.141504556</v>
      </c>
      <c r="K80" s="28">
        <v>-55731112.366418496</v>
      </c>
      <c r="L80" s="28">
        <v>-51595995.383319989</v>
      </c>
      <c r="M80" s="28">
        <v>-63837461.379508659</v>
      </c>
      <c r="N80" s="28">
        <v>-54160966.468909763</v>
      </c>
      <c r="O80" s="28">
        <v>-50034634.143339247</v>
      </c>
      <c r="P80" s="28">
        <v>-50087424.71017918</v>
      </c>
      <c r="R80" s="54"/>
      <c r="S80" s="28">
        <v>-28925.444925619835</v>
      </c>
      <c r="T80" s="28">
        <v>-72986.600634146336</v>
      </c>
      <c r="U80" s="28">
        <v>-33639.489357377606</v>
      </c>
      <c r="V80" s="28">
        <v>-32580.566440677965</v>
      </c>
      <c r="W80" s="28">
        <v>-40054.109589705367</v>
      </c>
      <c r="X80" s="28">
        <v>-46428.921978682534</v>
      </c>
      <c r="Y80" s="28">
        <v>-38725.733961598227</v>
      </c>
      <c r="Z80" s="28">
        <v>-33616.866143935971</v>
      </c>
      <c r="AA80" s="28">
        <v>-37687.845493465044</v>
      </c>
      <c r="AB80" s="28">
        <v>-42870.086435706537</v>
      </c>
      <c r="AC80" s="28">
        <v>-39689.227217938453</v>
      </c>
      <c r="AD80" s="28">
        <v>-49105.739522698968</v>
      </c>
      <c r="AE80" s="28">
        <v>-41662.281899161353</v>
      </c>
      <c r="AF80" s="28">
        <v>-38488.180110260961</v>
      </c>
      <c r="AG80" s="28">
        <v>-38528.788238599373</v>
      </c>
      <c r="AH80" s="54"/>
    </row>
    <row r="81" spans="1:34" ht="15.75" customHeight="1" x14ac:dyDescent="0.25">
      <c r="A81" s="18" t="s">
        <v>80</v>
      </c>
      <c r="B81" s="19">
        <v>-6627140.8799999999</v>
      </c>
      <c r="C81" s="19">
        <v>0</v>
      </c>
      <c r="D81" s="19">
        <v>-6835323.04</v>
      </c>
      <c r="E81" s="19">
        <v>-648987.5</v>
      </c>
      <c r="F81" s="19">
        <v>0</v>
      </c>
      <c r="G81" s="19">
        <v>0</v>
      </c>
      <c r="H81" s="19">
        <v>-5306363.33</v>
      </c>
      <c r="I81" s="19">
        <v>0</v>
      </c>
      <c r="J81" s="19">
        <v>-1880710.37</v>
      </c>
      <c r="K81" s="19">
        <v>-1213449.6076800013</v>
      </c>
      <c r="L81" s="87">
        <v>-4426288.4418239985</v>
      </c>
      <c r="M81" s="19">
        <v>-2717965.9308604784</v>
      </c>
      <c r="N81" s="19">
        <v>-2034612.7498696875</v>
      </c>
      <c r="O81" s="19">
        <v>0</v>
      </c>
      <c r="P81" s="19">
        <v>0</v>
      </c>
      <c r="R81" s="54"/>
      <c r="S81" s="19">
        <v>-5476.9759338842978</v>
      </c>
      <c r="T81" s="19">
        <v>0</v>
      </c>
      <c r="U81" s="19">
        <v>-5696.1025333333337</v>
      </c>
      <c r="V81" s="19">
        <v>-549.98940677966107</v>
      </c>
      <c r="W81" s="19">
        <v>0</v>
      </c>
      <c r="X81" s="19">
        <v>0</v>
      </c>
      <c r="Y81" s="19">
        <v>-4081.8179461538462</v>
      </c>
      <c r="Z81" s="19">
        <v>0</v>
      </c>
      <c r="AA81" s="19">
        <v>-1446.7002846153846</v>
      </c>
      <c r="AB81" s="19">
        <v>-933.4227751384625</v>
      </c>
      <c r="AC81" s="19">
        <v>-3404.8372629415371</v>
      </c>
      <c r="AD81" s="19">
        <v>-2090.7430237388294</v>
      </c>
      <c r="AE81" s="19">
        <v>-1565.0867306689904</v>
      </c>
      <c r="AF81" s="19">
        <v>0</v>
      </c>
      <c r="AG81" s="19">
        <v>0</v>
      </c>
      <c r="AH81" s="54"/>
    </row>
    <row r="82" spans="1:34" ht="15.75" customHeight="1" x14ac:dyDescent="0.25">
      <c r="A82" s="18" t="s">
        <v>81</v>
      </c>
      <c r="B82" s="19">
        <v>0</v>
      </c>
      <c r="C82" s="19">
        <v>0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R82" s="54"/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54"/>
    </row>
    <row r="83" spans="1:34" ht="15.75" customHeight="1" x14ac:dyDescent="0.25">
      <c r="A83" s="29" t="s">
        <v>82</v>
      </c>
      <c r="B83" s="19">
        <v>0</v>
      </c>
      <c r="C83" s="19">
        <v>0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R83" s="54"/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</v>
      </c>
      <c r="AH83" s="54"/>
    </row>
    <row r="84" spans="1:34" ht="15.75" customHeight="1" x14ac:dyDescent="0.25">
      <c r="A84" s="18" t="s">
        <v>83</v>
      </c>
      <c r="B84" s="19">
        <v>-360521.08999999997</v>
      </c>
      <c r="C84" s="19">
        <v>-709255.23</v>
      </c>
      <c r="D84" s="19">
        <v>-780527.96</v>
      </c>
      <c r="E84" s="19">
        <v>-843282.26</v>
      </c>
      <c r="F84" s="19">
        <v>-486957.01</v>
      </c>
      <c r="G84" s="19">
        <v>-654696.08000000007</v>
      </c>
      <c r="H84" s="19">
        <v>-649077.72</v>
      </c>
      <c r="I84" s="19">
        <v>-965000</v>
      </c>
      <c r="J84" s="19">
        <v>-965000</v>
      </c>
      <c r="K84" s="19">
        <v>-950000</v>
      </c>
      <c r="L84" s="19">
        <v>-950000</v>
      </c>
      <c r="M84" s="19">
        <v>-950000</v>
      </c>
      <c r="N84" s="19">
        <v>-950000</v>
      </c>
      <c r="O84" s="19">
        <v>-950000</v>
      </c>
      <c r="P84" s="19">
        <v>-950000</v>
      </c>
      <c r="R84" s="54"/>
      <c r="S84" s="19">
        <v>-297.95131404958676</v>
      </c>
      <c r="T84" s="19">
        <v>-576.6302682926829</v>
      </c>
      <c r="U84" s="19">
        <v>-650.43996666666669</v>
      </c>
      <c r="V84" s="19">
        <v>-714.64598305084746</v>
      </c>
      <c r="W84" s="19">
        <v>-419.79052586206899</v>
      </c>
      <c r="X84" s="19">
        <v>-519.60006349206355</v>
      </c>
      <c r="Y84" s="19">
        <v>-499.29055384615384</v>
      </c>
      <c r="Z84" s="19">
        <v>-742.30769230769226</v>
      </c>
      <c r="AA84" s="19">
        <v>-742.30769230769226</v>
      </c>
      <c r="AB84" s="19">
        <v>-730.76923076923072</v>
      </c>
      <c r="AC84" s="19">
        <v>-730.76923076923072</v>
      </c>
      <c r="AD84" s="19">
        <v>-730.76923076923072</v>
      </c>
      <c r="AE84" s="19">
        <v>-730.76923076923072</v>
      </c>
      <c r="AF84" s="19">
        <v>-730.76923076923072</v>
      </c>
      <c r="AG84" s="19">
        <v>-730.76923076923072</v>
      </c>
      <c r="AH84" s="54"/>
    </row>
    <row r="85" spans="1:34" ht="15.75" customHeight="1" x14ac:dyDescent="0.25">
      <c r="A85" s="18" t="s">
        <v>84</v>
      </c>
      <c r="B85" s="19">
        <v>-40178.14</v>
      </c>
      <c r="C85" s="19">
        <v>-40178.14</v>
      </c>
      <c r="D85" s="19">
        <v>-40178.14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R85" s="54"/>
      <c r="S85" s="19">
        <v>-33.205074380165286</v>
      </c>
      <c r="T85" s="19">
        <v>-32.665154471544717</v>
      </c>
      <c r="U85" s="19">
        <v>-33.481783333333333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54"/>
    </row>
    <row r="86" spans="1:34" ht="15.75" customHeight="1" x14ac:dyDescent="0.25">
      <c r="A86" s="18" t="s">
        <v>85</v>
      </c>
      <c r="B86" s="19">
        <v>-68798.98</v>
      </c>
      <c r="C86" s="19">
        <v>-572817.37</v>
      </c>
      <c r="D86" s="19">
        <v>-141035.1</v>
      </c>
      <c r="E86" s="19">
        <v>-97878.74</v>
      </c>
      <c r="F86" s="19">
        <v>-283018.01</v>
      </c>
      <c r="G86" s="19">
        <v>-205684.84</v>
      </c>
      <c r="H86" s="19">
        <v>-175283.44999999998</v>
      </c>
      <c r="I86" s="19">
        <v>-300000</v>
      </c>
      <c r="J86" s="19">
        <v>-300000</v>
      </c>
      <c r="K86" s="19">
        <v>-300000</v>
      </c>
      <c r="L86" s="19">
        <v>-300000</v>
      </c>
      <c r="M86" s="19">
        <v>-300000</v>
      </c>
      <c r="N86" s="19">
        <v>-300000</v>
      </c>
      <c r="O86" s="19">
        <v>-300000</v>
      </c>
      <c r="P86" s="19">
        <v>-300000</v>
      </c>
      <c r="R86" s="54"/>
      <c r="S86" s="19">
        <v>-56.858661157024791</v>
      </c>
      <c r="T86" s="19">
        <v>-465.70517886178862</v>
      </c>
      <c r="U86" s="19">
        <v>-117.52925</v>
      </c>
      <c r="V86" s="19">
        <v>-82.948084745762714</v>
      </c>
      <c r="W86" s="19">
        <v>-243.98104310344829</v>
      </c>
      <c r="X86" s="19">
        <v>-163.24193650793651</v>
      </c>
      <c r="Y86" s="19">
        <v>-134.83342307692305</v>
      </c>
      <c r="Z86" s="19">
        <v>-230.76923076923077</v>
      </c>
      <c r="AA86" s="19">
        <v>-230.76923076923077</v>
      </c>
      <c r="AB86" s="19">
        <v>-230.76923076923077</v>
      </c>
      <c r="AC86" s="19">
        <v>-230.76923076923077</v>
      </c>
      <c r="AD86" s="19">
        <v>-230.76923076923077</v>
      </c>
      <c r="AE86" s="19">
        <v>-230.76923076923077</v>
      </c>
      <c r="AF86" s="19">
        <v>-230.76923076923077</v>
      </c>
      <c r="AG86" s="19">
        <v>-230.76923076923077</v>
      </c>
      <c r="AH86" s="54"/>
    </row>
    <row r="87" spans="1:34" ht="15.75" customHeight="1" x14ac:dyDescent="0.25">
      <c r="A87" s="18" t="s">
        <v>86</v>
      </c>
      <c r="B87" s="19">
        <v>0</v>
      </c>
      <c r="C87" s="19">
        <v>0</v>
      </c>
      <c r="D87" s="19">
        <v>0</v>
      </c>
      <c r="E87" s="19">
        <v>0</v>
      </c>
      <c r="F87" s="19">
        <v>0</v>
      </c>
      <c r="G87" s="19">
        <v>-461788.28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R87" s="54"/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-366.49863492063497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54"/>
    </row>
    <row r="88" spans="1:34" ht="15.75" customHeight="1" x14ac:dyDescent="0.25">
      <c r="A88" s="27" t="s">
        <v>87</v>
      </c>
      <c r="B88" s="28">
        <v>-7096639.0899999999</v>
      </c>
      <c r="C88" s="28">
        <v>-1322250.74</v>
      </c>
      <c r="D88" s="28">
        <v>-7797064.2399999993</v>
      </c>
      <c r="E88" s="28">
        <v>-1590148.5</v>
      </c>
      <c r="F88" s="28">
        <v>-769975.02</v>
      </c>
      <c r="G88" s="28">
        <v>-1322169.2000000002</v>
      </c>
      <c r="H88" s="28">
        <v>-6130724.5</v>
      </c>
      <c r="I88" s="28">
        <v>-1265000</v>
      </c>
      <c r="J88" s="28">
        <v>-3145710.37</v>
      </c>
      <c r="K88" s="28">
        <v>-2463449.6076800013</v>
      </c>
      <c r="L88" s="28">
        <v>-5676288.4418239985</v>
      </c>
      <c r="M88" s="28">
        <v>-3967965.9308604784</v>
      </c>
      <c r="N88" s="28">
        <v>-3284612.7498696875</v>
      </c>
      <c r="O88" s="28">
        <v>-1250000</v>
      </c>
      <c r="P88" s="28">
        <v>-1250000</v>
      </c>
      <c r="R88" s="54"/>
      <c r="S88" s="28">
        <v>-5864.9909834710743</v>
      </c>
      <c r="T88" s="28">
        <v>-1075.0006016260163</v>
      </c>
      <c r="U88" s="28">
        <v>-6497.5535333333328</v>
      </c>
      <c r="V88" s="28">
        <v>-1347.5834745762711</v>
      </c>
      <c r="W88" s="28">
        <v>-663.7715689655173</v>
      </c>
      <c r="X88" s="28">
        <v>-1049.340634920635</v>
      </c>
      <c r="Y88" s="28">
        <v>-4715.9419230769226</v>
      </c>
      <c r="Z88" s="28">
        <v>-973.07692307692309</v>
      </c>
      <c r="AA88" s="28">
        <v>-2419.7772076923079</v>
      </c>
      <c r="AB88" s="28">
        <v>-1894.961236676924</v>
      </c>
      <c r="AC88" s="28">
        <v>-4366.375724479999</v>
      </c>
      <c r="AD88" s="28">
        <v>-3052.2814852772913</v>
      </c>
      <c r="AE88" s="28">
        <v>-2526.6251922074521</v>
      </c>
      <c r="AF88" s="28">
        <v>-961.53846153846155</v>
      </c>
      <c r="AG88" s="28">
        <v>-961.53846153846155</v>
      </c>
      <c r="AH88" s="54"/>
    </row>
    <row r="89" spans="1:34" ht="15.75" customHeight="1" x14ac:dyDescent="0.25">
      <c r="A89" s="18" t="s">
        <v>88</v>
      </c>
      <c r="B89" s="19">
        <v>-43400.01</v>
      </c>
      <c r="C89" s="19">
        <v>-146697</v>
      </c>
      <c r="D89" s="19">
        <v>-356224.56</v>
      </c>
      <c r="E89" s="19">
        <v>-214700.52000000002</v>
      </c>
      <c r="F89" s="19">
        <v>-59893.91</v>
      </c>
      <c r="G89" s="19">
        <v>-327799.61</v>
      </c>
      <c r="H89" s="19">
        <v>-264716.91000000003</v>
      </c>
      <c r="I89" s="19">
        <v>-800000</v>
      </c>
      <c r="J89" s="19">
        <v>-800000</v>
      </c>
      <c r="K89" s="19">
        <v>-800000</v>
      </c>
      <c r="L89" s="19">
        <v>-800000</v>
      </c>
      <c r="M89" s="19">
        <v>-800000</v>
      </c>
      <c r="N89" s="19">
        <v>-800000</v>
      </c>
      <c r="O89" s="19">
        <v>-800000</v>
      </c>
      <c r="P89" s="19">
        <v>-800000</v>
      </c>
      <c r="R89" s="54"/>
      <c r="S89" s="19">
        <v>-35.867776859504133</v>
      </c>
      <c r="T89" s="19">
        <v>-119.26585365853659</v>
      </c>
      <c r="U89" s="19">
        <v>-296.85379999999998</v>
      </c>
      <c r="V89" s="19">
        <v>-181.94959322033901</v>
      </c>
      <c r="W89" s="19">
        <v>-51.632681034482765</v>
      </c>
      <c r="X89" s="19">
        <v>-260.15842063492062</v>
      </c>
      <c r="Y89" s="19">
        <v>-203.62839230769234</v>
      </c>
      <c r="Z89" s="19">
        <v>-615.38461538461536</v>
      </c>
      <c r="AA89" s="19">
        <v>-615.38461538461536</v>
      </c>
      <c r="AB89" s="19">
        <v>-615.38461538461536</v>
      </c>
      <c r="AC89" s="19">
        <v>-615.38461538461536</v>
      </c>
      <c r="AD89" s="19">
        <v>-615.38461538461536</v>
      </c>
      <c r="AE89" s="19">
        <v>-615.38461538461536</v>
      </c>
      <c r="AF89" s="19">
        <v>-615.38461538461536</v>
      </c>
      <c r="AG89" s="19">
        <v>-615.38461538461536</v>
      </c>
      <c r="AH89" s="54"/>
    </row>
    <row r="90" spans="1:34" ht="15.75" customHeight="1" x14ac:dyDescent="0.25">
      <c r="A90" s="18" t="s">
        <v>89</v>
      </c>
      <c r="B90" s="19">
        <v>0</v>
      </c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R90" s="54"/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54"/>
    </row>
    <row r="91" spans="1:34" ht="15.75" customHeight="1" x14ac:dyDescent="0.25">
      <c r="A91" s="18" t="s">
        <v>90</v>
      </c>
      <c r="B91" s="19">
        <v>-10374</v>
      </c>
      <c r="C91" s="19">
        <v>-35144.28</v>
      </c>
      <c r="D91" s="19">
        <v>-65396.880000000005</v>
      </c>
      <c r="E91" s="19">
        <v>-36917.4</v>
      </c>
      <c r="F91" s="19">
        <v>-43215.519999999997</v>
      </c>
      <c r="G91" s="19">
        <v>-72342.84</v>
      </c>
      <c r="H91" s="19">
        <v>-11961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R91" s="54"/>
      <c r="S91" s="19">
        <v>-8.5735537190082649</v>
      </c>
      <c r="T91" s="19">
        <v>-28.572585365853659</v>
      </c>
      <c r="U91" s="19">
        <v>-54.497399999999999</v>
      </c>
      <c r="V91" s="19">
        <v>-31.28593220338983</v>
      </c>
      <c r="W91" s="19">
        <v>-37.254758620689657</v>
      </c>
      <c r="X91" s="19">
        <v>-57.414952380952379</v>
      </c>
      <c r="Y91" s="19">
        <v>-9.2007692307692306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54"/>
    </row>
    <row r="92" spans="1:34" ht="15.75" customHeight="1" x14ac:dyDescent="0.25">
      <c r="A92" s="18" t="s">
        <v>91</v>
      </c>
      <c r="B92" s="19">
        <v>0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R92" s="54"/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54"/>
    </row>
    <row r="93" spans="1:34" ht="15.75" customHeight="1" x14ac:dyDescent="0.25">
      <c r="A93" s="18" t="s">
        <v>92</v>
      </c>
      <c r="B93" s="19">
        <v>0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R93" s="54"/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54"/>
    </row>
    <row r="94" spans="1:34" ht="15.75" customHeight="1" x14ac:dyDescent="0.25">
      <c r="A94" s="18" t="s">
        <v>93</v>
      </c>
      <c r="B94" s="19">
        <v>0</v>
      </c>
      <c r="C94" s="19">
        <v>-98072.02</v>
      </c>
      <c r="D94" s="19">
        <v>-143259.56</v>
      </c>
      <c r="E94" s="19">
        <v>-119811.41</v>
      </c>
      <c r="F94" s="19">
        <v>-123503.84</v>
      </c>
      <c r="G94" s="19">
        <v>-129778.46</v>
      </c>
      <c r="H94" s="19">
        <v>-5466.32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R94" s="54"/>
      <c r="S94" s="19">
        <v>0</v>
      </c>
      <c r="T94" s="19">
        <v>-79.733349593495944</v>
      </c>
      <c r="U94" s="19">
        <v>-119.38296666666666</v>
      </c>
      <c r="V94" s="19">
        <v>-101.53509322033899</v>
      </c>
      <c r="W94" s="19">
        <v>-106.4688275862069</v>
      </c>
      <c r="X94" s="19">
        <v>-102.99877777777779</v>
      </c>
      <c r="Y94" s="19">
        <v>-4.2048615384615387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54"/>
    </row>
    <row r="95" spans="1:34" ht="15.75" customHeight="1" x14ac:dyDescent="0.25">
      <c r="A95" s="18" t="s">
        <v>94</v>
      </c>
      <c r="B95" s="19">
        <v>0</v>
      </c>
      <c r="C95" s="19">
        <v>0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R95" s="54"/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54"/>
    </row>
    <row r="96" spans="1:34" ht="15.75" customHeight="1" x14ac:dyDescent="0.25">
      <c r="A96" s="18" t="s">
        <v>95</v>
      </c>
      <c r="B96" s="19">
        <v>0</v>
      </c>
      <c r="C96" s="19">
        <v>0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R96" s="54"/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54"/>
    </row>
    <row r="97" spans="1:34" ht="15.75" customHeight="1" x14ac:dyDescent="0.25">
      <c r="A97" s="18" t="s">
        <v>96</v>
      </c>
      <c r="B97" s="19">
        <v>-653625.20000000007</v>
      </c>
      <c r="C97" s="19">
        <v>-1119265.49</v>
      </c>
      <c r="D97" s="19">
        <v>-811412.60000000009</v>
      </c>
      <c r="E97" s="19">
        <v>-703517.94000000006</v>
      </c>
      <c r="F97" s="19">
        <v>-766257.24</v>
      </c>
      <c r="G97" s="19">
        <v>-858741.34000000008</v>
      </c>
      <c r="H97" s="19">
        <v>-589769.58000000007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R97" s="54"/>
      <c r="S97" s="19">
        <v>-540.18611570247936</v>
      </c>
      <c r="T97" s="19">
        <v>-909.97194308943097</v>
      </c>
      <c r="U97" s="19">
        <v>-676.17716666666672</v>
      </c>
      <c r="V97" s="19">
        <v>-596.20164406779668</v>
      </c>
      <c r="W97" s="19">
        <v>-660.56658620689643</v>
      </c>
      <c r="X97" s="19">
        <v>-681.54074603174604</v>
      </c>
      <c r="Y97" s="19">
        <v>-453.66890769230776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54"/>
    </row>
    <row r="98" spans="1:34" ht="15.75" customHeight="1" x14ac:dyDescent="0.25">
      <c r="A98" s="18" t="s">
        <v>97</v>
      </c>
      <c r="B98" s="19">
        <v>0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R98" s="54"/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54"/>
    </row>
    <row r="99" spans="1:34" ht="15.75" customHeight="1" x14ac:dyDescent="0.25">
      <c r="A99" s="18" t="s">
        <v>98</v>
      </c>
      <c r="B99" s="19">
        <v>0</v>
      </c>
      <c r="C99" s="19">
        <v>0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R99" s="54"/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54"/>
    </row>
    <row r="100" spans="1:34" ht="15.75" customHeight="1" x14ac:dyDescent="0.25">
      <c r="A100" s="30" t="s">
        <v>99</v>
      </c>
      <c r="B100" s="28">
        <v>-707399.21000000008</v>
      </c>
      <c r="C100" s="28">
        <v>-1399178.79</v>
      </c>
      <c r="D100" s="28">
        <v>-1376293.6</v>
      </c>
      <c r="E100" s="28">
        <v>-1074947.27</v>
      </c>
      <c r="F100" s="28">
        <v>-992870.51</v>
      </c>
      <c r="G100" s="28">
        <v>-1388662.25</v>
      </c>
      <c r="H100" s="28">
        <v>-871913.81</v>
      </c>
      <c r="I100" s="28">
        <v>-800000</v>
      </c>
      <c r="J100" s="28">
        <v>-800000</v>
      </c>
      <c r="K100" s="28">
        <v>-800000</v>
      </c>
      <c r="L100" s="28">
        <v>-800000</v>
      </c>
      <c r="M100" s="28">
        <v>-800000</v>
      </c>
      <c r="N100" s="28">
        <v>-800000</v>
      </c>
      <c r="O100" s="28">
        <v>-800000</v>
      </c>
      <c r="P100" s="28">
        <v>-800000</v>
      </c>
      <c r="R100" s="54"/>
      <c r="S100" s="28">
        <v>-584.62744628099176</v>
      </c>
      <c r="T100" s="28">
        <v>-1137.543731707317</v>
      </c>
      <c r="U100" s="28">
        <v>-1146.9113333333335</v>
      </c>
      <c r="V100" s="28">
        <v>-910.97226271186446</v>
      </c>
      <c r="W100" s="28">
        <v>-855.92285344827587</v>
      </c>
      <c r="X100" s="28">
        <v>-1102.1128968253968</v>
      </c>
      <c r="Y100" s="28">
        <v>-670.70293076923076</v>
      </c>
      <c r="Z100" s="28">
        <v>-615.38461538461536</v>
      </c>
      <c r="AA100" s="28">
        <v>-615.38461538461536</v>
      </c>
      <c r="AB100" s="28">
        <v>-615.38461538461536</v>
      </c>
      <c r="AC100" s="28">
        <v>-615.38461538461536</v>
      </c>
      <c r="AD100" s="28">
        <v>-615.38461538461536</v>
      </c>
      <c r="AE100" s="28">
        <v>-615.38461538461536</v>
      </c>
      <c r="AF100" s="28">
        <v>-615.38461538461536</v>
      </c>
      <c r="AG100" s="28">
        <v>-615.38461538461536</v>
      </c>
      <c r="AH100" s="54"/>
    </row>
    <row r="101" spans="1:34" ht="15.75" customHeight="1" x14ac:dyDescent="0.25">
      <c r="A101" s="30" t="s">
        <v>100</v>
      </c>
      <c r="B101" s="28">
        <v>-50276617.679999992</v>
      </c>
      <c r="C101" s="28">
        <v>-103744703.24000001</v>
      </c>
      <c r="D101" s="28">
        <v>-58449803.158853129</v>
      </c>
      <c r="E101" s="28">
        <v>-47711123.530000001</v>
      </c>
      <c r="F101" s="28">
        <v>-55485486.714058228</v>
      </c>
      <c r="G101" s="28">
        <v>-68759657.533140004</v>
      </c>
      <c r="H101" s="28">
        <v>-76072485.382855475</v>
      </c>
      <c r="I101" s="28">
        <v>-54716848.357116759</v>
      </c>
      <c r="J101" s="28">
        <v>-59798946.911504552</v>
      </c>
      <c r="K101" s="28">
        <v>-62085039.974098496</v>
      </c>
      <c r="L101" s="28">
        <v>-61162761.825143985</v>
      </c>
      <c r="M101" s="28">
        <v>-71695905.310369134</v>
      </c>
      <c r="N101" s="28">
        <v>-61336057.218779452</v>
      </c>
      <c r="O101" s="28">
        <v>-55175112.143339247</v>
      </c>
      <c r="P101" s="28">
        <v>-55227902.71017918</v>
      </c>
      <c r="R101" s="54"/>
      <c r="S101" s="28">
        <v>-41550.923702479333</v>
      </c>
      <c r="T101" s="28">
        <v>-84345.287186991874</v>
      </c>
      <c r="U101" s="28">
        <v>-48708.169299044275</v>
      </c>
      <c r="V101" s="28">
        <v>-40433.155533898302</v>
      </c>
      <c r="W101" s="28">
        <v>-47832.316132808817</v>
      </c>
      <c r="X101" s="28">
        <v>-54571.156772333328</v>
      </c>
      <c r="Y101" s="28">
        <v>-58517.296448350367</v>
      </c>
      <c r="Z101" s="28">
        <v>-42089.883351628276</v>
      </c>
      <c r="AA101" s="28">
        <v>-45999.189931926579</v>
      </c>
      <c r="AB101" s="28">
        <v>-47757.723056998846</v>
      </c>
      <c r="AC101" s="28">
        <v>-47048.278327033833</v>
      </c>
      <c r="AD101" s="28">
        <v>-55150.696392591643</v>
      </c>
      <c r="AE101" s="28">
        <v>-47181.582475984193</v>
      </c>
      <c r="AF101" s="28">
        <v>-42442.393956414802</v>
      </c>
      <c r="AG101" s="28">
        <v>-42483.002084753214</v>
      </c>
      <c r="AH101" s="54"/>
    </row>
    <row r="102" spans="1:34" ht="15.75" customHeight="1" x14ac:dyDescent="0.25">
      <c r="A102" s="31" t="s">
        <v>101</v>
      </c>
      <c r="B102" s="19">
        <v>60370000</v>
      </c>
      <c r="C102" s="19">
        <v>70262000</v>
      </c>
      <c r="D102" s="19">
        <v>90968220</v>
      </c>
      <c r="E102" s="19">
        <v>67134215.599999994</v>
      </c>
      <c r="F102" s="19">
        <v>97135506</v>
      </c>
      <c r="G102" s="19">
        <v>89440756.799999997</v>
      </c>
      <c r="H102" s="19">
        <v>87880000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R102" s="54"/>
      <c r="S102" s="19">
        <v>49892.561983471074</v>
      </c>
      <c r="T102" s="19">
        <v>57123.577235772354</v>
      </c>
      <c r="U102" s="19">
        <v>75806.850000000006</v>
      </c>
      <c r="V102" s="19">
        <v>56893.403050847453</v>
      </c>
      <c r="W102" s="19">
        <v>83737.505172413803</v>
      </c>
      <c r="X102" s="19">
        <v>70984.727619047626</v>
      </c>
      <c r="Y102" s="19">
        <v>67600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54"/>
    </row>
    <row r="103" spans="1:34" ht="15.75" customHeight="1" x14ac:dyDescent="0.25">
      <c r="A103" s="31" t="s">
        <v>102</v>
      </c>
      <c r="B103" s="19">
        <v>-60370000</v>
      </c>
      <c r="C103" s="19">
        <v>-70262000</v>
      </c>
      <c r="D103" s="19">
        <v>-91718260.840000004</v>
      </c>
      <c r="E103" s="19">
        <v>-69748614.840000004</v>
      </c>
      <c r="F103" s="19">
        <v>-97046703.00999999</v>
      </c>
      <c r="G103" s="19">
        <v>-89153782.379999995</v>
      </c>
      <c r="H103" s="19">
        <v>-87880000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R103" s="54"/>
      <c r="S103" s="19">
        <v>-49892.561983471074</v>
      </c>
      <c r="T103" s="19">
        <v>-57123.577235772354</v>
      </c>
      <c r="U103" s="19">
        <v>-76431.884033333336</v>
      </c>
      <c r="V103" s="19">
        <v>-59108.995627118646</v>
      </c>
      <c r="W103" s="19">
        <v>-83660.950870689645</v>
      </c>
      <c r="X103" s="19">
        <v>-70756.970142857142</v>
      </c>
      <c r="Y103" s="19">
        <v>-67600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54"/>
    </row>
    <row r="104" spans="1:34" ht="15.75" customHeight="1" thickBot="1" x14ac:dyDescent="0.3">
      <c r="A104" s="32" t="s">
        <v>103</v>
      </c>
      <c r="B104" s="33">
        <v>0</v>
      </c>
      <c r="C104" s="33">
        <v>0</v>
      </c>
      <c r="D104" s="33">
        <v>-750040.84000000171</v>
      </c>
      <c r="E104" s="33">
        <v>-2614399.2400000058</v>
      </c>
      <c r="F104" s="33">
        <v>88802.990000009537</v>
      </c>
      <c r="G104" s="33">
        <v>286974.42000000551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R104" s="54"/>
      <c r="S104" s="58">
        <v>0</v>
      </c>
      <c r="T104" s="58">
        <v>0</v>
      </c>
      <c r="U104" s="58">
        <v>-625.03403333333335</v>
      </c>
      <c r="V104" s="58">
        <v>-2215.5925762711904</v>
      </c>
      <c r="W104" s="58">
        <v>76.554301724146171</v>
      </c>
      <c r="X104" s="58">
        <v>227.75747619048025</v>
      </c>
      <c r="Y104" s="58">
        <v>0</v>
      </c>
      <c r="Z104" s="58">
        <v>0</v>
      </c>
      <c r="AA104" s="58">
        <v>0</v>
      </c>
      <c r="AB104" s="58">
        <v>0</v>
      </c>
      <c r="AC104" s="58">
        <v>0</v>
      </c>
      <c r="AD104" s="58">
        <v>0</v>
      </c>
      <c r="AE104" s="58">
        <v>0</v>
      </c>
      <c r="AF104" s="58">
        <v>0</v>
      </c>
      <c r="AG104" s="58">
        <v>0</v>
      </c>
      <c r="AH104" s="54"/>
    </row>
    <row r="105" spans="1:34" ht="15.75" customHeight="1" x14ac:dyDescent="0.25">
      <c r="A105" s="34" t="s">
        <v>104</v>
      </c>
      <c r="B105" s="35">
        <v>27688182.780000016</v>
      </c>
      <c r="C105" s="35">
        <v>48230200.730000004</v>
      </c>
      <c r="D105" s="35">
        <v>38055493.55114685</v>
      </c>
      <c r="E105" s="35">
        <v>31704995.071146861</v>
      </c>
      <c r="F105" s="35">
        <v>21341755.565188654</v>
      </c>
      <c r="G105" s="35">
        <v>23654970.712748658</v>
      </c>
      <c r="H105" s="35">
        <v>7823657.5850931546</v>
      </c>
      <c r="I105" s="35">
        <v>13308616.551437393</v>
      </c>
      <c r="J105" s="35">
        <v>27593309.435792834</v>
      </c>
      <c r="K105" s="35">
        <v>43089793.629986323</v>
      </c>
      <c r="L105" s="35">
        <v>56639996.973134331</v>
      </c>
      <c r="M105" s="35">
        <v>61784504.192173183</v>
      </c>
      <c r="N105" s="35">
        <v>60634938.157201715</v>
      </c>
      <c r="O105" s="35">
        <v>65646317.197670475</v>
      </c>
      <c r="P105" s="35">
        <v>70604905.671299279</v>
      </c>
      <c r="Q105" s="44"/>
      <c r="R105" s="54"/>
      <c r="S105" s="59">
        <v>22882.795685950427</v>
      </c>
      <c r="T105" s="59">
        <v>39211.545308943096</v>
      </c>
      <c r="U105" s="59">
        <v>31712.911292622379</v>
      </c>
      <c r="V105" s="59">
        <v>26868.639890802428</v>
      </c>
      <c r="W105" s="59">
        <v>18398.065142404012</v>
      </c>
      <c r="X105" s="59">
        <v>18773.786279959251</v>
      </c>
      <c r="Y105" s="59">
        <v>6018.1981423793495</v>
      </c>
      <c r="Z105" s="59">
        <v>10237.397347259532</v>
      </c>
      <c r="AA105" s="59">
        <v>21225.622642917566</v>
      </c>
      <c r="AB105" s="59">
        <v>33145.995099989479</v>
      </c>
      <c r="AC105" s="59">
        <v>43569.228440872561</v>
      </c>
      <c r="AD105" s="59">
        <v>47526.541686287062</v>
      </c>
      <c r="AE105" s="59">
        <v>46642.260120924395</v>
      </c>
      <c r="AF105" s="59">
        <v>50497.167075131132</v>
      </c>
      <c r="AG105" s="59">
        <v>54311.465900999443</v>
      </c>
      <c r="AH105" s="54"/>
    </row>
    <row r="106" spans="1:34" ht="15.75" customHeight="1" x14ac:dyDescent="0.25">
      <c r="A106" s="36" t="s">
        <v>105</v>
      </c>
      <c r="B106" s="13">
        <v>132969.87999999523</v>
      </c>
      <c r="C106" s="13">
        <v>2496683.5299999844</v>
      </c>
      <c r="D106" s="13">
        <v>1404852.7811468621</v>
      </c>
      <c r="E106" s="13">
        <v>795413.18114686606</v>
      </c>
      <c r="F106" s="13">
        <v>747328.40518864139</v>
      </c>
      <c r="G106" s="13">
        <v>8727648.8627486434</v>
      </c>
      <c r="H106" s="13">
        <v>-25480664.264906839</v>
      </c>
      <c r="I106" s="13">
        <v>-19995705.298562597</v>
      </c>
      <c r="J106" s="13">
        <v>-5711012.4142071614</v>
      </c>
      <c r="K106" s="13">
        <v>9785471.7799863331</v>
      </c>
      <c r="L106" s="13">
        <v>23335675.12313433</v>
      </c>
      <c r="M106" s="13">
        <v>28480182.342173174</v>
      </c>
      <c r="N106" s="13">
        <v>27330616.307201724</v>
      </c>
      <c r="O106" s="13">
        <v>32341995.347670473</v>
      </c>
      <c r="P106" s="13">
        <v>37300583.8212993</v>
      </c>
      <c r="R106" s="54"/>
      <c r="S106" s="13">
        <v>109.89246280991341</v>
      </c>
      <c r="T106" s="13">
        <v>2029.8240081300685</v>
      </c>
      <c r="U106" s="13">
        <v>1170.7106509557184</v>
      </c>
      <c r="V106" s="13">
        <v>674.07896707361533</v>
      </c>
      <c r="W106" s="13">
        <v>644.24862516262192</v>
      </c>
      <c r="X106" s="13">
        <v>6926.7054466259078</v>
      </c>
      <c r="Y106" s="13">
        <v>-19600.510973005261</v>
      </c>
      <c r="Z106" s="13">
        <v>-15381.311768125077</v>
      </c>
      <c r="AA106" s="13">
        <v>-4393.0864724670473</v>
      </c>
      <c r="AB106" s="13">
        <v>7527.2859846048714</v>
      </c>
      <c r="AC106" s="13">
        <v>17950.519325487945</v>
      </c>
      <c r="AD106" s="13">
        <v>21907.832570902443</v>
      </c>
      <c r="AE106" s="13">
        <v>21023.55100553979</v>
      </c>
      <c r="AF106" s="13">
        <v>24878.45795974652</v>
      </c>
      <c r="AG106" s="13">
        <v>28692.756785614845</v>
      </c>
      <c r="AH106" s="54"/>
    </row>
    <row r="107" spans="1:34" ht="15.75" customHeight="1" x14ac:dyDescent="0.25">
      <c r="A107" s="36" t="s">
        <v>133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R107" s="54"/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54"/>
    </row>
    <row r="108" spans="1:34" ht="15.75" customHeight="1" x14ac:dyDescent="0.25">
      <c r="A108" s="36" t="s">
        <v>106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R108" s="54"/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54"/>
    </row>
    <row r="109" spans="1:34" ht="15.75" customHeight="1" x14ac:dyDescent="0.25">
      <c r="A109" s="36" t="s">
        <v>134</v>
      </c>
      <c r="B109" s="13">
        <v>27547512.899999999</v>
      </c>
      <c r="C109" s="13">
        <v>45725817.200000003</v>
      </c>
      <c r="D109" s="13">
        <v>36642940.769999996</v>
      </c>
      <c r="E109" s="13">
        <v>30901881.889999993</v>
      </c>
      <c r="F109" s="13">
        <v>20586727.16</v>
      </c>
      <c r="G109" s="13">
        <v>14919621.849999994</v>
      </c>
      <c r="H109" s="13">
        <v>33299621.849999994</v>
      </c>
      <c r="I109" s="13">
        <v>33299621.849999994</v>
      </c>
      <c r="J109" s="13">
        <v>33299621.849999994</v>
      </c>
      <c r="K109" s="13">
        <v>33299621.849999994</v>
      </c>
      <c r="L109" s="13">
        <v>33299621.849999994</v>
      </c>
      <c r="M109" s="13">
        <v>33299621.849999994</v>
      </c>
      <c r="N109" s="13">
        <v>33299621.849999994</v>
      </c>
      <c r="O109" s="13">
        <v>33299621.849999994</v>
      </c>
      <c r="P109" s="13">
        <v>33299621.849999994</v>
      </c>
      <c r="R109" s="54"/>
      <c r="S109" s="13">
        <v>22766.539586776857</v>
      </c>
      <c r="T109" s="13">
        <v>37175.461138211387</v>
      </c>
      <c r="U109" s="13">
        <v>30535.783974999995</v>
      </c>
      <c r="V109" s="13">
        <v>26188.035499999994</v>
      </c>
      <c r="W109" s="13">
        <v>17747.178586206897</v>
      </c>
      <c r="X109" s="13">
        <v>11840.969722222217</v>
      </c>
      <c r="Y109" s="13">
        <v>25615.093730769226</v>
      </c>
      <c r="Z109" s="13">
        <v>25615.093730769226</v>
      </c>
      <c r="AA109" s="13">
        <v>25615.093730769226</v>
      </c>
      <c r="AB109" s="13">
        <v>25615.093730769226</v>
      </c>
      <c r="AC109" s="13">
        <v>25615.093730769226</v>
      </c>
      <c r="AD109" s="13">
        <v>25615.093730769226</v>
      </c>
      <c r="AE109" s="13">
        <v>25615.093730769226</v>
      </c>
      <c r="AF109" s="13">
        <v>25615.093730769226</v>
      </c>
      <c r="AG109" s="13">
        <v>25615.093730769226</v>
      </c>
      <c r="AH109" s="54"/>
    </row>
    <row r="110" spans="1:34" ht="15.75" customHeight="1" thickBot="1" x14ac:dyDescent="0.3">
      <c r="A110" s="37" t="s">
        <v>107</v>
      </c>
      <c r="B110" s="38">
        <v>7700</v>
      </c>
      <c r="C110" s="38">
        <v>7700</v>
      </c>
      <c r="D110" s="38">
        <v>7700</v>
      </c>
      <c r="E110" s="38">
        <v>7700</v>
      </c>
      <c r="F110" s="38">
        <v>7700</v>
      </c>
      <c r="G110" s="38">
        <v>7700</v>
      </c>
      <c r="H110" s="38">
        <v>4700</v>
      </c>
      <c r="I110" s="38">
        <v>4700</v>
      </c>
      <c r="J110" s="38">
        <v>4700</v>
      </c>
      <c r="K110" s="38">
        <v>4700</v>
      </c>
      <c r="L110" s="38">
        <v>4700</v>
      </c>
      <c r="M110" s="38">
        <v>4700</v>
      </c>
      <c r="N110" s="38">
        <v>4700</v>
      </c>
      <c r="O110" s="38">
        <v>4700</v>
      </c>
      <c r="P110" s="38">
        <v>4700</v>
      </c>
      <c r="R110" s="54"/>
      <c r="S110" s="38">
        <v>6.3636363636363633</v>
      </c>
      <c r="T110" s="38">
        <v>6.2601626016260159</v>
      </c>
      <c r="U110" s="38">
        <v>6.416666666666667</v>
      </c>
      <c r="V110" s="38">
        <v>6.5254237288135597</v>
      </c>
      <c r="W110" s="38">
        <v>6.6379310344827589</v>
      </c>
      <c r="X110" s="38">
        <v>6.1111111111111107</v>
      </c>
      <c r="Y110" s="38">
        <v>3.6153846153846154</v>
      </c>
      <c r="Z110" s="38">
        <v>3.6153846153846154</v>
      </c>
      <c r="AA110" s="38">
        <v>3.6153846153846154</v>
      </c>
      <c r="AB110" s="38">
        <v>3.6153846153846154</v>
      </c>
      <c r="AC110" s="38">
        <v>3.6153846153846154</v>
      </c>
      <c r="AD110" s="38">
        <v>3.6153846153846154</v>
      </c>
      <c r="AE110" s="38">
        <v>3.6153846153846154</v>
      </c>
      <c r="AF110" s="38">
        <v>3.6153846153846154</v>
      </c>
      <c r="AG110" s="38">
        <v>3.6153846153846154</v>
      </c>
      <c r="AH110" s="54"/>
    </row>
    <row r="111" spans="1:34" ht="15" customHeight="1" x14ac:dyDescent="0.25">
      <c r="R111" s="54"/>
      <c r="AH111" s="54"/>
    </row>
    <row r="112" spans="1:34" ht="15.75" customHeight="1" thickBot="1" x14ac:dyDescent="0.3">
      <c r="A112" s="39"/>
      <c r="L112" s="60"/>
      <c r="M112" s="60"/>
      <c r="N112" s="60"/>
      <c r="O112" s="60"/>
      <c r="P112" s="60"/>
      <c r="R112" s="54"/>
      <c r="AC112" s="44"/>
      <c r="AH112" s="54"/>
    </row>
    <row r="113" spans="1:34" ht="15.75" customHeight="1" x14ac:dyDescent="0.25">
      <c r="A113" s="40" t="s">
        <v>108</v>
      </c>
      <c r="B113" s="41">
        <v>17400329.219999995</v>
      </c>
      <c r="C113" s="41">
        <v>20992175.799999982</v>
      </c>
      <c r="D113" s="41">
        <v>27014109.049999982</v>
      </c>
      <c r="E113" s="41">
        <v>20800398.061146855</v>
      </c>
      <c r="F113" s="41">
        <v>19289367.112257969</v>
      </c>
      <c r="G113" s="41">
        <v>17918172.785188638</v>
      </c>
      <c r="H113" s="41">
        <v>7823657.5850931546</v>
      </c>
      <c r="I113" s="41">
        <v>995900.21581771143</v>
      </c>
      <c r="J113" s="41">
        <v>6666925.374441687</v>
      </c>
      <c r="K113" s="41">
        <v>12870372.730738465</v>
      </c>
      <c r="L113" s="41">
        <v>27495560.13602075</v>
      </c>
      <c r="M113" s="41">
        <v>42474429.736732803</v>
      </c>
      <c r="N113" s="41">
        <v>27179001.465591922</v>
      </c>
      <c r="O113" s="41">
        <v>32190380.506060682</v>
      </c>
      <c r="P113" s="41">
        <v>37148968.979689494</v>
      </c>
      <c r="R113" s="54"/>
      <c r="S113" s="41">
        <v>14380.437371900822</v>
      </c>
      <c r="T113" s="41">
        <v>17066.80959349592</v>
      </c>
      <c r="U113" s="41">
        <v>22511.757541666651</v>
      </c>
      <c r="V113" s="41">
        <v>17627.455984022759</v>
      </c>
      <c r="W113" s="41">
        <v>16628.764751946524</v>
      </c>
      <c r="X113" s="41">
        <v>14220.772051737014</v>
      </c>
      <c r="Y113" s="41">
        <v>6018.1981423793495</v>
      </c>
      <c r="Z113" s="41">
        <v>766.07708909054725</v>
      </c>
      <c r="AA113" s="41">
        <v>5128.4041341859129</v>
      </c>
      <c r="AB113" s="41">
        <v>9900.286715952665</v>
      </c>
      <c r="AC113" s="41">
        <v>21150.430873862115</v>
      </c>
      <c r="AD113" s="41">
        <v>32672.638259025232</v>
      </c>
      <c r="AE113" s="41">
        <v>20906.924204301478</v>
      </c>
      <c r="AF113" s="41">
        <v>24761.831158508216</v>
      </c>
      <c r="AG113" s="41">
        <v>28576.129984376534</v>
      </c>
      <c r="AH113" s="54"/>
    </row>
    <row r="114" spans="1:34" ht="15.75" customHeight="1" x14ac:dyDescent="0.25">
      <c r="A114" s="42" t="s">
        <v>109</v>
      </c>
      <c r="B114" s="43">
        <v>9391954.0800000131</v>
      </c>
      <c r="C114" s="43">
        <v>20542017.95000001</v>
      </c>
      <c r="D114" s="43">
        <v>-10171698.778853133</v>
      </c>
      <c r="E114" s="43">
        <v>-6339211.0799999982</v>
      </c>
      <c r="F114" s="43">
        <v>-10355576.505958207</v>
      </c>
      <c r="G114" s="43">
        <v>2271065.1475600153</v>
      </c>
      <c r="H114" s="43">
        <v>-15846440.327655483</v>
      </c>
      <c r="I114" s="43">
        <v>5484958.9663442383</v>
      </c>
      <c r="J114" s="43">
        <v>14284692.884355437</v>
      </c>
      <c r="K114" s="43">
        <v>15496484.19419349</v>
      </c>
      <c r="L114" s="43">
        <v>13550203.343148001</v>
      </c>
      <c r="M114" s="43">
        <v>5144507.219038859</v>
      </c>
      <c r="N114" s="43">
        <v>-1149566.0349714532</v>
      </c>
      <c r="O114" s="43">
        <v>5011379.0404687524</v>
      </c>
      <c r="P114" s="43">
        <v>4958588.4736288115</v>
      </c>
      <c r="R114" s="54"/>
      <c r="S114" s="43">
        <v>7761.9455206611674</v>
      </c>
      <c r="T114" s="43">
        <v>16700.827601626028</v>
      </c>
      <c r="U114" s="43">
        <v>-8476.4156490442729</v>
      </c>
      <c r="V114" s="43">
        <v>-5372.2127796610112</v>
      </c>
      <c r="W114" s="43">
        <v>-8927.2211258260395</v>
      </c>
      <c r="X114" s="43">
        <v>1802.4326567936623</v>
      </c>
      <c r="Y114" s="43">
        <v>-12189.56948281191</v>
      </c>
      <c r="Z114" s="43">
        <v>4219.1992048801822</v>
      </c>
      <c r="AA114" s="43">
        <v>10988.225295658031</v>
      </c>
      <c r="AB114" s="43">
        <v>11920.372457071913</v>
      </c>
      <c r="AC114" s="43">
        <v>10423.233340883075</v>
      </c>
      <c r="AD114" s="43">
        <v>3957.3132454145089</v>
      </c>
      <c r="AE114" s="43">
        <v>-884.28156536266033</v>
      </c>
      <c r="AF114" s="43">
        <v>3854.90695420673</v>
      </c>
      <c r="AG114" s="43">
        <v>3814.2988258683108</v>
      </c>
      <c r="AH114" s="54"/>
    </row>
    <row r="115" spans="1:34" ht="15.75" customHeight="1" x14ac:dyDescent="0.25"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AC115" s="44"/>
    </row>
    <row r="116" spans="1:34" ht="15.75" customHeight="1" x14ac:dyDescent="0.25">
      <c r="B116" s="44">
        <v>0</v>
      </c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AC116" s="44"/>
    </row>
    <row r="117" spans="1:34" ht="15.75" customHeight="1" x14ac:dyDescent="0.25"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AC117" s="44"/>
    </row>
    <row r="118" spans="1:34" ht="15.75" customHeight="1" x14ac:dyDescent="0.25"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</row>
    <row r="119" spans="1:34" ht="15.75" customHeight="1" x14ac:dyDescent="0.25"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</row>
    <row r="120" spans="1:34" ht="15.75" customHeight="1" x14ac:dyDescent="0.25">
      <c r="A120" s="45" t="s">
        <v>110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R120" s="54"/>
      <c r="S120" s="46">
        <v>0</v>
      </c>
      <c r="T120" s="46">
        <v>0</v>
      </c>
      <c r="U120" s="46">
        <v>0</v>
      </c>
      <c r="V120" s="46">
        <v>0</v>
      </c>
      <c r="W120" s="46">
        <v>0</v>
      </c>
      <c r="X120" s="46">
        <v>0</v>
      </c>
      <c r="Y120" s="46">
        <v>0</v>
      </c>
      <c r="Z120" s="46">
        <v>0</v>
      </c>
      <c r="AA120" s="46">
        <v>0</v>
      </c>
      <c r="AB120" s="46">
        <v>0</v>
      </c>
      <c r="AC120" s="46">
        <v>0</v>
      </c>
      <c r="AD120" s="46">
        <v>0</v>
      </c>
      <c r="AE120" s="46">
        <v>0</v>
      </c>
      <c r="AF120" s="46">
        <v>0</v>
      </c>
      <c r="AG120" s="46">
        <v>0</v>
      </c>
      <c r="AH120" s="54"/>
    </row>
    <row r="121" spans="1:34" ht="15.75" customHeight="1" x14ac:dyDescent="0.25">
      <c r="A121" s="45" t="s">
        <v>110</v>
      </c>
      <c r="B121" s="46">
        <v>0</v>
      </c>
      <c r="C121" s="46">
        <v>0</v>
      </c>
      <c r="D121" s="46">
        <v>0</v>
      </c>
      <c r="E121" s="46">
        <v>0</v>
      </c>
      <c r="F121" s="46">
        <v>0</v>
      </c>
      <c r="G121" s="46">
        <v>0</v>
      </c>
      <c r="H121" s="46">
        <v>0</v>
      </c>
      <c r="I121" s="46">
        <v>0</v>
      </c>
      <c r="J121" s="46">
        <v>0</v>
      </c>
      <c r="K121" s="46">
        <v>0</v>
      </c>
      <c r="L121" s="46">
        <v>0</v>
      </c>
      <c r="M121" s="46">
        <v>0</v>
      </c>
      <c r="N121" s="46">
        <v>0</v>
      </c>
      <c r="O121" s="46">
        <v>0</v>
      </c>
      <c r="P121" s="46">
        <v>0</v>
      </c>
      <c r="R121" s="54"/>
      <c r="S121" s="46">
        <v>0</v>
      </c>
      <c r="T121" s="46">
        <v>0</v>
      </c>
      <c r="U121" s="46">
        <v>0</v>
      </c>
      <c r="V121" s="46">
        <v>0</v>
      </c>
      <c r="W121" s="46">
        <v>0</v>
      </c>
      <c r="X121" s="46">
        <v>0</v>
      </c>
      <c r="Y121" s="46">
        <v>0</v>
      </c>
      <c r="Z121" s="46">
        <v>0</v>
      </c>
      <c r="AA121" s="46">
        <v>0</v>
      </c>
      <c r="AB121" s="46">
        <v>0</v>
      </c>
      <c r="AC121" s="46">
        <v>0</v>
      </c>
      <c r="AD121" s="46">
        <v>0</v>
      </c>
      <c r="AE121" s="46">
        <v>0</v>
      </c>
      <c r="AF121" s="46">
        <v>0</v>
      </c>
      <c r="AG121" s="46">
        <v>0</v>
      </c>
      <c r="AH121" s="54"/>
    </row>
    <row r="122" spans="1:34" ht="15.75" customHeight="1" x14ac:dyDescent="0.25"/>
    <row r="123" spans="1:34" ht="15.75" customHeight="1" x14ac:dyDescent="0.25"/>
    <row r="124" spans="1:34" ht="15.75" customHeight="1" x14ac:dyDescent="0.25"/>
    <row r="125" spans="1:34" ht="15.75" customHeight="1" x14ac:dyDescent="0.25"/>
    <row r="126" spans="1:34" ht="15.75" customHeight="1" x14ac:dyDescent="0.25"/>
    <row r="127" spans="1:34" ht="15.75" customHeight="1" x14ac:dyDescent="0.25"/>
    <row r="128" spans="1:34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spans="3:3" ht="15.75" customHeight="1" x14ac:dyDescent="0.25"/>
    <row r="146" spans="3:3" ht="15.75" customHeight="1" x14ac:dyDescent="0.25">
      <c r="C146" s="44"/>
    </row>
    <row r="147" spans="3:3" ht="15.75" customHeight="1" x14ac:dyDescent="0.25"/>
    <row r="148" spans="3:3" ht="15.75" customHeight="1" x14ac:dyDescent="0.25">
      <c r="C148" s="49"/>
    </row>
    <row r="149" spans="3:3" ht="15.75" customHeight="1" x14ac:dyDescent="0.25"/>
    <row r="150" spans="3:3" ht="15.75" customHeight="1" x14ac:dyDescent="0.25"/>
    <row r="151" spans="3:3" ht="15.75" customHeight="1" x14ac:dyDescent="0.25"/>
    <row r="152" spans="3:3" ht="15.75" customHeight="1" x14ac:dyDescent="0.25"/>
    <row r="153" spans="3:3" ht="15.75" customHeight="1" x14ac:dyDescent="0.25"/>
    <row r="154" spans="3:3" ht="15.75" customHeight="1" x14ac:dyDescent="0.25"/>
    <row r="155" spans="3:3" ht="15.75" customHeight="1" x14ac:dyDescent="0.25"/>
    <row r="156" spans="3:3" ht="15.75" customHeight="1" x14ac:dyDescent="0.25"/>
    <row r="157" spans="3:3" ht="15.75" customHeight="1" x14ac:dyDescent="0.25"/>
    <row r="158" spans="3:3" ht="15.75" customHeight="1" x14ac:dyDescent="0.25"/>
    <row r="159" spans="3:3" ht="15.75" customHeight="1" x14ac:dyDescent="0.25"/>
    <row r="160" spans="3:3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  <row r="996" customFormat="1" ht="15.75" customHeight="1" x14ac:dyDescent="0.25"/>
    <row r="997" customFormat="1" ht="15.75" customHeight="1" x14ac:dyDescent="0.25"/>
    <row r="998" customFormat="1" ht="15.75" customHeight="1" x14ac:dyDescent="0.25"/>
    <row r="999" customFormat="1" ht="15.75" customHeight="1" x14ac:dyDescent="0.25"/>
    <row r="1000" customFormat="1" ht="15.75" customHeight="1" x14ac:dyDescent="0.25"/>
    <row r="1001" customFormat="1" ht="15.75" customHeight="1" x14ac:dyDescent="0.25"/>
    <row r="1002" customFormat="1" ht="15.75" customHeight="1" x14ac:dyDescent="0.25"/>
    <row r="1003" customFormat="1" ht="15.75" customHeight="1" x14ac:dyDescent="0.25"/>
    <row r="1004" customFormat="1" ht="15.75" customHeight="1" x14ac:dyDescent="0.25"/>
    <row r="1005" customFormat="1" ht="15.75" customHeight="1" x14ac:dyDescent="0.25"/>
    <row r="1006" customFormat="1" ht="15.75" customHeight="1" x14ac:dyDescent="0.25"/>
    <row r="1007" customFormat="1" ht="15.75" customHeight="1" x14ac:dyDescent="0.25"/>
    <row r="1008" customFormat="1" x14ac:dyDescent="0.25"/>
    <row r="1009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858EE-54FD-42A3-B5A5-E780C00F51C1}">
  <dimension ref="A1:I992"/>
  <sheetViews>
    <sheetView showGridLines="0" showZeros="0" tabSelected="1" workbookViewId="0">
      <pane xSplit="1" ySplit="10" topLeftCell="B98" activePane="bottomRight" state="frozen"/>
      <selection pane="topRight" activeCell="B1" sqref="B1"/>
      <selection pane="bottomLeft" activeCell="A11" sqref="A11"/>
      <selection pane="bottomRight" activeCell="F101" sqref="F101"/>
    </sheetView>
  </sheetViews>
  <sheetFormatPr baseColWidth="10" defaultColWidth="14.42578125" defaultRowHeight="15" x14ac:dyDescent="0.25"/>
  <cols>
    <col min="1" max="1" width="52" customWidth="1"/>
    <col min="2" max="3" width="19.28515625" customWidth="1"/>
    <col min="4" max="4" width="8.7109375" customWidth="1"/>
    <col min="5" max="5" width="15" bestFit="1" customWidth="1"/>
    <col min="8" max="8" width="15.42578125" customWidth="1"/>
  </cols>
  <sheetData>
    <row r="1" spans="1:9" ht="15" customHeight="1" thickBot="1" x14ac:dyDescent="0.3">
      <c r="A1" s="1" t="str">
        <f>+Input!A1</f>
        <v>SRL</v>
      </c>
      <c r="B1" s="2"/>
      <c r="C1" s="2"/>
      <c r="D1" s="2"/>
      <c r="E1" s="2"/>
      <c r="H1" s="2"/>
    </row>
    <row r="2" spans="1:9" ht="19.5" thickBot="1" x14ac:dyDescent="0.3">
      <c r="A2" s="3"/>
      <c r="B2" s="4"/>
      <c r="C2" s="4"/>
      <c r="D2" s="66"/>
      <c r="E2" s="66"/>
      <c r="H2" s="2"/>
      <c r="I2" s="77"/>
    </row>
    <row r="3" spans="1:9" s="53" customFormat="1" ht="16.5" thickBot="1" x14ac:dyDescent="0.3">
      <c r="A3" s="5" t="str">
        <f>+Input!A3</f>
        <v>Pesos</v>
      </c>
      <c r="B3" s="62">
        <f>+Input!G3</f>
        <v>45838</v>
      </c>
      <c r="C3" s="62">
        <f>+Input!H3</f>
        <v>45869</v>
      </c>
      <c r="D3" s="6" t="s">
        <v>128</v>
      </c>
      <c r="E3" s="6"/>
      <c r="F3"/>
      <c r="H3" s="63"/>
      <c r="I3" s="77"/>
    </row>
    <row r="4" spans="1:9" x14ac:dyDescent="0.25">
      <c r="A4" s="7" t="str">
        <f>+Input!A4</f>
        <v>Concept</v>
      </c>
      <c r="B4">
        <f>+Input!J4</f>
        <v>0</v>
      </c>
      <c r="C4">
        <f>+Input!G4</f>
        <v>0</v>
      </c>
      <c r="H4" s="2"/>
      <c r="I4" s="77"/>
    </row>
    <row r="5" spans="1:9" hidden="1" x14ac:dyDescent="0.25">
      <c r="A5" s="10" t="str">
        <f>+Input!A5</f>
        <v>Initial Balance - Banco Galicia</v>
      </c>
      <c r="B5" s="11">
        <f>+Input!J5</f>
        <v>-19995705.298562597</v>
      </c>
      <c r="C5" s="11">
        <f>+Input!G5</f>
        <v>789478.40518864128</v>
      </c>
      <c r="D5" s="11"/>
      <c r="E5" s="11"/>
      <c r="H5" s="2"/>
      <c r="I5" s="77"/>
    </row>
    <row r="6" spans="1:9" hidden="1" x14ac:dyDescent="0.25">
      <c r="A6" s="12" t="str">
        <f>+Input!A6</f>
        <v>Initial Balance - Banco Santander</v>
      </c>
      <c r="B6" s="13">
        <f>+Input!J6</f>
        <v>0</v>
      </c>
      <c r="C6" s="13">
        <f>+Input!G6</f>
        <v>0</v>
      </c>
      <c r="D6" s="13"/>
      <c r="E6" s="13"/>
      <c r="H6" s="2"/>
      <c r="I6" s="77"/>
    </row>
    <row r="7" spans="1:9" hidden="1" x14ac:dyDescent="0.25">
      <c r="A7" s="12" t="str">
        <f>+Input!A7</f>
        <v>Initial Balance - Caja Vacante</v>
      </c>
      <c r="B7" s="13">
        <f>+Input!J7</f>
        <v>0</v>
      </c>
      <c r="C7" s="13">
        <f>+Input!G7</f>
        <v>0</v>
      </c>
      <c r="D7" s="13"/>
      <c r="E7" s="13"/>
      <c r="H7" s="2"/>
      <c r="I7" s="77"/>
    </row>
    <row r="8" spans="1:9" hidden="1" x14ac:dyDescent="0.25">
      <c r="A8" s="12" t="str">
        <f>+Input!A8</f>
        <v>Initial Balance - Fondo de Inversión</v>
      </c>
      <c r="B8" s="13">
        <f>+Input!J8</f>
        <v>33299621.849999994</v>
      </c>
      <c r="C8" s="13">
        <f>+Input!G8</f>
        <v>20586727.16</v>
      </c>
      <c r="D8" s="13"/>
      <c r="E8" s="13"/>
      <c r="H8" s="2"/>
      <c r="I8" s="77"/>
    </row>
    <row r="9" spans="1:9" hidden="1" x14ac:dyDescent="0.25">
      <c r="A9" s="12" t="str">
        <f>+Input!A9</f>
        <v>Initial Balance - Caja de Efectivo Admin</v>
      </c>
      <c r="B9" s="13">
        <f>+Input!J9</f>
        <v>4700</v>
      </c>
      <c r="C9" s="13">
        <f>+Input!G9</f>
        <v>7700</v>
      </c>
      <c r="D9" s="13"/>
      <c r="E9" s="13"/>
      <c r="H9" s="2"/>
      <c r="I9" s="77"/>
    </row>
    <row r="10" spans="1:9" ht="15.75" thickBot="1" x14ac:dyDescent="0.3">
      <c r="A10" s="14" t="s">
        <v>10</v>
      </c>
      <c r="B10" s="15">
        <f>+Input!G10</f>
        <v>21383905.565188643</v>
      </c>
      <c r="C10" s="15">
        <f>+Input!H10</f>
        <v>23670097.912748639</v>
      </c>
      <c r="D10" s="76"/>
      <c r="E10" s="15"/>
      <c r="H10" s="2"/>
      <c r="I10" s="77"/>
    </row>
    <row r="11" spans="1:9" x14ac:dyDescent="0.25">
      <c r="A11" s="16" t="s">
        <v>11</v>
      </c>
      <c r="B11" s="17">
        <f>+Input!G11</f>
        <v>11111176.370000001</v>
      </c>
      <c r="C11" s="17">
        <f>+Input!H11</f>
        <v>5562869.8751999997</v>
      </c>
      <c r="D11" s="68">
        <f t="shared" ref="D11:D13" si="0">IF(ISERROR((C11-B11)/B11),0,(C11-B11)/B11)</f>
        <v>-0.49934465173105708</v>
      </c>
      <c r="E11" s="17">
        <f t="shared" ref="E11:E22" si="1">+C11-B11</f>
        <v>-5548306.4948000014</v>
      </c>
      <c r="H11" s="78"/>
      <c r="I11" s="77"/>
    </row>
    <row r="12" spans="1:9" x14ac:dyDescent="0.25">
      <c r="A12" s="18" t="s">
        <v>12</v>
      </c>
      <c r="B12" s="19">
        <f>+Input!G12</f>
        <v>36616761.030699998</v>
      </c>
      <c r="C12" s="19">
        <f>+Input!H12</f>
        <v>37505382.649999999</v>
      </c>
      <c r="D12" s="69">
        <f t="shared" si="0"/>
        <v>2.4268165569176579E-2</v>
      </c>
      <c r="E12" s="19">
        <f t="shared" si="1"/>
        <v>888621.61930000037</v>
      </c>
      <c r="H12" s="78"/>
      <c r="I12" s="77"/>
    </row>
    <row r="13" spans="1:9" x14ac:dyDescent="0.25">
      <c r="A13" s="18" t="s">
        <v>13</v>
      </c>
      <c r="B13" s="19">
        <f>+Input!G13</f>
        <v>17157792.530000001</v>
      </c>
      <c r="C13" s="19">
        <f>+Input!H13</f>
        <v>17157792.530000001</v>
      </c>
      <c r="D13" s="69">
        <f t="shared" si="0"/>
        <v>0</v>
      </c>
      <c r="E13" s="19">
        <f t="shared" si="1"/>
        <v>0</v>
      </c>
      <c r="H13" s="78"/>
      <c r="I13" s="77"/>
    </row>
    <row r="14" spans="1:9" x14ac:dyDescent="0.25">
      <c r="A14" s="18" t="s">
        <v>14</v>
      </c>
      <c r="B14" s="19">
        <f>+Input!G14</f>
        <v>0</v>
      </c>
      <c r="C14" s="19">
        <f>+Input!H14</f>
        <v>0</v>
      </c>
      <c r="D14" s="69">
        <f>IF(ISERROR((C14-B14)/B14),0,(C14-B14)/B14)</f>
        <v>0</v>
      </c>
      <c r="E14" s="19">
        <f t="shared" si="1"/>
        <v>0</v>
      </c>
      <c r="H14" s="2"/>
      <c r="I14" s="77"/>
    </row>
    <row r="15" spans="1:9" x14ac:dyDescent="0.25">
      <c r="A15" s="18" t="s">
        <v>15</v>
      </c>
      <c r="B15" s="19">
        <f>+Input!G15</f>
        <v>5236623.6400000006</v>
      </c>
      <c r="C15" s="19">
        <f>+Input!H15</f>
        <v>0</v>
      </c>
      <c r="D15" s="69">
        <f t="shared" ref="D15:D78" si="2">IF(ISERROR((C15-B15)/B15),0,(C15-B15)/B15)</f>
        <v>-1</v>
      </c>
      <c r="E15" s="19">
        <f t="shared" si="1"/>
        <v>-5236623.6400000006</v>
      </c>
      <c r="H15" s="78"/>
      <c r="I15" s="77"/>
    </row>
    <row r="16" spans="1:9" x14ac:dyDescent="0.25">
      <c r="A16" s="18" t="s">
        <v>131</v>
      </c>
      <c r="B16" s="19">
        <f>+Input!G16</f>
        <v>0</v>
      </c>
      <c r="C16" s="19">
        <f>+Input!H16</f>
        <v>0</v>
      </c>
      <c r="D16" s="69">
        <f t="shared" si="2"/>
        <v>0</v>
      </c>
      <c r="E16" s="19">
        <f t="shared" si="1"/>
        <v>0</v>
      </c>
      <c r="H16" s="2"/>
      <c r="I16" s="77"/>
    </row>
    <row r="17" spans="1:9" x14ac:dyDescent="0.25">
      <c r="A17" s="18" t="s">
        <v>17</v>
      </c>
      <c r="B17" s="19">
        <f>+Input!G17</f>
        <v>0</v>
      </c>
      <c r="C17" s="19">
        <f>+Input!H17</f>
        <v>0</v>
      </c>
      <c r="D17" s="69">
        <f t="shared" si="2"/>
        <v>0</v>
      </c>
      <c r="E17" s="19">
        <f t="shared" si="1"/>
        <v>0</v>
      </c>
      <c r="H17" s="2"/>
      <c r="I17" s="77"/>
    </row>
    <row r="18" spans="1:9" x14ac:dyDescent="0.25">
      <c r="A18" s="18" t="s">
        <v>18</v>
      </c>
      <c r="B18" s="19">
        <f>+Input!G18</f>
        <v>3500</v>
      </c>
      <c r="C18" s="19">
        <f>+Input!H18</f>
        <v>0</v>
      </c>
      <c r="D18" s="69">
        <f t="shared" si="2"/>
        <v>-1</v>
      </c>
      <c r="E18" s="19">
        <f t="shared" si="1"/>
        <v>-3500</v>
      </c>
      <c r="H18" s="2"/>
      <c r="I18" s="77"/>
    </row>
    <row r="19" spans="1:9" x14ac:dyDescent="0.25">
      <c r="A19" s="18" t="s">
        <v>19</v>
      </c>
      <c r="B19" s="19">
        <f>+Input!G19</f>
        <v>0</v>
      </c>
      <c r="C19" s="19">
        <f>+Input!H19</f>
        <v>0</v>
      </c>
      <c r="D19" s="69">
        <f t="shared" si="2"/>
        <v>0</v>
      </c>
      <c r="E19" s="19">
        <f t="shared" si="1"/>
        <v>0</v>
      </c>
      <c r="H19" s="2"/>
      <c r="I19" s="77"/>
    </row>
    <row r="20" spans="1:9" x14ac:dyDescent="0.25">
      <c r="A20" s="20" t="s">
        <v>20</v>
      </c>
      <c r="B20" s="21">
        <f>+Input!G20</f>
        <v>70125853.570700005</v>
      </c>
      <c r="C20" s="21">
        <f>+Input!H20</f>
        <v>60226045.055199996</v>
      </c>
      <c r="D20" s="70">
        <f t="shared" si="2"/>
        <v>-0.14117202160711165</v>
      </c>
      <c r="E20" s="21"/>
      <c r="H20" s="2"/>
      <c r="I20" s="77"/>
    </row>
    <row r="21" spans="1:9" x14ac:dyDescent="0.25">
      <c r="A21" s="18" t="s">
        <v>21</v>
      </c>
      <c r="B21" s="19">
        <f>+Input!G21</f>
        <v>458666.69</v>
      </c>
      <c r="C21" s="19">
        <f>+Input!H21</f>
        <v>0</v>
      </c>
      <c r="D21" s="69">
        <f t="shared" si="2"/>
        <v>-1</v>
      </c>
      <c r="E21" s="19">
        <f t="shared" si="1"/>
        <v>-458666.69</v>
      </c>
      <c r="H21" s="2"/>
      <c r="I21" s="77"/>
    </row>
    <row r="22" spans="1:9" x14ac:dyDescent="0.25">
      <c r="A22" s="18" t="s">
        <v>22</v>
      </c>
      <c r="B22" s="19">
        <f>+Input!G22</f>
        <v>159228</v>
      </c>
      <c r="C22" s="19">
        <f>+Input!H22</f>
        <v>0</v>
      </c>
      <c r="D22" s="69">
        <f t="shared" si="2"/>
        <v>-1</v>
      </c>
      <c r="E22" s="19">
        <f t="shared" si="1"/>
        <v>-159228</v>
      </c>
      <c r="H22" s="2"/>
      <c r="I22" s="77"/>
    </row>
    <row r="23" spans="1:9" x14ac:dyDescent="0.25">
      <c r="A23" s="20" t="s">
        <v>23</v>
      </c>
      <c r="B23" s="21">
        <f>+Input!G23</f>
        <v>617894.68999999994</v>
      </c>
      <c r="C23" s="21">
        <f>+Input!H23</f>
        <v>0</v>
      </c>
      <c r="D23" s="70">
        <f t="shared" si="2"/>
        <v>-1</v>
      </c>
      <c r="E23" s="21"/>
      <c r="H23" s="2"/>
      <c r="I23" s="77"/>
    </row>
    <row r="24" spans="1:9" ht="15.75" customHeight="1" x14ac:dyDescent="0.25">
      <c r="A24" s="22" t="s">
        <v>24</v>
      </c>
      <c r="B24" s="23">
        <f>+Input!G24</f>
        <v>70743748.260700002</v>
      </c>
      <c r="C24" s="23">
        <f>+Input!H24</f>
        <v>60226045.055199996</v>
      </c>
      <c r="D24" s="71">
        <f t="shared" si="2"/>
        <v>-0.14867325331336542</v>
      </c>
      <c r="E24" s="23"/>
      <c r="H24" s="2"/>
      <c r="I24" s="77"/>
    </row>
    <row r="25" spans="1:9" ht="15.75" customHeight="1" x14ac:dyDescent="0.25">
      <c r="A25" s="18" t="s">
        <v>25</v>
      </c>
      <c r="B25" s="19">
        <f>+Input!G25</f>
        <v>-2320497.2000000002</v>
      </c>
      <c r="C25" s="19">
        <f>+Input!H25</f>
        <v>-2292688.88</v>
      </c>
      <c r="D25" s="69">
        <f t="shared" si="2"/>
        <v>-1.1983776580295074E-2</v>
      </c>
      <c r="E25" s="19">
        <f t="shared" ref="E25:E26" si="3">+C25-B25</f>
        <v>27808.320000000298</v>
      </c>
      <c r="H25" s="2"/>
      <c r="I25" s="77"/>
    </row>
    <row r="26" spans="1:9" ht="15.75" customHeight="1" x14ac:dyDescent="0.25">
      <c r="A26" s="18" t="s">
        <v>26</v>
      </c>
      <c r="B26" s="19">
        <f>+Input!G26</f>
        <v>0</v>
      </c>
      <c r="C26" s="19">
        <f>+Input!H26</f>
        <v>0</v>
      </c>
      <c r="D26" s="69">
        <f t="shared" si="2"/>
        <v>0</v>
      </c>
      <c r="E26" s="19">
        <f t="shared" si="3"/>
        <v>0</v>
      </c>
      <c r="H26" s="2"/>
      <c r="I26" s="77"/>
    </row>
    <row r="27" spans="1:9" ht="15.75" customHeight="1" x14ac:dyDescent="0.25">
      <c r="A27" s="24" t="s">
        <v>27</v>
      </c>
      <c r="B27" s="25">
        <f>+Input!G27</f>
        <v>-2320497.2000000002</v>
      </c>
      <c r="C27" s="25">
        <f>+Input!H27</f>
        <v>-2292688.88</v>
      </c>
      <c r="D27" s="72">
        <f t="shared" si="2"/>
        <v>-1.1983776580295074E-2</v>
      </c>
      <c r="E27" s="25"/>
      <c r="H27" s="2"/>
      <c r="I27" s="77"/>
    </row>
    <row r="28" spans="1:9" ht="15.75" customHeight="1" x14ac:dyDescent="0.25">
      <c r="A28" s="26" t="s">
        <v>28</v>
      </c>
      <c r="B28" s="19">
        <f>+Input!G28</f>
        <v>-822462</v>
      </c>
      <c r="C28" s="19">
        <f>+Input!H28</f>
        <v>-1756610</v>
      </c>
      <c r="D28" s="69">
        <f t="shared" si="2"/>
        <v>1.1357947236468069</v>
      </c>
      <c r="E28" s="19">
        <f t="shared" ref="E28:E36" si="4">+C28-B28</f>
        <v>-934148</v>
      </c>
      <c r="H28" s="2"/>
      <c r="I28" s="77"/>
    </row>
    <row r="29" spans="1:9" ht="15.75" customHeight="1" x14ac:dyDescent="0.25">
      <c r="A29" s="26" t="s">
        <v>29</v>
      </c>
      <c r="B29" s="19">
        <f>+Input!G29</f>
        <v>-60838.42</v>
      </c>
      <c r="C29" s="19">
        <f>+Input!H29</f>
        <v>-70748.990000000005</v>
      </c>
      <c r="D29" s="69">
        <f t="shared" si="2"/>
        <v>0.1628998583460913</v>
      </c>
      <c r="E29" s="19">
        <f t="shared" si="4"/>
        <v>-9910.570000000007</v>
      </c>
      <c r="H29" s="2"/>
      <c r="I29" s="77"/>
    </row>
    <row r="30" spans="1:9" ht="15.75" customHeight="1" x14ac:dyDescent="0.25">
      <c r="A30" s="26" t="s">
        <v>30</v>
      </c>
      <c r="B30" s="19">
        <f>+Input!G30</f>
        <v>-35000</v>
      </c>
      <c r="C30" s="19">
        <f>+Input!H30</f>
        <v>-35000</v>
      </c>
      <c r="D30" s="69">
        <f t="shared" si="2"/>
        <v>0</v>
      </c>
      <c r="E30" s="19">
        <f t="shared" si="4"/>
        <v>0</v>
      </c>
      <c r="H30" s="2"/>
      <c r="I30" s="77"/>
    </row>
    <row r="31" spans="1:9" ht="15.75" customHeight="1" x14ac:dyDescent="0.25">
      <c r="A31" s="26" t="s">
        <v>132</v>
      </c>
      <c r="B31" s="19">
        <f>+Input!G31</f>
        <v>0</v>
      </c>
      <c r="C31" s="19">
        <f>+Input!H31</f>
        <v>-6529563.9977777777</v>
      </c>
      <c r="D31" s="69">
        <f t="shared" si="2"/>
        <v>0</v>
      </c>
      <c r="E31" s="19">
        <f t="shared" si="4"/>
        <v>-6529563.9977777777</v>
      </c>
      <c r="H31" s="2"/>
      <c r="I31" s="77"/>
    </row>
    <row r="32" spans="1:9" ht="15.75" customHeight="1" x14ac:dyDescent="0.25">
      <c r="A32" s="26" t="s">
        <v>32</v>
      </c>
      <c r="B32" s="19">
        <f>+Input!G32</f>
        <v>0</v>
      </c>
      <c r="C32" s="19">
        <f>+Input!H32</f>
        <v>0</v>
      </c>
      <c r="D32" s="69">
        <f t="shared" si="2"/>
        <v>0</v>
      </c>
      <c r="E32" s="19">
        <f t="shared" si="4"/>
        <v>0</v>
      </c>
      <c r="H32" s="2"/>
      <c r="I32" s="77"/>
    </row>
    <row r="33" spans="1:9" ht="15.75" customHeight="1" x14ac:dyDescent="0.25">
      <c r="A33" s="26" t="s">
        <v>33</v>
      </c>
      <c r="B33" s="19">
        <f>+Input!G33</f>
        <v>-1082040</v>
      </c>
      <c r="C33" s="19">
        <f>+Input!H33</f>
        <v>0</v>
      </c>
      <c r="D33" s="69">
        <f t="shared" si="2"/>
        <v>-1</v>
      </c>
      <c r="E33" s="19">
        <f t="shared" si="4"/>
        <v>1082040</v>
      </c>
      <c r="H33" s="2"/>
      <c r="I33" s="77"/>
    </row>
    <row r="34" spans="1:9" ht="15.75" customHeight="1" x14ac:dyDescent="0.25">
      <c r="A34" s="26" t="s">
        <v>34</v>
      </c>
      <c r="B34" s="19">
        <f>+Input!G34</f>
        <v>0</v>
      </c>
      <c r="C34" s="19">
        <f>+Input!H34</f>
        <v>0</v>
      </c>
      <c r="D34" s="69">
        <f t="shared" si="2"/>
        <v>0</v>
      </c>
      <c r="E34" s="19">
        <f t="shared" si="4"/>
        <v>0</v>
      </c>
      <c r="H34" s="2"/>
      <c r="I34" s="77"/>
    </row>
    <row r="35" spans="1:9" ht="15.75" customHeight="1" x14ac:dyDescent="0.25">
      <c r="A35" s="26" t="s">
        <v>35</v>
      </c>
      <c r="B35" s="19">
        <f>+Input!G35</f>
        <v>0</v>
      </c>
      <c r="C35" s="19">
        <f>+Input!H35</f>
        <v>0</v>
      </c>
      <c r="D35" s="69">
        <f t="shared" si="2"/>
        <v>0</v>
      </c>
      <c r="E35" s="19">
        <f t="shared" si="4"/>
        <v>0</v>
      </c>
      <c r="H35" s="2"/>
      <c r="I35" s="77"/>
    </row>
    <row r="36" spans="1:9" ht="15.75" customHeight="1" x14ac:dyDescent="0.25">
      <c r="A36" s="26" t="s">
        <v>36</v>
      </c>
      <c r="B36" s="19">
        <f>+Input!G36</f>
        <v>0</v>
      </c>
      <c r="C36" s="19">
        <f>+Input!H36</f>
        <v>-5549000</v>
      </c>
      <c r="D36" s="69">
        <f t="shared" si="2"/>
        <v>0</v>
      </c>
      <c r="E36" s="19">
        <f t="shared" si="4"/>
        <v>-5549000</v>
      </c>
      <c r="H36" s="2"/>
      <c r="I36" s="77"/>
    </row>
    <row r="37" spans="1:9" ht="15.75" customHeight="1" x14ac:dyDescent="0.25">
      <c r="A37" s="24" t="s">
        <v>37</v>
      </c>
      <c r="B37" s="25">
        <f>+Input!G37</f>
        <v>-2000340.42</v>
      </c>
      <c r="C37" s="25">
        <f>+Input!H37</f>
        <v>-13940922.987777777</v>
      </c>
      <c r="D37" s="72">
        <f t="shared" si="2"/>
        <v>5.9692752535479823</v>
      </c>
      <c r="E37" s="25"/>
      <c r="H37" s="2"/>
      <c r="I37" s="77"/>
    </row>
    <row r="38" spans="1:9" ht="15.75" customHeight="1" x14ac:dyDescent="0.25">
      <c r="A38" s="18" t="s">
        <v>38</v>
      </c>
      <c r="B38" s="19">
        <f>+Input!G38</f>
        <v>-165567.38</v>
      </c>
      <c r="C38" s="19">
        <f>+Input!H38</f>
        <v>-165586.88</v>
      </c>
      <c r="D38" s="69">
        <f t="shared" si="2"/>
        <v>1.1777682294664565E-4</v>
      </c>
      <c r="E38" s="19">
        <f t="shared" ref="E38:E39" si="5">+C38-B38</f>
        <v>-19.5</v>
      </c>
      <c r="H38" s="2"/>
      <c r="I38" s="77"/>
    </row>
    <row r="39" spans="1:9" ht="15.75" customHeight="1" x14ac:dyDescent="0.25">
      <c r="A39" s="18" t="s">
        <v>39</v>
      </c>
      <c r="B39" s="19">
        <f>+Input!G39</f>
        <v>-17325.07</v>
      </c>
      <c r="C39" s="19">
        <f>+Input!H39</f>
        <v>-18257.91</v>
      </c>
      <c r="D39" s="69">
        <f t="shared" si="2"/>
        <v>5.3843361094644937E-2</v>
      </c>
      <c r="E39" s="19">
        <f t="shared" si="5"/>
        <v>-932.84000000000015</v>
      </c>
      <c r="H39" s="2"/>
      <c r="I39" s="77"/>
    </row>
    <row r="40" spans="1:9" ht="15.75" customHeight="1" x14ac:dyDescent="0.25">
      <c r="A40" s="24" t="s">
        <v>40</v>
      </c>
      <c r="B40" s="25">
        <f>+Input!G40</f>
        <v>-182892.45</v>
      </c>
      <c r="C40" s="25">
        <f>+Input!H40</f>
        <v>-183844.79</v>
      </c>
      <c r="D40" s="72">
        <f t="shared" si="2"/>
        <v>5.2071039564508892E-3</v>
      </c>
      <c r="E40" s="25"/>
      <c r="H40" s="2"/>
      <c r="I40" s="77"/>
    </row>
    <row r="41" spans="1:9" ht="15.75" customHeight="1" x14ac:dyDescent="0.25">
      <c r="A41" s="18" t="s">
        <v>41</v>
      </c>
      <c r="B41" s="19">
        <f>+Input!G41</f>
        <v>0</v>
      </c>
      <c r="C41" s="19">
        <f>+Input!H41</f>
        <v>0</v>
      </c>
      <c r="D41" s="69">
        <f t="shared" si="2"/>
        <v>0</v>
      </c>
      <c r="E41" s="19">
        <f t="shared" ref="E41:E50" si="6">+C41-B41</f>
        <v>0</v>
      </c>
      <c r="H41" s="2"/>
      <c r="I41" s="77"/>
    </row>
    <row r="42" spans="1:9" ht="15.75" customHeight="1" x14ac:dyDescent="0.25">
      <c r="A42" s="18" t="s">
        <v>42</v>
      </c>
      <c r="B42" s="19">
        <f>+Input!G42</f>
        <v>-51790</v>
      </c>
      <c r="C42" s="19">
        <f>+Input!H42</f>
        <v>-260000</v>
      </c>
      <c r="D42" s="69">
        <f t="shared" si="2"/>
        <v>4.0202741842054452</v>
      </c>
      <c r="E42" s="19">
        <f t="shared" si="6"/>
        <v>-208210</v>
      </c>
      <c r="H42" s="2"/>
      <c r="I42" s="77"/>
    </row>
    <row r="43" spans="1:9" ht="15.75" customHeight="1" x14ac:dyDescent="0.25">
      <c r="A43" s="18" t="s">
        <v>43</v>
      </c>
      <c r="B43" s="19">
        <f>+Input!G43</f>
        <v>-751707.0149999999</v>
      </c>
      <c r="C43" s="19">
        <f>+Input!H43</f>
        <v>-642573.19500000007</v>
      </c>
      <c r="D43" s="69">
        <f t="shared" si="2"/>
        <v>-0.14518132440203427</v>
      </c>
      <c r="E43" s="19">
        <f t="shared" si="6"/>
        <v>109133.81999999983</v>
      </c>
      <c r="H43" s="2"/>
      <c r="I43" s="77"/>
    </row>
    <row r="44" spans="1:9" ht="15.75" customHeight="1" x14ac:dyDescent="0.25">
      <c r="A44" s="18" t="s">
        <v>44</v>
      </c>
      <c r="B44" s="19">
        <f>+Input!G44</f>
        <v>0</v>
      </c>
      <c r="C44" s="19">
        <f>+Input!H44</f>
        <v>0</v>
      </c>
      <c r="D44" s="69">
        <f t="shared" si="2"/>
        <v>0</v>
      </c>
      <c r="E44" s="19">
        <f t="shared" si="6"/>
        <v>0</v>
      </c>
      <c r="H44" s="2"/>
      <c r="I44" s="77"/>
    </row>
    <row r="45" spans="1:9" ht="15.75" customHeight="1" x14ac:dyDescent="0.25">
      <c r="A45" s="18" t="s">
        <v>45</v>
      </c>
      <c r="B45" s="19">
        <f>+Input!G45</f>
        <v>-187136.88000000003</v>
      </c>
      <c r="C45" s="19">
        <f>+Input!H45</f>
        <v>-307324.88</v>
      </c>
      <c r="D45" s="69">
        <f t="shared" si="2"/>
        <v>0.64224646686425435</v>
      </c>
      <c r="E45" s="19">
        <f t="shared" si="6"/>
        <v>-120187.99999999997</v>
      </c>
      <c r="H45" s="2"/>
      <c r="I45" s="77"/>
    </row>
    <row r="46" spans="1:9" ht="15.75" customHeight="1" x14ac:dyDescent="0.25">
      <c r="A46" s="18" t="s">
        <v>46</v>
      </c>
      <c r="B46" s="19">
        <f>+Input!G46</f>
        <v>-266987.5</v>
      </c>
      <c r="C46" s="19">
        <f>+Input!H46</f>
        <v>-305514.80000000005</v>
      </c>
      <c r="D46" s="69">
        <f t="shared" si="2"/>
        <v>0.14430375953930444</v>
      </c>
      <c r="E46" s="19">
        <f t="shared" si="6"/>
        <v>-38527.300000000047</v>
      </c>
      <c r="H46" s="2"/>
      <c r="I46" s="77"/>
    </row>
    <row r="47" spans="1:9" ht="15.75" customHeight="1" x14ac:dyDescent="0.25">
      <c r="A47" s="18" t="s">
        <v>47</v>
      </c>
      <c r="B47" s="19">
        <f>+Input!G47</f>
        <v>-277916.66000000003</v>
      </c>
      <c r="C47" s="19">
        <f>+Input!H47</f>
        <v>-105366.66</v>
      </c>
      <c r="D47" s="69">
        <f t="shared" si="2"/>
        <v>-0.6208695801108145</v>
      </c>
      <c r="E47" s="19">
        <f t="shared" si="6"/>
        <v>172550.00000000003</v>
      </c>
      <c r="H47" s="2"/>
      <c r="I47" s="77"/>
    </row>
    <row r="48" spans="1:9" ht="15.75" customHeight="1" x14ac:dyDescent="0.25">
      <c r="A48" s="18" t="s">
        <v>48</v>
      </c>
      <c r="B48" s="19">
        <f>+Input!G48</f>
        <v>-36297.64</v>
      </c>
      <c r="C48" s="19">
        <f>+Input!H48</f>
        <v>-36296.980000000003</v>
      </c>
      <c r="D48" s="69">
        <f t="shared" si="2"/>
        <v>-1.8183000327189771E-5</v>
      </c>
      <c r="E48" s="19">
        <f t="shared" si="6"/>
        <v>0.6599999999962165</v>
      </c>
      <c r="H48" s="2"/>
      <c r="I48" s="77"/>
    </row>
    <row r="49" spans="1:9" ht="15.75" customHeight="1" x14ac:dyDescent="0.25">
      <c r="A49" s="18" t="s">
        <v>49</v>
      </c>
      <c r="B49" s="19">
        <f>+Input!G49</f>
        <v>-701218.625</v>
      </c>
      <c r="C49" s="19">
        <f>+Input!H49</f>
        <v>-444859.75</v>
      </c>
      <c r="D49" s="69">
        <f t="shared" si="2"/>
        <v>-0.3655905103775588</v>
      </c>
      <c r="E49" s="19">
        <f t="shared" si="6"/>
        <v>256358.875</v>
      </c>
      <c r="H49" s="2"/>
      <c r="I49" s="77"/>
    </row>
    <row r="50" spans="1:9" ht="15.75" customHeight="1" x14ac:dyDescent="0.25">
      <c r="A50" s="18" t="s">
        <v>50</v>
      </c>
      <c r="B50" s="19">
        <f>+Input!G50</f>
        <v>-771600</v>
      </c>
      <c r="C50" s="19">
        <f>+Input!H50</f>
        <v>-207000</v>
      </c>
      <c r="D50" s="69">
        <f t="shared" si="2"/>
        <v>-0.73172628304821152</v>
      </c>
      <c r="E50" s="19">
        <f t="shared" si="6"/>
        <v>564600</v>
      </c>
      <c r="H50" s="78"/>
      <c r="I50" s="77"/>
    </row>
    <row r="51" spans="1:9" ht="15.75" customHeight="1" x14ac:dyDescent="0.25">
      <c r="A51" s="24" t="s">
        <v>51</v>
      </c>
      <c r="B51" s="25">
        <f>+Input!G51</f>
        <v>-3044654.3200000003</v>
      </c>
      <c r="C51" s="25">
        <f>+Input!H51</f>
        <v>-2308936.2650000001</v>
      </c>
      <c r="D51" s="72">
        <f t="shared" si="2"/>
        <v>-0.24164255697835677</v>
      </c>
      <c r="E51" s="25"/>
      <c r="H51" s="2"/>
      <c r="I51" s="77"/>
    </row>
    <row r="52" spans="1:9" ht="15.75" customHeight="1" x14ac:dyDescent="0.25">
      <c r="A52" s="27" t="s">
        <v>52</v>
      </c>
      <c r="B52" s="28">
        <f>+Input!G52</f>
        <v>-7548384.3900000006</v>
      </c>
      <c r="C52" s="28">
        <f>+Input!H52</f>
        <v>-18726392.922777776</v>
      </c>
      <c r="D52" s="73">
        <f t="shared" si="2"/>
        <v>1.480847815273723</v>
      </c>
      <c r="E52" s="28"/>
      <c r="H52" s="2"/>
      <c r="I52" s="77"/>
    </row>
    <row r="53" spans="1:9" ht="15.75" customHeight="1" x14ac:dyDescent="0.25">
      <c r="A53" s="18" t="s">
        <v>53</v>
      </c>
      <c r="B53" s="19">
        <f>+Input!G53</f>
        <v>0</v>
      </c>
      <c r="C53" s="19">
        <f>+Input!H53</f>
        <v>0</v>
      </c>
      <c r="D53" s="69">
        <f t="shared" si="2"/>
        <v>0</v>
      </c>
      <c r="E53" s="19">
        <f t="shared" ref="E53:E54" si="7">+C53-B53</f>
        <v>0</v>
      </c>
      <c r="H53" s="2"/>
      <c r="I53" s="77"/>
    </row>
    <row r="54" spans="1:9" ht="15.75" customHeight="1" x14ac:dyDescent="0.25">
      <c r="A54" s="18" t="s">
        <v>54</v>
      </c>
      <c r="B54" s="19">
        <f>+Input!G54</f>
        <v>0</v>
      </c>
      <c r="C54" s="19">
        <f>+Input!H54</f>
        <v>0</v>
      </c>
      <c r="D54" s="69">
        <f t="shared" si="2"/>
        <v>0</v>
      </c>
      <c r="E54" s="19">
        <f t="shared" si="7"/>
        <v>0</v>
      </c>
      <c r="H54" s="2"/>
      <c r="I54" s="77"/>
    </row>
    <row r="55" spans="1:9" ht="15.75" customHeight="1" x14ac:dyDescent="0.25">
      <c r="A55" s="24" t="s">
        <v>55</v>
      </c>
      <c r="B55" s="25">
        <f>+Input!G55</f>
        <v>0</v>
      </c>
      <c r="C55" s="25">
        <f>+Input!H55</f>
        <v>0</v>
      </c>
      <c r="D55" s="72">
        <f t="shared" si="2"/>
        <v>0</v>
      </c>
      <c r="E55" s="25"/>
      <c r="H55" s="2"/>
      <c r="I55" s="77"/>
    </row>
    <row r="56" spans="1:9" ht="15.75" customHeight="1" x14ac:dyDescent="0.25">
      <c r="A56" s="18" t="s">
        <v>56</v>
      </c>
      <c r="B56" s="19">
        <f>+Input!G56</f>
        <v>-194103.73</v>
      </c>
      <c r="C56" s="19">
        <f>+Input!H56</f>
        <v>-196000</v>
      </c>
      <c r="D56" s="69">
        <f t="shared" si="2"/>
        <v>9.7693640405570221E-3</v>
      </c>
      <c r="E56" s="19">
        <f t="shared" ref="E56" si="8">+C56-B56</f>
        <v>-1896.2699999999895</v>
      </c>
      <c r="H56" s="2"/>
      <c r="I56" s="77"/>
    </row>
    <row r="57" spans="1:9" ht="15.75" customHeight="1" x14ac:dyDescent="0.25">
      <c r="A57" s="24" t="s">
        <v>57</v>
      </c>
      <c r="B57" s="25">
        <f>+Input!G57</f>
        <v>-194103.73</v>
      </c>
      <c r="C57" s="25">
        <f>+Input!H57</f>
        <v>-196000</v>
      </c>
      <c r="D57" s="72">
        <f t="shared" si="2"/>
        <v>9.7693640405570221E-3</v>
      </c>
      <c r="E57" s="25"/>
      <c r="H57" s="2"/>
      <c r="I57" s="77"/>
    </row>
    <row r="58" spans="1:9" ht="15.75" customHeight="1" x14ac:dyDescent="0.25">
      <c r="A58" s="18" t="s">
        <v>58</v>
      </c>
      <c r="B58" s="19">
        <f>+Input!G58</f>
        <v>0</v>
      </c>
      <c r="C58" s="19">
        <f>+Input!H58</f>
        <v>0</v>
      </c>
      <c r="D58" s="69">
        <f t="shared" si="2"/>
        <v>0</v>
      </c>
      <c r="E58" s="19">
        <f t="shared" ref="E58:E59" si="9">+C58-B58</f>
        <v>0</v>
      </c>
      <c r="H58" s="2"/>
      <c r="I58" s="77"/>
    </row>
    <row r="59" spans="1:9" ht="15.75" customHeight="1" x14ac:dyDescent="0.25">
      <c r="A59" s="18" t="s">
        <v>59</v>
      </c>
      <c r="B59" s="19">
        <f>+Input!G59</f>
        <v>-863535.25999999989</v>
      </c>
      <c r="C59" s="19">
        <f>+Input!H59</f>
        <v>-853500.42999999993</v>
      </c>
      <c r="D59" s="69">
        <f t="shared" si="2"/>
        <v>-1.1620637239526223E-2</v>
      </c>
      <c r="E59" s="19">
        <f t="shared" si="9"/>
        <v>10034.829999999958</v>
      </c>
      <c r="H59" s="2"/>
      <c r="I59" s="77"/>
    </row>
    <row r="60" spans="1:9" ht="15.75" customHeight="1" x14ac:dyDescent="0.25">
      <c r="A60" s="24" t="s">
        <v>60</v>
      </c>
      <c r="B60" s="25">
        <f>+Input!G60</f>
        <v>-863535.25999999989</v>
      </c>
      <c r="C60" s="25">
        <f>+Input!H60</f>
        <v>-853500.42999999993</v>
      </c>
      <c r="D60" s="72">
        <f t="shared" si="2"/>
        <v>-1.1620637239526223E-2</v>
      </c>
      <c r="E60" s="25"/>
      <c r="H60" s="2"/>
      <c r="I60" s="77"/>
    </row>
    <row r="61" spans="1:9" ht="15.75" customHeight="1" x14ac:dyDescent="0.25">
      <c r="A61" s="18" t="s">
        <v>61</v>
      </c>
      <c r="B61" s="19">
        <f>+Input!G61</f>
        <v>-3848986.25</v>
      </c>
      <c r="C61" s="19">
        <f>+Input!H61</f>
        <v>-4995750</v>
      </c>
      <c r="D61" s="69">
        <f t="shared" si="2"/>
        <v>0.29793916515030416</v>
      </c>
      <c r="E61" s="19">
        <f t="shared" ref="E61:E69" si="10">+C61-B61</f>
        <v>-1146763.75</v>
      </c>
      <c r="H61" s="2"/>
      <c r="I61" s="77"/>
    </row>
    <row r="62" spans="1:9" ht="15.75" customHeight="1" x14ac:dyDescent="0.25">
      <c r="A62" s="18" t="s">
        <v>62</v>
      </c>
      <c r="B62" s="19">
        <f>+Input!G62</f>
        <v>0</v>
      </c>
      <c r="C62" s="19">
        <f>+Input!H62</f>
        <v>0</v>
      </c>
      <c r="D62" s="69">
        <f t="shared" si="2"/>
        <v>0</v>
      </c>
      <c r="E62" s="19">
        <f t="shared" si="10"/>
        <v>0</v>
      </c>
      <c r="H62" s="2"/>
      <c r="I62" s="77"/>
    </row>
    <row r="63" spans="1:9" ht="15.75" customHeight="1" x14ac:dyDescent="0.25">
      <c r="A63" s="18" t="s">
        <v>63</v>
      </c>
      <c r="B63" s="19">
        <f>+Input!G63</f>
        <v>-3162500</v>
      </c>
      <c r="C63" s="19">
        <f>+Input!H63</f>
        <v>-3469183.59375</v>
      </c>
      <c r="D63" s="69">
        <f t="shared" si="2"/>
        <v>9.6975049407114627E-2</v>
      </c>
      <c r="E63" s="19">
        <f t="shared" si="10"/>
        <v>-306683.59375</v>
      </c>
      <c r="H63" s="2"/>
      <c r="I63" s="77"/>
    </row>
    <row r="64" spans="1:9" ht="15.75" customHeight="1" x14ac:dyDescent="0.25">
      <c r="A64" s="18" t="s">
        <v>64</v>
      </c>
      <c r="B64" s="19">
        <f>+Input!G64</f>
        <v>-5462500</v>
      </c>
      <c r="C64" s="19">
        <f>+Input!H64</f>
        <v>-6000750</v>
      </c>
      <c r="D64" s="69">
        <f t="shared" si="2"/>
        <v>9.8535469107551482E-2</v>
      </c>
      <c r="E64" s="19">
        <f t="shared" si="10"/>
        <v>-538250</v>
      </c>
      <c r="F64" s="77"/>
      <c r="H64" s="78"/>
      <c r="I64" s="77"/>
    </row>
    <row r="65" spans="1:9" ht="15.75" customHeight="1" x14ac:dyDescent="0.25">
      <c r="A65" s="18" t="s">
        <v>65</v>
      </c>
      <c r="B65" s="19">
        <f>+Input!G65</f>
        <v>0</v>
      </c>
      <c r="C65" s="19">
        <f>+Input!H65</f>
        <v>0</v>
      </c>
      <c r="D65" s="69">
        <f t="shared" si="2"/>
        <v>0</v>
      </c>
      <c r="E65" s="19">
        <f t="shared" si="10"/>
        <v>0</v>
      </c>
      <c r="H65" s="2"/>
      <c r="I65" s="77"/>
    </row>
    <row r="66" spans="1:9" ht="15.75" customHeight="1" x14ac:dyDescent="0.25">
      <c r="A66" s="18" t="s">
        <v>66</v>
      </c>
      <c r="B66" s="19">
        <f>+Input!G66</f>
        <v>0</v>
      </c>
      <c r="C66" s="19">
        <f>+Input!H66</f>
        <v>0</v>
      </c>
      <c r="D66" s="69">
        <f t="shared" si="2"/>
        <v>0</v>
      </c>
      <c r="E66" s="19">
        <f t="shared" si="10"/>
        <v>0</v>
      </c>
      <c r="H66" s="2"/>
      <c r="I66" s="77"/>
    </row>
    <row r="67" spans="1:9" ht="15.75" customHeight="1" x14ac:dyDescent="0.25">
      <c r="A67" s="18" t="s">
        <v>135</v>
      </c>
      <c r="B67" s="19">
        <f>+Input!G67</f>
        <v>-894129.99</v>
      </c>
      <c r="C67" s="19">
        <f>+Input!H67</f>
        <v>-531316.40625</v>
      </c>
      <c r="D67" s="69">
        <f t="shared" si="2"/>
        <v>-0.40577274871408797</v>
      </c>
      <c r="E67" s="19">
        <f t="shared" si="10"/>
        <v>362813.58374999999</v>
      </c>
      <c r="H67" s="2"/>
      <c r="I67" s="77"/>
    </row>
    <row r="68" spans="1:9" ht="15.75" customHeight="1" x14ac:dyDescent="0.25">
      <c r="A68" s="18" t="s">
        <v>67</v>
      </c>
      <c r="B68" s="19">
        <f>+Input!G68</f>
        <v>-1086106</v>
      </c>
      <c r="C68" s="19">
        <f>+Input!H68</f>
        <v>-1111250</v>
      </c>
      <c r="D68" s="69">
        <f t="shared" si="2"/>
        <v>2.3150594877479731E-2</v>
      </c>
      <c r="E68" s="19">
        <f t="shared" si="10"/>
        <v>-25144</v>
      </c>
      <c r="H68" s="2"/>
      <c r="I68" s="77"/>
    </row>
    <row r="69" spans="1:9" ht="15.75" customHeight="1" x14ac:dyDescent="0.25">
      <c r="A69" s="18" t="s">
        <v>68</v>
      </c>
      <c r="B69" s="19">
        <f>+Input!G69</f>
        <v>-2280829.5</v>
      </c>
      <c r="C69" s="19">
        <f>+Input!H69</f>
        <v>-2111375</v>
      </c>
      <c r="D69" s="69">
        <f t="shared" si="2"/>
        <v>-7.4295119385293817E-2</v>
      </c>
      <c r="E69" s="19">
        <f t="shared" si="10"/>
        <v>169454.5</v>
      </c>
      <c r="H69" s="2"/>
      <c r="I69" s="77"/>
    </row>
    <row r="70" spans="1:9" ht="15.75" customHeight="1" x14ac:dyDescent="0.25">
      <c r="A70" s="24" t="s">
        <v>69</v>
      </c>
      <c r="B70" s="25">
        <f>+Input!G70</f>
        <v>-16735051.74</v>
      </c>
      <c r="C70" s="25">
        <f>+Input!H70</f>
        <v>-18219625</v>
      </c>
      <c r="D70" s="72">
        <f t="shared" si="2"/>
        <v>8.8710407536511132E-2</v>
      </c>
      <c r="E70" s="25"/>
      <c r="H70" s="2"/>
      <c r="I70" s="77"/>
    </row>
    <row r="71" spans="1:9" ht="15.75" customHeight="1" x14ac:dyDescent="0.25">
      <c r="A71" s="18" t="s">
        <v>70</v>
      </c>
      <c r="B71" s="19">
        <f>+Input!G71</f>
        <v>-16671169.99</v>
      </c>
      <c r="C71" s="19">
        <f>+Input!H71</f>
        <v>-11514478.030908775</v>
      </c>
      <c r="D71" s="69">
        <f t="shared" si="2"/>
        <v>-0.30931794002366991</v>
      </c>
      <c r="E71" s="19">
        <f t="shared" ref="E71:E78" si="11">+C71-B71</f>
        <v>5156691.9590912256</v>
      </c>
      <c r="H71" s="78"/>
      <c r="I71" s="77"/>
    </row>
    <row r="72" spans="1:9" ht="15.75" customHeight="1" x14ac:dyDescent="0.25">
      <c r="A72" s="18" t="s">
        <v>71</v>
      </c>
      <c r="B72" s="19">
        <f>+Input!G72</f>
        <v>-12404212.003139999</v>
      </c>
      <c r="C72" s="19">
        <f>+Input!H72</f>
        <v>-8656492.0291689243</v>
      </c>
      <c r="D72" s="69">
        <f t="shared" si="2"/>
        <v>-0.30213285398720835</v>
      </c>
      <c r="E72" s="19">
        <f t="shared" si="11"/>
        <v>3747719.9739710744</v>
      </c>
      <c r="H72" s="78"/>
      <c r="I72" s="77"/>
    </row>
    <row r="73" spans="1:9" ht="15.75" customHeight="1" x14ac:dyDescent="0.25">
      <c r="A73" s="18" t="s">
        <v>72</v>
      </c>
      <c r="B73" s="19">
        <f>+Input!G73</f>
        <v>-5224796.905701492</v>
      </c>
      <c r="C73" s="19">
        <f>+Input!H73</f>
        <v>-7840469.9500000002</v>
      </c>
      <c r="D73" s="69">
        <f t="shared" si="2"/>
        <v>0.50062674042778366</v>
      </c>
      <c r="E73" s="19">
        <f t="shared" si="11"/>
        <v>-2615673.0442985082</v>
      </c>
      <c r="H73" s="78"/>
      <c r="I73" s="77"/>
    </row>
    <row r="74" spans="1:9" ht="15.75" customHeight="1" x14ac:dyDescent="0.25">
      <c r="A74" s="18" t="s">
        <v>73</v>
      </c>
      <c r="B74" s="19">
        <f>+Input!G74</f>
        <v>-1997572.0642985075</v>
      </c>
      <c r="C74" s="19">
        <f>+Input!H74</f>
        <v>-3062888.71</v>
      </c>
      <c r="D74" s="69">
        <f t="shared" si="2"/>
        <v>0.53330573887235577</v>
      </c>
      <c r="E74" s="19">
        <f t="shared" si="11"/>
        <v>-1065316.6457014924</v>
      </c>
      <c r="H74" s="2"/>
      <c r="I74" s="77"/>
    </row>
    <row r="75" spans="1:9" ht="15.75" customHeight="1" x14ac:dyDescent="0.25">
      <c r="A75" s="18" t="s">
        <v>74</v>
      </c>
      <c r="B75" s="19">
        <f>+Input!G75</f>
        <v>0</v>
      </c>
      <c r="C75" s="19">
        <f>+Input!H75</f>
        <v>0</v>
      </c>
      <c r="D75" s="69">
        <f t="shared" si="2"/>
        <v>0</v>
      </c>
      <c r="E75" s="19">
        <f t="shared" si="11"/>
        <v>0</v>
      </c>
      <c r="H75" s="2"/>
      <c r="I75" s="77"/>
    </row>
    <row r="76" spans="1:9" ht="15.75" customHeight="1" x14ac:dyDescent="0.25">
      <c r="A76" s="18" t="s">
        <v>75</v>
      </c>
      <c r="B76" s="19">
        <f>+Input!G76</f>
        <v>-4410000</v>
      </c>
      <c r="C76" s="19">
        <f>+Input!H76</f>
        <v>0</v>
      </c>
      <c r="D76" s="69">
        <f t="shared" si="2"/>
        <v>-1</v>
      </c>
      <c r="E76" s="19">
        <f t="shared" si="11"/>
        <v>4410000</v>
      </c>
      <c r="H76" s="2"/>
      <c r="I76" s="77"/>
    </row>
    <row r="77" spans="1:9" ht="15.75" customHeight="1" x14ac:dyDescent="0.25">
      <c r="A77" s="18" t="s">
        <v>76</v>
      </c>
      <c r="B77" s="19">
        <f>+Input!G77</f>
        <v>0</v>
      </c>
      <c r="C77" s="19">
        <f>+Input!H77</f>
        <v>0</v>
      </c>
      <c r="D77" s="69">
        <f t="shared" si="2"/>
        <v>0</v>
      </c>
      <c r="E77" s="19">
        <f t="shared" si="11"/>
        <v>0</v>
      </c>
      <c r="H77" s="2"/>
      <c r="I77" s="77"/>
    </row>
    <row r="78" spans="1:9" x14ac:dyDescent="0.25">
      <c r="A78" s="18" t="s">
        <v>77</v>
      </c>
      <c r="B78" s="19">
        <f>+Input!G78</f>
        <v>0</v>
      </c>
      <c r="C78" s="19">
        <f>+Input!H78</f>
        <v>0</v>
      </c>
      <c r="D78" s="69">
        <f t="shared" si="2"/>
        <v>0</v>
      </c>
      <c r="E78" s="19">
        <f t="shared" si="11"/>
        <v>0</v>
      </c>
      <c r="H78" s="2"/>
      <c r="I78" s="77"/>
    </row>
    <row r="79" spans="1:9" ht="15.75" customHeight="1" x14ac:dyDescent="0.25">
      <c r="A79" s="24" t="s">
        <v>78</v>
      </c>
      <c r="B79" s="25">
        <f>+Input!G79</f>
        <v>-40707750.963139996</v>
      </c>
      <c r="C79" s="25">
        <f>+Input!H79</f>
        <v>-31074328.720077697</v>
      </c>
      <c r="D79" s="72">
        <f t="shared" ref="D79:D105" si="12">IF(ISERROR((C79-B79)/B79),0,(C79-B79)/B79)</f>
        <v>-0.2366483535723985</v>
      </c>
      <c r="E79" s="25"/>
      <c r="H79" s="2"/>
      <c r="I79" s="77"/>
    </row>
    <row r="80" spans="1:9" ht="15.75" customHeight="1" x14ac:dyDescent="0.25">
      <c r="A80" s="27" t="s">
        <v>79</v>
      </c>
      <c r="B80" s="28">
        <f>+Input!G80</f>
        <v>-58500441.693139993</v>
      </c>
      <c r="C80" s="28">
        <f>+Input!H80</f>
        <v>-50343454.150077693</v>
      </c>
      <c r="D80" s="73">
        <f t="shared" si="12"/>
        <v>-0.13943463172208531</v>
      </c>
      <c r="E80" s="28"/>
      <c r="H80" s="2"/>
      <c r="I80" s="77"/>
    </row>
    <row r="81" spans="1:9" ht="15.75" customHeight="1" x14ac:dyDescent="0.25">
      <c r="A81" s="18" t="s">
        <v>80</v>
      </c>
      <c r="B81" s="19">
        <f>+Input!G81</f>
        <v>0</v>
      </c>
      <c r="C81" s="19">
        <f>+Input!H81</f>
        <v>-5306363.33</v>
      </c>
      <c r="D81" s="69">
        <f t="shared" si="12"/>
        <v>0</v>
      </c>
      <c r="E81" s="19">
        <f t="shared" ref="E81:E87" si="13">+C81-B81</f>
        <v>-5306363.33</v>
      </c>
      <c r="H81" s="2"/>
      <c r="I81" s="77"/>
    </row>
    <row r="82" spans="1:9" ht="15.75" customHeight="1" x14ac:dyDescent="0.25">
      <c r="A82" s="18" t="s">
        <v>81</v>
      </c>
      <c r="B82" s="19">
        <f>+Input!G82</f>
        <v>0</v>
      </c>
      <c r="C82" s="19">
        <f>+Input!H82</f>
        <v>0</v>
      </c>
      <c r="D82" s="69">
        <f t="shared" si="12"/>
        <v>0</v>
      </c>
      <c r="E82" s="19">
        <f t="shared" si="13"/>
        <v>0</v>
      </c>
      <c r="H82" s="2"/>
      <c r="I82" s="77"/>
    </row>
    <row r="83" spans="1:9" ht="15.75" customHeight="1" x14ac:dyDescent="0.25">
      <c r="A83" s="29" t="s">
        <v>82</v>
      </c>
      <c r="B83" s="19">
        <f>+Input!G83</f>
        <v>0</v>
      </c>
      <c r="C83" s="19">
        <f>+Input!H83</f>
        <v>0</v>
      </c>
      <c r="D83" s="69">
        <f t="shared" si="12"/>
        <v>0</v>
      </c>
      <c r="E83" s="19">
        <f t="shared" si="13"/>
        <v>0</v>
      </c>
      <c r="H83" s="2"/>
      <c r="I83" s="77"/>
    </row>
    <row r="84" spans="1:9" ht="15.75" customHeight="1" x14ac:dyDescent="0.25">
      <c r="A84" s="18" t="s">
        <v>83</v>
      </c>
      <c r="B84" s="19">
        <f>+Input!G84</f>
        <v>-654696.08000000007</v>
      </c>
      <c r="C84" s="19">
        <f>+Input!H84</f>
        <v>-649077.72</v>
      </c>
      <c r="D84" s="69">
        <f t="shared" si="12"/>
        <v>-8.5816307316214594E-3</v>
      </c>
      <c r="E84" s="19">
        <f t="shared" si="13"/>
        <v>5618.3600000001024</v>
      </c>
      <c r="H84" s="2"/>
      <c r="I84" s="77"/>
    </row>
    <row r="85" spans="1:9" ht="15.75" customHeight="1" x14ac:dyDescent="0.25">
      <c r="A85" s="18" t="s">
        <v>84</v>
      </c>
      <c r="B85" s="19">
        <f>+Input!G85</f>
        <v>0</v>
      </c>
      <c r="C85" s="19">
        <f>+Input!H85</f>
        <v>0</v>
      </c>
      <c r="D85" s="69">
        <f t="shared" si="12"/>
        <v>0</v>
      </c>
      <c r="E85" s="19">
        <f t="shared" si="13"/>
        <v>0</v>
      </c>
      <c r="H85" s="2"/>
      <c r="I85" s="77"/>
    </row>
    <row r="86" spans="1:9" ht="15.75" customHeight="1" x14ac:dyDescent="0.25">
      <c r="A86" s="18" t="s">
        <v>85</v>
      </c>
      <c r="B86" s="19">
        <f>+Input!G86</f>
        <v>-205684.84</v>
      </c>
      <c r="C86" s="19">
        <f>+Input!H86</f>
        <v>-175283.44999999998</v>
      </c>
      <c r="D86" s="69">
        <f t="shared" si="12"/>
        <v>-0.14780569146466999</v>
      </c>
      <c r="E86" s="19">
        <f t="shared" si="13"/>
        <v>30401.390000000014</v>
      </c>
      <c r="H86" s="2"/>
      <c r="I86" s="77"/>
    </row>
    <row r="87" spans="1:9" ht="15.75" customHeight="1" x14ac:dyDescent="0.25">
      <c r="A87" s="18" t="s">
        <v>86</v>
      </c>
      <c r="B87" s="19">
        <f>+Input!G87</f>
        <v>-461788.28</v>
      </c>
      <c r="C87" s="19">
        <f>+Input!H87</f>
        <v>0</v>
      </c>
      <c r="D87" s="69">
        <f t="shared" si="12"/>
        <v>-1</v>
      </c>
      <c r="E87" s="19">
        <f t="shared" si="13"/>
        <v>461788.28</v>
      </c>
      <c r="H87" s="2"/>
      <c r="I87" s="77"/>
    </row>
    <row r="88" spans="1:9" ht="15.75" customHeight="1" x14ac:dyDescent="0.25">
      <c r="A88" s="27" t="s">
        <v>87</v>
      </c>
      <c r="B88" s="28">
        <f>+Input!G88</f>
        <v>-1322169.2000000002</v>
      </c>
      <c r="C88" s="28">
        <f>+Input!H88</f>
        <v>-6130724.5</v>
      </c>
      <c r="D88" s="73">
        <f t="shared" si="12"/>
        <v>3.6368683372748354</v>
      </c>
      <c r="E88" s="28"/>
      <c r="H88" s="2"/>
      <c r="I88" s="77"/>
    </row>
    <row r="89" spans="1:9" ht="15.75" customHeight="1" x14ac:dyDescent="0.25">
      <c r="A89" s="18" t="s">
        <v>88</v>
      </c>
      <c r="B89" s="19">
        <f>+Input!G89</f>
        <v>-327799.61</v>
      </c>
      <c r="C89" s="19">
        <f>+Input!H89</f>
        <v>-264716.91000000003</v>
      </c>
      <c r="D89" s="69">
        <f t="shared" si="12"/>
        <v>-0.1924428769149541</v>
      </c>
      <c r="E89" s="19">
        <f t="shared" ref="E89:E99" si="14">+C89-B89</f>
        <v>63082.699999999953</v>
      </c>
      <c r="H89" s="2"/>
      <c r="I89" s="77"/>
    </row>
    <row r="90" spans="1:9" ht="15.75" customHeight="1" x14ac:dyDescent="0.25">
      <c r="A90" s="18" t="s">
        <v>89</v>
      </c>
      <c r="B90" s="19">
        <f>+Input!G90</f>
        <v>0</v>
      </c>
      <c r="C90" s="19">
        <f>+Input!H90</f>
        <v>0</v>
      </c>
      <c r="D90" s="69">
        <f t="shared" si="12"/>
        <v>0</v>
      </c>
      <c r="E90" s="19">
        <f t="shared" si="14"/>
        <v>0</v>
      </c>
      <c r="H90" s="2"/>
      <c r="I90" s="77"/>
    </row>
    <row r="91" spans="1:9" ht="15.75" customHeight="1" x14ac:dyDescent="0.25">
      <c r="A91" s="18" t="s">
        <v>90</v>
      </c>
      <c r="B91" s="19">
        <f>+Input!G91</f>
        <v>-72342.84</v>
      </c>
      <c r="C91" s="19">
        <f>+Input!H91</f>
        <v>-11961</v>
      </c>
      <c r="D91" s="69">
        <f t="shared" si="12"/>
        <v>-0.83466228309532775</v>
      </c>
      <c r="E91" s="19">
        <f t="shared" si="14"/>
        <v>60381.84</v>
      </c>
      <c r="H91" s="2"/>
      <c r="I91" s="77"/>
    </row>
    <row r="92" spans="1:9" ht="15.75" customHeight="1" x14ac:dyDescent="0.25">
      <c r="A92" s="18" t="s">
        <v>91</v>
      </c>
      <c r="B92" s="19">
        <f>+Input!G92</f>
        <v>0</v>
      </c>
      <c r="C92" s="19">
        <f>+Input!H92</f>
        <v>0</v>
      </c>
      <c r="D92" s="69">
        <f t="shared" si="12"/>
        <v>0</v>
      </c>
      <c r="E92" s="19">
        <f t="shared" si="14"/>
        <v>0</v>
      </c>
      <c r="H92" s="2"/>
      <c r="I92" s="77"/>
    </row>
    <row r="93" spans="1:9" ht="15.75" customHeight="1" x14ac:dyDescent="0.25">
      <c r="A93" s="18" t="s">
        <v>92</v>
      </c>
      <c r="B93" s="19">
        <f>+Input!G93</f>
        <v>0</v>
      </c>
      <c r="C93" s="19">
        <f>+Input!H93</f>
        <v>0</v>
      </c>
      <c r="D93" s="69">
        <f t="shared" si="12"/>
        <v>0</v>
      </c>
      <c r="E93" s="19">
        <f t="shared" si="14"/>
        <v>0</v>
      </c>
      <c r="H93" s="2"/>
      <c r="I93" s="77"/>
    </row>
    <row r="94" spans="1:9" ht="15.75" customHeight="1" x14ac:dyDescent="0.25">
      <c r="A94" s="18" t="s">
        <v>93</v>
      </c>
      <c r="B94" s="19">
        <f>+Input!G94</f>
        <v>-129778.46</v>
      </c>
      <c r="C94" s="19">
        <f>+Input!H94</f>
        <v>-5466.32</v>
      </c>
      <c r="D94" s="69">
        <f t="shared" si="12"/>
        <v>-0.95787960498221358</v>
      </c>
      <c r="E94" s="19">
        <f t="shared" si="14"/>
        <v>124312.14000000001</v>
      </c>
      <c r="H94" s="2"/>
      <c r="I94" s="77"/>
    </row>
    <row r="95" spans="1:9" ht="15.75" customHeight="1" x14ac:dyDescent="0.25">
      <c r="A95" s="18" t="s">
        <v>94</v>
      </c>
      <c r="B95" s="19">
        <f>+Input!G95</f>
        <v>0</v>
      </c>
      <c r="C95" s="19">
        <f>+Input!H95</f>
        <v>0</v>
      </c>
      <c r="D95" s="69">
        <f t="shared" si="12"/>
        <v>0</v>
      </c>
      <c r="E95" s="19">
        <f t="shared" si="14"/>
        <v>0</v>
      </c>
      <c r="H95" s="2"/>
      <c r="I95" s="77"/>
    </row>
    <row r="96" spans="1:9" ht="15.75" customHeight="1" x14ac:dyDescent="0.25">
      <c r="A96" s="18" t="s">
        <v>95</v>
      </c>
      <c r="B96" s="19">
        <f>+Input!G96</f>
        <v>0</v>
      </c>
      <c r="C96" s="19">
        <f>+Input!H96</f>
        <v>0</v>
      </c>
      <c r="D96" s="69">
        <f t="shared" si="12"/>
        <v>0</v>
      </c>
      <c r="E96" s="19">
        <f t="shared" si="14"/>
        <v>0</v>
      </c>
      <c r="H96" s="2"/>
      <c r="I96" s="77"/>
    </row>
    <row r="97" spans="1:9" ht="15.75" customHeight="1" x14ac:dyDescent="0.25">
      <c r="A97" s="18" t="s">
        <v>96</v>
      </c>
      <c r="B97" s="19">
        <f>+Input!G97</f>
        <v>-858741.34000000008</v>
      </c>
      <c r="C97" s="19">
        <f>+Input!H97</f>
        <v>-589769.58000000007</v>
      </c>
      <c r="D97" s="69">
        <f t="shared" si="12"/>
        <v>-0.31321627068751573</v>
      </c>
      <c r="E97" s="19">
        <f t="shared" si="14"/>
        <v>268971.76</v>
      </c>
      <c r="H97" s="2"/>
      <c r="I97" s="77"/>
    </row>
    <row r="98" spans="1:9" ht="15.75" customHeight="1" x14ac:dyDescent="0.25">
      <c r="A98" s="18" t="s">
        <v>97</v>
      </c>
      <c r="B98" s="19">
        <f>+Input!G98</f>
        <v>0</v>
      </c>
      <c r="C98" s="19">
        <f>+Input!H98</f>
        <v>0</v>
      </c>
      <c r="D98" s="69">
        <f t="shared" si="12"/>
        <v>0</v>
      </c>
      <c r="E98" s="19">
        <f t="shared" si="14"/>
        <v>0</v>
      </c>
      <c r="H98" s="2"/>
      <c r="I98" s="77"/>
    </row>
    <row r="99" spans="1:9" ht="15.75" customHeight="1" x14ac:dyDescent="0.25">
      <c r="A99" s="18" t="s">
        <v>98</v>
      </c>
      <c r="B99" s="19">
        <f>+Input!G99</f>
        <v>0</v>
      </c>
      <c r="C99" s="19">
        <f>+Input!H99</f>
        <v>0</v>
      </c>
      <c r="D99" s="69">
        <f t="shared" si="12"/>
        <v>0</v>
      </c>
      <c r="E99" s="19">
        <f t="shared" si="14"/>
        <v>0</v>
      </c>
      <c r="H99" s="2"/>
      <c r="I99" s="77"/>
    </row>
    <row r="100" spans="1:9" ht="15.75" customHeight="1" x14ac:dyDescent="0.25">
      <c r="A100" s="30" t="s">
        <v>99</v>
      </c>
      <c r="B100" s="28">
        <f>+Input!G100</f>
        <v>-1388662.25</v>
      </c>
      <c r="C100" s="28">
        <f>+Input!H100</f>
        <v>-871913.81</v>
      </c>
      <c r="D100" s="73">
        <f t="shared" si="12"/>
        <v>-0.37211959927620986</v>
      </c>
      <c r="E100" s="28"/>
      <c r="H100" s="2"/>
      <c r="I100" s="77"/>
    </row>
    <row r="101" spans="1:9" ht="15.75" customHeight="1" x14ac:dyDescent="0.25">
      <c r="A101" s="30" t="s">
        <v>100</v>
      </c>
      <c r="B101" s="28">
        <f>+Input!G101</f>
        <v>-68759657.533140004</v>
      </c>
      <c r="C101" s="28">
        <f>+Input!H101</f>
        <v>-76072485.382855475</v>
      </c>
      <c r="D101" s="73">
        <f t="shared" si="12"/>
        <v>0.10635346527418228</v>
      </c>
      <c r="E101" s="28"/>
      <c r="H101" s="2"/>
      <c r="I101" s="77"/>
    </row>
    <row r="102" spans="1:9" ht="15.75" customHeight="1" x14ac:dyDescent="0.25">
      <c r="A102" s="31" t="s">
        <v>101</v>
      </c>
      <c r="B102" s="19">
        <f>+Input!G102</f>
        <v>89440756.799999997</v>
      </c>
      <c r="C102" s="19">
        <f>+Input!H102</f>
        <v>87880000</v>
      </c>
      <c r="D102" s="69">
        <f t="shared" si="12"/>
        <v>-1.7450174348256377E-2</v>
      </c>
      <c r="E102" s="19">
        <f t="shared" ref="E102:E103" si="15">+C102-B102</f>
        <v>-1560756.799999997</v>
      </c>
      <c r="H102" s="2"/>
      <c r="I102" s="77"/>
    </row>
    <row r="103" spans="1:9" ht="15.75" customHeight="1" x14ac:dyDescent="0.25">
      <c r="A103" s="31" t="s">
        <v>102</v>
      </c>
      <c r="B103" s="19">
        <f>+Input!G103</f>
        <v>-89153782.379999995</v>
      </c>
      <c r="C103" s="19">
        <f>+Input!H103</f>
        <v>-87880000</v>
      </c>
      <c r="D103" s="69">
        <f t="shared" si="12"/>
        <v>-1.4287474361668192E-2</v>
      </c>
      <c r="E103" s="19">
        <f t="shared" si="15"/>
        <v>1273782.3799999952</v>
      </c>
      <c r="H103" s="2"/>
      <c r="I103" s="77"/>
    </row>
    <row r="104" spans="1:9" ht="15.75" customHeight="1" thickBot="1" x14ac:dyDescent="0.3">
      <c r="A104" s="32" t="s">
        <v>103</v>
      </c>
      <c r="B104" s="33">
        <f>+Input!G104</f>
        <v>286974.42000000551</v>
      </c>
      <c r="C104" s="33">
        <f>+Input!H104</f>
        <v>0</v>
      </c>
      <c r="D104" s="74">
        <f t="shared" si="12"/>
        <v>-1</v>
      </c>
      <c r="E104" s="33"/>
      <c r="H104" s="2"/>
      <c r="I104" s="77"/>
    </row>
    <row r="105" spans="1:9" ht="15.75" customHeight="1" thickBot="1" x14ac:dyDescent="0.3">
      <c r="A105" s="34" t="s">
        <v>104</v>
      </c>
      <c r="B105" s="15">
        <f>+Input!G105</f>
        <v>23654970.712748658</v>
      </c>
      <c r="C105" s="15">
        <f>+Input!H105</f>
        <v>7823657.5850931546</v>
      </c>
      <c r="D105" s="75">
        <f t="shared" si="12"/>
        <v>-0.66925946854473772</v>
      </c>
      <c r="E105" s="15"/>
      <c r="H105" s="2"/>
      <c r="I105" s="77"/>
    </row>
    <row r="106" spans="1:9" ht="15.75" customHeight="1" x14ac:dyDescent="0.25">
      <c r="B106">
        <f>+Input!G111</f>
        <v>0</v>
      </c>
      <c r="C106">
        <f>+Input!H111</f>
        <v>0</v>
      </c>
      <c r="E106" s="13"/>
      <c r="H106" s="2"/>
      <c r="I106" s="77"/>
    </row>
    <row r="107" spans="1:9" ht="15.75" customHeight="1" x14ac:dyDescent="0.25">
      <c r="A107" s="42" t="s">
        <v>109</v>
      </c>
      <c r="B107" s="43">
        <f>+Input!G114</f>
        <v>2271065.1475600153</v>
      </c>
      <c r="C107" s="43">
        <f>+Input!H114</f>
        <v>-15846440.327655483</v>
      </c>
      <c r="D107" s="43"/>
      <c r="E107" s="13"/>
      <c r="H107" s="2"/>
      <c r="I107" s="77"/>
    </row>
    <row r="108" spans="1:9" ht="15.75" customHeight="1" x14ac:dyDescent="0.25">
      <c r="B108" s="44"/>
      <c r="C108" s="44">
        <f>+C107-B107</f>
        <v>-18117505.475215498</v>
      </c>
      <c r="D108" s="44"/>
      <c r="E108" s="44"/>
      <c r="H108" s="2"/>
      <c r="I108" s="77"/>
    </row>
    <row r="109" spans="1:9" ht="15.75" customHeight="1" thickBot="1" x14ac:dyDescent="0.3">
      <c r="B109" s="44"/>
      <c r="C109" s="44"/>
      <c r="D109" s="44"/>
      <c r="E109" s="44"/>
      <c r="H109" s="2"/>
      <c r="I109" s="77"/>
    </row>
    <row r="110" spans="1:9" ht="15.75" customHeight="1" x14ac:dyDescent="0.25">
      <c r="A110" s="40" t="s">
        <v>108</v>
      </c>
      <c r="B110" s="43">
        <f>+Input!G113</f>
        <v>17918172.785188638</v>
      </c>
      <c r="C110" s="43">
        <f>+Input!H113</f>
        <v>7823657.5850931546</v>
      </c>
      <c r="D110" s="43"/>
      <c r="E110" s="13"/>
      <c r="H110" s="2"/>
      <c r="I110" s="77"/>
    </row>
    <row r="111" spans="1:9" ht="15.75" customHeight="1" x14ac:dyDescent="0.25">
      <c r="B111" s="44"/>
      <c r="C111" s="44"/>
      <c r="D111" s="44"/>
      <c r="H111" s="2"/>
      <c r="I111" s="77"/>
    </row>
    <row r="112" spans="1:9" ht="15.75" customHeight="1" x14ac:dyDescent="0.25">
      <c r="B112" s="44"/>
      <c r="C112" s="44"/>
      <c r="D112" s="44"/>
      <c r="H112" s="2"/>
      <c r="I112" s="77"/>
    </row>
    <row r="113" spans="5:9" ht="15.75" customHeight="1" x14ac:dyDescent="0.25">
      <c r="H113" s="2"/>
      <c r="I113" s="77"/>
    </row>
    <row r="114" spans="5:9" ht="15.75" customHeight="1" x14ac:dyDescent="0.25">
      <c r="H114" s="2"/>
      <c r="I114" s="77"/>
    </row>
    <row r="115" spans="5:9" ht="15.75" customHeight="1" x14ac:dyDescent="0.25">
      <c r="H115" s="2"/>
      <c r="I115" s="77"/>
    </row>
    <row r="116" spans="5:9" ht="15.75" customHeight="1" x14ac:dyDescent="0.25">
      <c r="H116" s="2"/>
      <c r="I116" s="77"/>
    </row>
    <row r="117" spans="5:9" ht="15.75" customHeight="1" x14ac:dyDescent="0.25">
      <c r="E117" s="44"/>
      <c r="H117" s="2"/>
      <c r="I117" s="77"/>
    </row>
    <row r="118" spans="5:9" ht="15.75" customHeight="1" x14ac:dyDescent="0.25">
      <c r="E118" s="44"/>
      <c r="H118" s="2"/>
      <c r="I118" s="77"/>
    </row>
    <row r="119" spans="5:9" ht="15.75" customHeight="1" x14ac:dyDescent="0.25">
      <c r="E119" s="44"/>
      <c r="H119" s="2"/>
      <c r="I119" s="77"/>
    </row>
    <row r="120" spans="5:9" ht="15.75" customHeight="1" x14ac:dyDescent="0.25">
      <c r="H120" s="2"/>
      <c r="I120" s="77"/>
    </row>
    <row r="121" spans="5:9" ht="15.75" customHeight="1" x14ac:dyDescent="0.25">
      <c r="H121" s="2"/>
      <c r="I121" s="77"/>
    </row>
    <row r="122" spans="5:9" ht="15.75" customHeight="1" x14ac:dyDescent="0.25">
      <c r="H122" s="2"/>
    </row>
    <row r="123" spans="5:9" ht="15.75" customHeight="1" x14ac:dyDescent="0.25">
      <c r="H123" s="2"/>
    </row>
    <row r="124" spans="5:9" ht="15.75" customHeight="1" x14ac:dyDescent="0.25">
      <c r="H124" s="2"/>
    </row>
    <row r="125" spans="5:9" ht="15.75" customHeight="1" x14ac:dyDescent="0.25">
      <c r="H125" s="2"/>
    </row>
    <row r="126" spans="5:9" ht="15.75" customHeight="1" x14ac:dyDescent="0.25">
      <c r="H126" s="2"/>
    </row>
    <row r="127" spans="5:9" ht="15.75" customHeight="1" x14ac:dyDescent="0.25">
      <c r="H127" s="2"/>
    </row>
    <row r="128" spans="5:9" ht="15.75" customHeight="1" x14ac:dyDescent="0.25">
      <c r="H128" s="2"/>
    </row>
    <row r="129" spans="8:8" ht="15.75" customHeight="1" x14ac:dyDescent="0.25">
      <c r="H129" s="2"/>
    </row>
    <row r="130" spans="8:8" ht="15.75" customHeight="1" x14ac:dyDescent="0.25">
      <c r="H130" s="2"/>
    </row>
    <row r="131" spans="8:8" ht="15.75" customHeight="1" x14ac:dyDescent="0.25">
      <c r="H131" s="2"/>
    </row>
    <row r="132" spans="8:8" ht="15.75" customHeight="1" x14ac:dyDescent="0.25">
      <c r="H132" s="2"/>
    </row>
    <row r="133" spans="8:8" ht="15.75" customHeight="1" x14ac:dyDescent="0.25">
      <c r="H133" s="2"/>
    </row>
    <row r="134" spans="8:8" ht="15.75" customHeight="1" x14ac:dyDescent="0.25">
      <c r="H134" s="2"/>
    </row>
    <row r="135" spans="8:8" ht="15.75" customHeight="1" x14ac:dyDescent="0.25">
      <c r="H135" s="2"/>
    </row>
    <row r="136" spans="8:8" ht="15.75" customHeight="1" x14ac:dyDescent="0.25">
      <c r="H136" s="2"/>
    </row>
    <row r="137" spans="8:8" ht="15.75" customHeight="1" x14ac:dyDescent="0.25">
      <c r="H137" s="2"/>
    </row>
    <row r="138" spans="8:8" ht="15.75" customHeight="1" x14ac:dyDescent="0.25">
      <c r="H138" s="2"/>
    </row>
    <row r="139" spans="8:8" ht="15.75" customHeight="1" x14ac:dyDescent="0.25">
      <c r="H139" s="2"/>
    </row>
    <row r="140" spans="8:8" ht="15.75" customHeight="1" x14ac:dyDescent="0.25">
      <c r="H140" s="2"/>
    </row>
    <row r="141" spans="8:8" ht="15.75" customHeight="1" x14ac:dyDescent="0.25">
      <c r="H141" s="2"/>
    </row>
    <row r="142" spans="8:8" ht="15.75" customHeight="1" x14ac:dyDescent="0.25">
      <c r="H142" s="2"/>
    </row>
    <row r="143" spans="8:8" ht="15.75" customHeight="1" x14ac:dyDescent="0.25">
      <c r="H143" s="2"/>
    </row>
    <row r="144" spans="8:8" ht="15.75" customHeight="1" x14ac:dyDescent="0.25">
      <c r="H144" s="2"/>
    </row>
    <row r="145" spans="8:8" ht="15.75" customHeight="1" x14ac:dyDescent="0.25">
      <c r="H145" s="2"/>
    </row>
    <row r="146" spans="8:8" ht="15.75" customHeight="1" x14ac:dyDescent="0.25">
      <c r="H146" s="2"/>
    </row>
    <row r="147" spans="8:8" ht="15.75" customHeight="1" x14ac:dyDescent="0.25">
      <c r="H147" s="2"/>
    </row>
    <row r="148" spans="8:8" ht="15.75" customHeight="1" x14ac:dyDescent="0.25">
      <c r="H148" s="2"/>
    </row>
    <row r="149" spans="8:8" ht="15.75" customHeight="1" x14ac:dyDescent="0.25"/>
    <row r="150" spans="8:8" ht="15.75" customHeight="1" x14ac:dyDescent="0.25"/>
    <row r="151" spans="8:8" ht="15.75" customHeight="1" x14ac:dyDescent="0.25"/>
    <row r="152" spans="8:8" ht="15.75" customHeight="1" x14ac:dyDescent="0.25"/>
    <row r="153" spans="8:8" ht="15.75" customHeight="1" x14ac:dyDescent="0.25"/>
    <row r="154" spans="8:8" ht="15.75" customHeight="1" x14ac:dyDescent="0.25"/>
    <row r="155" spans="8:8" ht="15.75" customHeight="1" x14ac:dyDescent="0.25"/>
    <row r="156" spans="8:8" ht="15.75" customHeight="1" x14ac:dyDescent="0.25"/>
    <row r="157" spans="8:8" ht="15.75" customHeight="1" x14ac:dyDescent="0.25"/>
    <row r="158" spans="8:8" ht="15.75" customHeight="1" x14ac:dyDescent="0.25"/>
    <row r="159" spans="8:8" ht="15.75" customHeight="1" x14ac:dyDescent="0.25"/>
    <row r="160" spans="8:8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C371-DA0D-492D-96FE-C762197C0A67}">
  <dimension ref="A1:I48"/>
  <sheetViews>
    <sheetView workbookViewId="0">
      <selection activeCell="B14" sqref="B14"/>
    </sheetView>
  </sheetViews>
  <sheetFormatPr baseColWidth="10" defaultRowHeight="15" x14ac:dyDescent="0.25"/>
  <cols>
    <col min="1" max="1" width="43.85546875" customWidth="1"/>
    <col min="2" max="2" width="15" bestFit="1" customWidth="1"/>
    <col min="3" max="3" width="65.140625" bestFit="1" customWidth="1"/>
    <col min="8" max="8" width="46" bestFit="1" customWidth="1"/>
    <col min="9" max="9" width="15" bestFit="1" customWidth="1"/>
  </cols>
  <sheetData>
    <row r="1" spans="1:9" x14ac:dyDescent="0.25">
      <c r="A1" s="82" t="s">
        <v>137</v>
      </c>
      <c r="B1" s="82" t="s">
        <v>138</v>
      </c>
      <c r="C1" s="82" t="s">
        <v>139</v>
      </c>
      <c r="H1" s="79" t="s">
        <v>140</v>
      </c>
    </row>
    <row r="2" spans="1:9" x14ac:dyDescent="0.25">
      <c r="A2" s="18" t="s">
        <v>132</v>
      </c>
      <c r="B2" s="65">
        <v>-6529563.9977777777</v>
      </c>
      <c r="C2" s="83" t="s">
        <v>146</v>
      </c>
      <c r="H2" s="16" t="s">
        <v>70</v>
      </c>
      <c r="I2" s="17">
        <v>5156691.9590912256</v>
      </c>
    </row>
    <row r="3" spans="1:9" x14ac:dyDescent="0.25">
      <c r="A3" s="18" t="s">
        <v>36</v>
      </c>
      <c r="B3" s="65">
        <v>-5549000</v>
      </c>
      <c r="C3" s="83" t="s">
        <v>147</v>
      </c>
      <c r="H3" s="18" t="s">
        <v>75</v>
      </c>
      <c r="I3" s="19">
        <v>4410000</v>
      </c>
    </row>
    <row r="4" spans="1:9" x14ac:dyDescent="0.25">
      <c r="A4" s="18" t="s">
        <v>11</v>
      </c>
      <c r="B4" s="65">
        <v>-5548306.4948000014</v>
      </c>
      <c r="C4" s="83" t="s">
        <v>148</v>
      </c>
      <c r="H4" s="18" t="s">
        <v>71</v>
      </c>
      <c r="I4" s="19">
        <v>3747719.9739710744</v>
      </c>
    </row>
    <row r="5" spans="1:9" x14ac:dyDescent="0.25">
      <c r="A5" s="18" t="s">
        <v>80</v>
      </c>
      <c r="B5" s="65">
        <v>-5306363.33</v>
      </c>
      <c r="C5" s="83" t="s">
        <v>149</v>
      </c>
      <c r="H5" s="31" t="s">
        <v>102</v>
      </c>
      <c r="I5" s="19">
        <v>1273782.3799999952</v>
      </c>
    </row>
    <row r="6" spans="1:9" ht="30" x14ac:dyDescent="0.25">
      <c r="A6" s="18" t="s">
        <v>15</v>
      </c>
      <c r="B6" s="65">
        <v>-5236623.6400000006</v>
      </c>
      <c r="C6" s="86" t="s">
        <v>150</v>
      </c>
      <c r="H6" s="26" t="s">
        <v>33</v>
      </c>
      <c r="I6" s="19">
        <v>1082040</v>
      </c>
    </row>
    <row r="7" spans="1:9" x14ac:dyDescent="0.25">
      <c r="H7" s="18" t="s">
        <v>12</v>
      </c>
      <c r="I7" s="19">
        <v>888621.61930000037</v>
      </c>
    </row>
    <row r="8" spans="1:9" x14ac:dyDescent="0.25">
      <c r="A8" s="18" t="s">
        <v>61</v>
      </c>
      <c r="B8" s="65">
        <v>-1146763.75</v>
      </c>
      <c r="C8" s="83" t="s">
        <v>145</v>
      </c>
      <c r="H8" s="18" t="s">
        <v>50</v>
      </c>
      <c r="I8" s="19">
        <v>564600</v>
      </c>
    </row>
    <row r="9" spans="1:9" x14ac:dyDescent="0.25">
      <c r="A9" s="18" t="s">
        <v>72</v>
      </c>
      <c r="B9" s="65">
        <v>-2615673.0442985082</v>
      </c>
      <c r="C9" s="83" t="s">
        <v>143</v>
      </c>
      <c r="H9" s="18" t="s">
        <v>86</v>
      </c>
      <c r="I9" s="19">
        <v>461788.28</v>
      </c>
    </row>
    <row r="10" spans="1:9" x14ac:dyDescent="0.25">
      <c r="A10" s="18" t="s">
        <v>73</v>
      </c>
      <c r="B10" s="65">
        <v>-1065316.6457014924</v>
      </c>
      <c r="C10" s="83" t="s">
        <v>143</v>
      </c>
      <c r="H10" s="18" t="s">
        <v>135</v>
      </c>
      <c r="I10" s="19">
        <v>362813.58374999999</v>
      </c>
    </row>
    <row r="11" spans="1:9" x14ac:dyDescent="0.25">
      <c r="A11" s="18" t="s">
        <v>71</v>
      </c>
      <c r="B11" s="65">
        <v>3747719.9739710744</v>
      </c>
      <c r="C11" s="83" t="s">
        <v>142</v>
      </c>
      <c r="H11" s="18" t="s">
        <v>96</v>
      </c>
      <c r="I11" s="19">
        <v>268971.76</v>
      </c>
    </row>
    <row r="12" spans="1:9" x14ac:dyDescent="0.25">
      <c r="A12" s="18" t="s">
        <v>70</v>
      </c>
      <c r="B12" s="65">
        <v>5156691.9590912256</v>
      </c>
      <c r="C12" s="83" t="s">
        <v>142</v>
      </c>
      <c r="H12" s="18" t="s">
        <v>49</v>
      </c>
      <c r="I12" s="19">
        <v>256358.875</v>
      </c>
    </row>
    <row r="13" spans="1:9" x14ac:dyDescent="0.25">
      <c r="H13" s="18" t="s">
        <v>47</v>
      </c>
      <c r="I13" s="19">
        <v>172550.00000000003</v>
      </c>
    </row>
    <row r="14" spans="1:9" x14ac:dyDescent="0.25">
      <c r="A14" s="18" t="s">
        <v>75</v>
      </c>
      <c r="B14" s="65">
        <v>4410000</v>
      </c>
      <c r="C14" s="83" t="s">
        <v>144</v>
      </c>
      <c r="H14" s="18" t="s">
        <v>68</v>
      </c>
      <c r="I14" s="19">
        <v>169454.5</v>
      </c>
    </row>
    <row r="15" spans="1:9" x14ac:dyDescent="0.25">
      <c r="A15" s="18" t="s">
        <v>33</v>
      </c>
      <c r="B15" s="65">
        <v>1082040</v>
      </c>
      <c r="C15" s="83" t="s">
        <v>151</v>
      </c>
      <c r="H15" s="18" t="s">
        <v>93</v>
      </c>
      <c r="I15" s="19">
        <v>124312.14000000001</v>
      </c>
    </row>
    <row r="16" spans="1:9" ht="15.75" thickBot="1" x14ac:dyDescent="0.3">
      <c r="H16" s="18" t="s">
        <v>43</v>
      </c>
      <c r="I16" s="19">
        <v>109133.81999999983</v>
      </c>
    </row>
    <row r="17" spans="1:9" ht="15.75" thickBot="1" x14ac:dyDescent="0.3">
      <c r="A17" s="84" t="s">
        <v>141</v>
      </c>
      <c r="B17" s="85">
        <f>SUM(B2:B15)</f>
        <v>-18601158.969515488</v>
      </c>
      <c r="H17" s="18" t="s">
        <v>88</v>
      </c>
      <c r="I17" s="19">
        <v>63082.699999999953</v>
      </c>
    </row>
    <row r="18" spans="1:9" x14ac:dyDescent="0.25">
      <c r="H18" s="18" t="s">
        <v>90</v>
      </c>
      <c r="I18" s="19">
        <v>60381.84</v>
      </c>
    </row>
    <row r="19" spans="1:9" x14ac:dyDescent="0.25">
      <c r="H19" s="18" t="s">
        <v>85</v>
      </c>
      <c r="I19" s="19">
        <v>30401.390000000014</v>
      </c>
    </row>
    <row r="20" spans="1:9" x14ac:dyDescent="0.25">
      <c r="H20" s="18" t="s">
        <v>25</v>
      </c>
      <c r="I20" s="19">
        <v>27808.320000000298</v>
      </c>
    </row>
    <row r="21" spans="1:9" x14ac:dyDescent="0.25">
      <c r="H21" s="18" t="s">
        <v>59</v>
      </c>
      <c r="I21" s="19">
        <v>10034.829999999958</v>
      </c>
    </row>
    <row r="22" spans="1:9" x14ac:dyDescent="0.25">
      <c r="H22" s="18" t="s">
        <v>83</v>
      </c>
      <c r="I22" s="19">
        <v>5618.3600000001024</v>
      </c>
    </row>
    <row r="23" spans="1:9" x14ac:dyDescent="0.25">
      <c r="H23" s="18" t="s">
        <v>48</v>
      </c>
      <c r="I23" s="19">
        <v>0.6599999999962165</v>
      </c>
    </row>
    <row r="24" spans="1:9" x14ac:dyDescent="0.25">
      <c r="H24" s="18" t="s">
        <v>38</v>
      </c>
      <c r="I24" s="19">
        <v>-19.5</v>
      </c>
    </row>
    <row r="25" spans="1:9" x14ac:dyDescent="0.25">
      <c r="H25" s="18" t="s">
        <v>39</v>
      </c>
      <c r="I25" s="19">
        <v>-932.84000000000015</v>
      </c>
    </row>
    <row r="26" spans="1:9" x14ac:dyDescent="0.25">
      <c r="H26" s="18" t="s">
        <v>56</v>
      </c>
      <c r="I26" s="19">
        <v>-1896.2699999999895</v>
      </c>
    </row>
    <row r="27" spans="1:9" x14ac:dyDescent="0.25">
      <c r="H27" s="18" t="s">
        <v>18</v>
      </c>
      <c r="I27" s="19">
        <v>-3500</v>
      </c>
    </row>
    <row r="28" spans="1:9" x14ac:dyDescent="0.25">
      <c r="H28" s="26" t="s">
        <v>29</v>
      </c>
      <c r="I28" s="19">
        <v>-9910.570000000007</v>
      </c>
    </row>
    <row r="29" spans="1:9" x14ac:dyDescent="0.25">
      <c r="H29" s="18" t="s">
        <v>67</v>
      </c>
      <c r="I29" s="19">
        <v>-25144</v>
      </c>
    </row>
    <row r="30" spans="1:9" x14ac:dyDescent="0.25">
      <c r="H30" s="18" t="s">
        <v>46</v>
      </c>
      <c r="I30" s="19">
        <v>-38527.300000000047</v>
      </c>
    </row>
    <row r="31" spans="1:9" x14ac:dyDescent="0.25">
      <c r="H31" s="18" t="s">
        <v>45</v>
      </c>
      <c r="I31" s="19">
        <v>-120187.99999999997</v>
      </c>
    </row>
    <row r="32" spans="1:9" x14ac:dyDescent="0.25">
      <c r="H32" s="18" t="s">
        <v>22</v>
      </c>
      <c r="I32" s="19">
        <v>-159228</v>
      </c>
    </row>
    <row r="33" spans="8:9" x14ac:dyDescent="0.25">
      <c r="H33" s="18" t="s">
        <v>42</v>
      </c>
      <c r="I33" s="19">
        <v>-208210</v>
      </c>
    </row>
    <row r="34" spans="8:9" x14ac:dyDescent="0.25">
      <c r="H34" s="18" t="s">
        <v>63</v>
      </c>
      <c r="I34" s="19">
        <v>-306683.59375</v>
      </c>
    </row>
    <row r="35" spans="8:9" x14ac:dyDescent="0.25">
      <c r="H35" s="18" t="s">
        <v>21</v>
      </c>
      <c r="I35" s="19">
        <v>-458666.69</v>
      </c>
    </row>
    <row r="36" spans="8:9" x14ac:dyDescent="0.25">
      <c r="H36" s="18" t="s">
        <v>64</v>
      </c>
      <c r="I36" s="19">
        <v>-538250</v>
      </c>
    </row>
    <row r="37" spans="8:9" x14ac:dyDescent="0.25">
      <c r="H37" s="26" t="s">
        <v>28</v>
      </c>
      <c r="I37" s="19">
        <v>-934148</v>
      </c>
    </row>
    <row r="38" spans="8:9" x14ac:dyDescent="0.25">
      <c r="H38" s="18" t="s">
        <v>73</v>
      </c>
      <c r="I38" s="19">
        <v>-1065316.6457014924</v>
      </c>
    </row>
    <row r="39" spans="8:9" x14ac:dyDescent="0.25">
      <c r="H39" s="18" t="s">
        <v>61</v>
      </c>
      <c r="I39" s="19">
        <v>-1146763.75</v>
      </c>
    </row>
    <row r="40" spans="8:9" x14ac:dyDescent="0.25">
      <c r="H40" s="31" t="s">
        <v>101</v>
      </c>
      <c r="I40" s="19">
        <v>-1560756.799999997</v>
      </c>
    </row>
    <row r="41" spans="8:9" x14ac:dyDescent="0.25">
      <c r="H41" s="18" t="s">
        <v>72</v>
      </c>
      <c r="I41" s="19">
        <v>-2615673.0442985082</v>
      </c>
    </row>
    <row r="42" spans="8:9" x14ac:dyDescent="0.25">
      <c r="H42" s="18" t="s">
        <v>15</v>
      </c>
      <c r="I42" s="19">
        <v>-5236623.6400000006</v>
      </c>
    </row>
    <row r="43" spans="8:9" x14ac:dyDescent="0.25">
      <c r="H43" s="18" t="s">
        <v>80</v>
      </c>
      <c r="I43" s="19">
        <v>-5306363.33</v>
      </c>
    </row>
    <row r="44" spans="8:9" x14ac:dyDescent="0.25">
      <c r="H44" s="18" t="s">
        <v>11</v>
      </c>
      <c r="I44" s="19">
        <v>-5548306.4948000014</v>
      </c>
    </row>
    <row r="45" spans="8:9" x14ac:dyDescent="0.25">
      <c r="H45" s="26" t="s">
        <v>36</v>
      </c>
      <c r="I45" s="19">
        <v>-5549000</v>
      </c>
    </row>
    <row r="46" spans="8:9" x14ac:dyDescent="0.25">
      <c r="H46" s="26" t="s">
        <v>132</v>
      </c>
      <c r="I46" s="19">
        <v>-6529563.9977777777</v>
      </c>
    </row>
    <row r="48" spans="8:9" x14ac:dyDescent="0.25">
      <c r="H48" t="s">
        <v>136</v>
      </c>
      <c r="I48" s="49">
        <f>SUM(I2:I46)</f>
        <v>-18117505.475215483</v>
      </c>
    </row>
  </sheetData>
  <sortState xmlns:xlrd2="http://schemas.microsoft.com/office/spreadsheetml/2017/richdata2" ref="A9:C14">
    <sortCondition ref="B9:B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496-3819-4ED4-83CA-1260764A8D8D}">
  <dimension ref="A1:AI897"/>
  <sheetViews>
    <sheetView topLeftCell="C6" workbookViewId="0">
      <selection activeCell="C7" sqref="C7"/>
    </sheetView>
  </sheetViews>
  <sheetFormatPr baseColWidth="10" defaultColWidth="14.42578125" defaultRowHeight="15" x14ac:dyDescent="0.25"/>
  <cols>
    <col min="1" max="1" width="43.5703125" bestFit="1" customWidth="1"/>
    <col min="2" max="2" width="22" bestFit="1" customWidth="1"/>
    <col min="3" max="3" width="18" customWidth="1"/>
    <col min="4" max="16" width="19.28515625" customWidth="1"/>
    <col min="17" max="17" width="10.7109375" customWidth="1"/>
  </cols>
  <sheetData>
    <row r="1" spans="1:35" ht="15" customHeight="1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R1" s="53"/>
      <c r="S1" s="53"/>
    </row>
    <row r="2" spans="1:35" ht="19.5" thickBot="1" x14ac:dyDescent="0.3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116</v>
      </c>
      <c r="G2" s="4" t="s">
        <v>117</v>
      </c>
      <c r="H2" s="4" t="s">
        <v>118</v>
      </c>
      <c r="I2" s="4" t="s">
        <v>119</v>
      </c>
      <c r="J2" s="4" t="s">
        <v>120</v>
      </c>
      <c r="K2" s="4" t="s">
        <v>121</v>
      </c>
      <c r="L2" s="4" t="s">
        <v>122</v>
      </c>
      <c r="M2" s="4" t="s">
        <v>123</v>
      </c>
      <c r="N2" s="4" t="s">
        <v>124</v>
      </c>
      <c r="O2" s="4" t="s">
        <v>125</v>
      </c>
      <c r="P2" s="4" t="s">
        <v>126</v>
      </c>
    </row>
    <row r="3" spans="1:35" s="53" customFormat="1" ht="16.5" thickBot="1" x14ac:dyDescent="0.3">
      <c r="A3" s="5" t="s">
        <v>5</v>
      </c>
      <c r="B3" s="6">
        <v>45688</v>
      </c>
      <c r="C3" s="6">
        <v>45716</v>
      </c>
      <c r="D3" s="6">
        <v>45747</v>
      </c>
      <c r="E3" s="6">
        <v>45777</v>
      </c>
      <c r="F3" s="6">
        <v>45808</v>
      </c>
      <c r="G3" s="6">
        <v>45838</v>
      </c>
      <c r="H3" s="6">
        <v>45869</v>
      </c>
      <c r="I3" s="6">
        <v>45900</v>
      </c>
      <c r="J3" s="6">
        <v>45930</v>
      </c>
      <c r="K3" s="6">
        <v>45961</v>
      </c>
      <c r="L3" s="6">
        <v>45991</v>
      </c>
      <c r="M3" s="6">
        <v>46022</v>
      </c>
      <c r="N3" s="6">
        <v>46053</v>
      </c>
      <c r="O3" s="6">
        <v>46081</v>
      </c>
      <c r="P3" s="6">
        <v>46112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s="53" customFormat="1" ht="15.75" customHeight="1" x14ac:dyDescent="0.25">
      <c r="A4" s="80" t="s">
        <v>152</v>
      </c>
      <c r="B4" s="81">
        <f>+Input!B105</f>
        <v>27688182.780000016</v>
      </c>
      <c r="C4" s="81">
        <f>+Input!C105</f>
        <v>48230200.730000004</v>
      </c>
      <c r="D4" s="81">
        <f>+Input!D105</f>
        <v>38055493.55114685</v>
      </c>
      <c r="E4" s="81">
        <f>+Input!E105</f>
        <v>31704995.071146861</v>
      </c>
      <c r="F4" s="81">
        <f>+Input!F105</f>
        <v>21341755.565188654</v>
      </c>
      <c r="G4" s="81">
        <f>+Input!G105</f>
        <v>23654970.712748658</v>
      </c>
      <c r="H4" s="81">
        <f>+Input!H105</f>
        <v>7823657.5850931546</v>
      </c>
      <c r="I4" s="81">
        <f>+Input!I105</f>
        <v>13308616.551437393</v>
      </c>
      <c r="J4" s="81">
        <f>+Input!J105</f>
        <v>27593309.435792834</v>
      </c>
      <c r="K4" s="81">
        <f>+Input!K105</f>
        <v>43089793.629986323</v>
      </c>
      <c r="L4" s="81">
        <f>+Input!L105</f>
        <v>56639996.973134331</v>
      </c>
      <c r="M4" s="81">
        <f>+Input!M105</f>
        <v>61784504.192173183</v>
      </c>
      <c r="N4" s="81">
        <f>+Input!N105</f>
        <v>60634938.157201715</v>
      </c>
      <c r="O4" s="81">
        <f>+Input!O105</f>
        <v>65646317.197670475</v>
      </c>
      <c r="P4" s="81">
        <f>+Input!P105</f>
        <v>70604905.671299279</v>
      </c>
    </row>
    <row r="5" spans="1:35" ht="15" customHeight="1" thickBot="1" x14ac:dyDescent="0.3"/>
    <row r="6" spans="1:35" s="53" customFormat="1" ht="16.5" thickBot="1" x14ac:dyDescent="0.3">
      <c r="A6" s="5" t="s">
        <v>5</v>
      </c>
      <c r="B6" s="6">
        <f t="shared" ref="B6:P6" si="0">+B3</f>
        <v>45688</v>
      </c>
      <c r="C6" s="6">
        <f t="shared" si="0"/>
        <v>45716</v>
      </c>
      <c r="D6" s="6">
        <f t="shared" si="0"/>
        <v>45747</v>
      </c>
      <c r="E6" s="6">
        <f t="shared" si="0"/>
        <v>45777</v>
      </c>
      <c r="F6" s="6">
        <f t="shared" si="0"/>
        <v>45808</v>
      </c>
      <c r="G6" s="6">
        <f t="shared" si="0"/>
        <v>45838</v>
      </c>
      <c r="H6" s="6">
        <f t="shared" si="0"/>
        <v>45869</v>
      </c>
      <c r="I6" s="6">
        <f t="shared" si="0"/>
        <v>45900</v>
      </c>
      <c r="J6" s="6">
        <f t="shared" si="0"/>
        <v>45930</v>
      </c>
      <c r="K6" s="6">
        <f t="shared" si="0"/>
        <v>45961</v>
      </c>
      <c r="L6" s="6">
        <f t="shared" si="0"/>
        <v>45991</v>
      </c>
      <c r="M6" s="6">
        <f t="shared" si="0"/>
        <v>46022</v>
      </c>
      <c r="N6" s="6">
        <f t="shared" si="0"/>
        <v>46053</v>
      </c>
      <c r="O6" s="6">
        <f t="shared" si="0"/>
        <v>46081</v>
      </c>
      <c r="P6" s="6">
        <f t="shared" si="0"/>
        <v>46112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s="53" customFormat="1" ht="15.75" customHeight="1" x14ac:dyDescent="0.25">
      <c r="A7" s="89" t="s">
        <v>153</v>
      </c>
      <c r="B7" s="90">
        <f>+Input!B113</f>
        <v>17400329.219999995</v>
      </c>
      <c r="C7" s="90">
        <f>+Input!C113</f>
        <v>20992175.799999982</v>
      </c>
      <c r="D7" s="90">
        <f>+Input!D113</f>
        <v>27014109.049999982</v>
      </c>
      <c r="E7" s="90">
        <f>+Input!E113</f>
        <v>20800398.061146855</v>
      </c>
      <c r="F7" s="90">
        <f>+Input!F113</f>
        <v>19289367.112257969</v>
      </c>
      <c r="G7" s="90">
        <f>+Input!G113</f>
        <v>17918172.785188638</v>
      </c>
      <c r="H7" s="90">
        <f>+Input!H113</f>
        <v>7823657.5850931546</v>
      </c>
      <c r="I7" s="90">
        <f>+Input!I113</f>
        <v>995900.21581771143</v>
      </c>
      <c r="J7" s="90">
        <f>+Input!J113</f>
        <v>6666925.374441687</v>
      </c>
      <c r="K7" s="90">
        <f>+Input!K113</f>
        <v>12870372.730738465</v>
      </c>
      <c r="L7" s="90">
        <f>+Input!L113</f>
        <v>27495560.13602075</v>
      </c>
      <c r="M7" s="90">
        <f>+Input!M113</f>
        <v>42474429.736732803</v>
      </c>
      <c r="N7" s="90">
        <f>+Input!N113</f>
        <v>27179001.465591922</v>
      </c>
      <c r="O7" s="90">
        <f>+Input!O113</f>
        <v>32190380.506060682</v>
      </c>
      <c r="P7" s="90">
        <f>+Input!P113</f>
        <v>37148968.979689494</v>
      </c>
    </row>
    <row r="8" spans="1:35" ht="15" customHeight="1" thickBot="1" x14ac:dyDescent="0.3"/>
    <row r="9" spans="1:35" s="53" customFormat="1" ht="16.5" thickBot="1" x14ac:dyDescent="0.3">
      <c r="A9" s="5" t="s">
        <v>5</v>
      </c>
      <c r="B9" s="6">
        <f t="shared" ref="B9:P9" si="1">+B3</f>
        <v>45688</v>
      </c>
      <c r="C9" s="6">
        <f t="shared" si="1"/>
        <v>45716</v>
      </c>
      <c r="D9" s="6">
        <f t="shared" si="1"/>
        <v>45747</v>
      </c>
      <c r="E9" s="6">
        <f t="shared" si="1"/>
        <v>45777</v>
      </c>
      <c r="F9" s="6">
        <f t="shared" si="1"/>
        <v>45808</v>
      </c>
      <c r="G9" s="6">
        <f t="shared" si="1"/>
        <v>45838</v>
      </c>
      <c r="H9" s="6">
        <f t="shared" si="1"/>
        <v>45869</v>
      </c>
      <c r="I9" s="6">
        <f t="shared" si="1"/>
        <v>45900</v>
      </c>
      <c r="J9" s="6">
        <f t="shared" si="1"/>
        <v>45930</v>
      </c>
      <c r="K9" s="6">
        <f t="shared" si="1"/>
        <v>45961</v>
      </c>
      <c r="L9" s="6">
        <f t="shared" si="1"/>
        <v>45991</v>
      </c>
      <c r="M9" s="6">
        <f t="shared" si="1"/>
        <v>46022</v>
      </c>
      <c r="N9" s="6">
        <f t="shared" si="1"/>
        <v>46053</v>
      </c>
      <c r="O9" s="6">
        <f t="shared" si="1"/>
        <v>46081</v>
      </c>
      <c r="P9" s="6">
        <f t="shared" si="1"/>
        <v>46112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s="53" customFormat="1" ht="15.75" customHeight="1" x14ac:dyDescent="0.25">
      <c r="A10" s="89" t="s">
        <v>109</v>
      </c>
      <c r="B10" s="90">
        <f>+Input!B114</f>
        <v>9391954.0800000131</v>
      </c>
      <c r="C10" s="90">
        <f>+Input!C114</f>
        <v>20542017.95000001</v>
      </c>
      <c r="D10" s="90">
        <f>+Input!D114</f>
        <v>-10171698.778853133</v>
      </c>
      <c r="E10" s="90">
        <f>+Input!E114</f>
        <v>-6339211.0799999982</v>
      </c>
      <c r="F10" s="90">
        <f>+Input!F114</f>
        <v>-10355576.505958207</v>
      </c>
      <c r="G10" s="90">
        <f>+Input!G114</f>
        <v>2271065.1475600153</v>
      </c>
      <c r="H10" s="90">
        <f>+Input!H114</f>
        <v>-15846440.327655483</v>
      </c>
      <c r="I10" s="90">
        <f>+Input!I114</f>
        <v>5484958.9663442383</v>
      </c>
      <c r="J10" s="90">
        <f>+Input!J114</f>
        <v>14284692.884355437</v>
      </c>
      <c r="K10" s="90">
        <f>+Input!K114</f>
        <v>15496484.19419349</v>
      </c>
      <c r="L10" s="90">
        <f>+Input!L114</f>
        <v>13550203.343148001</v>
      </c>
      <c r="M10" s="90">
        <f>+Input!M114</f>
        <v>5144507.219038859</v>
      </c>
      <c r="N10" s="90">
        <f>+Input!N114</f>
        <v>-1149566.0349714532</v>
      </c>
      <c r="O10" s="90">
        <f>+Input!O114</f>
        <v>5011379.0404687524</v>
      </c>
      <c r="P10" s="90">
        <f>+Input!P114</f>
        <v>4958588.4736288115</v>
      </c>
    </row>
    <row r="11" spans="1:35" ht="15.75" customHeight="1" x14ac:dyDescent="0.25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1:35" ht="15.75" customHeight="1" x14ac:dyDescent="0.25">
      <c r="B12" s="44">
        <v>0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13" spans="1:35" ht="15.75" customHeight="1" x14ac:dyDescent="0.25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</row>
    <row r="14" spans="1:35" ht="15.75" customHeight="1" x14ac:dyDescent="0.25"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</row>
    <row r="15" spans="1:35" ht="15.75" customHeight="1" x14ac:dyDescent="0.25"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</row>
    <row r="16" spans="1:35" ht="15.75" customHeight="1" x14ac:dyDescent="0.25"/>
    <row r="17" customFormat="1" ht="15.75" customHeight="1" x14ac:dyDescent="0.25"/>
    <row r="18" customFormat="1" ht="15.75" customHeight="1" x14ac:dyDescent="0.25"/>
    <row r="19" customFormat="1" ht="15.75" customHeight="1" x14ac:dyDescent="0.25"/>
    <row r="20" customFormat="1" ht="15.75" customHeight="1" x14ac:dyDescent="0.25"/>
    <row r="21" customFormat="1" ht="15.75" customHeight="1" x14ac:dyDescent="0.25"/>
    <row r="22" customFormat="1" ht="15.75" customHeight="1" x14ac:dyDescent="0.25"/>
    <row r="23" customFormat="1" ht="15.75" customHeight="1" x14ac:dyDescent="0.25"/>
    <row r="24" customFormat="1" ht="15.75" customHeight="1" x14ac:dyDescent="0.25"/>
    <row r="25" customFormat="1" ht="15.75" customHeight="1" x14ac:dyDescent="0.25"/>
    <row r="26" customFormat="1" ht="15.75" customHeight="1" x14ac:dyDescent="0.25"/>
    <row r="27" customFormat="1" ht="15.75" customHeight="1" x14ac:dyDescent="0.25"/>
    <row r="28" customFormat="1" ht="15.75" customHeight="1" x14ac:dyDescent="0.25"/>
    <row r="29" customFormat="1" ht="15.75" customHeight="1" x14ac:dyDescent="0.25"/>
    <row r="30" customFormat="1" ht="15.75" customHeight="1" x14ac:dyDescent="0.25"/>
    <row r="31" customFormat="1" ht="15.75" customHeight="1" x14ac:dyDescent="0.25"/>
    <row r="32" customFormat="1" ht="15.75" customHeight="1" x14ac:dyDescent="0.25"/>
    <row r="33" spans="3:3" ht="15.75" customHeight="1" x14ac:dyDescent="0.25"/>
    <row r="34" spans="3:3" ht="15.75" customHeight="1" x14ac:dyDescent="0.25"/>
    <row r="35" spans="3:3" ht="15.75" customHeight="1" x14ac:dyDescent="0.25"/>
    <row r="36" spans="3:3" ht="15.75" customHeight="1" x14ac:dyDescent="0.25">
      <c r="C36" s="44"/>
    </row>
    <row r="37" spans="3:3" ht="15.75" customHeight="1" x14ac:dyDescent="0.25"/>
    <row r="38" spans="3:3" ht="15.75" customHeight="1" x14ac:dyDescent="0.25">
      <c r="C38" s="49"/>
    </row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F75C4-62F4-4BA0-BD1A-695C15A30A29}">
  <dimension ref="A1:G145"/>
  <sheetViews>
    <sheetView workbookViewId="0">
      <pane xSplit="1" ySplit="3" topLeftCell="B90" activePane="bottomRight" state="frozen"/>
      <selection pane="topRight" activeCell="B1" sqref="B1"/>
      <selection pane="bottomLeft" activeCell="A4" sqref="A4"/>
      <selection pane="bottomRight" activeCell="E56" sqref="E56"/>
    </sheetView>
  </sheetViews>
  <sheetFormatPr baseColWidth="10" defaultRowHeight="15" x14ac:dyDescent="0.25"/>
  <cols>
    <col min="1" max="1" width="52" customWidth="1"/>
    <col min="2" max="3" width="19.28515625" customWidth="1"/>
    <col min="4" max="4" width="8.7109375" customWidth="1"/>
    <col min="5" max="5" width="15.85546875" customWidth="1"/>
    <col min="6" max="6" width="14.140625" customWidth="1"/>
  </cols>
  <sheetData>
    <row r="1" spans="1:7" ht="21.75" thickBot="1" x14ac:dyDescent="0.3">
      <c r="A1" s="1" t="s">
        <v>0</v>
      </c>
      <c r="B1" s="2"/>
      <c r="C1" s="2"/>
      <c r="D1" s="2"/>
      <c r="E1" s="2"/>
    </row>
    <row r="2" spans="1:7" ht="19.5" thickBot="1" x14ac:dyDescent="0.3">
      <c r="A2" s="3"/>
      <c r="B2" s="66" t="s">
        <v>116</v>
      </c>
      <c r="C2" s="66" t="s">
        <v>117</v>
      </c>
      <c r="D2" s="66"/>
      <c r="E2" s="66"/>
    </row>
    <row r="3" spans="1:7" ht="16.5" thickBot="1" x14ac:dyDescent="0.3">
      <c r="A3" s="5" t="s">
        <v>5</v>
      </c>
      <c r="B3" s="62">
        <v>45808</v>
      </c>
      <c r="C3" s="62">
        <v>45838</v>
      </c>
      <c r="D3" s="6" t="s">
        <v>128</v>
      </c>
      <c r="E3" s="6"/>
    </row>
    <row r="4" spans="1:7" x14ac:dyDescent="0.25">
      <c r="A4" s="7" t="s">
        <v>6</v>
      </c>
      <c r="B4" s="9"/>
    </row>
    <row r="5" spans="1:7" hidden="1" x14ac:dyDescent="0.25">
      <c r="A5" s="10" t="s">
        <v>7</v>
      </c>
      <c r="B5" s="11">
        <v>787750.18114686618</v>
      </c>
      <c r="C5" s="11">
        <v>-10357614.946604</v>
      </c>
      <c r="D5" s="11"/>
      <c r="E5" s="11"/>
    </row>
    <row r="6" spans="1:7" hidden="1" x14ac:dyDescent="0.25">
      <c r="A6" s="12" t="s">
        <v>8</v>
      </c>
      <c r="B6" s="13">
        <v>0</v>
      </c>
      <c r="C6" s="13">
        <v>0</v>
      </c>
      <c r="D6" s="13"/>
      <c r="E6" s="13"/>
    </row>
    <row r="7" spans="1:7" hidden="1" x14ac:dyDescent="0.25">
      <c r="A7" s="12" t="s">
        <v>8</v>
      </c>
      <c r="B7" s="13">
        <v>0</v>
      </c>
      <c r="C7" s="13">
        <v>0</v>
      </c>
      <c r="D7" s="13"/>
      <c r="E7" s="13"/>
    </row>
    <row r="8" spans="1:7" hidden="1" x14ac:dyDescent="0.25">
      <c r="A8" s="12" t="s">
        <v>8</v>
      </c>
      <c r="B8" s="13">
        <v>30901881.889999993</v>
      </c>
      <c r="C8" s="13">
        <v>44439673.469999999</v>
      </c>
      <c r="D8" s="13"/>
      <c r="E8" s="13"/>
    </row>
    <row r="9" spans="1:7" hidden="1" x14ac:dyDescent="0.25">
      <c r="A9" s="12" t="s">
        <v>9</v>
      </c>
      <c r="B9" s="13">
        <v>7700</v>
      </c>
      <c r="C9" s="13">
        <v>7700</v>
      </c>
      <c r="D9" s="13"/>
      <c r="E9" s="13"/>
    </row>
    <row r="10" spans="1:7" ht="15.75" thickBot="1" x14ac:dyDescent="0.3">
      <c r="A10" s="14" t="s">
        <v>10</v>
      </c>
      <c r="B10" s="15">
        <v>31697332.071146861</v>
      </c>
      <c r="C10" s="15">
        <v>34089758.523396</v>
      </c>
      <c r="D10" s="15"/>
      <c r="E10" s="15"/>
    </row>
    <row r="11" spans="1:7" x14ac:dyDescent="0.25">
      <c r="A11" s="16" t="s">
        <v>11</v>
      </c>
      <c r="B11" s="17">
        <v>5556564.8399999999</v>
      </c>
      <c r="C11" s="17">
        <v>5562869.8751999997</v>
      </c>
      <c r="D11" s="61">
        <f t="shared" ref="D11:D19" si="0">IF(ISERROR((C11-B11)/B11),"",(C11-B11)/B11)</f>
        <v>1.1347001936541444E-3</v>
      </c>
      <c r="E11" s="17">
        <f t="shared" ref="E11:E12" si="1">+C11-B11</f>
        <v>6305.0351999998093</v>
      </c>
      <c r="F11" s="17">
        <v>6305.0351999998093</v>
      </c>
      <c r="G11" s="44">
        <f>+E11-F11</f>
        <v>0</v>
      </c>
    </row>
    <row r="12" spans="1:7" x14ac:dyDescent="0.25">
      <c r="A12" s="18" t="s">
        <v>12</v>
      </c>
      <c r="B12" s="19">
        <v>35611382.5581</v>
      </c>
      <c r="C12" s="19">
        <v>36544573.794266999</v>
      </c>
      <c r="D12" s="61">
        <f t="shared" si="0"/>
        <v>2.620485836640845E-2</v>
      </c>
      <c r="E12" s="19">
        <f t="shared" si="1"/>
        <v>933191.23616699874</v>
      </c>
      <c r="F12" s="17">
        <v>933191.23616699874</v>
      </c>
      <c r="G12" s="44">
        <f t="shared" ref="G12:G75" si="2">+E12-F12</f>
        <v>0</v>
      </c>
    </row>
    <row r="13" spans="1:7" x14ac:dyDescent="0.25">
      <c r="A13" s="18" t="s">
        <v>13</v>
      </c>
      <c r="B13" s="19">
        <v>16996956.345599998</v>
      </c>
      <c r="C13" s="19">
        <v>16996956.345599998</v>
      </c>
      <c r="D13" s="61">
        <f t="shared" si="0"/>
        <v>0</v>
      </c>
      <c r="E13" s="19">
        <f>+C13-B13</f>
        <v>0</v>
      </c>
      <c r="F13" s="17">
        <v>0</v>
      </c>
      <c r="G13" s="44">
        <f t="shared" si="2"/>
        <v>0</v>
      </c>
    </row>
    <row r="14" spans="1:7" x14ac:dyDescent="0.25">
      <c r="A14" s="18" t="s">
        <v>14</v>
      </c>
      <c r="B14" s="19">
        <v>0</v>
      </c>
      <c r="C14" s="19">
        <v>0</v>
      </c>
      <c r="D14" s="61" t="str">
        <f t="shared" si="0"/>
        <v/>
      </c>
      <c r="E14" s="19">
        <f t="shared" ref="E14:E19" si="3">+C14-B14</f>
        <v>0</v>
      </c>
      <c r="F14" s="17">
        <v>0</v>
      </c>
      <c r="G14" s="44">
        <f t="shared" si="2"/>
        <v>0</v>
      </c>
    </row>
    <row r="15" spans="1:7" x14ac:dyDescent="0.25">
      <c r="A15" s="18" t="s">
        <v>15</v>
      </c>
      <c r="B15" s="19">
        <v>3041611.54</v>
      </c>
      <c r="C15" s="19">
        <v>2611328</v>
      </c>
      <c r="D15" s="61">
        <f t="shared" si="0"/>
        <v>-0.14146564554394084</v>
      </c>
      <c r="E15" s="19">
        <f t="shared" si="3"/>
        <v>-430283.54000000004</v>
      </c>
      <c r="F15" s="17">
        <v>-430283.54000000004</v>
      </c>
      <c r="G15" s="44">
        <f t="shared" si="2"/>
        <v>0</v>
      </c>
    </row>
    <row r="16" spans="1:7" x14ac:dyDescent="0.25">
      <c r="A16" s="18" t="s">
        <v>16</v>
      </c>
      <c r="B16" s="19">
        <v>0</v>
      </c>
      <c r="C16" s="19">
        <v>0</v>
      </c>
      <c r="D16" s="61" t="str">
        <f t="shared" si="0"/>
        <v/>
      </c>
      <c r="E16" s="19">
        <f t="shared" si="3"/>
        <v>0</v>
      </c>
      <c r="F16" s="17">
        <v>0</v>
      </c>
      <c r="G16" s="44">
        <f t="shared" si="2"/>
        <v>0</v>
      </c>
    </row>
    <row r="17" spans="1:7" x14ac:dyDescent="0.25">
      <c r="A17" s="18" t="s">
        <v>17</v>
      </c>
      <c r="B17" s="19">
        <v>0</v>
      </c>
      <c r="C17" s="19">
        <v>0</v>
      </c>
      <c r="D17" s="61" t="str">
        <f t="shared" si="0"/>
        <v/>
      </c>
      <c r="E17" s="19">
        <f t="shared" si="3"/>
        <v>0</v>
      </c>
      <c r="F17" s="17">
        <v>0</v>
      </c>
      <c r="G17" s="44">
        <f t="shared" si="2"/>
        <v>0</v>
      </c>
    </row>
    <row r="18" spans="1:7" x14ac:dyDescent="0.25">
      <c r="A18" s="18" t="s">
        <v>18</v>
      </c>
      <c r="B18" s="19">
        <v>0</v>
      </c>
      <c r="C18" s="19">
        <v>0</v>
      </c>
      <c r="D18" s="61" t="str">
        <f t="shared" si="0"/>
        <v/>
      </c>
      <c r="E18" s="19">
        <f t="shared" si="3"/>
        <v>0</v>
      </c>
      <c r="F18" s="17">
        <v>0</v>
      </c>
      <c r="G18" s="44">
        <f t="shared" si="2"/>
        <v>0</v>
      </c>
    </row>
    <row r="19" spans="1:7" x14ac:dyDescent="0.25">
      <c r="A19" s="18" t="s">
        <v>19</v>
      </c>
      <c r="B19" s="19">
        <v>0</v>
      </c>
      <c r="C19" s="19">
        <v>0</v>
      </c>
      <c r="D19" s="61" t="str">
        <f t="shared" si="0"/>
        <v/>
      </c>
      <c r="E19" s="19">
        <f t="shared" si="3"/>
        <v>0</v>
      </c>
      <c r="F19" s="17">
        <v>0</v>
      </c>
      <c r="G19" s="44">
        <f t="shared" si="2"/>
        <v>0</v>
      </c>
    </row>
    <row r="20" spans="1:7" x14ac:dyDescent="0.25">
      <c r="A20" s="20" t="s">
        <v>20</v>
      </c>
      <c r="B20" s="21">
        <v>61206515.283699997</v>
      </c>
      <c r="C20" s="21">
        <v>61715728.015066996</v>
      </c>
      <c r="D20" s="21"/>
      <c r="E20" s="21"/>
      <c r="F20" s="21"/>
      <c r="G20" s="44">
        <f t="shared" si="2"/>
        <v>0</v>
      </c>
    </row>
    <row r="21" spans="1:7" x14ac:dyDescent="0.25">
      <c r="A21" s="18" t="s">
        <v>21</v>
      </c>
      <c r="B21" s="19">
        <v>499988.58000000566</v>
      </c>
      <c r="C21" s="19">
        <v>0</v>
      </c>
      <c r="D21" s="19"/>
      <c r="E21" s="19">
        <f t="shared" ref="E21:E22" si="4">+C21-B21</f>
        <v>-499988.58000000566</v>
      </c>
      <c r="F21" s="17">
        <v>-499988.58000000566</v>
      </c>
      <c r="G21" s="44">
        <f t="shared" si="2"/>
        <v>0</v>
      </c>
    </row>
    <row r="22" spans="1:7" x14ac:dyDescent="0.25">
      <c r="A22" s="18" t="s">
        <v>22</v>
      </c>
      <c r="B22" s="19">
        <v>224506.01</v>
      </c>
      <c r="C22" s="19">
        <v>0</v>
      </c>
      <c r="D22" s="19"/>
      <c r="E22" s="19">
        <f t="shared" si="4"/>
        <v>-224506.01</v>
      </c>
      <c r="F22" s="17">
        <v>-224506.01</v>
      </c>
      <c r="G22" s="44">
        <f t="shared" si="2"/>
        <v>0</v>
      </c>
    </row>
    <row r="23" spans="1:7" x14ac:dyDescent="0.25">
      <c r="A23" s="20" t="s">
        <v>23</v>
      </c>
      <c r="B23" s="21">
        <v>724494.59000000567</v>
      </c>
      <c r="C23" s="21">
        <v>0</v>
      </c>
      <c r="D23" s="21"/>
      <c r="E23" s="21"/>
      <c r="F23" s="21"/>
      <c r="G23" s="44">
        <f t="shared" si="2"/>
        <v>0</v>
      </c>
    </row>
    <row r="24" spans="1:7" x14ac:dyDescent="0.25">
      <c r="A24" s="22" t="s">
        <v>24</v>
      </c>
      <c r="B24" s="23">
        <v>61931009.8737</v>
      </c>
      <c r="C24" s="23">
        <v>61715728.015066996</v>
      </c>
      <c r="D24" s="23"/>
      <c r="E24" s="23"/>
      <c r="F24" s="23"/>
      <c r="G24" s="44">
        <f t="shared" si="2"/>
        <v>0</v>
      </c>
    </row>
    <row r="25" spans="1:7" x14ac:dyDescent="0.25">
      <c r="A25" s="18" t="s">
        <v>25</v>
      </c>
      <c r="B25" s="19">
        <v>-2146335.42</v>
      </c>
      <c r="C25" s="19">
        <v>-2360000</v>
      </c>
      <c r="D25" s="61">
        <f>IF(ISERROR((C25-B25)/B25),"",(C25-B25)/B25)</f>
        <v>9.9548550524316506E-2</v>
      </c>
      <c r="E25" s="19">
        <f t="shared" ref="E25:E26" si="5">+C25-B25</f>
        <v>-213664.58000000007</v>
      </c>
      <c r="F25" s="17">
        <v>-213664.58000000007</v>
      </c>
      <c r="G25" s="44">
        <f t="shared" si="2"/>
        <v>0</v>
      </c>
    </row>
    <row r="26" spans="1:7" x14ac:dyDescent="0.25">
      <c r="A26" s="18" t="s">
        <v>26</v>
      </c>
      <c r="B26" s="19">
        <v>0</v>
      </c>
      <c r="C26" s="19">
        <v>0</v>
      </c>
      <c r="D26" s="61" t="str">
        <f>IF(ISERROR((C26-B26)/B26),"",(C26-B26)/B26)</f>
        <v/>
      </c>
      <c r="E26" s="19">
        <f t="shared" si="5"/>
        <v>0</v>
      </c>
      <c r="F26" s="17">
        <v>0</v>
      </c>
      <c r="G26" s="44">
        <f t="shared" si="2"/>
        <v>0</v>
      </c>
    </row>
    <row r="27" spans="1:7" x14ac:dyDescent="0.25">
      <c r="A27" s="24" t="s">
        <v>27</v>
      </c>
      <c r="B27" s="25">
        <v>-2146335.42</v>
      </c>
      <c r="C27" s="25">
        <v>-2360000</v>
      </c>
      <c r="D27" s="25"/>
      <c r="E27" s="25"/>
      <c r="F27" s="25"/>
      <c r="G27" s="44">
        <f t="shared" si="2"/>
        <v>0</v>
      </c>
    </row>
    <row r="28" spans="1:7" x14ac:dyDescent="0.25">
      <c r="A28" s="26" t="s">
        <v>28</v>
      </c>
      <c r="B28" s="19">
        <v>-822461</v>
      </c>
      <c r="C28" s="19">
        <v>-918329.5</v>
      </c>
      <c r="D28" s="61">
        <f t="shared" ref="D28:D36" si="6">IF(ISERROR((C28-B28)/B28),"",(C28-B28)/B28)</f>
        <v>0.11656297380666074</v>
      </c>
      <c r="E28" s="19">
        <f t="shared" ref="E28:E36" si="7">+C28-B28</f>
        <v>-95868.5</v>
      </c>
      <c r="F28" s="17">
        <v>-95868.5</v>
      </c>
      <c r="G28" s="44">
        <f t="shared" si="2"/>
        <v>0</v>
      </c>
    </row>
    <row r="29" spans="1:7" x14ac:dyDescent="0.25">
      <c r="A29" s="26" t="s">
        <v>29</v>
      </c>
      <c r="B29" s="19">
        <v>-60838.42</v>
      </c>
      <c r="C29" s="19">
        <v>-65000</v>
      </c>
      <c r="D29" s="61">
        <f t="shared" si="6"/>
        <v>6.8403814563231621E-2</v>
      </c>
      <c r="E29" s="19">
        <f t="shared" si="7"/>
        <v>-4161.5800000000017</v>
      </c>
      <c r="F29" s="17">
        <v>-4161.5800000000017</v>
      </c>
      <c r="G29" s="44">
        <f t="shared" si="2"/>
        <v>0</v>
      </c>
    </row>
    <row r="30" spans="1:7" x14ac:dyDescent="0.25">
      <c r="A30" s="26" t="s">
        <v>30</v>
      </c>
      <c r="B30" s="19">
        <v>-35000</v>
      </c>
      <c r="C30" s="19">
        <v>-35000</v>
      </c>
      <c r="D30" s="61">
        <f t="shared" si="6"/>
        <v>0</v>
      </c>
      <c r="E30" s="19">
        <f t="shared" si="7"/>
        <v>0</v>
      </c>
      <c r="F30" s="17">
        <v>0</v>
      </c>
      <c r="G30" s="44">
        <f t="shared" si="2"/>
        <v>0</v>
      </c>
    </row>
    <row r="31" spans="1:7" x14ac:dyDescent="0.25">
      <c r="A31" s="26" t="s">
        <v>31</v>
      </c>
      <c r="B31" s="19">
        <v>-4100563.3699999996</v>
      </c>
      <c r="C31" s="19">
        <v>-723120.8</v>
      </c>
      <c r="D31" s="64">
        <f t="shared" si="6"/>
        <v>-0.82365330449703544</v>
      </c>
      <c r="E31" s="65">
        <f t="shared" si="7"/>
        <v>3377442.5699999994</v>
      </c>
      <c r="F31" s="17">
        <v>3377442.5699999994</v>
      </c>
      <c r="G31" s="44">
        <f t="shared" si="2"/>
        <v>0</v>
      </c>
    </row>
    <row r="32" spans="1:7" x14ac:dyDescent="0.25">
      <c r="A32" s="26" t="s">
        <v>32</v>
      </c>
      <c r="B32" s="19">
        <v>0</v>
      </c>
      <c r="C32" s="19">
        <v>0</v>
      </c>
      <c r="D32" s="61" t="str">
        <f t="shared" si="6"/>
        <v/>
      </c>
      <c r="E32" s="19">
        <f t="shared" si="7"/>
        <v>0</v>
      </c>
      <c r="F32" s="17">
        <v>0</v>
      </c>
      <c r="G32" s="44">
        <f t="shared" si="2"/>
        <v>0</v>
      </c>
    </row>
    <row r="33" spans="1:7" x14ac:dyDescent="0.25">
      <c r="A33" s="26" t="s">
        <v>33</v>
      </c>
      <c r="B33" s="19">
        <v>-812000</v>
      </c>
      <c r="C33" s="19">
        <v>-812000</v>
      </c>
      <c r="D33" s="61">
        <f t="shared" si="6"/>
        <v>0</v>
      </c>
      <c r="E33" s="19">
        <f t="shared" si="7"/>
        <v>0</v>
      </c>
      <c r="F33" s="17">
        <v>0</v>
      </c>
      <c r="G33" s="44">
        <f t="shared" si="2"/>
        <v>0</v>
      </c>
    </row>
    <row r="34" spans="1:7" x14ac:dyDescent="0.25">
      <c r="A34" s="26" t="s">
        <v>34</v>
      </c>
      <c r="B34" s="19">
        <v>0</v>
      </c>
      <c r="C34" s="19">
        <v>0</v>
      </c>
      <c r="D34" s="61" t="str">
        <f t="shared" si="6"/>
        <v/>
      </c>
      <c r="E34" s="19">
        <f t="shared" si="7"/>
        <v>0</v>
      </c>
      <c r="F34" s="17">
        <v>0</v>
      </c>
      <c r="G34" s="44">
        <f t="shared" si="2"/>
        <v>0</v>
      </c>
    </row>
    <row r="35" spans="1:7" x14ac:dyDescent="0.25">
      <c r="A35" s="26" t="s">
        <v>35</v>
      </c>
      <c r="B35" s="19">
        <v>0</v>
      </c>
      <c r="C35" s="19">
        <v>0</v>
      </c>
      <c r="D35" s="61" t="str">
        <f t="shared" si="6"/>
        <v/>
      </c>
      <c r="E35" s="19">
        <f t="shared" si="7"/>
        <v>0</v>
      </c>
      <c r="F35" s="17">
        <v>0</v>
      </c>
      <c r="G35" s="44">
        <f t="shared" si="2"/>
        <v>0</v>
      </c>
    </row>
    <row r="36" spans="1:7" x14ac:dyDescent="0.25">
      <c r="A36" s="26" t="s">
        <v>36</v>
      </c>
      <c r="B36" s="19">
        <v>0</v>
      </c>
      <c r="C36" s="19">
        <v>0</v>
      </c>
      <c r="D36" s="61" t="str">
        <f t="shared" si="6"/>
        <v/>
      </c>
      <c r="E36" s="19">
        <f t="shared" si="7"/>
        <v>0</v>
      </c>
      <c r="F36" s="17">
        <v>0</v>
      </c>
      <c r="G36" s="44">
        <f t="shared" si="2"/>
        <v>0</v>
      </c>
    </row>
    <row r="37" spans="1:7" x14ac:dyDescent="0.25">
      <c r="A37" s="24" t="s">
        <v>37</v>
      </c>
      <c r="B37" s="25">
        <v>-5830862.79</v>
      </c>
      <c r="C37" s="25">
        <v>-2553450.2999999998</v>
      </c>
      <c r="D37" s="25"/>
      <c r="E37" s="25"/>
      <c r="F37" s="25"/>
      <c r="G37" s="44">
        <f t="shared" si="2"/>
        <v>0</v>
      </c>
    </row>
    <row r="38" spans="1:7" x14ac:dyDescent="0.25">
      <c r="A38" s="18" t="s">
        <v>38</v>
      </c>
      <c r="B38" s="19">
        <v>-161707.75</v>
      </c>
      <c r="C38" s="19">
        <v>-165567.38</v>
      </c>
      <c r="D38" s="61">
        <f t="shared" ref="D38:D39" si="8">IF(ISERROR((C38-B38)/B38),"",(C38-B38)/B38)</f>
        <v>2.3867934591879515E-2</v>
      </c>
      <c r="E38" s="19">
        <f t="shared" ref="E38:E39" si="9">+C38-B38</f>
        <v>-3859.6300000000047</v>
      </c>
      <c r="F38" s="17">
        <v>-3859.6300000000047</v>
      </c>
      <c r="G38" s="44">
        <f t="shared" si="2"/>
        <v>0</v>
      </c>
    </row>
    <row r="39" spans="1:7" x14ac:dyDescent="0.25">
      <c r="A39" s="18" t="s">
        <v>39</v>
      </c>
      <c r="B39" s="19">
        <v>-253471.20999999996</v>
      </c>
      <c r="C39" s="19">
        <v>-17325.07</v>
      </c>
      <c r="D39" s="61">
        <f t="shared" si="8"/>
        <v>-0.93164876594860613</v>
      </c>
      <c r="E39" s="19">
        <f t="shared" si="9"/>
        <v>236146.13999999996</v>
      </c>
      <c r="F39" s="17">
        <v>236146.13999999996</v>
      </c>
      <c r="G39" s="44">
        <f t="shared" si="2"/>
        <v>0</v>
      </c>
    </row>
    <row r="40" spans="1:7" x14ac:dyDescent="0.25">
      <c r="A40" s="24" t="s">
        <v>40</v>
      </c>
      <c r="B40" s="25">
        <v>-415178.95999999996</v>
      </c>
      <c r="C40" s="25">
        <v>-182892.45</v>
      </c>
      <c r="D40" s="25"/>
      <c r="E40" s="25"/>
      <c r="F40" s="25"/>
      <c r="G40" s="44">
        <f t="shared" si="2"/>
        <v>0</v>
      </c>
    </row>
    <row r="41" spans="1:7" x14ac:dyDescent="0.25">
      <c r="A41" s="18" t="s">
        <v>41</v>
      </c>
      <c r="B41" s="19">
        <v>0</v>
      </c>
      <c r="C41" s="19">
        <v>0</v>
      </c>
      <c r="D41" s="61" t="str">
        <f t="shared" ref="D41:D50" si="10">IF(ISERROR((C41-B41)/B41),"",(C41-B41)/B41)</f>
        <v/>
      </c>
      <c r="E41" s="19">
        <f t="shared" ref="E41:E50" si="11">+C41-B41</f>
        <v>0</v>
      </c>
      <c r="F41" s="17">
        <v>0</v>
      </c>
      <c r="G41" s="44">
        <f t="shared" si="2"/>
        <v>0</v>
      </c>
    </row>
    <row r="42" spans="1:7" x14ac:dyDescent="0.25">
      <c r="A42" s="18" t="s">
        <v>42</v>
      </c>
      <c r="B42" s="19">
        <v>0</v>
      </c>
      <c r="C42" s="19">
        <v>-51790</v>
      </c>
      <c r="D42" s="61" t="str">
        <f t="shared" si="10"/>
        <v/>
      </c>
      <c r="E42" s="19">
        <f t="shared" si="11"/>
        <v>-51790</v>
      </c>
      <c r="F42" s="17">
        <v>-51790</v>
      </c>
      <c r="G42" s="44">
        <f t="shared" si="2"/>
        <v>0</v>
      </c>
    </row>
    <row r="43" spans="1:7" x14ac:dyDescent="0.25">
      <c r="A43" s="18" t="s">
        <v>43</v>
      </c>
      <c r="B43" s="19">
        <v>-833620.96999999986</v>
      </c>
      <c r="C43" s="19">
        <v>-756116</v>
      </c>
      <c r="D43" s="61">
        <f t="shared" si="10"/>
        <v>-9.2973872766180382E-2</v>
      </c>
      <c r="E43" s="19">
        <f t="shared" si="11"/>
        <v>77504.969999999856</v>
      </c>
      <c r="F43" s="17">
        <v>77504.969999999856</v>
      </c>
      <c r="G43" s="44">
        <f t="shared" si="2"/>
        <v>0</v>
      </c>
    </row>
    <row r="44" spans="1:7" x14ac:dyDescent="0.25">
      <c r="A44" s="18" t="s">
        <v>44</v>
      </c>
      <c r="B44" s="19">
        <v>0</v>
      </c>
      <c r="C44" s="19">
        <v>0</v>
      </c>
      <c r="D44" s="61" t="str">
        <f t="shared" si="10"/>
        <v/>
      </c>
      <c r="E44" s="19">
        <f t="shared" si="11"/>
        <v>0</v>
      </c>
      <c r="F44" s="17">
        <v>0</v>
      </c>
      <c r="G44" s="44">
        <f t="shared" si="2"/>
        <v>0</v>
      </c>
    </row>
    <row r="45" spans="1:7" x14ac:dyDescent="0.25">
      <c r="A45" s="18" t="s">
        <v>45</v>
      </c>
      <c r="B45" s="19">
        <v>-187136.88000000003</v>
      </c>
      <c r="C45" s="19">
        <v>-190000</v>
      </c>
      <c r="D45" s="61">
        <f t="shared" si="10"/>
        <v>1.5299603156790718E-2</v>
      </c>
      <c r="E45" s="19">
        <f t="shared" si="11"/>
        <v>-2863.1199999999662</v>
      </c>
      <c r="F45" s="17">
        <v>-2863.1199999999662</v>
      </c>
      <c r="G45" s="44">
        <f t="shared" si="2"/>
        <v>0</v>
      </c>
    </row>
    <row r="46" spans="1:7" x14ac:dyDescent="0.25">
      <c r="A46" s="18" t="s">
        <v>46</v>
      </c>
      <c r="B46" s="19">
        <v>-266987.5</v>
      </c>
      <c r="C46" s="19">
        <v>-280917.28000000003</v>
      </c>
      <c r="D46" s="61">
        <f t="shared" si="10"/>
        <v>5.2173903272625229E-2</v>
      </c>
      <c r="E46" s="19">
        <f t="shared" si="11"/>
        <v>-13929.780000000028</v>
      </c>
      <c r="F46" s="17">
        <v>-13929.780000000028</v>
      </c>
      <c r="G46" s="44">
        <f t="shared" si="2"/>
        <v>0</v>
      </c>
    </row>
    <row r="47" spans="1:7" x14ac:dyDescent="0.25">
      <c r="A47" s="18" t="s">
        <v>47</v>
      </c>
      <c r="B47" s="19">
        <v>-645186.59000000008</v>
      </c>
      <c r="C47" s="19">
        <v>-206166.66</v>
      </c>
      <c r="D47" s="61">
        <f t="shared" si="10"/>
        <v>-0.68045420782846711</v>
      </c>
      <c r="E47" s="19">
        <f t="shared" si="11"/>
        <v>439019.93000000005</v>
      </c>
      <c r="F47" s="17">
        <v>439019.93000000005</v>
      </c>
      <c r="G47" s="44">
        <f t="shared" si="2"/>
        <v>0</v>
      </c>
    </row>
    <row r="48" spans="1:7" x14ac:dyDescent="0.25">
      <c r="A48" s="18" t="s">
        <v>48</v>
      </c>
      <c r="B48" s="19">
        <v>-36297.64</v>
      </c>
      <c r="C48" s="19">
        <v>-36297.64</v>
      </c>
      <c r="D48" s="61">
        <f t="shared" si="10"/>
        <v>0</v>
      </c>
      <c r="E48" s="19">
        <f t="shared" si="11"/>
        <v>0</v>
      </c>
      <c r="F48" s="17">
        <v>0</v>
      </c>
      <c r="G48" s="44">
        <f t="shared" si="2"/>
        <v>0</v>
      </c>
    </row>
    <row r="49" spans="1:7" x14ac:dyDescent="0.25">
      <c r="A49" s="18" t="s">
        <v>49</v>
      </c>
      <c r="B49" s="19">
        <v>-277096.98</v>
      </c>
      <c r="C49" s="19">
        <v>-577401.27</v>
      </c>
      <c r="D49" s="61">
        <f t="shared" si="10"/>
        <v>1.0837515804033666</v>
      </c>
      <c r="E49" s="19">
        <f t="shared" si="11"/>
        <v>-300304.29000000004</v>
      </c>
      <c r="F49" s="17">
        <v>-300304.29000000004</v>
      </c>
      <c r="G49" s="44">
        <f t="shared" si="2"/>
        <v>0</v>
      </c>
    </row>
    <row r="50" spans="1:7" x14ac:dyDescent="0.25">
      <c r="A50" s="18" t="s">
        <v>50</v>
      </c>
      <c r="B50" s="19">
        <v>-12291.13</v>
      </c>
      <c r="C50" s="19">
        <v>-100000</v>
      </c>
      <c r="D50" s="61">
        <f t="shared" si="10"/>
        <v>7.1359484441218992</v>
      </c>
      <c r="E50" s="19">
        <f t="shared" si="11"/>
        <v>-87708.87</v>
      </c>
      <c r="F50" s="17">
        <v>-87708.87</v>
      </c>
      <c r="G50" s="44">
        <f t="shared" si="2"/>
        <v>0</v>
      </c>
    </row>
    <row r="51" spans="1:7" x14ac:dyDescent="0.25">
      <c r="A51" s="24" t="s">
        <v>51</v>
      </c>
      <c r="B51" s="25">
        <v>-2258617.6899999995</v>
      </c>
      <c r="C51" s="25">
        <v>-2198688.8499999996</v>
      </c>
      <c r="D51" s="25"/>
      <c r="E51" s="25"/>
      <c r="F51" s="25"/>
      <c r="G51" s="44">
        <f t="shared" si="2"/>
        <v>0</v>
      </c>
    </row>
    <row r="52" spans="1:7" x14ac:dyDescent="0.25">
      <c r="A52" s="27" t="s">
        <v>52</v>
      </c>
      <c r="B52" s="28">
        <v>-10650994.859999999</v>
      </c>
      <c r="C52" s="28">
        <v>-7295031.5999999996</v>
      </c>
      <c r="D52" s="28"/>
      <c r="E52" s="28"/>
      <c r="F52" s="28"/>
      <c r="G52" s="44">
        <f t="shared" si="2"/>
        <v>0</v>
      </c>
    </row>
    <row r="53" spans="1:7" x14ac:dyDescent="0.25">
      <c r="A53" s="18" t="s">
        <v>53</v>
      </c>
      <c r="B53" s="19">
        <v>0</v>
      </c>
      <c r="C53" s="19">
        <v>0</v>
      </c>
      <c r="D53" s="61" t="str">
        <f t="shared" ref="D53:D54" si="12">IF(ISERROR((C53-B53)/B53),"",(C53-B53)/B53)</f>
        <v/>
      </c>
      <c r="E53" s="19">
        <f t="shared" ref="E53:E54" si="13">+C53-B53</f>
        <v>0</v>
      </c>
      <c r="F53" s="17">
        <v>0</v>
      </c>
      <c r="G53" s="44">
        <f t="shared" si="2"/>
        <v>0</v>
      </c>
    </row>
    <row r="54" spans="1:7" x14ac:dyDescent="0.25">
      <c r="A54" s="18" t="s">
        <v>54</v>
      </c>
      <c r="B54" s="19">
        <v>0</v>
      </c>
      <c r="C54" s="19">
        <v>0</v>
      </c>
      <c r="D54" s="61" t="str">
        <f t="shared" si="12"/>
        <v/>
      </c>
      <c r="E54" s="19">
        <f t="shared" si="13"/>
        <v>0</v>
      </c>
      <c r="F54" s="17">
        <v>0</v>
      </c>
      <c r="G54" s="44">
        <f t="shared" si="2"/>
        <v>0</v>
      </c>
    </row>
    <row r="55" spans="1:7" x14ac:dyDescent="0.25">
      <c r="A55" s="24" t="s">
        <v>55</v>
      </c>
      <c r="B55" s="25">
        <v>0</v>
      </c>
      <c r="C55" s="25">
        <v>0</v>
      </c>
      <c r="D55" s="25"/>
      <c r="E55" s="25"/>
      <c r="F55" s="25"/>
      <c r="G55" s="44">
        <f t="shared" si="2"/>
        <v>0</v>
      </c>
    </row>
    <row r="56" spans="1:7" x14ac:dyDescent="0.25">
      <c r="A56" s="18" t="s">
        <v>56</v>
      </c>
      <c r="B56" s="19">
        <v>-168000</v>
      </c>
      <c r="C56" s="19">
        <v>-196000</v>
      </c>
      <c r="D56" s="19"/>
      <c r="E56" s="19">
        <f>+C56-B56</f>
        <v>-28000</v>
      </c>
      <c r="F56" s="19">
        <v>-196000</v>
      </c>
      <c r="G56" s="44">
        <f t="shared" si="2"/>
        <v>168000</v>
      </c>
    </row>
    <row r="57" spans="1:7" x14ac:dyDescent="0.25">
      <c r="A57" s="24" t="s">
        <v>57</v>
      </c>
      <c r="B57" s="25">
        <v>-168000</v>
      </c>
      <c r="C57" s="25">
        <v>-196000</v>
      </c>
      <c r="D57" s="25"/>
      <c r="E57" s="25"/>
      <c r="F57" s="25"/>
      <c r="G57" s="44">
        <f t="shared" si="2"/>
        <v>0</v>
      </c>
    </row>
    <row r="58" spans="1:7" x14ac:dyDescent="0.25">
      <c r="A58" s="18" t="s">
        <v>58</v>
      </c>
      <c r="B58" s="19">
        <v>0</v>
      </c>
      <c r="C58" s="19">
        <v>0</v>
      </c>
      <c r="D58" s="61" t="str">
        <f t="shared" ref="D58:D59" si="14">IF(ISERROR((C58-B58)/B58),"",(C58-B58)/B58)</f>
        <v/>
      </c>
      <c r="E58" s="19">
        <f t="shared" ref="E58:E59" si="15">+C58-B58</f>
        <v>0</v>
      </c>
      <c r="F58" s="17">
        <v>0</v>
      </c>
      <c r="G58" s="44">
        <f t="shared" si="2"/>
        <v>0</v>
      </c>
    </row>
    <row r="59" spans="1:7" x14ac:dyDescent="0.25">
      <c r="A59" s="18" t="s">
        <v>59</v>
      </c>
      <c r="B59" s="19">
        <v>-491189.26</v>
      </c>
      <c r="C59" s="19">
        <v>-900000</v>
      </c>
      <c r="D59" s="61">
        <f t="shared" si="14"/>
        <v>0.83228761964380082</v>
      </c>
      <c r="E59" s="19">
        <f t="shared" si="15"/>
        <v>-408810.74</v>
      </c>
      <c r="F59" s="17">
        <v>-408810.74</v>
      </c>
      <c r="G59" s="44">
        <f t="shared" si="2"/>
        <v>0</v>
      </c>
    </row>
    <row r="60" spans="1:7" x14ac:dyDescent="0.25">
      <c r="A60" s="24" t="s">
        <v>60</v>
      </c>
      <c r="B60" s="25">
        <v>-491189.26</v>
      </c>
      <c r="C60" s="25">
        <v>-900000</v>
      </c>
      <c r="D60" s="25"/>
      <c r="E60" s="25"/>
      <c r="F60" s="25"/>
      <c r="G60" s="44">
        <f t="shared" si="2"/>
        <v>0</v>
      </c>
    </row>
    <row r="61" spans="1:7" x14ac:dyDescent="0.25">
      <c r="A61" s="18" t="s">
        <v>61</v>
      </c>
      <c r="B61" s="19">
        <v>-4037500</v>
      </c>
      <c r="C61" s="19">
        <v>-3787500</v>
      </c>
      <c r="D61" s="61">
        <f t="shared" ref="D61:D68" si="16">IF(ISERROR((C61-B61)/B61),"",(C61-B61)/B61)</f>
        <v>-6.1919504643962849E-2</v>
      </c>
      <c r="E61" s="19">
        <f t="shared" ref="E61:E68" si="17">+C61-B61</f>
        <v>250000</v>
      </c>
      <c r="F61" s="17">
        <v>250000</v>
      </c>
      <c r="G61" s="44">
        <f t="shared" si="2"/>
        <v>0</v>
      </c>
    </row>
    <row r="62" spans="1:7" x14ac:dyDescent="0.25">
      <c r="A62" s="18" t="s">
        <v>62</v>
      </c>
      <c r="B62" s="19">
        <v>0</v>
      </c>
      <c r="C62" s="19">
        <v>0</v>
      </c>
      <c r="D62" s="61" t="str">
        <f t="shared" si="16"/>
        <v/>
      </c>
      <c r="E62" s="19">
        <f t="shared" si="17"/>
        <v>0</v>
      </c>
      <c r="F62" s="17">
        <v>0</v>
      </c>
      <c r="G62" s="44">
        <f t="shared" si="2"/>
        <v>0</v>
      </c>
    </row>
    <row r="63" spans="1:7" x14ac:dyDescent="0.25">
      <c r="A63" s="18" t="s">
        <v>63</v>
      </c>
      <c r="B63" s="19">
        <v>-3053515.62</v>
      </c>
      <c r="C63" s="19">
        <v>-3190000</v>
      </c>
      <c r="D63" s="61">
        <f t="shared" si="16"/>
        <v>4.4697455976989528E-2</v>
      </c>
      <c r="E63" s="19">
        <f t="shared" si="17"/>
        <v>-136484.37999999989</v>
      </c>
      <c r="F63" s="17">
        <v>-136484.37999999989</v>
      </c>
      <c r="G63" s="44">
        <f t="shared" si="2"/>
        <v>0</v>
      </c>
    </row>
    <row r="64" spans="1:7" x14ac:dyDescent="0.25">
      <c r="A64" s="18" t="s">
        <v>64</v>
      </c>
      <c r="B64" s="19">
        <v>-5389290</v>
      </c>
      <c r="C64" s="19">
        <v>-4640000</v>
      </c>
      <c r="D64" s="61">
        <f t="shared" si="16"/>
        <v>-0.13903315650113465</v>
      </c>
      <c r="E64" s="19">
        <f t="shared" si="17"/>
        <v>749290</v>
      </c>
      <c r="F64" s="17">
        <v>749290</v>
      </c>
      <c r="G64" s="44">
        <f t="shared" si="2"/>
        <v>0</v>
      </c>
    </row>
    <row r="65" spans="1:7" x14ac:dyDescent="0.25">
      <c r="A65" s="18" t="s">
        <v>65</v>
      </c>
      <c r="B65" s="19">
        <v>0</v>
      </c>
      <c r="C65" s="19">
        <v>0</v>
      </c>
      <c r="D65" s="61" t="str">
        <f t="shared" si="16"/>
        <v/>
      </c>
      <c r="E65" s="19">
        <f t="shared" si="17"/>
        <v>0</v>
      </c>
      <c r="F65" s="17">
        <v>0</v>
      </c>
      <c r="G65" s="44">
        <f t="shared" si="2"/>
        <v>0</v>
      </c>
    </row>
    <row r="66" spans="1:7" x14ac:dyDescent="0.25">
      <c r="A66" s="18" t="s">
        <v>66</v>
      </c>
      <c r="B66" s="19">
        <v>0</v>
      </c>
      <c r="C66" s="19">
        <v>0</v>
      </c>
      <c r="D66" s="61" t="str">
        <f t="shared" si="16"/>
        <v/>
      </c>
      <c r="E66" s="19">
        <f t="shared" si="17"/>
        <v>0</v>
      </c>
      <c r="F66" s="17">
        <v>0</v>
      </c>
      <c r="G66" s="44">
        <f t="shared" si="2"/>
        <v>0</v>
      </c>
    </row>
    <row r="67" spans="1:7" x14ac:dyDescent="0.25">
      <c r="A67" s="18" t="s">
        <v>67</v>
      </c>
      <c r="B67" s="19">
        <v>-985460.88888888981</v>
      </c>
      <c r="C67" s="19">
        <v>-870000</v>
      </c>
      <c r="D67" s="61">
        <f t="shared" si="16"/>
        <v>-0.11716435445659575</v>
      </c>
      <c r="E67" s="19">
        <f t="shared" si="17"/>
        <v>115460.88888888981</v>
      </c>
      <c r="F67" s="17">
        <v>115460.88888888981</v>
      </c>
      <c r="G67" s="44">
        <f t="shared" si="2"/>
        <v>0</v>
      </c>
    </row>
    <row r="68" spans="1:7" x14ac:dyDescent="0.25">
      <c r="A68" s="18" t="s">
        <v>68</v>
      </c>
      <c r="B68" s="19">
        <v>-2011955</v>
      </c>
      <c r="C68" s="19">
        <v>-1827000</v>
      </c>
      <c r="D68" s="61">
        <f t="shared" si="16"/>
        <v>-9.1928000377742042E-2</v>
      </c>
      <c r="E68" s="19">
        <f t="shared" si="17"/>
        <v>184955</v>
      </c>
      <c r="F68" s="17">
        <v>184955</v>
      </c>
      <c r="G68" s="44">
        <f t="shared" si="2"/>
        <v>0</v>
      </c>
    </row>
    <row r="69" spans="1:7" x14ac:dyDescent="0.25">
      <c r="A69" s="24" t="s">
        <v>69</v>
      </c>
      <c r="B69" s="25">
        <v>-15477721.508888891</v>
      </c>
      <c r="C69" s="25">
        <v>-14314500</v>
      </c>
      <c r="D69" s="25"/>
      <c r="E69" s="25"/>
      <c r="F69" s="25"/>
      <c r="G69" s="44">
        <f t="shared" si="2"/>
        <v>0</v>
      </c>
    </row>
    <row r="70" spans="1:7" x14ac:dyDescent="0.25">
      <c r="A70" s="18" t="s">
        <v>70</v>
      </c>
      <c r="B70" s="19">
        <v>-11414338.030908775</v>
      </c>
      <c r="C70" s="19">
        <v>-11414338.030908775</v>
      </c>
      <c r="D70" s="61">
        <f t="shared" ref="D70:D77" si="18">IF(ISERROR((C70-B70)/B70),"",(C70-B70)/B70)</f>
        <v>0</v>
      </c>
      <c r="E70" s="19">
        <f t="shared" ref="E70:E77" si="19">+C70-B70</f>
        <v>0</v>
      </c>
      <c r="F70" s="17">
        <v>0</v>
      </c>
      <c r="G70" s="44">
        <f t="shared" si="2"/>
        <v>0</v>
      </c>
    </row>
    <row r="71" spans="1:7" x14ac:dyDescent="0.25">
      <c r="A71" s="18" t="s">
        <v>71</v>
      </c>
      <c r="B71" s="19">
        <v>-8364945.8216532003</v>
      </c>
      <c r="C71" s="19">
        <v>-8364945.8216532003</v>
      </c>
      <c r="D71" s="61">
        <f t="shared" si="18"/>
        <v>0</v>
      </c>
      <c r="E71" s="19">
        <f t="shared" si="19"/>
        <v>0</v>
      </c>
      <c r="F71" s="17">
        <v>0</v>
      </c>
      <c r="G71" s="44">
        <f t="shared" si="2"/>
        <v>0</v>
      </c>
    </row>
    <row r="72" spans="1:7" x14ac:dyDescent="0.25">
      <c r="A72" s="18" t="s">
        <v>72</v>
      </c>
      <c r="B72" s="19">
        <v>-4670664.6400757199</v>
      </c>
      <c r="C72" s="19">
        <v>-4775856.1484313663</v>
      </c>
      <c r="D72" s="61">
        <f t="shared" si="18"/>
        <v>2.25217429342007E-2</v>
      </c>
      <c r="E72" s="19">
        <f t="shared" si="19"/>
        <v>-105191.50835564639</v>
      </c>
      <c r="F72" s="17">
        <v>-105191.50835564639</v>
      </c>
      <c r="G72" s="44">
        <f t="shared" si="2"/>
        <v>0</v>
      </c>
    </row>
    <row r="73" spans="1:7" x14ac:dyDescent="0.25">
      <c r="A73" s="18" t="s">
        <v>73</v>
      </c>
      <c r="B73" s="19">
        <v>-1911724.7299242811</v>
      </c>
      <c r="C73" s="19">
        <v>-1742648.7682739748</v>
      </c>
      <c r="D73" s="61">
        <f t="shared" si="18"/>
        <v>-8.8441583144139718E-2</v>
      </c>
      <c r="E73" s="19">
        <f t="shared" si="19"/>
        <v>169075.96165030636</v>
      </c>
      <c r="F73" s="17">
        <v>169075.96165030636</v>
      </c>
      <c r="G73" s="44">
        <f t="shared" si="2"/>
        <v>0</v>
      </c>
    </row>
    <row r="74" spans="1:7" x14ac:dyDescent="0.25">
      <c r="A74" s="18" t="s">
        <v>74</v>
      </c>
      <c r="B74" s="19">
        <v>0</v>
      </c>
      <c r="C74" s="19">
        <v>0</v>
      </c>
      <c r="D74" s="61" t="str">
        <f t="shared" si="18"/>
        <v/>
      </c>
      <c r="E74" s="19">
        <f t="shared" si="19"/>
        <v>0</v>
      </c>
      <c r="F74" s="17">
        <v>0</v>
      </c>
      <c r="G74" s="44">
        <f t="shared" si="2"/>
        <v>0</v>
      </c>
    </row>
    <row r="75" spans="1:7" x14ac:dyDescent="0.25">
      <c r="A75" s="18" t="s">
        <v>75</v>
      </c>
      <c r="B75" s="19">
        <v>-4060000</v>
      </c>
      <c r="C75" s="19">
        <v>-4060000</v>
      </c>
      <c r="D75" s="61">
        <f t="shared" si="18"/>
        <v>0</v>
      </c>
      <c r="E75" s="19">
        <f t="shared" si="19"/>
        <v>0</v>
      </c>
      <c r="F75" s="17">
        <v>0</v>
      </c>
      <c r="G75" s="44">
        <f t="shared" si="2"/>
        <v>0</v>
      </c>
    </row>
    <row r="76" spans="1:7" x14ac:dyDescent="0.25">
      <c r="A76" s="18" t="s">
        <v>76</v>
      </c>
      <c r="B76" s="19">
        <v>0</v>
      </c>
      <c r="C76" s="19">
        <v>0</v>
      </c>
      <c r="D76" s="61" t="str">
        <f t="shared" si="18"/>
        <v/>
      </c>
      <c r="E76" s="19">
        <f t="shared" si="19"/>
        <v>0</v>
      </c>
      <c r="F76" s="17">
        <v>0</v>
      </c>
      <c r="G76" s="44">
        <f t="shared" ref="G76:G102" si="20">+E76-F76</f>
        <v>0</v>
      </c>
    </row>
    <row r="77" spans="1:7" x14ac:dyDescent="0.25">
      <c r="A77" s="18" t="s">
        <v>77</v>
      </c>
      <c r="B77" s="19">
        <v>0</v>
      </c>
      <c r="C77" s="19">
        <v>-13148894.384633657</v>
      </c>
      <c r="D77" s="61" t="str">
        <f t="shared" si="18"/>
        <v/>
      </c>
      <c r="E77" s="65">
        <f t="shared" si="19"/>
        <v>-13148894.384633657</v>
      </c>
      <c r="F77" s="17">
        <v>-13148894.384633657</v>
      </c>
      <c r="G77" s="44">
        <f t="shared" si="20"/>
        <v>0</v>
      </c>
    </row>
    <row r="78" spans="1:7" x14ac:dyDescent="0.25">
      <c r="A78" s="24" t="s">
        <v>78</v>
      </c>
      <c r="B78" s="25">
        <v>-30421673.222561974</v>
      </c>
      <c r="C78" s="25">
        <v>-43506683.153900973</v>
      </c>
      <c r="D78" s="25"/>
      <c r="E78" s="25"/>
      <c r="F78" s="25"/>
      <c r="G78" s="44">
        <f t="shared" si="20"/>
        <v>0</v>
      </c>
    </row>
    <row r="79" spans="1:7" x14ac:dyDescent="0.25">
      <c r="A79" s="27" t="s">
        <v>79</v>
      </c>
      <c r="B79" s="28">
        <v>-46558583.991450861</v>
      </c>
      <c r="C79" s="28">
        <v>-58917183.153900973</v>
      </c>
      <c r="D79" s="28"/>
      <c r="E79" s="28"/>
      <c r="F79" s="28"/>
      <c r="G79" s="44">
        <f t="shared" si="20"/>
        <v>0</v>
      </c>
    </row>
    <row r="80" spans="1:7" x14ac:dyDescent="0.25">
      <c r="A80" s="18" t="s">
        <v>80</v>
      </c>
      <c r="B80" s="19">
        <v>0</v>
      </c>
      <c r="C80" s="19">
        <v>0</v>
      </c>
      <c r="D80" s="61" t="str">
        <f t="shared" ref="D80:D86" si="21">IF(ISERROR((C80-B80)/B80),"",(C80-B80)/B80)</f>
        <v/>
      </c>
      <c r="E80" s="19">
        <f t="shared" ref="E80:E86" si="22">+C80-B80</f>
        <v>0</v>
      </c>
      <c r="F80" s="19">
        <v>0</v>
      </c>
      <c r="G80" s="44">
        <f t="shared" si="20"/>
        <v>0</v>
      </c>
    </row>
    <row r="81" spans="1:7" x14ac:dyDescent="0.25">
      <c r="A81" s="18" t="s">
        <v>81</v>
      </c>
      <c r="B81" s="19">
        <v>0</v>
      </c>
      <c r="C81" s="19">
        <v>0</v>
      </c>
      <c r="D81" s="61" t="str">
        <f t="shared" si="21"/>
        <v/>
      </c>
      <c r="E81" s="19">
        <f t="shared" si="22"/>
        <v>0</v>
      </c>
      <c r="F81" s="19">
        <v>0</v>
      </c>
      <c r="G81" s="44">
        <f t="shared" si="20"/>
        <v>0</v>
      </c>
    </row>
    <row r="82" spans="1:7" x14ac:dyDescent="0.25">
      <c r="A82" s="29" t="s">
        <v>82</v>
      </c>
      <c r="B82" s="19">
        <v>0</v>
      </c>
      <c r="C82" s="19">
        <v>0</v>
      </c>
      <c r="D82" s="61" t="str">
        <f t="shared" si="21"/>
        <v/>
      </c>
      <c r="E82" s="19">
        <f t="shared" si="22"/>
        <v>0</v>
      </c>
      <c r="F82" s="19">
        <v>0</v>
      </c>
      <c r="G82" s="44">
        <f t="shared" si="20"/>
        <v>0</v>
      </c>
    </row>
    <row r="83" spans="1:7" x14ac:dyDescent="0.25">
      <c r="A83" s="18" t="s">
        <v>83</v>
      </c>
      <c r="B83" s="19">
        <v>-486957.01</v>
      </c>
      <c r="C83" s="19">
        <v>-805000</v>
      </c>
      <c r="D83" s="61">
        <f t="shared" si="21"/>
        <v>0.65312334244864856</v>
      </c>
      <c r="E83" s="19">
        <f t="shared" si="22"/>
        <v>-318042.99</v>
      </c>
      <c r="F83" s="19">
        <v>-805000</v>
      </c>
      <c r="G83" s="44">
        <f t="shared" si="20"/>
        <v>486957.01</v>
      </c>
    </row>
    <row r="84" spans="1:7" x14ac:dyDescent="0.25">
      <c r="A84" s="18" t="s">
        <v>84</v>
      </c>
      <c r="B84" s="19">
        <v>0</v>
      </c>
      <c r="C84" s="19">
        <v>0</v>
      </c>
      <c r="D84" s="61" t="str">
        <f t="shared" si="21"/>
        <v/>
      </c>
      <c r="E84" s="19">
        <f t="shared" si="22"/>
        <v>0</v>
      </c>
      <c r="F84" s="19">
        <v>0</v>
      </c>
      <c r="G84" s="44">
        <f t="shared" si="20"/>
        <v>0</v>
      </c>
    </row>
    <row r="85" spans="1:7" x14ac:dyDescent="0.25">
      <c r="A85" s="18" t="s">
        <v>85</v>
      </c>
      <c r="B85" s="19">
        <v>-283018.01</v>
      </c>
      <c r="C85" s="19">
        <v>-300000</v>
      </c>
      <c r="D85" s="61">
        <f t="shared" si="21"/>
        <v>6.000321322307365E-2</v>
      </c>
      <c r="E85" s="19">
        <f t="shared" si="22"/>
        <v>-16981.989999999991</v>
      </c>
      <c r="F85" s="19">
        <v>-300000</v>
      </c>
      <c r="G85" s="44">
        <f t="shared" si="20"/>
        <v>283018.01</v>
      </c>
    </row>
    <row r="86" spans="1:7" x14ac:dyDescent="0.25">
      <c r="A86" s="18" t="s">
        <v>86</v>
      </c>
      <c r="B86" s="19">
        <v>0</v>
      </c>
      <c r="C86" s="19">
        <v>0</v>
      </c>
      <c r="D86" s="61" t="str">
        <f t="shared" si="21"/>
        <v/>
      </c>
      <c r="E86" s="19">
        <f t="shared" si="22"/>
        <v>0</v>
      </c>
      <c r="F86" s="19">
        <v>0</v>
      </c>
      <c r="G86" s="44">
        <f t="shared" si="20"/>
        <v>0</v>
      </c>
    </row>
    <row r="87" spans="1:7" x14ac:dyDescent="0.25">
      <c r="A87" s="27" t="s">
        <v>87</v>
      </c>
      <c r="B87" s="28">
        <v>-769975.02</v>
      </c>
      <c r="C87" s="28">
        <v>-1105000</v>
      </c>
      <c r="D87" s="28"/>
      <c r="E87" s="28"/>
      <c r="F87" s="28"/>
      <c r="G87" s="44">
        <f t="shared" si="20"/>
        <v>0</v>
      </c>
    </row>
    <row r="88" spans="1:7" x14ac:dyDescent="0.25">
      <c r="A88" s="18" t="s">
        <v>88</v>
      </c>
      <c r="B88" s="19">
        <v>-858493.91</v>
      </c>
      <c r="C88" s="19">
        <v>-800000</v>
      </c>
      <c r="D88" s="61">
        <f t="shared" ref="D88:D98" si="23">IF(ISERROR((C88-B88)/B88),"",(C88-B88)/B88)</f>
        <v>-6.8135497897707897E-2</v>
      </c>
      <c r="E88" s="19">
        <f t="shared" ref="E88:E98" si="24">+C88-B88</f>
        <v>58493.910000000033</v>
      </c>
      <c r="F88" s="17">
        <v>58493.910000000033</v>
      </c>
      <c r="G88" s="44">
        <f t="shared" si="20"/>
        <v>0</v>
      </c>
    </row>
    <row r="89" spans="1:7" x14ac:dyDescent="0.25">
      <c r="A89" s="18" t="s">
        <v>89</v>
      </c>
      <c r="B89" s="19">
        <v>0</v>
      </c>
      <c r="C89" s="19">
        <v>0</v>
      </c>
      <c r="D89" s="61" t="str">
        <f t="shared" si="23"/>
        <v/>
      </c>
      <c r="E89" s="19">
        <f t="shared" si="24"/>
        <v>0</v>
      </c>
      <c r="F89" s="17">
        <v>0</v>
      </c>
      <c r="G89" s="44">
        <f t="shared" si="20"/>
        <v>0</v>
      </c>
    </row>
    <row r="90" spans="1:7" x14ac:dyDescent="0.25">
      <c r="A90" s="18" t="s">
        <v>90</v>
      </c>
      <c r="B90" s="19">
        <v>-42921.52</v>
      </c>
      <c r="C90" s="19">
        <v>0</v>
      </c>
      <c r="D90" s="61">
        <f t="shared" si="23"/>
        <v>-1</v>
      </c>
      <c r="E90" s="19">
        <f t="shared" si="24"/>
        <v>42921.52</v>
      </c>
      <c r="F90" s="17">
        <v>42921.52</v>
      </c>
      <c r="G90" s="44">
        <f t="shared" si="20"/>
        <v>0</v>
      </c>
    </row>
    <row r="91" spans="1:7" x14ac:dyDescent="0.25">
      <c r="A91" s="18" t="s">
        <v>91</v>
      </c>
      <c r="B91" s="19">
        <v>0</v>
      </c>
      <c r="C91" s="19">
        <v>0</v>
      </c>
      <c r="D91" s="61" t="str">
        <f t="shared" si="23"/>
        <v/>
      </c>
      <c r="E91" s="19">
        <f t="shared" si="24"/>
        <v>0</v>
      </c>
      <c r="F91" s="17">
        <v>0</v>
      </c>
      <c r="G91" s="44">
        <f t="shared" si="20"/>
        <v>0</v>
      </c>
    </row>
    <row r="92" spans="1:7" x14ac:dyDescent="0.25">
      <c r="A92" s="18" t="s">
        <v>92</v>
      </c>
      <c r="B92" s="19">
        <v>0</v>
      </c>
      <c r="C92" s="19">
        <v>0</v>
      </c>
      <c r="D92" s="61" t="str">
        <f t="shared" si="23"/>
        <v/>
      </c>
      <c r="E92" s="19">
        <f t="shared" si="24"/>
        <v>0</v>
      </c>
      <c r="F92" s="17">
        <v>0</v>
      </c>
      <c r="G92" s="44">
        <f t="shared" si="20"/>
        <v>0</v>
      </c>
    </row>
    <row r="93" spans="1:7" x14ac:dyDescent="0.25">
      <c r="A93" s="18" t="s">
        <v>93</v>
      </c>
      <c r="B93" s="19">
        <v>-123503.84</v>
      </c>
      <c r="C93" s="19">
        <v>0</v>
      </c>
      <c r="D93" s="61">
        <f t="shared" si="23"/>
        <v>-1</v>
      </c>
      <c r="E93" s="19">
        <f t="shared" si="24"/>
        <v>123503.84</v>
      </c>
      <c r="F93" s="17">
        <v>123503.84</v>
      </c>
      <c r="G93" s="44">
        <f t="shared" si="20"/>
        <v>0</v>
      </c>
    </row>
    <row r="94" spans="1:7" x14ac:dyDescent="0.25">
      <c r="A94" s="18" t="s">
        <v>94</v>
      </c>
      <c r="B94" s="19">
        <v>0</v>
      </c>
      <c r="C94" s="19">
        <v>0</v>
      </c>
      <c r="D94" s="61" t="str">
        <f t="shared" si="23"/>
        <v/>
      </c>
      <c r="E94" s="19">
        <f t="shared" si="24"/>
        <v>0</v>
      </c>
      <c r="F94" s="17">
        <v>0</v>
      </c>
      <c r="G94" s="44">
        <f t="shared" si="20"/>
        <v>0</v>
      </c>
    </row>
    <row r="95" spans="1:7" x14ac:dyDescent="0.25">
      <c r="A95" s="18" t="s">
        <v>95</v>
      </c>
      <c r="B95" s="19">
        <v>0</v>
      </c>
      <c r="C95" s="19">
        <v>0</v>
      </c>
      <c r="D95" s="61" t="str">
        <f t="shared" si="23"/>
        <v/>
      </c>
      <c r="E95" s="19">
        <f t="shared" si="24"/>
        <v>0</v>
      </c>
      <c r="F95" s="17">
        <v>0</v>
      </c>
      <c r="G95" s="44">
        <f t="shared" si="20"/>
        <v>0</v>
      </c>
    </row>
    <row r="96" spans="1:7" x14ac:dyDescent="0.25">
      <c r="A96" s="18" t="s">
        <v>96</v>
      </c>
      <c r="B96" s="19">
        <v>-622913.27</v>
      </c>
      <c r="C96" s="19">
        <v>0</v>
      </c>
      <c r="D96" s="61">
        <f t="shared" si="23"/>
        <v>-1</v>
      </c>
      <c r="E96" s="19">
        <f t="shared" si="24"/>
        <v>622913.27</v>
      </c>
      <c r="F96" s="17">
        <v>622913.27</v>
      </c>
      <c r="G96" s="44">
        <f t="shared" si="20"/>
        <v>0</v>
      </c>
    </row>
    <row r="97" spans="1:7" x14ac:dyDescent="0.25">
      <c r="A97" s="18" t="s">
        <v>97</v>
      </c>
      <c r="B97" s="19">
        <v>0</v>
      </c>
      <c r="C97" s="19">
        <v>0</v>
      </c>
      <c r="D97" s="61" t="str">
        <f t="shared" si="23"/>
        <v/>
      </c>
      <c r="E97" s="19">
        <f t="shared" si="24"/>
        <v>0</v>
      </c>
      <c r="F97" s="17">
        <v>0</v>
      </c>
      <c r="G97" s="44">
        <f t="shared" si="20"/>
        <v>0</v>
      </c>
    </row>
    <row r="98" spans="1:7" x14ac:dyDescent="0.25">
      <c r="A98" s="18" t="s">
        <v>98</v>
      </c>
      <c r="B98" s="19">
        <v>0</v>
      </c>
      <c r="C98" s="19">
        <v>0</v>
      </c>
      <c r="D98" s="61" t="str">
        <f t="shared" si="23"/>
        <v/>
      </c>
      <c r="E98" s="19">
        <f t="shared" si="24"/>
        <v>0</v>
      </c>
      <c r="F98" s="17">
        <v>0</v>
      </c>
      <c r="G98" s="44">
        <f t="shared" si="20"/>
        <v>0</v>
      </c>
    </row>
    <row r="99" spans="1:7" x14ac:dyDescent="0.25">
      <c r="A99" s="30" t="s">
        <v>99</v>
      </c>
      <c r="B99" s="28">
        <v>-1647832.54</v>
      </c>
      <c r="C99" s="28">
        <v>-800000</v>
      </c>
      <c r="D99" s="28"/>
      <c r="E99" s="28"/>
      <c r="F99" s="28"/>
      <c r="G99" s="44">
        <f t="shared" si="20"/>
        <v>0</v>
      </c>
    </row>
    <row r="100" spans="1:7" x14ac:dyDescent="0.25">
      <c r="A100" s="30" t="s">
        <v>100</v>
      </c>
      <c r="B100" s="28">
        <v>-59627386.411450863</v>
      </c>
      <c r="C100" s="28">
        <v>-68117214.753900975</v>
      </c>
      <c r="D100" s="28"/>
      <c r="E100" s="28"/>
      <c r="F100" s="28"/>
      <c r="G100" s="44">
        <f t="shared" si="20"/>
        <v>0</v>
      </c>
    </row>
    <row r="101" spans="1:7" x14ac:dyDescent="0.25">
      <c r="A101" s="31" t="s">
        <v>101</v>
      </c>
      <c r="B101" s="19">
        <v>73175506</v>
      </c>
      <c r="C101" s="19">
        <v>0</v>
      </c>
      <c r="D101" s="19"/>
      <c r="E101" s="19">
        <f t="shared" ref="E101:E102" si="25">+C101-B101</f>
        <v>-73175506</v>
      </c>
      <c r="F101" s="17">
        <v>-73175506</v>
      </c>
      <c r="G101" s="44">
        <f t="shared" si="20"/>
        <v>0</v>
      </c>
    </row>
    <row r="102" spans="1:7" x14ac:dyDescent="0.25">
      <c r="A102" s="31" t="s">
        <v>102</v>
      </c>
      <c r="B102" s="19">
        <v>-73086703.00999999</v>
      </c>
      <c r="C102" s="19">
        <v>0</v>
      </c>
      <c r="D102" s="19"/>
      <c r="E102" s="19">
        <f t="shared" si="25"/>
        <v>73086703.00999999</v>
      </c>
      <c r="F102" s="17">
        <v>73086703.00999999</v>
      </c>
      <c r="G102" s="44">
        <f t="shared" si="20"/>
        <v>0</v>
      </c>
    </row>
    <row r="103" spans="1:7" ht="15.75" thickBot="1" x14ac:dyDescent="0.3">
      <c r="A103" s="32" t="s">
        <v>103</v>
      </c>
      <c r="B103" s="33">
        <v>88802.990000009537</v>
      </c>
      <c r="C103" s="33">
        <v>0</v>
      </c>
      <c r="D103" s="33"/>
      <c r="E103" s="33"/>
    </row>
    <row r="104" spans="1:7" ht="15.75" x14ac:dyDescent="0.25">
      <c r="A104" s="34" t="s">
        <v>104</v>
      </c>
      <c r="B104" s="35">
        <v>34089758.523396015</v>
      </c>
      <c r="C104" s="35">
        <v>27688271.784562021</v>
      </c>
      <c r="D104" s="35"/>
      <c r="E104" s="35"/>
    </row>
    <row r="105" spans="1:7" hidden="1" x14ac:dyDescent="0.25">
      <c r="A105" s="36" t="s">
        <v>105</v>
      </c>
      <c r="B105" s="13">
        <v>-10357614.946604</v>
      </c>
      <c r="C105" s="13">
        <v>-16759101.685437974</v>
      </c>
      <c r="D105" s="13"/>
      <c r="E105" s="13"/>
    </row>
    <row r="106" spans="1:7" hidden="1" x14ac:dyDescent="0.25">
      <c r="A106" s="36" t="s">
        <v>106</v>
      </c>
      <c r="B106" s="13">
        <v>0</v>
      </c>
      <c r="C106" s="13">
        <v>0</v>
      </c>
      <c r="D106" s="13"/>
      <c r="E106" s="13"/>
    </row>
    <row r="107" spans="1:7" hidden="1" x14ac:dyDescent="0.25">
      <c r="A107" s="36" t="s">
        <v>106</v>
      </c>
      <c r="B107" s="13">
        <v>0</v>
      </c>
      <c r="C107" s="13">
        <v>0</v>
      </c>
      <c r="D107" s="13"/>
      <c r="E107" s="13"/>
    </row>
    <row r="108" spans="1:7" hidden="1" x14ac:dyDescent="0.25">
      <c r="A108" s="36" t="s">
        <v>106</v>
      </c>
      <c r="B108" s="13">
        <v>44439673.469999999</v>
      </c>
      <c r="C108" s="13">
        <v>44439673.469999999</v>
      </c>
      <c r="D108" s="13"/>
      <c r="E108" s="13"/>
    </row>
    <row r="109" spans="1:7" ht="15.75" hidden="1" thickBot="1" x14ac:dyDescent="0.3">
      <c r="A109" s="37" t="s">
        <v>107</v>
      </c>
      <c r="B109" s="38">
        <v>7700</v>
      </c>
      <c r="C109" s="38">
        <v>7700</v>
      </c>
      <c r="D109" s="38"/>
      <c r="E109" s="38"/>
    </row>
    <row r="111" spans="1:7" ht="15.75" thickBot="1" x14ac:dyDescent="0.3">
      <c r="A111" s="39"/>
    </row>
    <row r="112" spans="1:7" ht="15.75" x14ac:dyDescent="0.25">
      <c r="A112" s="40" t="s">
        <v>108</v>
      </c>
      <c r="B112" s="41">
        <v>17092802.177796002</v>
      </c>
      <c r="C112" s="41">
        <v>17893540.681890659</v>
      </c>
      <c r="D112" s="41"/>
      <c r="E112" s="41"/>
    </row>
    <row r="113" spans="1:5" ht="15.75" x14ac:dyDescent="0.25">
      <c r="A113" s="42" t="s">
        <v>109</v>
      </c>
      <c r="B113" s="43">
        <v>2392426.4522491544</v>
      </c>
      <c r="C113" s="43">
        <v>-6401486.7388339788</v>
      </c>
      <c r="D113" s="43"/>
      <c r="E113" s="43"/>
    </row>
    <row r="114" spans="1:5" x14ac:dyDescent="0.25">
      <c r="B114" s="44"/>
      <c r="C114" s="44">
        <f>+C113-B113</f>
        <v>-8793913.1910831332</v>
      </c>
      <c r="D114" s="44"/>
      <c r="E114" s="44"/>
    </row>
    <row r="115" spans="1:5" x14ac:dyDescent="0.25">
      <c r="B115" s="44"/>
      <c r="C115" s="44"/>
      <c r="D115" s="44"/>
      <c r="E115" s="44"/>
    </row>
    <row r="116" spans="1:5" x14ac:dyDescent="0.25">
      <c r="B116" s="44"/>
      <c r="C116" s="44"/>
      <c r="D116" s="44"/>
      <c r="E116" s="44"/>
    </row>
    <row r="117" spans="1:5" x14ac:dyDescent="0.25">
      <c r="B117" s="44"/>
      <c r="C117" s="44"/>
      <c r="D117" s="44"/>
      <c r="E117" s="44"/>
    </row>
    <row r="118" spans="1:5" x14ac:dyDescent="0.25">
      <c r="B118" s="44"/>
      <c r="C118" s="44"/>
      <c r="D118" s="44"/>
      <c r="E118" s="44"/>
    </row>
    <row r="119" spans="1:5" x14ac:dyDescent="0.25">
      <c r="A119" s="45" t="s">
        <v>110</v>
      </c>
      <c r="B119" s="46">
        <v>0</v>
      </c>
      <c r="C119" s="46">
        <v>0</v>
      </c>
      <c r="D119" s="46"/>
      <c r="E119" s="46"/>
    </row>
    <row r="120" spans="1:5" x14ac:dyDescent="0.25">
      <c r="A120" s="45" t="s">
        <v>110</v>
      </c>
      <c r="B120" s="46">
        <v>0</v>
      </c>
      <c r="C120" s="46">
        <v>0</v>
      </c>
      <c r="D120" s="46"/>
      <c r="E120" s="46"/>
    </row>
    <row r="141" spans="1:3" x14ac:dyDescent="0.25">
      <c r="A141" s="47" t="s">
        <v>111</v>
      </c>
      <c r="B141">
        <v>0</v>
      </c>
      <c r="C141">
        <v>0</v>
      </c>
    </row>
    <row r="143" spans="1:3" x14ac:dyDescent="0.25">
      <c r="A143" s="48" t="s">
        <v>112</v>
      </c>
      <c r="B143">
        <v>0</v>
      </c>
      <c r="C143">
        <v>0</v>
      </c>
    </row>
    <row r="144" spans="1:3" x14ac:dyDescent="0.25">
      <c r="A144" s="48" t="s">
        <v>113</v>
      </c>
      <c r="B144" t="e">
        <v>#REF!</v>
      </c>
      <c r="C144" t="e">
        <v>#REF!</v>
      </c>
    </row>
    <row r="145" spans="1:1" x14ac:dyDescent="0.25">
      <c r="A145" t="s">
        <v>114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dea5087-61c8-49a6-b989-15790544f815" xsi:nil="true"/>
    <lcf76f155ced4ddcb4097134ff3c332f xmlns="cb16f09b-5d03-4215-91cf-1373caab063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90AAA99E75DF47BD93FD02A76D17FF" ma:contentTypeVersion="13" ma:contentTypeDescription="Create a new document." ma:contentTypeScope="" ma:versionID="5b87cc822c8ca401683590abe9e0de7d">
  <xsd:schema xmlns:xsd="http://www.w3.org/2001/XMLSchema" xmlns:xs="http://www.w3.org/2001/XMLSchema" xmlns:p="http://schemas.microsoft.com/office/2006/metadata/properties" xmlns:ns2="cb16f09b-5d03-4215-91cf-1373caab063d" xmlns:ns3="8dea5087-61c8-49a6-b989-15790544f815" targetNamespace="http://schemas.microsoft.com/office/2006/metadata/properties" ma:root="true" ma:fieldsID="b761bfef7b54b347be74b60f0d42d3d4" ns2:_="" ns3:_="">
    <xsd:import namespace="cb16f09b-5d03-4215-91cf-1373caab063d"/>
    <xsd:import namespace="8dea5087-61c8-49a6-b989-15790544f8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16f09b-5d03-4215-91cf-1373caab06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9e5f089b-207a-4b22-b4e4-75a2c8685d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ea5087-61c8-49a6-b989-15790544f815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ca187f1-cec0-4b6e-994c-d5a66c794d4b}" ma:internalName="TaxCatchAll" ma:showField="CatchAllData" ma:web="8dea5087-61c8-49a6-b989-15790544f8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5EF21A-54B7-4B3D-881B-D54B2F858C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FCCE98-5EED-469A-8FF8-45182DD845A3}">
  <ds:schemaRefs>
    <ds:schemaRef ds:uri="http://schemas.microsoft.com/office/2006/metadata/properties"/>
    <ds:schemaRef ds:uri="http://schemas.microsoft.com/office/infopath/2007/PartnerControls"/>
    <ds:schemaRef ds:uri="8dea5087-61c8-49a6-b989-15790544f815"/>
    <ds:schemaRef ds:uri="cb16f09b-5d03-4215-91cf-1373caab063d"/>
  </ds:schemaRefs>
</ds:datastoreItem>
</file>

<file path=customXml/itemProps3.xml><?xml version="1.0" encoding="utf-8"?>
<ds:datastoreItem xmlns:ds="http://schemas.openxmlformats.org/officeDocument/2006/customXml" ds:itemID="{C1C530C8-CA49-405B-9CF3-FE75B2B09A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16f09b-5d03-4215-91cf-1373caab063d"/>
    <ds:schemaRef ds:uri="8dea5087-61c8-49a6-b989-15790544f8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Input</vt:lpstr>
      <vt:lpstr>Rep</vt:lpstr>
      <vt:lpstr>jun - jul</vt:lpstr>
      <vt:lpstr>Graphs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Lanza</dc:creator>
  <cp:lastModifiedBy>Jose Lanza</cp:lastModifiedBy>
  <dcterms:created xsi:type="dcterms:W3CDTF">2025-05-27T15:01:21Z</dcterms:created>
  <dcterms:modified xsi:type="dcterms:W3CDTF">2025-07-23T22:05:40Z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0x0101009790AAA99E75DF47BD93FD02A76D17FF</vt:lpwstr>
  </property>
  <property fmtid="{D5CDD505-2E9C-101B-9397-08002B2CF9AE}" pid="3" name="MediaServiceImageTags">
    <vt:lpwstr/>
  </property>
</Properties>
</file>