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MT\Desktop\Proyecto\Examples\"/>
    </mc:Choice>
  </mc:AlternateContent>
  <xr:revisionPtr revIDLastSave="0" documentId="13_ncr:1_{80911559-E9BA-4D33-A485-547308F45462}" xr6:coauthVersionLast="46" xr6:coauthVersionMax="46" xr10:uidLastSave="{00000000-0000-0000-0000-000000000000}"/>
  <bookViews>
    <workbookView xWindow="-120" yWindow="-120" windowWidth="19440" windowHeight="11160" firstSheet="1" activeTab="2" xr2:uid="{00000000-000D-0000-FFFF-FFFF00000000}"/>
  </bookViews>
  <sheets>
    <sheet name="Backlog" sheetId="2" r:id="rId1"/>
    <sheet name="Template" sheetId="3" r:id="rId2"/>
    <sheet name="Sprint 10" sheetId="5" r:id="rId3"/>
  </sheets>
  <definedNames>
    <definedName name="_xlnm._FilterDatabase" localSheetId="0" hidden="1">Backlog!$A$1:$G$63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7" i="5" l="1"/>
  <c r="P89" i="5"/>
  <c r="P88" i="5"/>
  <c r="P87" i="5"/>
  <c r="P86" i="5"/>
  <c r="P85" i="5"/>
  <c r="P84" i="5"/>
  <c r="P83" i="5"/>
  <c r="P82" i="5"/>
  <c r="P90" i="5" s="1"/>
  <c r="O89" i="5"/>
  <c r="N89" i="5"/>
  <c r="M89" i="5"/>
  <c r="L89" i="5"/>
  <c r="K89" i="5"/>
  <c r="J89" i="5"/>
  <c r="I89" i="5"/>
  <c r="H89" i="5"/>
  <c r="G89" i="5"/>
  <c r="F89" i="5"/>
  <c r="E89" i="5"/>
  <c r="D89" i="5"/>
  <c r="C89" i="5"/>
  <c r="O88" i="5"/>
  <c r="N88" i="5"/>
  <c r="M88" i="5"/>
  <c r="L88" i="5"/>
  <c r="K88" i="5"/>
  <c r="J88" i="5"/>
  <c r="I88" i="5"/>
  <c r="H88" i="5"/>
  <c r="G88" i="5"/>
  <c r="F88" i="5"/>
  <c r="E88" i="5"/>
  <c r="D88" i="5"/>
  <c r="C88" i="5"/>
  <c r="O87" i="5"/>
  <c r="N87" i="5"/>
  <c r="M87" i="5"/>
  <c r="L87" i="5"/>
  <c r="K87" i="5"/>
  <c r="J87" i="5"/>
  <c r="I87" i="5"/>
  <c r="H87" i="5"/>
  <c r="G87" i="5"/>
  <c r="F87" i="5"/>
  <c r="E87" i="5"/>
  <c r="D87" i="5"/>
  <c r="C87" i="5"/>
  <c r="O86" i="5"/>
  <c r="N86" i="5"/>
  <c r="M86" i="5"/>
  <c r="L86" i="5"/>
  <c r="K86" i="5"/>
  <c r="J86" i="5"/>
  <c r="I86" i="5"/>
  <c r="H86" i="5"/>
  <c r="G86" i="5"/>
  <c r="F86" i="5"/>
  <c r="E86" i="5"/>
  <c r="D86" i="5"/>
  <c r="C86" i="5"/>
  <c r="Q86" i="5" s="1"/>
  <c r="O85" i="5"/>
  <c r="N85" i="5"/>
  <c r="M85" i="5"/>
  <c r="L85" i="5"/>
  <c r="K85" i="5"/>
  <c r="J85" i="5"/>
  <c r="I85" i="5"/>
  <c r="H85" i="5"/>
  <c r="G85" i="5"/>
  <c r="F85" i="5"/>
  <c r="E85" i="5"/>
  <c r="D85" i="5"/>
  <c r="C85" i="5"/>
  <c r="O84" i="5"/>
  <c r="N84" i="5"/>
  <c r="M84" i="5"/>
  <c r="L84" i="5"/>
  <c r="K84" i="5"/>
  <c r="J84" i="5"/>
  <c r="I84" i="5"/>
  <c r="H84" i="5"/>
  <c r="G84" i="5"/>
  <c r="F84" i="5"/>
  <c r="E84" i="5"/>
  <c r="D84" i="5"/>
  <c r="C84" i="5"/>
  <c r="O83" i="5"/>
  <c r="N83" i="5"/>
  <c r="M83" i="5"/>
  <c r="M91" i="5" s="1"/>
  <c r="L83" i="5"/>
  <c r="L91" i="5" s="1"/>
  <c r="K83" i="5"/>
  <c r="J83" i="5"/>
  <c r="I83" i="5"/>
  <c r="H83" i="5"/>
  <c r="G83" i="5"/>
  <c r="G91" i="5" s="1"/>
  <c r="F83" i="5"/>
  <c r="F91" i="5" s="1"/>
  <c r="E83" i="5"/>
  <c r="D83" i="5"/>
  <c r="C83" i="5"/>
  <c r="O82" i="5"/>
  <c r="N82" i="5"/>
  <c r="N90" i="5" s="1"/>
  <c r="M82" i="5"/>
  <c r="L82" i="5"/>
  <c r="K82" i="5"/>
  <c r="J82" i="5"/>
  <c r="I82" i="5"/>
  <c r="H82" i="5"/>
  <c r="H90" i="5" s="1"/>
  <c r="G82" i="5"/>
  <c r="F82" i="5"/>
  <c r="E82" i="5"/>
  <c r="D82" i="5"/>
  <c r="C82" i="5"/>
  <c r="O75" i="5"/>
  <c r="N75" i="5"/>
  <c r="M75" i="5"/>
  <c r="L75" i="5"/>
  <c r="K75" i="5"/>
  <c r="J75" i="5"/>
  <c r="I75" i="5"/>
  <c r="H75" i="5"/>
  <c r="G75" i="5"/>
  <c r="F75" i="5"/>
  <c r="E75" i="5"/>
  <c r="D75" i="5"/>
  <c r="C75" i="5"/>
  <c r="B75" i="5"/>
  <c r="O76" i="5"/>
  <c r="N76" i="5"/>
  <c r="M76" i="5"/>
  <c r="L76" i="5"/>
  <c r="K76" i="5"/>
  <c r="J76" i="5"/>
  <c r="I76" i="5"/>
  <c r="H76" i="5"/>
  <c r="G76" i="5"/>
  <c r="F76" i="5"/>
  <c r="E76" i="5"/>
  <c r="D76" i="5"/>
  <c r="C76" i="5"/>
  <c r="B76" i="5"/>
  <c r="B76" i="3"/>
  <c r="O16" i="5"/>
  <c r="O17" i="5"/>
  <c r="O18" i="5"/>
  <c r="O19" i="5"/>
  <c r="O20" i="5"/>
  <c r="O21" i="5"/>
  <c r="O22" i="5"/>
  <c r="O23" i="5"/>
  <c r="O24" i="5"/>
  <c r="O25" i="5"/>
  <c r="O26" i="5"/>
  <c r="O27" i="5"/>
  <c r="O28" i="5"/>
  <c r="O15" i="5"/>
  <c r="F29" i="5"/>
  <c r="C29" i="5"/>
  <c r="I29" i="5"/>
  <c r="D29" i="5"/>
  <c r="G29" i="5"/>
  <c r="B5" i="5"/>
  <c r="A88" i="5"/>
  <c r="A86" i="5"/>
  <c r="A84" i="5"/>
  <c r="A82" i="5"/>
  <c r="P81" i="5"/>
  <c r="O81" i="5"/>
  <c r="N81" i="5"/>
  <c r="M81" i="5"/>
  <c r="L81" i="5"/>
  <c r="K81" i="5"/>
  <c r="J81" i="5"/>
  <c r="I81" i="5"/>
  <c r="H81" i="5"/>
  <c r="G81" i="5"/>
  <c r="F81" i="5"/>
  <c r="E81" i="5"/>
  <c r="D81" i="5"/>
  <c r="C81" i="5"/>
  <c r="O77" i="5"/>
  <c r="N77" i="5"/>
  <c r="M77" i="5"/>
  <c r="L77" i="5"/>
  <c r="K77" i="5"/>
  <c r="J77" i="5"/>
  <c r="I77" i="5"/>
  <c r="H77" i="5"/>
  <c r="G77" i="5"/>
  <c r="F77" i="5"/>
  <c r="E77" i="5"/>
  <c r="D77" i="5"/>
  <c r="C77" i="5"/>
  <c r="B77" i="5"/>
  <c r="A77" i="5"/>
  <c r="A76" i="5"/>
  <c r="A75" i="5"/>
  <c r="O74" i="5"/>
  <c r="N74" i="5"/>
  <c r="M74" i="5"/>
  <c r="L74" i="5"/>
  <c r="K74" i="5"/>
  <c r="J74" i="5"/>
  <c r="I74" i="5"/>
  <c r="H74" i="5"/>
  <c r="G74" i="5"/>
  <c r="F74" i="5"/>
  <c r="E74" i="5"/>
  <c r="D74" i="5"/>
  <c r="C74" i="5"/>
  <c r="B74" i="5"/>
  <c r="A74" i="5"/>
  <c r="O73" i="5"/>
  <c r="N73" i="5"/>
  <c r="M73" i="5"/>
  <c r="L73" i="5"/>
  <c r="K73" i="5"/>
  <c r="J73" i="5"/>
  <c r="I73" i="5"/>
  <c r="H73" i="5"/>
  <c r="G73" i="5"/>
  <c r="F73" i="5"/>
  <c r="E73" i="5"/>
  <c r="D73" i="5"/>
  <c r="C73" i="5"/>
  <c r="B73" i="5"/>
  <c r="P37" i="5"/>
  <c r="M37" i="5"/>
  <c r="N37" i="5" s="1"/>
  <c r="J37" i="5"/>
  <c r="K37" i="5" s="1"/>
  <c r="G37" i="5"/>
  <c r="H37" i="5" s="1"/>
  <c r="D37" i="5"/>
  <c r="E37" i="5" s="1"/>
  <c r="P36" i="5"/>
  <c r="M36" i="5"/>
  <c r="N36" i="5" s="1"/>
  <c r="J36" i="5"/>
  <c r="K36" i="5" s="1"/>
  <c r="H36" i="5"/>
  <c r="G36" i="5"/>
  <c r="D36" i="5"/>
  <c r="E36" i="5" s="1"/>
  <c r="P35" i="5"/>
  <c r="M35" i="5"/>
  <c r="N35" i="5" s="1"/>
  <c r="J35" i="5"/>
  <c r="K35" i="5" s="1"/>
  <c r="G35" i="5"/>
  <c r="H35" i="5" s="1"/>
  <c r="D35" i="5"/>
  <c r="E35" i="5" s="1"/>
  <c r="P34" i="5"/>
  <c r="M34" i="5"/>
  <c r="N34" i="5" s="1"/>
  <c r="J34" i="5"/>
  <c r="K34" i="5" s="1"/>
  <c r="G34" i="5"/>
  <c r="H34" i="5" s="1"/>
  <c r="D34" i="5"/>
  <c r="E34" i="5" s="1"/>
  <c r="P33" i="5"/>
  <c r="M33" i="5"/>
  <c r="N33" i="5" s="1"/>
  <c r="J33" i="5"/>
  <c r="K33" i="5" s="1"/>
  <c r="G33" i="5"/>
  <c r="H33" i="5" s="1"/>
  <c r="D33" i="5"/>
  <c r="E33" i="5" s="1"/>
  <c r="P32" i="5"/>
  <c r="M32" i="5"/>
  <c r="N32" i="5" s="1"/>
  <c r="J32" i="5"/>
  <c r="K32" i="5" s="1"/>
  <c r="G32" i="5"/>
  <c r="H32" i="5" s="1"/>
  <c r="D32" i="5"/>
  <c r="E32" i="5" s="1"/>
  <c r="M29" i="5"/>
  <c r="L29" i="5"/>
  <c r="J29" i="5"/>
  <c r="P28" i="5"/>
  <c r="P27" i="5"/>
  <c r="P26" i="5"/>
  <c r="P25" i="5"/>
  <c r="P24" i="5"/>
  <c r="P23" i="5"/>
  <c r="P22" i="5"/>
  <c r="P21" i="5"/>
  <c r="P20" i="5"/>
  <c r="P19" i="5"/>
  <c r="P18" i="5"/>
  <c r="P17" i="5"/>
  <c r="P16" i="5"/>
  <c r="P15" i="5"/>
  <c r="B6" i="5"/>
  <c r="O16" i="3"/>
  <c r="O17" i="3"/>
  <c r="O18" i="3"/>
  <c r="O19" i="3"/>
  <c r="O20" i="3"/>
  <c r="O21" i="3"/>
  <c r="O22" i="3"/>
  <c r="O23" i="3"/>
  <c r="O24" i="3"/>
  <c r="O25" i="3"/>
  <c r="O26" i="3"/>
  <c r="O27" i="3"/>
  <c r="O28" i="3"/>
  <c r="O15" i="3"/>
  <c r="O29" i="3" s="1"/>
  <c r="B7" i="3" s="1"/>
  <c r="P16" i="3"/>
  <c r="P29" i="3" s="1"/>
  <c r="P17" i="3"/>
  <c r="P18" i="3"/>
  <c r="P19" i="3"/>
  <c r="P20" i="3"/>
  <c r="P21" i="3"/>
  <c r="P22" i="3"/>
  <c r="P23" i="3"/>
  <c r="P24" i="3"/>
  <c r="P25" i="3"/>
  <c r="P26" i="3"/>
  <c r="P27" i="3"/>
  <c r="P28" i="3"/>
  <c r="P15" i="3"/>
  <c r="M29" i="3"/>
  <c r="L29" i="3"/>
  <c r="J29" i="3"/>
  <c r="I29" i="3"/>
  <c r="G29" i="3"/>
  <c r="F29" i="3"/>
  <c r="Q29" i="3" s="1"/>
  <c r="Q14" i="3" s="1"/>
  <c r="Q15" i="3" s="1"/>
  <c r="Q16" i="3" s="1"/>
  <c r="Q17" i="3" s="1"/>
  <c r="Q18" i="3" s="1"/>
  <c r="Q19" i="3" s="1"/>
  <c r="Q20" i="3" s="1"/>
  <c r="Q21" i="3" s="1"/>
  <c r="Q22" i="3" s="1"/>
  <c r="Q23" i="3" s="1"/>
  <c r="Q24" i="3" s="1"/>
  <c r="Q25" i="3" s="1"/>
  <c r="Q26" i="3" s="1"/>
  <c r="Q27" i="3" s="1"/>
  <c r="Q28" i="3" s="1"/>
  <c r="C29" i="3"/>
  <c r="D29" i="3"/>
  <c r="R29" i="3" s="1"/>
  <c r="R14" i="3" s="1"/>
  <c r="C89" i="3"/>
  <c r="D89" i="3"/>
  <c r="E89" i="3"/>
  <c r="F89" i="3"/>
  <c r="G89" i="3"/>
  <c r="H89" i="3"/>
  <c r="I89" i="3"/>
  <c r="J89" i="3"/>
  <c r="K89" i="3"/>
  <c r="L89" i="3"/>
  <c r="M89" i="3"/>
  <c r="N89" i="3"/>
  <c r="O89" i="3"/>
  <c r="P89" i="3"/>
  <c r="P87" i="3"/>
  <c r="O87" i="3"/>
  <c r="N87" i="3"/>
  <c r="M87" i="3"/>
  <c r="L87" i="3"/>
  <c r="K87" i="3"/>
  <c r="J87" i="3"/>
  <c r="I87" i="3"/>
  <c r="H87" i="3"/>
  <c r="G87" i="3"/>
  <c r="F87" i="3"/>
  <c r="E87" i="3"/>
  <c r="D87" i="3"/>
  <c r="C87" i="3"/>
  <c r="C85" i="3"/>
  <c r="D85" i="3"/>
  <c r="D91" i="3" s="1"/>
  <c r="E85" i="3"/>
  <c r="F85" i="3"/>
  <c r="G85" i="3"/>
  <c r="H85" i="3"/>
  <c r="I85" i="3"/>
  <c r="J85" i="3"/>
  <c r="K85" i="3"/>
  <c r="L85" i="3"/>
  <c r="M85" i="3"/>
  <c r="N85" i="3"/>
  <c r="O85" i="3"/>
  <c r="P85" i="3"/>
  <c r="P83" i="3"/>
  <c r="O83" i="3"/>
  <c r="O84" i="3"/>
  <c r="N83" i="3"/>
  <c r="M83" i="3"/>
  <c r="L83" i="3"/>
  <c r="L91" i="3" s="1"/>
  <c r="K83" i="3"/>
  <c r="K91" i="3" s="1"/>
  <c r="J83" i="3"/>
  <c r="I83" i="3"/>
  <c r="H83" i="3"/>
  <c r="G83" i="3"/>
  <c r="C82" i="3"/>
  <c r="F83" i="3"/>
  <c r="F91" i="3" s="1"/>
  <c r="E83" i="3"/>
  <c r="D83" i="3"/>
  <c r="C83" i="3"/>
  <c r="P88" i="3"/>
  <c r="P86" i="3"/>
  <c r="P84" i="3"/>
  <c r="P82" i="3"/>
  <c r="P81" i="3"/>
  <c r="O81" i="3"/>
  <c r="N81" i="3"/>
  <c r="M81" i="3"/>
  <c r="L81" i="3"/>
  <c r="K81" i="3"/>
  <c r="J81" i="3"/>
  <c r="I81" i="3"/>
  <c r="H81" i="3"/>
  <c r="G81" i="3"/>
  <c r="F81" i="3"/>
  <c r="E81" i="3"/>
  <c r="D81" i="3"/>
  <c r="C81" i="3"/>
  <c r="B73" i="3"/>
  <c r="O88" i="3"/>
  <c r="N88" i="3"/>
  <c r="M88" i="3"/>
  <c r="L88" i="3"/>
  <c r="K88" i="3"/>
  <c r="J88" i="3"/>
  <c r="I88" i="3"/>
  <c r="H88" i="3"/>
  <c r="G88" i="3"/>
  <c r="F88" i="3"/>
  <c r="E88" i="3"/>
  <c r="D88" i="3"/>
  <c r="C88" i="3"/>
  <c r="Q88" i="3" s="1"/>
  <c r="A88" i="3"/>
  <c r="O86" i="3"/>
  <c r="N86" i="3"/>
  <c r="M86" i="3"/>
  <c r="L86" i="3"/>
  <c r="K86" i="3"/>
  <c r="J86" i="3"/>
  <c r="I86" i="3"/>
  <c r="H86" i="3"/>
  <c r="G86" i="3"/>
  <c r="F86" i="3"/>
  <c r="E86" i="3"/>
  <c r="D86" i="3"/>
  <c r="C86" i="3"/>
  <c r="A86" i="3"/>
  <c r="N84" i="3"/>
  <c r="M84" i="3"/>
  <c r="L84" i="3"/>
  <c r="K84" i="3"/>
  <c r="J84" i="3"/>
  <c r="I84" i="3"/>
  <c r="H84" i="3"/>
  <c r="G84" i="3"/>
  <c r="F84" i="3"/>
  <c r="E84" i="3"/>
  <c r="D84" i="3"/>
  <c r="C84" i="3"/>
  <c r="A84" i="3"/>
  <c r="O82" i="3"/>
  <c r="N82" i="3"/>
  <c r="N90" i="3" s="1"/>
  <c r="M82" i="3"/>
  <c r="M90" i="3" s="1"/>
  <c r="L82" i="3"/>
  <c r="K82" i="3"/>
  <c r="J82" i="3"/>
  <c r="I82" i="3"/>
  <c r="H82" i="3"/>
  <c r="H90" i="3" s="1"/>
  <c r="G82" i="3"/>
  <c r="G90" i="3" s="1"/>
  <c r="F82" i="3"/>
  <c r="E82" i="3"/>
  <c r="D82" i="3"/>
  <c r="A82" i="3"/>
  <c r="D77" i="3"/>
  <c r="E77" i="3"/>
  <c r="F77" i="3"/>
  <c r="G77" i="3"/>
  <c r="H77" i="3"/>
  <c r="I77" i="3"/>
  <c r="J77" i="3"/>
  <c r="K77" i="3"/>
  <c r="M77" i="3"/>
  <c r="N77" i="3"/>
  <c r="D76" i="3"/>
  <c r="E76" i="3"/>
  <c r="F76" i="3"/>
  <c r="G76" i="3"/>
  <c r="H76" i="3"/>
  <c r="I76" i="3"/>
  <c r="J76" i="3"/>
  <c r="K76" i="3"/>
  <c r="M76" i="3"/>
  <c r="N76" i="3"/>
  <c r="L76" i="3"/>
  <c r="L77" i="3"/>
  <c r="O77" i="3"/>
  <c r="O76" i="3"/>
  <c r="O75" i="3"/>
  <c r="N75" i="3"/>
  <c r="M75" i="3"/>
  <c r="L75" i="3"/>
  <c r="K75" i="3"/>
  <c r="J75" i="3"/>
  <c r="I75" i="3"/>
  <c r="H75" i="3"/>
  <c r="G75" i="3"/>
  <c r="C76" i="3"/>
  <c r="C77" i="3"/>
  <c r="B77" i="3"/>
  <c r="F75" i="3"/>
  <c r="E75" i="3"/>
  <c r="D75" i="3"/>
  <c r="C75" i="3"/>
  <c r="B75" i="3"/>
  <c r="O74" i="3"/>
  <c r="N74" i="3"/>
  <c r="M74" i="3"/>
  <c r="L74" i="3"/>
  <c r="K74" i="3"/>
  <c r="J74" i="3"/>
  <c r="I74" i="3"/>
  <c r="H74" i="3"/>
  <c r="G74" i="3"/>
  <c r="F74" i="3"/>
  <c r="E74" i="3"/>
  <c r="D74" i="3"/>
  <c r="B74" i="3"/>
  <c r="C74" i="3"/>
  <c r="O73" i="3"/>
  <c r="N73" i="3"/>
  <c r="M73" i="3"/>
  <c r="L73" i="3"/>
  <c r="K73" i="3"/>
  <c r="J73" i="3"/>
  <c r="I73" i="3"/>
  <c r="H73" i="3"/>
  <c r="G73" i="3"/>
  <c r="F73" i="3"/>
  <c r="E73" i="3"/>
  <c r="D73" i="3"/>
  <c r="C73" i="3"/>
  <c r="A77" i="3"/>
  <c r="A76" i="3"/>
  <c r="A75" i="3"/>
  <c r="A74" i="3"/>
  <c r="B5" i="3"/>
  <c r="B6" i="3"/>
  <c r="P37" i="3"/>
  <c r="P36" i="3"/>
  <c r="P35" i="3"/>
  <c r="P34" i="3"/>
  <c r="P33" i="3"/>
  <c r="P32" i="3"/>
  <c r="M37" i="3"/>
  <c r="N37" i="3" s="1"/>
  <c r="M36" i="3"/>
  <c r="N36" i="3" s="1"/>
  <c r="M35" i="3"/>
  <c r="N35" i="3" s="1"/>
  <c r="M34" i="3"/>
  <c r="N34" i="3" s="1"/>
  <c r="M33" i="3"/>
  <c r="N33" i="3" s="1"/>
  <c r="M32" i="3"/>
  <c r="N32" i="3" s="1"/>
  <c r="J37" i="3"/>
  <c r="K37" i="3" s="1"/>
  <c r="J36" i="3"/>
  <c r="K36" i="3" s="1"/>
  <c r="J35" i="3"/>
  <c r="K35" i="3" s="1"/>
  <c r="J34" i="3"/>
  <c r="K34" i="3" s="1"/>
  <c r="J33" i="3"/>
  <c r="K33" i="3" s="1"/>
  <c r="J32" i="3"/>
  <c r="K32" i="3" s="1"/>
  <c r="G37" i="3"/>
  <c r="H37" i="3" s="1"/>
  <c r="G36" i="3"/>
  <c r="H36" i="3" s="1"/>
  <c r="G35" i="3"/>
  <c r="H35" i="3" s="1"/>
  <c r="G34" i="3"/>
  <c r="H34" i="3" s="1"/>
  <c r="G33" i="3"/>
  <c r="H33" i="3" s="1"/>
  <c r="G32" i="3"/>
  <c r="H32" i="3" s="1"/>
  <c r="D37" i="3"/>
  <c r="E37" i="3" s="1"/>
  <c r="D36" i="3"/>
  <c r="E36" i="3" s="1"/>
  <c r="D35" i="3"/>
  <c r="E35" i="3" s="1"/>
  <c r="D34" i="3"/>
  <c r="E34" i="3" s="1"/>
  <c r="D32" i="3"/>
  <c r="E32" i="3" s="1"/>
  <c r="D33" i="3"/>
  <c r="E33" i="3" s="1"/>
  <c r="Q82" i="5" l="1"/>
  <c r="I90" i="5"/>
  <c r="O90" i="5"/>
  <c r="Q87" i="5"/>
  <c r="D90" i="5"/>
  <c r="J90" i="5"/>
  <c r="H91" i="5"/>
  <c r="N91" i="5"/>
  <c r="Q88" i="5"/>
  <c r="E90" i="5"/>
  <c r="K90" i="5"/>
  <c r="C91" i="5"/>
  <c r="I91" i="5"/>
  <c r="O91" i="5"/>
  <c r="Q89" i="5"/>
  <c r="F90" i="5"/>
  <c r="L90" i="5"/>
  <c r="D91" i="5"/>
  <c r="J91" i="5"/>
  <c r="Q84" i="5"/>
  <c r="G90" i="5"/>
  <c r="M90" i="5"/>
  <c r="E91" i="5"/>
  <c r="K91" i="5"/>
  <c r="Q85" i="5"/>
  <c r="Q83" i="5"/>
  <c r="R15" i="3"/>
  <c r="R16" i="3" s="1"/>
  <c r="R17" i="3" s="1"/>
  <c r="D90" i="3"/>
  <c r="J90" i="3"/>
  <c r="Q83" i="3"/>
  <c r="N91" i="3"/>
  <c r="Q87" i="3"/>
  <c r="E90" i="3"/>
  <c r="K90" i="3"/>
  <c r="Q84" i="3"/>
  <c r="F90" i="3"/>
  <c r="L90" i="3"/>
  <c r="Q86" i="3"/>
  <c r="E91" i="3"/>
  <c r="J91" i="3"/>
  <c r="P91" i="3"/>
  <c r="Q89" i="3"/>
  <c r="C90" i="3"/>
  <c r="Q90" i="3" s="1"/>
  <c r="I90" i="3"/>
  <c r="O90" i="3"/>
  <c r="P90" i="3"/>
  <c r="G91" i="3"/>
  <c r="M91" i="3"/>
  <c r="O91" i="3"/>
  <c r="I91" i="3"/>
  <c r="Q85" i="3"/>
  <c r="H91" i="3"/>
  <c r="P91" i="5"/>
  <c r="C90" i="5"/>
  <c r="Q90" i="5" s="1"/>
  <c r="Q34" i="5"/>
  <c r="N38" i="5"/>
  <c r="P29" i="5"/>
  <c r="K38" i="5"/>
  <c r="Q29" i="5"/>
  <c r="Q14" i="5" s="1"/>
  <c r="Q15" i="5" s="1"/>
  <c r="Q16" i="5" s="1"/>
  <c r="Q17" i="5" s="1"/>
  <c r="Q18" i="5" s="1"/>
  <c r="Q19" i="5" s="1"/>
  <c r="Q20" i="5" s="1"/>
  <c r="Q21" i="5" s="1"/>
  <c r="Q22" i="5" s="1"/>
  <c r="Q23" i="5" s="1"/>
  <c r="Q24" i="5" s="1"/>
  <c r="Q25" i="5" s="1"/>
  <c r="Q26" i="5" s="1"/>
  <c r="Q27" i="5" s="1"/>
  <c r="Q28" i="5" s="1"/>
  <c r="Q35" i="5"/>
  <c r="R29" i="5"/>
  <c r="R14" i="5" s="1"/>
  <c r="Q33" i="5"/>
  <c r="Q36" i="5"/>
  <c r="E38" i="5"/>
  <c r="H38" i="5"/>
  <c r="Q37" i="5"/>
  <c r="O29" i="5"/>
  <c r="B7" i="5" s="1"/>
  <c r="Q32" i="5"/>
  <c r="C91" i="3"/>
  <c r="Q82" i="3"/>
  <c r="H38" i="3"/>
  <c r="K38" i="3"/>
  <c r="Q35" i="3"/>
  <c r="Q36" i="3"/>
  <c r="Q37" i="3"/>
  <c r="N38" i="3"/>
  <c r="Q34" i="3"/>
  <c r="Q33" i="3"/>
  <c r="E38" i="3"/>
  <c r="Q32" i="3"/>
  <c r="Q91" i="5" l="1"/>
  <c r="R18" i="3"/>
  <c r="R19" i="3" s="1"/>
  <c r="R20" i="3" s="1"/>
  <c r="R21" i="3" s="1"/>
  <c r="R22" i="3" s="1"/>
  <c r="R23" i="3" s="1"/>
  <c r="R24" i="3" s="1"/>
  <c r="R25" i="3" s="1"/>
  <c r="R26" i="3" s="1"/>
  <c r="R27" i="3" s="1"/>
  <c r="R28" i="3" s="1"/>
  <c r="Q91" i="3"/>
  <c r="R15" i="5"/>
  <c r="R16" i="5" s="1"/>
  <c r="R17" i="5" s="1"/>
  <c r="R18" i="5" s="1"/>
  <c r="R19" i="5" s="1"/>
  <c r="R20" i="5" s="1"/>
  <c r="R21" i="5" s="1"/>
  <c r="R22" i="5" s="1"/>
  <c r="R23" i="5" s="1"/>
  <c r="R24" i="5" s="1"/>
  <c r="R25" i="5" s="1"/>
  <c r="R26" i="5" s="1"/>
  <c r="R27" i="5" s="1"/>
  <c r="R28" i="5" s="1"/>
  <c r="Q38" i="5"/>
  <c r="Q38" i="3"/>
  <c r="R36" i="3" s="1"/>
  <c r="R33" i="5" l="1"/>
  <c r="R32" i="5"/>
  <c r="R38" i="5" s="1"/>
  <c r="R35" i="5"/>
  <c r="R34" i="5"/>
  <c r="R36" i="5"/>
  <c r="R34" i="3"/>
  <c r="R32" i="3"/>
  <c r="R37" i="3"/>
  <c r="R35" i="3"/>
  <c r="R38" i="3" s="1"/>
  <c r="R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MT</author>
  </authors>
  <commentList>
    <comment ref="B2" authorId="0" shapeId="0" xr:uid="{F9FC2FDA-4CF3-405B-8C95-60E91B30A65C}">
      <text>
        <r>
          <rPr>
            <b/>
            <sz val="9"/>
            <color indexed="81"/>
            <rFont val="Tahoma"/>
            <family val="2"/>
          </rPr>
          <t>MT:</t>
        </r>
        <r>
          <rPr>
            <sz val="9"/>
            <color indexed="81"/>
            <rFont val="Tahoma"/>
            <family val="2"/>
          </rPr>
          <t xml:space="preserve">
Número de Sprint. Asignarlo también en Backlog
Requerido para cálculos Backlog</t>
        </r>
      </text>
    </comment>
    <comment ref="B3" authorId="0" shapeId="0" xr:uid="{CA596B05-7E60-4474-9C44-74FC4E8043F3}">
      <text>
        <r>
          <rPr>
            <b/>
            <sz val="9"/>
            <color indexed="81"/>
            <rFont val="Tahoma"/>
            <family val="2"/>
          </rPr>
          <t>MT:</t>
        </r>
        <r>
          <rPr>
            <sz val="9"/>
            <color indexed="81"/>
            <rFont val="Tahoma"/>
            <family val="2"/>
          </rPr>
          <t xml:space="preserve">
Requerido para cálculos</t>
        </r>
      </text>
    </comment>
    <comment ref="B4" authorId="0" shapeId="0" xr:uid="{46724F7C-F7A5-414F-98E4-F328839028B9}">
      <text>
        <r>
          <rPr>
            <b/>
            <sz val="9"/>
            <color indexed="81"/>
            <rFont val="Tahoma"/>
            <family val="2"/>
          </rPr>
          <t>MT:</t>
        </r>
        <r>
          <rPr>
            <sz val="9"/>
            <color indexed="81"/>
            <rFont val="Tahoma"/>
            <family val="2"/>
          </rPr>
          <t xml:space="preserve">
Requerido para cálculos</t>
        </r>
      </text>
    </comment>
    <comment ref="B5" authorId="0" shapeId="0" xr:uid="{291EED69-1677-48EA-986B-43CB8A7F42AD}">
      <text>
        <r>
          <rPr>
            <b/>
            <sz val="9"/>
            <color indexed="81"/>
            <rFont val="Tahoma"/>
            <family val="2"/>
          </rPr>
          <t>MT:</t>
        </r>
        <r>
          <rPr>
            <sz val="9"/>
            <color indexed="81"/>
            <rFont val="Tahoma"/>
            <family val="2"/>
          </rPr>
          <t xml:space="preserve">
Duración en semanas del Sprint (Calculado)</t>
        </r>
      </text>
    </comment>
    <comment ref="B6" authorId="0" shapeId="0" xr:uid="{11C4DC9C-A0A4-4645-985A-CCB2F0F90D65}">
      <text>
        <r>
          <rPr>
            <b/>
            <sz val="9"/>
            <color indexed="81"/>
            <rFont val="Tahoma"/>
            <family val="2"/>
          </rPr>
          <t>MT:</t>
        </r>
        <r>
          <rPr>
            <sz val="9"/>
            <color indexed="81"/>
            <rFont val="Tahoma"/>
            <family val="2"/>
          </rPr>
          <t xml:space="preserve">
Cantidad de Story Points relacionados al Sprint (Calculado)</t>
        </r>
      </text>
    </comment>
    <comment ref="B7" authorId="0" shapeId="0" xr:uid="{1025461D-677C-42C8-AE0B-FD0A09FDC6AD}">
      <text>
        <r>
          <rPr>
            <b/>
            <sz val="9"/>
            <color indexed="81"/>
            <rFont val="Tahoma"/>
            <family val="2"/>
          </rPr>
          <t>MT:</t>
        </r>
        <r>
          <rPr>
            <sz val="9"/>
            <color indexed="81"/>
            <rFont val="Tahoma"/>
            <family val="2"/>
          </rPr>
          <t xml:space="preserve">
Se obtiene de la cantidad de horas asignadas para el Sprint (Calculado)</t>
        </r>
      </text>
    </comment>
    <comment ref="A12" authorId="0" shapeId="0" xr:uid="{D457D321-03A6-4D00-A167-1306A92A1DE5}">
      <text>
        <r>
          <rPr>
            <b/>
            <sz val="9"/>
            <color indexed="81"/>
            <rFont val="Tahoma"/>
            <charset val="1"/>
          </rPr>
          <t>MT:</t>
        </r>
        <r>
          <rPr>
            <sz val="9"/>
            <color indexed="81"/>
            <rFont val="Tahoma"/>
            <charset val="1"/>
          </rPr>
          <t xml:space="preserve">
Las columnas Día, Número, Estimado, Real y Actividad son requridas para realizar los cálculos y gráficos</t>
        </r>
      </text>
    </comment>
  </commentList>
</comments>
</file>

<file path=xl/sharedStrings.xml><?xml version="1.0" encoding="utf-8"?>
<sst xmlns="http://schemas.openxmlformats.org/spreadsheetml/2006/main" count="325" uniqueCount="116">
  <si>
    <t>Esfuerzo estimado</t>
  </si>
  <si>
    <t>Usuario</t>
  </si>
  <si>
    <t>Diego Campos</t>
  </si>
  <si>
    <t>Diego Marchetti</t>
  </si>
  <si>
    <t>Franco Luna</t>
  </si>
  <si>
    <t>Marcos Tavorda</t>
  </si>
  <si>
    <t>Actividades</t>
  </si>
  <si>
    <t>Investigación/Capacitación</t>
  </si>
  <si>
    <t>Prueba</t>
  </si>
  <si>
    <t>Desarrollo</t>
  </si>
  <si>
    <t>Gestión</t>
  </si>
  <si>
    <t>Diseño</t>
  </si>
  <si>
    <t>Análisis</t>
  </si>
  <si>
    <t>Mar</t>
  </si>
  <si>
    <t>Día</t>
  </si>
  <si>
    <t>Número</t>
  </si>
  <si>
    <t>Dom</t>
  </si>
  <si>
    <t>Lun</t>
  </si>
  <si>
    <t>Mie</t>
  </si>
  <si>
    <t>Jue</t>
  </si>
  <si>
    <t>Vie</t>
  </si>
  <si>
    <t>Sab</t>
  </si>
  <si>
    <t>Esfuerzo Estimado</t>
  </si>
  <si>
    <t>Estimado</t>
  </si>
  <si>
    <t>Real</t>
  </si>
  <si>
    <t>Actividad</t>
  </si>
  <si>
    <t>Total</t>
  </si>
  <si>
    <t>Tiempo Dedicado</t>
  </si>
  <si>
    <t>%</t>
  </si>
  <si>
    <t>Actividades (tiempo dedicado)</t>
  </si>
  <si>
    <t>Tiempo por miembro dedicado a cada actividad</t>
  </si>
  <si>
    <t>Sprint</t>
  </si>
  <si>
    <t>Story Points</t>
  </si>
  <si>
    <t>Año</t>
  </si>
  <si>
    <t>Fecha de Finalización</t>
  </si>
  <si>
    <t>Fecha de Inicio</t>
  </si>
  <si>
    <t>ID</t>
  </si>
  <si>
    <t>Epicas</t>
  </si>
  <si>
    <t>User Stories</t>
  </si>
  <si>
    <t>Documentación</t>
  </si>
  <si>
    <t>Documentación de 1° Sprint</t>
  </si>
  <si>
    <t>Documentación de 2° Sprint</t>
  </si>
  <si>
    <t>Documentacion 3° Sprint</t>
  </si>
  <si>
    <t>Documentacion 4° Sprint</t>
  </si>
  <si>
    <t>Documentación de 5° Sprint</t>
  </si>
  <si>
    <t>Documentación de 6° Sprint</t>
  </si>
  <si>
    <t>Documentación de 7° Sprint</t>
  </si>
  <si>
    <t>Documentación de 8° Sprint</t>
  </si>
  <si>
    <t>Documentación de 9° Sprint</t>
  </si>
  <si>
    <t>Documentación de 10° Sprint</t>
  </si>
  <si>
    <t>Herramienta de Gestión de Proyecto</t>
  </si>
  <si>
    <t>Instalación Herramienta de Gestión de Proyecto</t>
  </si>
  <si>
    <t>Parametrizar Redmine</t>
  </si>
  <si>
    <t>Eventos</t>
  </si>
  <si>
    <t>Registrar Evento en Base de Datos</t>
  </si>
  <si>
    <t>Generalizar Registro de Eventos desde Gadget</t>
  </si>
  <si>
    <t>Listar Notificaciones Eventos</t>
  </si>
  <si>
    <t>Ver Notificacion Evento</t>
  </si>
  <si>
    <t>Datos de Reporting en Pantalla de Inicio</t>
  </si>
  <si>
    <t>Avisos</t>
  </si>
  <si>
    <t>Registrar Avisos</t>
  </si>
  <si>
    <t>Listar Avisos</t>
  </si>
  <si>
    <t>Ver Aviso</t>
  </si>
  <si>
    <t>Reclamos</t>
  </si>
  <si>
    <t>Registrar Reclamos</t>
  </si>
  <si>
    <t>Listar Reclamos</t>
  </si>
  <si>
    <t>Ver Reclamo</t>
  </si>
  <si>
    <t>Contestar Reclamo</t>
  </si>
  <si>
    <t>Notificaciones</t>
  </si>
  <si>
    <t>Generar Notificaciones</t>
  </si>
  <si>
    <t>Mostrar notificaciones</t>
  </si>
  <si>
    <t>Contactos</t>
  </si>
  <si>
    <t>Agregar Contactos</t>
  </si>
  <si>
    <t>Quitar Contactos</t>
  </si>
  <si>
    <t>Usuarios</t>
  </si>
  <si>
    <t>Registrarse</t>
  </si>
  <si>
    <t>Iniciar Sesión</t>
  </si>
  <si>
    <t>Registrar Perfiles</t>
  </si>
  <si>
    <t>Registrar Usuarios</t>
  </si>
  <si>
    <t>Configuraciones</t>
  </si>
  <si>
    <t>Modificar Cuenta</t>
  </si>
  <si>
    <t>Sistema BackEnd</t>
  </si>
  <si>
    <t>Instalación Servidor dedicado IIS + Oracle XE</t>
  </si>
  <si>
    <t>Cambio en Tecnología de Base de Datos</t>
  </si>
  <si>
    <t>Registrar Dispositivos</t>
  </si>
  <si>
    <t>Registrar Señales</t>
  </si>
  <si>
    <t>Sistema FrontEnd</t>
  </si>
  <si>
    <t>Prototipado de Navegabilidad</t>
  </si>
  <si>
    <t>Dispositivos</t>
  </si>
  <si>
    <t>Señales</t>
  </si>
  <si>
    <t>Configurar Notificaciones</t>
  </si>
  <si>
    <t>Perfiles</t>
  </si>
  <si>
    <t>Gadget</t>
  </si>
  <si>
    <t>Shields MQ7 o MQ9 (Monoxido Carbono)</t>
  </si>
  <si>
    <t>Shields MQ2 o MQ3 (Humo)</t>
  </si>
  <si>
    <t>Shields DHT11 (Temperatura y Humedad)</t>
  </si>
  <si>
    <t>Shields Apertura de Puertas (Cableado)</t>
  </si>
  <si>
    <t>Shields Apertura de Puertas (Inalámbrico)</t>
  </si>
  <si>
    <t>Duración Total</t>
  </si>
  <si>
    <t>Objetivo</t>
  </si>
  <si>
    <t>Velocidad Estimada</t>
  </si>
  <si>
    <t>Esfuerzo Total Planificado</t>
  </si>
  <si>
    <t>Roles</t>
  </si>
  <si>
    <t>Número Iteración</t>
  </si>
  <si>
    <t>Scrum Master:
Marchetti, Diego
Equipo:
Campos, Diego
Luna, Franco
Tavorda, Marcos</t>
  </si>
  <si>
    <t>Estado</t>
  </si>
  <si>
    <t>Cerrada</t>
  </si>
  <si>
    <t>Abierta</t>
  </si>
  <si>
    <t>Esfuerzo estimado vs Esfuerzo hecho</t>
  </si>
  <si>
    <t>Esfuerzo hecho</t>
  </si>
  <si>
    <t>Esfuerzo</t>
  </si>
  <si>
    <t>Iteration Burndown Chart</t>
  </si>
  <si>
    <t>Horas Utilizadas</t>
  </si>
  <si>
    <t>El objetivo de este sprint es trabajar con las primeras pantallas de la aplicación, es decir, con la primera pantalla que ve el usuario apenas inicia la aplicación. La misma le permite registrarse o iniciar sesión. Una vez, iniciada la sesión se puede ver ciertos reportes en la pantalla inicial, agregar dispositivos o cambiar alguna configuración de su cuenta. Además, se va a trabajar un poco con la implementación de ciertos de sensores al arduino</t>
  </si>
  <si>
    <t>Esfuerzo Pendiente</t>
  </si>
  <si>
    <t>Datos del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</si>
</sst>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
      <sz val="11"/>
      <color rgb="FF2E75B5"/>
      <name val="Arial"/>
      <family val="2"/>
    </font>
    <font>
      <sz val="11"/>
      <name val="Calibri"/>
      <family val="2"/>
      <scheme val="minor"/>
    </font>
    <font>
      <b/>
      <sz val="1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66"/>
        <bgColor indexed="64"/>
      </patternFill>
    </fill>
    <fill>
      <patternFill patternType="solid">
        <fgColor rgb="FFFF0000"/>
        <bgColor indexed="64"/>
      </patternFill>
    </fill>
    <fill>
      <patternFill patternType="solid">
        <fgColor them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3">
    <xf numFmtId="0" fontId="0" fillId="0" borderId="0" xfId="0"/>
    <xf numFmtId="0" fontId="3" fillId="0" borderId="0" xfId="0" applyFont="1"/>
    <xf numFmtId="0" fontId="0" fillId="0" borderId="0" xfId="0" applyAlignment="1">
      <alignment wrapText="1"/>
    </xf>
    <xf numFmtId="0" fontId="2" fillId="2" borderId="0" xfId="0" applyFont="1" applyFill="1" applyAlignment="1">
      <alignment horizontal="center" wrapText="1"/>
    </xf>
    <xf numFmtId="0" fontId="2" fillId="2" borderId="0" xfId="0" applyFont="1" applyFill="1" applyAlignment="1">
      <alignment horizontal="center"/>
    </xf>
    <xf numFmtId="0" fontId="0" fillId="3" borderId="0" xfId="0" applyFill="1"/>
    <xf numFmtId="1" fontId="0" fillId="3" borderId="0" xfId="0" applyNumberFormat="1" applyFill="1"/>
    <xf numFmtId="0" fontId="0" fillId="4" borderId="0" xfId="0" applyFill="1"/>
    <xf numFmtId="0" fontId="1" fillId="5" borderId="0" xfId="0" applyFont="1" applyFill="1"/>
    <xf numFmtId="0" fontId="1" fillId="0" borderId="0" xfId="0" applyFont="1" applyAlignment="1">
      <alignment horizontal="center"/>
    </xf>
    <xf numFmtId="0" fontId="1" fillId="0" borderId="0" xfId="0" applyFont="1"/>
    <xf numFmtId="0" fontId="0" fillId="6" borderId="0" xfId="0" applyFill="1" applyAlignment="1">
      <alignment wrapText="1"/>
    </xf>
    <xf numFmtId="0" fontId="0" fillId="7" borderId="0" xfId="0" applyFill="1" applyAlignment="1">
      <alignment wrapText="1"/>
    </xf>
    <xf numFmtId="0" fontId="5" fillId="6" borderId="0" xfId="0" applyFont="1" applyFill="1" applyAlignment="1">
      <alignment wrapText="1"/>
    </xf>
    <xf numFmtId="0" fontId="0" fillId="8" borderId="0" xfId="0" applyFill="1" applyAlignment="1">
      <alignment wrapText="1"/>
    </xf>
    <xf numFmtId="0" fontId="0" fillId="0" borderId="0" xfId="0" applyAlignment="1"/>
    <xf numFmtId="0" fontId="0" fillId="0" borderId="1" xfId="0" applyBorder="1" applyAlignment="1">
      <alignment vertical="top" wrapText="1"/>
    </xf>
    <xf numFmtId="0" fontId="0" fillId="9" borderId="1" xfId="0" applyFill="1" applyBorder="1" applyAlignment="1">
      <alignment vertical="top" wrapText="1"/>
    </xf>
    <xf numFmtId="0" fontId="0" fillId="9" borderId="0" xfId="0" applyFill="1"/>
    <xf numFmtId="0" fontId="0" fillId="9" borderId="0" xfId="0" applyFill="1" applyAlignment="1">
      <alignment horizontal="center"/>
    </xf>
    <xf numFmtId="0" fontId="6" fillId="0" borderId="0" xfId="0" applyFont="1"/>
    <xf numFmtId="0" fontId="4" fillId="0" borderId="0" xfId="0" applyFont="1" applyAlignment="1"/>
    <xf numFmtId="0" fontId="1" fillId="0" borderId="0" xfId="0" applyFont="1" applyAlignment="1"/>
    <xf numFmtId="0" fontId="1" fillId="3" borderId="0" xfId="0" applyFont="1" applyFill="1"/>
    <xf numFmtId="1" fontId="1" fillId="3" borderId="0" xfId="0" applyNumberFormat="1" applyFont="1" applyFill="1"/>
    <xf numFmtId="0" fontId="1" fillId="0" borderId="1" xfId="0" applyFont="1" applyBorder="1" applyAlignment="1">
      <alignment vertical="top" wrapText="1"/>
    </xf>
    <xf numFmtId="0" fontId="1" fillId="9" borderId="1" xfId="0" applyFont="1" applyFill="1" applyBorder="1" applyAlignment="1">
      <alignment vertical="top" wrapText="1"/>
    </xf>
    <xf numFmtId="0" fontId="1" fillId="4" borderId="0" xfId="0" applyFont="1" applyFill="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1" fontId="0" fillId="4" borderId="0" xfId="0" applyNumberFormat="1" applyFill="1"/>
    <xf numFmtId="14" fontId="0" fillId="9" borderId="2" xfId="0" applyNumberFormat="1" applyFill="1" applyBorder="1" applyAlignment="1">
      <alignment horizontal="left" vertical="top"/>
    </xf>
    <xf numFmtId="14" fontId="0" fillId="9" borderId="3" xfId="0" applyNumberFormat="1" applyFill="1" applyBorder="1" applyAlignment="1">
      <alignment horizontal="left" vertical="top"/>
    </xf>
    <xf numFmtId="14" fontId="0" fillId="9" borderId="4" xfId="0" applyNumberFormat="1" applyFill="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center"/>
    </xf>
    <xf numFmtId="0" fontId="0" fillId="9" borderId="2" xfId="0" applyFill="1" applyBorder="1" applyAlignment="1">
      <alignment vertical="top" wrapText="1"/>
    </xf>
    <xf numFmtId="0" fontId="0" fillId="9" borderId="3" xfId="0" applyFill="1" applyBorder="1" applyAlignment="1">
      <alignment vertical="top" wrapText="1"/>
    </xf>
    <xf numFmtId="0" fontId="0" fillId="9" borderId="4" xfId="0" applyFill="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9" borderId="2" xfId="0" applyFill="1" applyBorder="1" applyAlignment="1">
      <alignment vertical="top"/>
    </xf>
    <xf numFmtId="0" fontId="0" fillId="9" borderId="3" xfId="0" applyFill="1" applyBorder="1" applyAlignment="1">
      <alignment vertical="top"/>
    </xf>
    <xf numFmtId="0" fontId="0" fillId="9" borderId="4" xfId="0" applyFill="1"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14" fontId="0" fillId="0" borderId="2" xfId="0" applyNumberFormat="1" applyFill="1" applyBorder="1" applyAlignment="1">
      <alignment horizontal="left" vertical="top"/>
    </xf>
    <xf numFmtId="14" fontId="0" fillId="0" borderId="3" xfId="0" applyNumberFormat="1" applyFill="1" applyBorder="1" applyAlignment="1">
      <alignment horizontal="left" vertical="top"/>
    </xf>
    <xf numFmtId="14" fontId="0" fillId="0" borderId="4" xfId="0" applyNumberFormat="1" applyFill="1" applyBorder="1" applyAlignment="1">
      <alignment horizontal="left" vertical="top"/>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cellXfs>
  <cellStyles count="1">
    <cellStyle name="Normal" xfId="0" builtinId="0"/>
  </cellStyles>
  <dxfs count="0"/>
  <tableStyles count="0" defaultTableStyle="TableStyleMedium2" defaultPivotStyle="PivotStyleLight16"/>
  <colors>
    <mruColors>
      <color rgb="FFA94D0F"/>
      <color rgb="FFFF5050"/>
      <color rgb="FF9E5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9321959755031"/>
          <c:y val="3.1278692908566018E-2"/>
          <c:w val="0.51335061242344704"/>
          <c:h val="0.78850640822989471"/>
        </c:manualLayout>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BC9-43A2-B8B5-02F2B0509865}"/>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1BC9-43A2-B8B5-02F2B0509865}"/>
              </c:ext>
            </c:extLst>
          </c:dPt>
          <c:dPt>
            <c:idx val="2"/>
            <c:bubble3D val="0"/>
            <c:spPr>
              <a:solidFill>
                <a:srgbClr val="FF5050"/>
              </a:solidFill>
              <a:ln w="19050">
                <a:solidFill>
                  <a:schemeClr val="lt1"/>
                </a:solidFill>
              </a:ln>
              <a:effectLst/>
            </c:spPr>
            <c:extLst>
              <c:ext xmlns:c16="http://schemas.microsoft.com/office/drawing/2014/chart" uri="{C3380CC4-5D6E-409C-BE32-E72D297353CC}">
                <c16:uniqueId val="{00000005-1BC9-43A2-B8B5-02F2B0509865}"/>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1BC9-43A2-B8B5-02F2B0509865}"/>
              </c:ext>
            </c:extLst>
          </c:dPt>
          <c:dPt>
            <c:idx val="4"/>
            <c:bubble3D val="0"/>
            <c:spPr>
              <a:solidFill>
                <a:srgbClr val="A94D0F"/>
              </a:solidFill>
              <a:ln w="19050">
                <a:solidFill>
                  <a:schemeClr val="lt1"/>
                </a:solidFill>
              </a:ln>
              <a:effectLst/>
            </c:spPr>
            <c:extLst>
              <c:ext xmlns:c16="http://schemas.microsoft.com/office/drawing/2014/chart" uri="{C3380CC4-5D6E-409C-BE32-E72D297353CC}">
                <c16:uniqueId val="{00000009-1BC9-43A2-B8B5-02F2B0509865}"/>
              </c:ext>
            </c:extLst>
          </c:dPt>
          <c:dPt>
            <c:idx val="5"/>
            <c:bubble3D val="0"/>
            <c:spPr>
              <a:solidFill>
                <a:srgbClr val="9E5ECE"/>
              </a:solidFill>
              <a:ln w="19050">
                <a:solidFill>
                  <a:schemeClr val="lt1"/>
                </a:solidFill>
              </a:ln>
              <a:effectLst/>
            </c:spPr>
            <c:extLst>
              <c:ext xmlns:c16="http://schemas.microsoft.com/office/drawing/2014/chart" uri="{C3380CC4-5D6E-409C-BE32-E72D297353CC}">
                <c16:uniqueId val="{0000000B-1BC9-43A2-B8B5-02F2B05098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Template!$P$32:$P$37</c:f>
              <c:strCache>
                <c:ptCount val="6"/>
                <c:pt idx="0">
                  <c:v>Análisis</c:v>
                </c:pt>
                <c:pt idx="1">
                  <c:v>Desarrollo</c:v>
                </c:pt>
                <c:pt idx="2">
                  <c:v>Diseño</c:v>
                </c:pt>
                <c:pt idx="3">
                  <c:v>Gestión</c:v>
                </c:pt>
                <c:pt idx="4">
                  <c:v>Investigación/Capacitación</c:v>
                </c:pt>
                <c:pt idx="5">
                  <c:v>Prueba</c:v>
                </c:pt>
              </c:strCache>
            </c:strRef>
          </c:cat>
          <c:val>
            <c:numRef>
              <c:f>Template!$Q$32:$Q$37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C15E-4EAB-AF8A-37C80DFEC68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05"/>
          <c:y val="0.82559952535860992"/>
          <c:w val="0.71944444444444444"/>
          <c:h val="0.161600476791520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'Sprint 10'!$J$32</c:f>
              <c:strCache>
                <c:ptCount val="1"/>
                <c:pt idx="0">
                  <c:v>Análisis</c:v>
                </c:pt>
              </c:strCache>
            </c:strRef>
          </c:tx>
          <c:spPr>
            <a:solidFill>
              <a:schemeClr val="accent2"/>
            </a:solidFill>
            <a:ln>
              <a:noFill/>
            </a:ln>
            <a:effectLst/>
          </c:spPr>
          <c:invertIfNegative val="0"/>
          <c:cat>
            <c:strRef>
              <c:f>'Sprint 10'!$I$13</c:f>
              <c:strCache>
                <c:ptCount val="1"/>
                <c:pt idx="0">
                  <c:v>Franco Luna</c:v>
                </c:pt>
              </c:strCache>
            </c:strRef>
          </c:cat>
          <c:val>
            <c:numRef>
              <c:f>'Sprint 10'!$K$32</c:f>
              <c:numCache>
                <c:formatCode>General</c:formatCode>
                <c:ptCount val="1"/>
                <c:pt idx="0">
                  <c:v>2</c:v>
                </c:pt>
              </c:numCache>
            </c:numRef>
          </c:val>
          <c:extLst>
            <c:ext xmlns:c16="http://schemas.microsoft.com/office/drawing/2014/chart" uri="{C3380CC4-5D6E-409C-BE32-E72D297353CC}">
              <c16:uniqueId val="{00000000-A77F-4177-8974-9C5156B8A92D}"/>
            </c:ext>
          </c:extLst>
        </c:ser>
        <c:ser>
          <c:idx val="0"/>
          <c:order val="1"/>
          <c:tx>
            <c:strRef>
              <c:f>'Sprint 10'!$J$33</c:f>
              <c:strCache>
                <c:ptCount val="1"/>
                <c:pt idx="0">
                  <c:v>Desarrollo</c:v>
                </c:pt>
              </c:strCache>
            </c:strRef>
          </c:tx>
          <c:spPr>
            <a:solidFill>
              <a:schemeClr val="accent6"/>
            </a:solidFill>
            <a:ln>
              <a:noFill/>
            </a:ln>
            <a:effectLst/>
          </c:spPr>
          <c:invertIfNegative val="0"/>
          <c:cat>
            <c:strRef>
              <c:f>'Sprint 10'!$I$13</c:f>
              <c:strCache>
                <c:ptCount val="1"/>
                <c:pt idx="0">
                  <c:v>Franco Luna</c:v>
                </c:pt>
              </c:strCache>
            </c:strRef>
          </c:cat>
          <c:val>
            <c:numRef>
              <c:f>'Sprint 10'!$K$33</c:f>
              <c:numCache>
                <c:formatCode>General</c:formatCode>
                <c:ptCount val="1"/>
                <c:pt idx="0">
                  <c:v>22</c:v>
                </c:pt>
              </c:numCache>
            </c:numRef>
          </c:val>
          <c:extLst>
            <c:ext xmlns:c16="http://schemas.microsoft.com/office/drawing/2014/chart" uri="{C3380CC4-5D6E-409C-BE32-E72D297353CC}">
              <c16:uniqueId val="{00000001-A77F-4177-8974-9C5156B8A92D}"/>
            </c:ext>
          </c:extLst>
        </c:ser>
        <c:ser>
          <c:idx val="2"/>
          <c:order val="2"/>
          <c:tx>
            <c:strRef>
              <c:f>'Sprint 10'!$J$34</c:f>
              <c:strCache>
                <c:ptCount val="1"/>
                <c:pt idx="0">
                  <c:v>Diseño</c:v>
                </c:pt>
              </c:strCache>
            </c:strRef>
          </c:tx>
          <c:spPr>
            <a:solidFill>
              <a:srgbClr val="FF5050"/>
            </a:solidFill>
            <a:ln>
              <a:noFill/>
            </a:ln>
            <a:effectLst/>
          </c:spPr>
          <c:invertIfNegative val="0"/>
          <c:cat>
            <c:strRef>
              <c:f>'Sprint 10'!$I$13</c:f>
              <c:strCache>
                <c:ptCount val="1"/>
                <c:pt idx="0">
                  <c:v>Franco Luna</c:v>
                </c:pt>
              </c:strCache>
            </c:strRef>
          </c:cat>
          <c:val>
            <c:numRef>
              <c:f>'Sprint 10'!$K$34</c:f>
              <c:numCache>
                <c:formatCode>General</c:formatCode>
                <c:ptCount val="1"/>
                <c:pt idx="0">
                  <c:v>0</c:v>
                </c:pt>
              </c:numCache>
            </c:numRef>
          </c:val>
          <c:extLst>
            <c:ext xmlns:c16="http://schemas.microsoft.com/office/drawing/2014/chart" uri="{C3380CC4-5D6E-409C-BE32-E72D297353CC}">
              <c16:uniqueId val="{00000002-A77F-4177-8974-9C5156B8A92D}"/>
            </c:ext>
          </c:extLst>
        </c:ser>
        <c:ser>
          <c:idx val="3"/>
          <c:order val="3"/>
          <c:tx>
            <c:strRef>
              <c:f>'Sprint 10'!$J$35</c:f>
              <c:strCache>
                <c:ptCount val="1"/>
                <c:pt idx="0">
                  <c:v>Gestión</c:v>
                </c:pt>
              </c:strCache>
            </c:strRef>
          </c:tx>
          <c:spPr>
            <a:solidFill>
              <a:schemeClr val="accent1"/>
            </a:solidFill>
            <a:ln>
              <a:noFill/>
            </a:ln>
            <a:effectLst/>
          </c:spPr>
          <c:invertIfNegative val="0"/>
          <c:cat>
            <c:strRef>
              <c:f>'Sprint 10'!$I$13</c:f>
              <c:strCache>
                <c:ptCount val="1"/>
                <c:pt idx="0">
                  <c:v>Franco Luna</c:v>
                </c:pt>
              </c:strCache>
            </c:strRef>
          </c:cat>
          <c:val>
            <c:numRef>
              <c:f>'Sprint 10'!$K$35</c:f>
              <c:numCache>
                <c:formatCode>General</c:formatCode>
                <c:ptCount val="1"/>
                <c:pt idx="0">
                  <c:v>4</c:v>
                </c:pt>
              </c:numCache>
            </c:numRef>
          </c:val>
          <c:extLst>
            <c:ext xmlns:c16="http://schemas.microsoft.com/office/drawing/2014/chart" uri="{C3380CC4-5D6E-409C-BE32-E72D297353CC}">
              <c16:uniqueId val="{00000003-A77F-4177-8974-9C5156B8A92D}"/>
            </c:ext>
          </c:extLst>
        </c:ser>
        <c:ser>
          <c:idx val="4"/>
          <c:order val="4"/>
          <c:tx>
            <c:strRef>
              <c:f>'Sprint 10'!$J$36</c:f>
              <c:strCache>
                <c:ptCount val="1"/>
                <c:pt idx="0">
                  <c:v>Investigación/Capacitación</c:v>
                </c:pt>
              </c:strCache>
            </c:strRef>
          </c:tx>
          <c:spPr>
            <a:solidFill>
              <a:srgbClr val="A94D0F"/>
            </a:solidFill>
            <a:ln>
              <a:noFill/>
            </a:ln>
            <a:effectLst/>
          </c:spPr>
          <c:invertIfNegative val="0"/>
          <c:cat>
            <c:strRef>
              <c:f>'Sprint 10'!$I$13</c:f>
              <c:strCache>
                <c:ptCount val="1"/>
                <c:pt idx="0">
                  <c:v>Franco Luna</c:v>
                </c:pt>
              </c:strCache>
            </c:strRef>
          </c:cat>
          <c:val>
            <c:numRef>
              <c:f>'Sprint 10'!$K$36</c:f>
              <c:numCache>
                <c:formatCode>General</c:formatCode>
                <c:ptCount val="1"/>
                <c:pt idx="0">
                  <c:v>0</c:v>
                </c:pt>
              </c:numCache>
            </c:numRef>
          </c:val>
          <c:extLst>
            <c:ext xmlns:c16="http://schemas.microsoft.com/office/drawing/2014/chart" uri="{C3380CC4-5D6E-409C-BE32-E72D297353CC}">
              <c16:uniqueId val="{00000004-A77F-4177-8974-9C5156B8A92D}"/>
            </c:ext>
          </c:extLst>
        </c:ser>
        <c:ser>
          <c:idx val="5"/>
          <c:order val="5"/>
          <c:tx>
            <c:strRef>
              <c:f>'Sprint 10'!$J$37</c:f>
              <c:strCache>
                <c:ptCount val="1"/>
                <c:pt idx="0">
                  <c:v>Prueba</c:v>
                </c:pt>
              </c:strCache>
            </c:strRef>
          </c:tx>
          <c:spPr>
            <a:solidFill>
              <a:srgbClr val="9E5ECE"/>
            </a:solidFill>
            <a:ln>
              <a:noFill/>
            </a:ln>
            <a:effectLst/>
          </c:spPr>
          <c:invertIfNegative val="0"/>
          <c:cat>
            <c:strRef>
              <c:f>'Sprint 10'!$I$13</c:f>
              <c:strCache>
                <c:ptCount val="1"/>
                <c:pt idx="0">
                  <c:v>Franco Luna</c:v>
                </c:pt>
              </c:strCache>
            </c:strRef>
          </c:cat>
          <c:val>
            <c:numRef>
              <c:f>'Sprint 10'!$K$37</c:f>
              <c:numCache>
                <c:formatCode>General</c:formatCode>
                <c:ptCount val="1"/>
                <c:pt idx="0">
                  <c:v>2</c:v>
                </c:pt>
              </c:numCache>
            </c:numRef>
          </c:val>
          <c:extLst>
            <c:ext xmlns:c16="http://schemas.microsoft.com/office/drawing/2014/chart" uri="{C3380CC4-5D6E-409C-BE32-E72D297353CC}">
              <c16:uniqueId val="{00000005-A77F-4177-8974-9C5156B8A92D}"/>
            </c:ext>
          </c:extLst>
        </c:ser>
        <c:dLbls>
          <c:showLegendKey val="0"/>
          <c:showVal val="0"/>
          <c:showCatName val="0"/>
          <c:showSerName val="0"/>
          <c:showPercent val="0"/>
          <c:showBubbleSize val="0"/>
        </c:dLbls>
        <c:gapWidth val="219"/>
        <c:overlap val="-27"/>
        <c:axId val="1748605935"/>
        <c:axId val="1823315039"/>
      </c:barChart>
      <c:catAx>
        <c:axId val="17486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3315039"/>
        <c:crosses val="autoZero"/>
        <c:auto val="1"/>
        <c:lblAlgn val="ctr"/>
        <c:lblOffset val="100"/>
        <c:noMultiLvlLbl val="0"/>
      </c:catAx>
      <c:valAx>
        <c:axId val="18233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4860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'Sprint 10'!$M$32</c:f>
              <c:strCache>
                <c:ptCount val="1"/>
                <c:pt idx="0">
                  <c:v>Análisis</c:v>
                </c:pt>
              </c:strCache>
            </c:strRef>
          </c:tx>
          <c:spPr>
            <a:solidFill>
              <a:schemeClr val="accent2"/>
            </a:solidFill>
            <a:ln>
              <a:noFill/>
            </a:ln>
            <a:effectLst/>
          </c:spPr>
          <c:invertIfNegative val="0"/>
          <c:cat>
            <c:strRef>
              <c:f>'Sprint 10'!$L$13</c:f>
              <c:strCache>
                <c:ptCount val="1"/>
                <c:pt idx="0">
                  <c:v>Marcos Tavorda</c:v>
                </c:pt>
              </c:strCache>
            </c:strRef>
          </c:cat>
          <c:val>
            <c:numRef>
              <c:f>'Sprint 10'!$N$32</c:f>
              <c:numCache>
                <c:formatCode>General</c:formatCode>
                <c:ptCount val="1"/>
                <c:pt idx="0">
                  <c:v>3</c:v>
                </c:pt>
              </c:numCache>
            </c:numRef>
          </c:val>
          <c:extLst>
            <c:ext xmlns:c16="http://schemas.microsoft.com/office/drawing/2014/chart" uri="{C3380CC4-5D6E-409C-BE32-E72D297353CC}">
              <c16:uniqueId val="{00000000-7843-4CB6-B513-A746EE4E60D8}"/>
            </c:ext>
          </c:extLst>
        </c:ser>
        <c:ser>
          <c:idx val="0"/>
          <c:order val="1"/>
          <c:tx>
            <c:strRef>
              <c:f>'Sprint 10'!$M$33</c:f>
              <c:strCache>
                <c:ptCount val="1"/>
                <c:pt idx="0">
                  <c:v>Desarrollo</c:v>
                </c:pt>
              </c:strCache>
            </c:strRef>
          </c:tx>
          <c:spPr>
            <a:solidFill>
              <a:schemeClr val="accent6"/>
            </a:solidFill>
            <a:ln>
              <a:noFill/>
            </a:ln>
            <a:effectLst/>
          </c:spPr>
          <c:invertIfNegative val="0"/>
          <c:cat>
            <c:strRef>
              <c:f>'Sprint 10'!$L$13</c:f>
              <c:strCache>
                <c:ptCount val="1"/>
                <c:pt idx="0">
                  <c:v>Marcos Tavorda</c:v>
                </c:pt>
              </c:strCache>
            </c:strRef>
          </c:cat>
          <c:val>
            <c:numRef>
              <c:f>'Sprint 10'!$N$33</c:f>
              <c:numCache>
                <c:formatCode>General</c:formatCode>
                <c:ptCount val="1"/>
                <c:pt idx="0">
                  <c:v>12</c:v>
                </c:pt>
              </c:numCache>
            </c:numRef>
          </c:val>
          <c:extLst>
            <c:ext xmlns:c16="http://schemas.microsoft.com/office/drawing/2014/chart" uri="{C3380CC4-5D6E-409C-BE32-E72D297353CC}">
              <c16:uniqueId val="{00000001-7843-4CB6-B513-A746EE4E60D8}"/>
            </c:ext>
          </c:extLst>
        </c:ser>
        <c:ser>
          <c:idx val="2"/>
          <c:order val="2"/>
          <c:tx>
            <c:strRef>
              <c:f>'Sprint 10'!$M$34</c:f>
              <c:strCache>
                <c:ptCount val="1"/>
                <c:pt idx="0">
                  <c:v>Diseño</c:v>
                </c:pt>
              </c:strCache>
            </c:strRef>
          </c:tx>
          <c:spPr>
            <a:solidFill>
              <a:srgbClr val="FF5050"/>
            </a:solidFill>
            <a:ln>
              <a:noFill/>
            </a:ln>
            <a:effectLst/>
          </c:spPr>
          <c:invertIfNegative val="0"/>
          <c:cat>
            <c:strRef>
              <c:f>'Sprint 10'!$L$13</c:f>
              <c:strCache>
                <c:ptCount val="1"/>
                <c:pt idx="0">
                  <c:v>Marcos Tavorda</c:v>
                </c:pt>
              </c:strCache>
            </c:strRef>
          </c:cat>
          <c:val>
            <c:numRef>
              <c:f>'Sprint 10'!$N$34</c:f>
              <c:numCache>
                <c:formatCode>General</c:formatCode>
                <c:ptCount val="1"/>
                <c:pt idx="0">
                  <c:v>0</c:v>
                </c:pt>
              </c:numCache>
            </c:numRef>
          </c:val>
          <c:extLst>
            <c:ext xmlns:c16="http://schemas.microsoft.com/office/drawing/2014/chart" uri="{C3380CC4-5D6E-409C-BE32-E72D297353CC}">
              <c16:uniqueId val="{00000002-7843-4CB6-B513-A746EE4E60D8}"/>
            </c:ext>
          </c:extLst>
        </c:ser>
        <c:ser>
          <c:idx val="3"/>
          <c:order val="3"/>
          <c:tx>
            <c:strRef>
              <c:f>'Sprint 10'!$M$35</c:f>
              <c:strCache>
                <c:ptCount val="1"/>
                <c:pt idx="0">
                  <c:v>Gestión</c:v>
                </c:pt>
              </c:strCache>
            </c:strRef>
          </c:tx>
          <c:spPr>
            <a:solidFill>
              <a:schemeClr val="accent1"/>
            </a:solidFill>
            <a:ln>
              <a:noFill/>
            </a:ln>
            <a:effectLst/>
          </c:spPr>
          <c:invertIfNegative val="0"/>
          <c:cat>
            <c:strRef>
              <c:f>'Sprint 10'!$L$13</c:f>
              <c:strCache>
                <c:ptCount val="1"/>
                <c:pt idx="0">
                  <c:v>Marcos Tavorda</c:v>
                </c:pt>
              </c:strCache>
            </c:strRef>
          </c:cat>
          <c:val>
            <c:numRef>
              <c:f>'Sprint 10'!$N$35</c:f>
              <c:numCache>
                <c:formatCode>General</c:formatCode>
                <c:ptCount val="1"/>
                <c:pt idx="0">
                  <c:v>6</c:v>
                </c:pt>
              </c:numCache>
            </c:numRef>
          </c:val>
          <c:extLst>
            <c:ext xmlns:c16="http://schemas.microsoft.com/office/drawing/2014/chart" uri="{C3380CC4-5D6E-409C-BE32-E72D297353CC}">
              <c16:uniqueId val="{00000003-7843-4CB6-B513-A746EE4E60D8}"/>
            </c:ext>
          </c:extLst>
        </c:ser>
        <c:ser>
          <c:idx val="4"/>
          <c:order val="4"/>
          <c:tx>
            <c:strRef>
              <c:f>'Sprint 10'!$M$36</c:f>
              <c:strCache>
                <c:ptCount val="1"/>
                <c:pt idx="0">
                  <c:v>Investigación/Capacitación</c:v>
                </c:pt>
              </c:strCache>
            </c:strRef>
          </c:tx>
          <c:spPr>
            <a:solidFill>
              <a:srgbClr val="A94D0F"/>
            </a:solidFill>
            <a:ln>
              <a:noFill/>
            </a:ln>
            <a:effectLst/>
          </c:spPr>
          <c:invertIfNegative val="0"/>
          <c:cat>
            <c:strRef>
              <c:f>'Sprint 10'!$L$13</c:f>
              <c:strCache>
                <c:ptCount val="1"/>
                <c:pt idx="0">
                  <c:v>Marcos Tavorda</c:v>
                </c:pt>
              </c:strCache>
            </c:strRef>
          </c:cat>
          <c:val>
            <c:numRef>
              <c:f>'Sprint 10'!$N$36</c:f>
              <c:numCache>
                <c:formatCode>General</c:formatCode>
                <c:ptCount val="1"/>
                <c:pt idx="0">
                  <c:v>0</c:v>
                </c:pt>
              </c:numCache>
            </c:numRef>
          </c:val>
          <c:extLst>
            <c:ext xmlns:c16="http://schemas.microsoft.com/office/drawing/2014/chart" uri="{C3380CC4-5D6E-409C-BE32-E72D297353CC}">
              <c16:uniqueId val="{00000004-7843-4CB6-B513-A746EE4E60D8}"/>
            </c:ext>
          </c:extLst>
        </c:ser>
        <c:ser>
          <c:idx val="5"/>
          <c:order val="5"/>
          <c:tx>
            <c:strRef>
              <c:f>'Sprint 10'!$M$37</c:f>
              <c:strCache>
                <c:ptCount val="1"/>
                <c:pt idx="0">
                  <c:v>Prueba</c:v>
                </c:pt>
              </c:strCache>
            </c:strRef>
          </c:tx>
          <c:spPr>
            <a:solidFill>
              <a:srgbClr val="9E5ECE"/>
            </a:solidFill>
            <a:ln>
              <a:noFill/>
            </a:ln>
            <a:effectLst/>
          </c:spPr>
          <c:invertIfNegative val="0"/>
          <c:cat>
            <c:strRef>
              <c:f>'Sprint 10'!$L$13</c:f>
              <c:strCache>
                <c:ptCount val="1"/>
                <c:pt idx="0">
                  <c:v>Marcos Tavorda</c:v>
                </c:pt>
              </c:strCache>
            </c:strRef>
          </c:cat>
          <c:val>
            <c:numRef>
              <c:f>'Sprint 10'!$N$37</c:f>
              <c:numCache>
                <c:formatCode>General</c:formatCode>
                <c:ptCount val="1"/>
                <c:pt idx="0">
                  <c:v>4</c:v>
                </c:pt>
              </c:numCache>
            </c:numRef>
          </c:val>
          <c:extLst>
            <c:ext xmlns:c16="http://schemas.microsoft.com/office/drawing/2014/chart" uri="{C3380CC4-5D6E-409C-BE32-E72D297353CC}">
              <c16:uniqueId val="{00000005-7843-4CB6-B513-A746EE4E60D8}"/>
            </c:ext>
          </c:extLst>
        </c:ser>
        <c:dLbls>
          <c:showLegendKey val="0"/>
          <c:showVal val="0"/>
          <c:showCatName val="0"/>
          <c:showSerName val="0"/>
          <c:showPercent val="0"/>
          <c:showBubbleSize val="0"/>
        </c:dLbls>
        <c:gapWidth val="219"/>
        <c:axId val="1748605935"/>
        <c:axId val="1823315039"/>
      </c:barChart>
      <c:catAx>
        <c:axId val="17486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3315039"/>
        <c:crosses val="autoZero"/>
        <c:auto val="1"/>
        <c:lblAlgn val="ctr"/>
        <c:lblOffset val="100"/>
        <c:noMultiLvlLbl val="0"/>
      </c:catAx>
      <c:valAx>
        <c:axId val="18233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4860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'Sprint 10'!$Q$13</c:f>
              <c:strCache>
                <c:ptCount val="1"/>
                <c:pt idx="0">
                  <c:v>Esfuerzo Estimado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'Sprint 10'!$B$73:$O$73</c:f>
              <c:strCache>
                <c:ptCount val="14"/>
                <c:pt idx="0">
                  <c:v>Dom 14</c:v>
                </c:pt>
                <c:pt idx="1">
                  <c:v>Lun 15</c:v>
                </c:pt>
                <c:pt idx="2">
                  <c:v>Mar 16</c:v>
                </c:pt>
                <c:pt idx="3">
                  <c:v>Mie 17</c:v>
                </c:pt>
                <c:pt idx="4">
                  <c:v>Jue 18</c:v>
                </c:pt>
                <c:pt idx="5">
                  <c:v>Vie 19</c:v>
                </c:pt>
                <c:pt idx="6">
                  <c:v>Sab 20</c:v>
                </c:pt>
                <c:pt idx="7">
                  <c:v>Dom 21</c:v>
                </c:pt>
                <c:pt idx="8">
                  <c:v>Lun 22</c:v>
                </c:pt>
                <c:pt idx="9">
                  <c:v>Mar 23</c:v>
                </c:pt>
                <c:pt idx="10">
                  <c:v>Mie 24</c:v>
                </c:pt>
                <c:pt idx="11">
                  <c:v>Jue 25</c:v>
                </c:pt>
                <c:pt idx="12">
                  <c:v>Vie 26</c:v>
                </c:pt>
                <c:pt idx="13">
                  <c:v>Sab 27</c:v>
                </c:pt>
              </c:strCache>
            </c:strRef>
          </c:cat>
          <c:val>
            <c:numRef>
              <c:f>'Sprint 10'!$Q$15:$Q$28</c:f>
              <c:numCache>
                <c:formatCode>General</c:formatCode>
                <c:ptCount val="14"/>
                <c:pt idx="0">
                  <c:v>102</c:v>
                </c:pt>
                <c:pt idx="1">
                  <c:v>96</c:v>
                </c:pt>
                <c:pt idx="2">
                  <c:v>84</c:v>
                </c:pt>
                <c:pt idx="3">
                  <c:v>77</c:v>
                </c:pt>
                <c:pt idx="4">
                  <c:v>75</c:v>
                </c:pt>
                <c:pt idx="5">
                  <c:v>73</c:v>
                </c:pt>
                <c:pt idx="6">
                  <c:v>57</c:v>
                </c:pt>
                <c:pt idx="7">
                  <c:v>55</c:v>
                </c:pt>
                <c:pt idx="8">
                  <c:v>51</c:v>
                </c:pt>
                <c:pt idx="9">
                  <c:v>39</c:v>
                </c:pt>
                <c:pt idx="10">
                  <c:v>35</c:v>
                </c:pt>
                <c:pt idx="11">
                  <c:v>33</c:v>
                </c:pt>
                <c:pt idx="12">
                  <c:v>24</c:v>
                </c:pt>
                <c:pt idx="13">
                  <c:v>0</c:v>
                </c:pt>
              </c:numCache>
            </c:numRef>
          </c:val>
          <c:smooth val="0"/>
          <c:extLst>
            <c:ext xmlns:c16="http://schemas.microsoft.com/office/drawing/2014/chart" uri="{C3380CC4-5D6E-409C-BE32-E72D297353CC}">
              <c16:uniqueId val="{00000000-88DC-464A-B9B6-81F0553B9649}"/>
            </c:ext>
          </c:extLst>
        </c:ser>
        <c:ser>
          <c:idx val="1"/>
          <c:order val="1"/>
          <c:tx>
            <c:strRef>
              <c:f>'Sprint 10'!$R$13</c:f>
              <c:strCache>
                <c:ptCount val="1"/>
                <c:pt idx="0">
                  <c:v>Esfuerzo Pendiente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'Sprint 10'!$B$73:$O$73</c:f>
              <c:strCache>
                <c:ptCount val="14"/>
                <c:pt idx="0">
                  <c:v>Dom 14</c:v>
                </c:pt>
                <c:pt idx="1">
                  <c:v>Lun 15</c:v>
                </c:pt>
                <c:pt idx="2">
                  <c:v>Mar 16</c:v>
                </c:pt>
                <c:pt idx="3">
                  <c:v>Mie 17</c:v>
                </c:pt>
                <c:pt idx="4">
                  <c:v>Jue 18</c:v>
                </c:pt>
                <c:pt idx="5">
                  <c:v>Vie 19</c:v>
                </c:pt>
                <c:pt idx="6">
                  <c:v>Sab 20</c:v>
                </c:pt>
                <c:pt idx="7">
                  <c:v>Dom 21</c:v>
                </c:pt>
                <c:pt idx="8">
                  <c:v>Lun 22</c:v>
                </c:pt>
                <c:pt idx="9">
                  <c:v>Mar 23</c:v>
                </c:pt>
                <c:pt idx="10">
                  <c:v>Mie 24</c:v>
                </c:pt>
                <c:pt idx="11">
                  <c:v>Jue 25</c:v>
                </c:pt>
                <c:pt idx="12">
                  <c:v>Vie 26</c:v>
                </c:pt>
                <c:pt idx="13">
                  <c:v>Sab 27</c:v>
                </c:pt>
              </c:strCache>
            </c:strRef>
          </c:cat>
          <c:val>
            <c:numRef>
              <c:f>'Sprint 10'!$R$15:$R$28</c:f>
              <c:numCache>
                <c:formatCode>General</c:formatCode>
                <c:ptCount val="14"/>
                <c:pt idx="0">
                  <c:v>103</c:v>
                </c:pt>
                <c:pt idx="1">
                  <c:v>97</c:v>
                </c:pt>
                <c:pt idx="2">
                  <c:v>84</c:v>
                </c:pt>
                <c:pt idx="3">
                  <c:v>77</c:v>
                </c:pt>
                <c:pt idx="4">
                  <c:v>75</c:v>
                </c:pt>
                <c:pt idx="5">
                  <c:v>73</c:v>
                </c:pt>
                <c:pt idx="6">
                  <c:v>57</c:v>
                </c:pt>
                <c:pt idx="7">
                  <c:v>55</c:v>
                </c:pt>
                <c:pt idx="8">
                  <c:v>51</c:v>
                </c:pt>
                <c:pt idx="9">
                  <c:v>40</c:v>
                </c:pt>
                <c:pt idx="10">
                  <c:v>32</c:v>
                </c:pt>
                <c:pt idx="11">
                  <c:v>30</c:v>
                </c:pt>
                <c:pt idx="12">
                  <c:v>19</c:v>
                </c:pt>
                <c:pt idx="13">
                  <c:v>0</c:v>
                </c:pt>
              </c:numCache>
            </c:numRef>
          </c:val>
          <c:smooth val="0"/>
          <c:extLst>
            <c:ext xmlns:c16="http://schemas.microsoft.com/office/drawing/2014/chart" uri="{C3380CC4-5D6E-409C-BE32-E72D297353CC}">
              <c16:uniqueId val="{00000001-88DC-464A-B9B6-81F0553B9649}"/>
            </c:ext>
          </c:extLst>
        </c:ser>
        <c:dLbls>
          <c:showLegendKey val="0"/>
          <c:showVal val="0"/>
          <c:showCatName val="0"/>
          <c:showSerName val="0"/>
          <c:showPercent val="0"/>
          <c:showBubbleSize val="0"/>
        </c:dLbls>
        <c:marker val="1"/>
        <c:smooth val="0"/>
        <c:axId val="92058048"/>
        <c:axId val="92062624"/>
      </c:lineChart>
      <c:catAx>
        <c:axId val="9205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2062624"/>
        <c:crosses val="autoZero"/>
        <c:auto val="1"/>
        <c:lblAlgn val="ctr"/>
        <c:lblOffset val="100"/>
        <c:noMultiLvlLbl val="0"/>
      </c:catAx>
      <c:valAx>
        <c:axId val="9206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205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Template!$D$32</c:f>
              <c:strCache>
                <c:ptCount val="1"/>
                <c:pt idx="0">
                  <c:v>Análisis</c:v>
                </c:pt>
              </c:strCache>
            </c:strRef>
          </c:tx>
          <c:spPr>
            <a:solidFill>
              <a:schemeClr val="accent2"/>
            </a:solidFill>
            <a:ln>
              <a:noFill/>
            </a:ln>
            <a:effectLst/>
          </c:spPr>
          <c:invertIfNegative val="0"/>
          <c:cat>
            <c:strRef>
              <c:f>Template!$C$13</c:f>
              <c:strCache>
                <c:ptCount val="1"/>
                <c:pt idx="0">
                  <c:v>Diego Campos</c:v>
                </c:pt>
              </c:strCache>
            </c:strRef>
          </c:cat>
          <c:val>
            <c:numRef>
              <c:f>Template!$E$32</c:f>
              <c:numCache>
                <c:formatCode>General</c:formatCode>
                <c:ptCount val="1"/>
                <c:pt idx="0">
                  <c:v>0</c:v>
                </c:pt>
              </c:numCache>
            </c:numRef>
          </c:val>
          <c:extLst>
            <c:ext xmlns:c16="http://schemas.microsoft.com/office/drawing/2014/chart" uri="{C3380CC4-5D6E-409C-BE32-E72D297353CC}">
              <c16:uniqueId val="{00000004-9BA2-4FD1-8561-214A6A047424}"/>
            </c:ext>
          </c:extLst>
        </c:ser>
        <c:ser>
          <c:idx val="0"/>
          <c:order val="1"/>
          <c:tx>
            <c:strRef>
              <c:f>Template!$D$33</c:f>
              <c:strCache>
                <c:ptCount val="1"/>
                <c:pt idx="0">
                  <c:v>Desarrollo</c:v>
                </c:pt>
              </c:strCache>
            </c:strRef>
          </c:tx>
          <c:spPr>
            <a:solidFill>
              <a:schemeClr val="accent6"/>
            </a:solidFill>
            <a:ln>
              <a:noFill/>
            </a:ln>
            <a:effectLst/>
          </c:spPr>
          <c:invertIfNegative val="0"/>
          <c:cat>
            <c:strRef>
              <c:f>Template!$C$13</c:f>
              <c:strCache>
                <c:ptCount val="1"/>
                <c:pt idx="0">
                  <c:v>Diego Campos</c:v>
                </c:pt>
              </c:strCache>
            </c:strRef>
          </c:cat>
          <c:val>
            <c:numRef>
              <c:f>Template!$E$33</c:f>
              <c:numCache>
                <c:formatCode>General</c:formatCode>
                <c:ptCount val="1"/>
                <c:pt idx="0">
                  <c:v>0</c:v>
                </c:pt>
              </c:numCache>
            </c:numRef>
          </c:val>
          <c:extLst>
            <c:ext xmlns:c16="http://schemas.microsoft.com/office/drawing/2014/chart" uri="{C3380CC4-5D6E-409C-BE32-E72D297353CC}">
              <c16:uniqueId val="{00000005-9BA2-4FD1-8561-214A6A047424}"/>
            </c:ext>
          </c:extLst>
        </c:ser>
        <c:ser>
          <c:idx val="2"/>
          <c:order val="2"/>
          <c:tx>
            <c:strRef>
              <c:f>Template!$D$34</c:f>
              <c:strCache>
                <c:ptCount val="1"/>
                <c:pt idx="0">
                  <c:v>Diseño</c:v>
                </c:pt>
              </c:strCache>
            </c:strRef>
          </c:tx>
          <c:spPr>
            <a:solidFill>
              <a:srgbClr val="FF5050"/>
            </a:solidFill>
            <a:ln>
              <a:noFill/>
            </a:ln>
            <a:effectLst/>
          </c:spPr>
          <c:invertIfNegative val="0"/>
          <c:cat>
            <c:strRef>
              <c:f>Template!$C$13</c:f>
              <c:strCache>
                <c:ptCount val="1"/>
                <c:pt idx="0">
                  <c:v>Diego Campos</c:v>
                </c:pt>
              </c:strCache>
            </c:strRef>
          </c:cat>
          <c:val>
            <c:numRef>
              <c:f>Template!$E$34</c:f>
              <c:numCache>
                <c:formatCode>General</c:formatCode>
                <c:ptCount val="1"/>
                <c:pt idx="0">
                  <c:v>0</c:v>
                </c:pt>
              </c:numCache>
            </c:numRef>
          </c:val>
          <c:extLst>
            <c:ext xmlns:c16="http://schemas.microsoft.com/office/drawing/2014/chart" uri="{C3380CC4-5D6E-409C-BE32-E72D297353CC}">
              <c16:uniqueId val="{00000006-9BA2-4FD1-8561-214A6A047424}"/>
            </c:ext>
          </c:extLst>
        </c:ser>
        <c:ser>
          <c:idx val="3"/>
          <c:order val="3"/>
          <c:tx>
            <c:strRef>
              <c:f>Template!$D$35</c:f>
              <c:strCache>
                <c:ptCount val="1"/>
                <c:pt idx="0">
                  <c:v>Gestión</c:v>
                </c:pt>
              </c:strCache>
            </c:strRef>
          </c:tx>
          <c:spPr>
            <a:solidFill>
              <a:schemeClr val="accent1"/>
            </a:solidFill>
            <a:ln>
              <a:noFill/>
            </a:ln>
            <a:effectLst/>
          </c:spPr>
          <c:invertIfNegative val="0"/>
          <c:cat>
            <c:strRef>
              <c:f>Template!$C$13</c:f>
              <c:strCache>
                <c:ptCount val="1"/>
                <c:pt idx="0">
                  <c:v>Diego Campos</c:v>
                </c:pt>
              </c:strCache>
            </c:strRef>
          </c:cat>
          <c:val>
            <c:numRef>
              <c:f>Template!$E$35</c:f>
              <c:numCache>
                <c:formatCode>General</c:formatCode>
                <c:ptCount val="1"/>
                <c:pt idx="0">
                  <c:v>0</c:v>
                </c:pt>
              </c:numCache>
            </c:numRef>
          </c:val>
          <c:extLst>
            <c:ext xmlns:c16="http://schemas.microsoft.com/office/drawing/2014/chart" uri="{C3380CC4-5D6E-409C-BE32-E72D297353CC}">
              <c16:uniqueId val="{00000007-9BA2-4FD1-8561-214A6A047424}"/>
            </c:ext>
          </c:extLst>
        </c:ser>
        <c:ser>
          <c:idx val="4"/>
          <c:order val="4"/>
          <c:tx>
            <c:strRef>
              <c:f>Template!$D$36</c:f>
              <c:strCache>
                <c:ptCount val="1"/>
                <c:pt idx="0">
                  <c:v>Investigación/Capacitación</c:v>
                </c:pt>
              </c:strCache>
            </c:strRef>
          </c:tx>
          <c:spPr>
            <a:solidFill>
              <a:srgbClr val="A94D0F"/>
            </a:solidFill>
            <a:ln>
              <a:noFill/>
            </a:ln>
            <a:effectLst/>
          </c:spPr>
          <c:invertIfNegative val="0"/>
          <c:cat>
            <c:strRef>
              <c:f>Template!$C$13</c:f>
              <c:strCache>
                <c:ptCount val="1"/>
                <c:pt idx="0">
                  <c:v>Diego Campos</c:v>
                </c:pt>
              </c:strCache>
            </c:strRef>
          </c:cat>
          <c:val>
            <c:numRef>
              <c:f>Template!$E$36</c:f>
              <c:numCache>
                <c:formatCode>General</c:formatCode>
                <c:ptCount val="1"/>
                <c:pt idx="0">
                  <c:v>0</c:v>
                </c:pt>
              </c:numCache>
            </c:numRef>
          </c:val>
          <c:extLst>
            <c:ext xmlns:c16="http://schemas.microsoft.com/office/drawing/2014/chart" uri="{C3380CC4-5D6E-409C-BE32-E72D297353CC}">
              <c16:uniqueId val="{00000008-9BA2-4FD1-8561-214A6A047424}"/>
            </c:ext>
          </c:extLst>
        </c:ser>
        <c:ser>
          <c:idx val="5"/>
          <c:order val="5"/>
          <c:tx>
            <c:strRef>
              <c:f>Template!$D$37</c:f>
              <c:strCache>
                <c:ptCount val="1"/>
                <c:pt idx="0">
                  <c:v>Prueba</c:v>
                </c:pt>
              </c:strCache>
            </c:strRef>
          </c:tx>
          <c:spPr>
            <a:solidFill>
              <a:srgbClr val="9E5ECE"/>
            </a:solidFill>
            <a:ln>
              <a:noFill/>
            </a:ln>
            <a:effectLst/>
          </c:spPr>
          <c:invertIfNegative val="0"/>
          <c:cat>
            <c:strRef>
              <c:f>Template!$C$13</c:f>
              <c:strCache>
                <c:ptCount val="1"/>
                <c:pt idx="0">
                  <c:v>Diego Campos</c:v>
                </c:pt>
              </c:strCache>
            </c:strRef>
          </c:cat>
          <c:val>
            <c:numRef>
              <c:f>Template!$E$37</c:f>
              <c:numCache>
                <c:formatCode>General</c:formatCode>
                <c:ptCount val="1"/>
                <c:pt idx="0">
                  <c:v>0</c:v>
                </c:pt>
              </c:numCache>
            </c:numRef>
          </c:val>
          <c:extLst>
            <c:ext xmlns:c16="http://schemas.microsoft.com/office/drawing/2014/chart" uri="{C3380CC4-5D6E-409C-BE32-E72D297353CC}">
              <c16:uniqueId val="{00000009-9BA2-4FD1-8561-214A6A047424}"/>
            </c:ext>
          </c:extLst>
        </c:ser>
        <c:dLbls>
          <c:showLegendKey val="0"/>
          <c:showVal val="0"/>
          <c:showCatName val="0"/>
          <c:showSerName val="0"/>
          <c:showPercent val="0"/>
          <c:showBubbleSize val="0"/>
        </c:dLbls>
        <c:gapWidth val="219"/>
        <c:overlap val="-27"/>
        <c:axId val="1748605935"/>
        <c:axId val="1823315039"/>
      </c:barChart>
      <c:catAx>
        <c:axId val="17486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3315039"/>
        <c:crosses val="autoZero"/>
        <c:auto val="1"/>
        <c:lblAlgn val="ctr"/>
        <c:lblOffset val="100"/>
        <c:noMultiLvlLbl val="0"/>
      </c:catAx>
      <c:valAx>
        <c:axId val="18233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4860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Template!$G$32</c:f>
              <c:strCache>
                <c:ptCount val="1"/>
                <c:pt idx="0">
                  <c:v>Análisis</c:v>
                </c:pt>
              </c:strCache>
            </c:strRef>
          </c:tx>
          <c:spPr>
            <a:solidFill>
              <a:schemeClr val="accent2"/>
            </a:solidFill>
            <a:ln>
              <a:noFill/>
            </a:ln>
            <a:effectLst/>
          </c:spPr>
          <c:invertIfNegative val="0"/>
          <c:cat>
            <c:strRef>
              <c:f>Template!$F$13</c:f>
              <c:strCache>
                <c:ptCount val="1"/>
                <c:pt idx="0">
                  <c:v>Diego Marchetti</c:v>
                </c:pt>
              </c:strCache>
            </c:strRef>
          </c:cat>
          <c:val>
            <c:numRef>
              <c:f>Template!$H$32</c:f>
              <c:numCache>
                <c:formatCode>General</c:formatCode>
                <c:ptCount val="1"/>
                <c:pt idx="0">
                  <c:v>0</c:v>
                </c:pt>
              </c:numCache>
            </c:numRef>
          </c:val>
          <c:extLst>
            <c:ext xmlns:c16="http://schemas.microsoft.com/office/drawing/2014/chart" uri="{C3380CC4-5D6E-409C-BE32-E72D297353CC}">
              <c16:uniqueId val="{00000000-089F-4377-A9F6-110A69FCE52D}"/>
            </c:ext>
          </c:extLst>
        </c:ser>
        <c:ser>
          <c:idx val="0"/>
          <c:order val="1"/>
          <c:tx>
            <c:strRef>
              <c:f>Template!$G$33</c:f>
              <c:strCache>
                <c:ptCount val="1"/>
                <c:pt idx="0">
                  <c:v>Desarrollo</c:v>
                </c:pt>
              </c:strCache>
            </c:strRef>
          </c:tx>
          <c:spPr>
            <a:solidFill>
              <a:schemeClr val="accent6"/>
            </a:solidFill>
            <a:ln>
              <a:noFill/>
            </a:ln>
            <a:effectLst/>
          </c:spPr>
          <c:invertIfNegative val="0"/>
          <c:cat>
            <c:strRef>
              <c:f>Template!$F$13</c:f>
              <c:strCache>
                <c:ptCount val="1"/>
                <c:pt idx="0">
                  <c:v>Diego Marchetti</c:v>
                </c:pt>
              </c:strCache>
            </c:strRef>
          </c:cat>
          <c:val>
            <c:numRef>
              <c:f>Template!$H$33</c:f>
              <c:numCache>
                <c:formatCode>General</c:formatCode>
                <c:ptCount val="1"/>
                <c:pt idx="0">
                  <c:v>0</c:v>
                </c:pt>
              </c:numCache>
            </c:numRef>
          </c:val>
          <c:extLst>
            <c:ext xmlns:c16="http://schemas.microsoft.com/office/drawing/2014/chart" uri="{C3380CC4-5D6E-409C-BE32-E72D297353CC}">
              <c16:uniqueId val="{0000000F-089F-4377-A9F6-110A69FCE52D}"/>
            </c:ext>
          </c:extLst>
        </c:ser>
        <c:ser>
          <c:idx val="2"/>
          <c:order val="2"/>
          <c:tx>
            <c:strRef>
              <c:f>Template!$G$34</c:f>
              <c:strCache>
                <c:ptCount val="1"/>
                <c:pt idx="0">
                  <c:v>Diseño</c:v>
                </c:pt>
              </c:strCache>
            </c:strRef>
          </c:tx>
          <c:spPr>
            <a:solidFill>
              <a:srgbClr val="FF5050"/>
            </a:solidFill>
            <a:ln>
              <a:noFill/>
            </a:ln>
            <a:effectLst/>
          </c:spPr>
          <c:invertIfNegative val="0"/>
          <c:cat>
            <c:strRef>
              <c:f>Template!$F$13</c:f>
              <c:strCache>
                <c:ptCount val="1"/>
                <c:pt idx="0">
                  <c:v>Diego Marchetti</c:v>
                </c:pt>
              </c:strCache>
            </c:strRef>
          </c:cat>
          <c:val>
            <c:numRef>
              <c:f>Template!$H$34</c:f>
              <c:numCache>
                <c:formatCode>General</c:formatCode>
                <c:ptCount val="1"/>
                <c:pt idx="0">
                  <c:v>0</c:v>
                </c:pt>
              </c:numCache>
            </c:numRef>
          </c:val>
          <c:extLst>
            <c:ext xmlns:c16="http://schemas.microsoft.com/office/drawing/2014/chart" uri="{C3380CC4-5D6E-409C-BE32-E72D297353CC}">
              <c16:uniqueId val="{00000010-089F-4377-A9F6-110A69FCE52D}"/>
            </c:ext>
          </c:extLst>
        </c:ser>
        <c:ser>
          <c:idx val="3"/>
          <c:order val="3"/>
          <c:tx>
            <c:strRef>
              <c:f>Template!$G$35</c:f>
              <c:strCache>
                <c:ptCount val="1"/>
                <c:pt idx="0">
                  <c:v>Gestión</c:v>
                </c:pt>
              </c:strCache>
            </c:strRef>
          </c:tx>
          <c:spPr>
            <a:solidFill>
              <a:schemeClr val="accent1"/>
            </a:solidFill>
            <a:ln>
              <a:noFill/>
            </a:ln>
            <a:effectLst/>
          </c:spPr>
          <c:invertIfNegative val="0"/>
          <c:cat>
            <c:strRef>
              <c:f>Template!$F$13</c:f>
              <c:strCache>
                <c:ptCount val="1"/>
                <c:pt idx="0">
                  <c:v>Diego Marchetti</c:v>
                </c:pt>
              </c:strCache>
            </c:strRef>
          </c:cat>
          <c:val>
            <c:numRef>
              <c:f>Template!$H$35</c:f>
              <c:numCache>
                <c:formatCode>General</c:formatCode>
                <c:ptCount val="1"/>
                <c:pt idx="0">
                  <c:v>0</c:v>
                </c:pt>
              </c:numCache>
            </c:numRef>
          </c:val>
          <c:extLst>
            <c:ext xmlns:c16="http://schemas.microsoft.com/office/drawing/2014/chart" uri="{C3380CC4-5D6E-409C-BE32-E72D297353CC}">
              <c16:uniqueId val="{00000011-089F-4377-A9F6-110A69FCE52D}"/>
            </c:ext>
          </c:extLst>
        </c:ser>
        <c:ser>
          <c:idx val="4"/>
          <c:order val="4"/>
          <c:tx>
            <c:strRef>
              <c:f>Template!$G$36</c:f>
              <c:strCache>
                <c:ptCount val="1"/>
                <c:pt idx="0">
                  <c:v>Investigación/Capacitación</c:v>
                </c:pt>
              </c:strCache>
            </c:strRef>
          </c:tx>
          <c:spPr>
            <a:solidFill>
              <a:srgbClr val="A94D0F"/>
            </a:solidFill>
            <a:ln>
              <a:noFill/>
            </a:ln>
            <a:effectLst/>
          </c:spPr>
          <c:invertIfNegative val="0"/>
          <c:cat>
            <c:strRef>
              <c:f>Template!$F$13</c:f>
              <c:strCache>
                <c:ptCount val="1"/>
                <c:pt idx="0">
                  <c:v>Diego Marchetti</c:v>
                </c:pt>
              </c:strCache>
            </c:strRef>
          </c:cat>
          <c:val>
            <c:numRef>
              <c:f>Template!$H$36</c:f>
              <c:numCache>
                <c:formatCode>General</c:formatCode>
                <c:ptCount val="1"/>
                <c:pt idx="0">
                  <c:v>0</c:v>
                </c:pt>
              </c:numCache>
            </c:numRef>
          </c:val>
          <c:extLst>
            <c:ext xmlns:c16="http://schemas.microsoft.com/office/drawing/2014/chart" uri="{C3380CC4-5D6E-409C-BE32-E72D297353CC}">
              <c16:uniqueId val="{00000012-089F-4377-A9F6-110A69FCE52D}"/>
            </c:ext>
          </c:extLst>
        </c:ser>
        <c:ser>
          <c:idx val="5"/>
          <c:order val="5"/>
          <c:tx>
            <c:strRef>
              <c:f>Template!$G$37</c:f>
              <c:strCache>
                <c:ptCount val="1"/>
                <c:pt idx="0">
                  <c:v>Prueba</c:v>
                </c:pt>
              </c:strCache>
            </c:strRef>
          </c:tx>
          <c:spPr>
            <a:solidFill>
              <a:srgbClr val="9E5ECE"/>
            </a:solidFill>
            <a:ln>
              <a:noFill/>
            </a:ln>
            <a:effectLst/>
          </c:spPr>
          <c:invertIfNegative val="0"/>
          <c:cat>
            <c:strRef>
              <c:f>Template!$F$13</c:f>
              <c:strCache>
                <c:ptCount val="1"/>
                <c:pt idx="0">
                  <c:v>Diego Marchetti</c:v>
                </c:pt>
              </c:strCache>
            </c:strRef>
          </c:cat>
          <c:val>
            <c:numRef>
              <c:f>Template!$H$37</c:f>
              <c:numCache>
                <c:formatCode>General</c:formatCode>
                <c:ptCount val="1"/>
                <c:pt idx="0">
                  <c:v>0</c:v>
                </c:pt>
              </c:numCache>
            </c:numRef>
          </c:val>
          <c:extLst>
            <c:ext xmlns:c16="http://schemas.microsoft.com/office/drawing/2014/chart" uri="{C3380CC4-5D6E-409C-BE32-E72D297353CC}">
              <c16:uniqueId val="{00000013-089F-4377-A9F6-110A69FCE52D}"/>
            </c:ext>
          </c:extLst>
        </c:ser>
        <c:dLbls>
          <c:showLegendKey val="0"/>
          <c:showVal val="0"/>
          <c:showCatName val="0"/>
          <c:showSerName val="0"/>
          <c:showPercent val="0"/>
          <c:showBubbleSize val="0"/>
        </c:dLbls>
        <c:gapWidth val="219"/>
        <c:overlap val="-27"/>
        <c:axId val="1748605935"/>
        <c:axId val="1823315039"/>
      </c:barChart>
      <c:catAx>
        <c:axId val="17486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3315039"/>
        <c:crosses val="autoZero"/>
        <c:auto val="1"/>
        <c:lblAlgn val="ctr"/>
        <c:lblOffset val="100"/>
        <c:noMultiLvlLbl val="0"/>
      </c:catAx>
      <c:valAx>
        <c:axId val="18233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4860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Template!$J$32</c:f>
              <c:strCache>
                <c:ptCount val="1"/>
                <c:pt idx="0">
                  <c:v>Análisis</c:v>
                </c:pt>
              </c:strCache>
            </c:strRef>
          </c:tx>
          <c:spPr>
            <a:solidFill>
              <a:schemeClr val="accent2"/>
            </a:solidFill>
            <a:ln>
              <a:noFill/>
            </a:ln>
            <a:effectLst/>
          </c:spPr>
          <c:invertIfNegative val="0"/>
          <c:cat>
            <c:strRef>
              <c:f>Template!$I$13</c:f>
              <c:strCache>
                <c:ptCount val="1"/>
                <c:pt idx="0">
                  <c:v>Franco Luna</c:v>
                </c:pt>
              </c:strCache>
            </c:strRef>
          </c:cat>
          <c:val>
            <c:numRef>
              <c:f>Template!$K$32</c:f>
              <c:numCache>
                <c:formatCode>General</c:formatCode>
                <c:ptCount val="1"/>
                <c:pt idx="0">
                  <c:v>0</c:v>
                </c:pt>
              </c:numCache>
            </c:numRef>
          </c:val>
          <c:extLst>
            <c:ext xmlns:c16="http://schemas.microsoft.com/office/drawing/2014/chart" uri="{C3380CC4-5D6E-409C-BE32-E72D297353CC}">
              <c16:uniqueId val="{00000000-7055-411B-9ED3-6162F31456D1}"/>
            </c:ext>
          </c:extLst>
        </c:ser>
        <c:ser>
          <c:idx val="0"/>
          <c:order val="1"/>
          <c:tx>
            <c:strRef>
              <c:f>Template!$J$33</c:f>
              <c:strCache>
                <c:ptCount val="1"/>
                <c:pt idx="0">
                  <c:v>Desarrollo</c:v>
                </c:pt>
              </c:strCache>
            </c:strRef>
          </c:tx>
          <c:spPr>
            <a:solidFill>
              <a:schemeClr val="accent6"/>
            </a:solidFill>
            <a:ln>
              <a:noFill/>
            </a:ln>
            <a:effectLst/>
          </c:spPr>
          <c:invertIfNegative val="0"/>
          <c:cat>
            <c:strRef>
              <c:f>Template!$I$13</c:f>
              <c:strCache>
                <c:ptCount val="1"/>
                <c:pt idx="0">
                  <c:v>Franco Luna</c:v>
                </c:pt>
              </c:strCache>
            </c:strRef>
          </c:cat>
          <c:val>
            <c:numRef>
              <c:f>Template!$K$33</c:f>
              <c:numCache>
                <c:formatCode>General</c:formatCode>
                <c:ptCount val="1"/>
                <c:pt idx="0">
                  <c:v>0</c:v>
                </c:pt>
              </c:numCache>
            </c:numRef>
          </c:val>
          <c:extLst>
            <c:ext xmlns:c16="http://schemas.microsoft.com/office/drawing/2014/chart" uri="{C3380CC4-5D6E-409C-BE32-E72D297353CC}">
              <c16:uniqueId val="{0000000E-7055-411B-9ED3-6162F31456D1}"/>
            </c:ext>
          </c:extLst>
        </c:ser>
        <c:ser>
          <c:idx val="2"/>
          <c:order val="2"/>
          <c:tx>
            <c:strRef>
              <c:f>Template!$J$34</c:f>
              <c:strCache>
                <c:ptCount val="1"/>
                <c:pt idx="0">
                  <c:v>Diseño</c:v>
                </c:pt>
              </c:strCache>
            </c:strRef>
          </c:tx>
          <c:spPr>
            <a:solidFill>
              <a:srgbClr val="FF5050"/>
            </a:solidFill>
            <a:ln>
              <a:noFill/>
            </a:ln>
            <a:effectLst/>
          </c:spPr>
          <c:invertIfNegative val="0"/>
          <c:cat>
            <c:strRef>
              <c:f>Template!$I$13</c:f>
              <c:strCache>
                <c:ptCount val="1"/>
                <c:pt idx="0">
                  <c:v>Franco Luna</c:v>
                </c:pt>
              </c:strCache>
            </c:strRef>
          </c:cat>
          <c:val>
            <c:numRef>
              <c:f>Template!$K$34</c:f>
              <c:numCache>
                <c:formatCode>General</c:formatCode>
                <c:ptCount val="1"/>
                <c:pt idx="0">
                  <c:v>0</c:v>
                </c:pt>
              </c:numCache>
            </c:numRef>
          </c:val>
          <c:extLst>
            <c:ext xmlns:c16="http://schemas.microsoft.com/office/drawing/2014/chart" uri="{C3380CC4-5D6E-409C-BE32-E72D297353CC}">
              <c16:uniqueId val="{0000000F-7055-411B-9ED3-6162F31456D1}"/>
            </c:ext>
          </c:extLst>
        </c:ser>
        <c:ser>
          <c:idx val="3"/>
          <c:order val="3"/>
          <c:tx>
            <c:strRef>
              <c:f>Template!$J$35</c:f>
              <c:strCache>
                <c:ptCount val="1"/>
                <c:pt idx="0">
                  <c:v>Gestión</c:v>
                </c:pt>
              </c:strCache>
            </c:strRef>
          </c:tx>
          <c:spPr>
            <a:solidFill>
              <a:schemeClr val="accent1"/>
            </a:solidFill>
            <a:ln>
              <a:noFill/>
            </a:ln>
            <a:effectLst/>
          </c:spPr>
          <c:invertIfNegative val="0"/>
          <c:cat>
            <c:strRef>
              <c:f>Template!$I$13</c:f>
              <c:strCache>
                <c:ptCount val="1"/>
                <c:pt idx="0">
                  <c:v>Franco Luna</c:v>
                </c:pt>
              </c:strCache>
            </c:strRef>
          </c:cat>
          <c:val>
            <c:numRef>
              <c:f>Template!$K$35</c:f>
              <c:numCache>
                <c:formatCode>General</c:formatCode>
                <c:ptCount val="1"/>
                <c:pt idx="0">
                  <c:v>0</c:v>
                </c:pt>
              </c:numCache>
            </c:numRef>
          </c:val>
          <c:extLst>
            <c:ext xmlns:c16="http://schemas.microsoft.com/office/drawing/2014/chart" uri="{C3380CC4-5D6E-409C-BE32-E72D297353CC}">
              <c16:uniqueId val="{00000010-7055-411B-9ED3-6162F31456D1}"/>
            </c:ext>
          </c:extLst>
        </c:ser>
        <c:ser>
          <c:idx val="4"/>
          <c:order val="4"/>
          <c:tx>
            <c:strRef>
              <c:f>Template!$J$36</c:f>
              <c:strCache>
                <c:ptCount val="1"/>
                <c:pt idx="0">
                  <c:v>Investigación/Capacitación</c:v>
                </c:pt>
              </c:strCache>
            </c:strRef>
          </c:tx>
          <c:spPr>
            <a:solidFill>
              <a:srgbClr val="A94D0F"/>
            </a:solidFill>
            <a:ln>
              <a:noFill/>
            </a:ln>
            <a:effectLst/>
          </c:spPr>
          <c:invertIfNegative val="0"/>
          <c:cat>
            <c:strRef>
              <c:f>Template!$I$13</c:f>
              <c:strCache>
                <c:ptCount val="1"/>
                <c:pt idx="0">
                  <c:v>Franco Luna</c:v>
                </c:pt>
              </c:strCache>
            </c:strRef>
          </c:cat>
          <c:val>
            <c:numRef>
              <c:f>Template!$K$36</c:f>
              <c:numCache>
                <c:formatCode>General</c:formatCode>
                <c:ptCount val="1"/>
                <c:pt idx="0">
                  <c:v>0</c:v>
                </c:pt>
              </c:numCache>
            </c:numRef>
          </c:val>
          <c:extLst>
            <c:ext xmlns:c16="http://schemas.microsoft.com/office/drawing/2014/chart" uri="{C3380CC4-5D6E-409C-BE32-E72D297353CC}">
              <c16:uniqueId val="{00000011-7055-411B-9ED3-6162F31456D1}"/>
            </c:ext>
          </c:extLst>
        </c:ser>
        <c:ser>
          <c:idx val="5"/>
          <c:order val="5"/>
          <c:tx>
            <c:strRef>
              <c:f>Template!$J$37</c:f>
              <c:strCache>
                <c:ptCount val="1"/>
                <c:pt idx="0">
                  <c:v>Prueba</c:v>
                </c:pt>
              </c:strCache>
            </c:strRef>
          </c:tx>
          <c:spPr>
            <a:solidFill>
              <a:srgbClr val="9E5ECE"/>
            </a:solidFill>
            <a:ln>
              <a:noFill/>
            </a:ln>
            <a:effectLst/>
          </c:spPr>
          <c:invertIfNegative val="0"/>
          <c:cat>
            <c:strRef>
              <c:f>Template!$I$13</c:f>
              <c:strCache>
                <c:ptCount val="1"/>
                <c:pt idx="0">
                  <c:v>Franco Luna</c:v>
                </c:pt>
              </c:strCache>
            </c:strRef>
          </c:cat>
          <c:val>
            <c:numRef>
              <c:f>Template!$K$37</c:f>
              <c:numCache>
                <c:formatCode>General</c:formatCode>
                <c:ptCount val="1"/>
                <c:pt idx="0">
                  <c:v>0</c:v>
                </c:pt>
              </c:numCache>
            </c:numRef>
          </c:val>
          <c:extLst>
            <c:ext xmlns:c16="http://schemas.microsoft.com/office/drawing/2014/chart" uri="{C3380CC4-5D6E-409C-BE32-E72D297353CC}">
              <c16:uniqueId val="{00000012-7055-411B-9ED3-6162F31456D1}"/>
            </c:ext>
          </c:extLst>
        </c:ser>
        <c:dLbls>
          <c:showLegendKey val="0"/>
          <c:showVal val="0"/>
          <c:showCatName val="0"/>
          <c:showSerName val="0"/>
          <c:showPercent val="0"/>
          <c:showBubbleSize val="0"/>
        </c:dLbls>
        <c:gapWidth val="219"/>
        <c:overlap val="-27"/>
        <c:axId val="1748605935"/>
        <c:axId val="1823315039"/>
      </c:barChart>
      <c:catAx>
        <c:axId val="17486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3315039"/>
        <c:crosses val="autoZero"/>
        <c:auto val="1"/>
        <c:lblAlgn val="ctr"/>
        <c:lblOffset val="100"/>
        <c:noMultiLvlLbl val="0"/>
      </c:catAx>
      <c:valAx>
        <c:axId val="18233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4860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Template!$M$32</c:f>
              <c:strCache>
                <c:ptCount val="1"/>
                <c:pt idx="0">
                  <c:v>Análisis</c:v>
                </c:pt>
              </c:strCache>
            </c:strRef>
          </c:tx>
          <c:spPr>
            <a:solidFill>
              <a:schemeClr val="accent2"/>
            </a:solidFill>
            <a:ln>
              <a:noFill/>
            </a:ln>
            <a:effectLst/>
          </c:spPr>
          <c:invertIfNegative val="0"/>
          <c:cat>
            <c:strRef>
              <c:f>Template!$L$13</c:f>
              <c:strCache>
                <c:ptCount val="1"/>
                <c:pt idx="0">
                  <c:v>Marcos Tavorda</c:v>
                </c:pt>
              </c:strCache>
            </c:strRef>
          </c:cat>
          <c:val>
            <c:numRef>
              <c:f>Template!$N$32</c:f>
              <c:numCache>
                <c:formatCode>General</c:formatCode>
                <c:ptCount val="1"/>
                <c:pt idx="0">
                  <c:v>0</c:v>
                </c:pt>
              </c:numCache>
            </c:numRef>
          </c:val>
          <c:extLst>
            <c:ext xmlns:c16="http://schemas.microsoft.com/office/drawing/2014/chart" uri="{C3380CC4-5D6E-409C-BE32-E72D297353CC}">
              <c16:uniqueId val="{00000000-071F-4D06-A830-3E4B9A6DBAC7}"/>
            </c:ext>
          </c:extLst>
        </c:ser>
        <c:ser>
          <c:idx val="0"/>
          <c:order val="1"/>
          <c:tx>
            <c:strRef>
              <c:f>Template!$M$33</c:f>
              <c:strCache>
                <c:ptCount val="1"/>
                <c:pt idx="0">
                  <c:v>Desarrollo</c:v>
                </c:pt>
              </c:strCache>
            </c:strRef>
          </c:tx>
          <c:spPr>
            <a:solidFill>
              <a:schemeClr val="accent6"/>
            </a:solidFill>
            <a:ln>
              <a:noFill/>
            </a:ln>
            <a:effectLst/>
          </c:spPr>
          <c:invertIfNegative val="0"/>
          <c:cat>
            <c:strRef>
              <c:f>Template!$L$13</c:f>
              <c:strCache>
                <c:ptCount val="1"/>
                <c:pt idx="0">
                  <c:v>Marcos Tavorda</c:v>
                </c:pt>
              </c:strCache>
            </c:strRef>
          </c:cat>
          <c:val>
            <c:numRef>
              <c:f>Template!$N$33</c:f>
              <c:numCache>
                <c:formatCode>General</c:formatCode>
                <c:ptCount val="1"/>
                <c:pt idx="0">
                  <c:v>0</c:v>
                </c:pt>
              </c:numCache>
            </c:numRef>
          </c:val>
          <c:extLst>
            <c:ext xmlns:c16="http://schemas.microsoft.com/office/drawing/2014/chart" uri="{C3380CC4-5D6E-409C-BE32-E72D297353CC}">
              <c16:uniqueId val="{00000008-071F-4D06-A830-3E4B9A6DBAC7}"/>
            </c:ext>
          </c:extLst>
        </c:ser>
        <c:ser>
          <c:idx val="2"/>
          <c:order val="2"/>
          <c:tx>
            <c:strRef>
              <c:f>Template!$M$34</c:f>
              <c:strCache>
                <c:ptCount val="1"/>
                <c:pt idx="0">
                  <c:v>Diseño</c:v>
                </c:pt>
              </c:strCache>
            </c:strRef>
          </c:tx>
          <c:spPr>
            <a:solidFill>
              <a:srgbClr val="FF5050"/>
            </a:solidFill>
            <a:ln>
              <a:noFill/>
            </a:ln>
            <a:effectLst/>
          </c:spPr>
          <c:invertIfNegative val="0"/>
          <c:cat>
            <c:strRef>
              <c:f>Template!$L$13</c:f>
              <c:strCache>
                <c:ptCount val="1"/>
                <c:pt idx="0">
                  <c:v>Marcos Tavorda</c:v>
                </c:pt>
              </c:strCache>
            </c:strRef>
          </c:cat>
          <c:val>
            <c:numRef>
              <c:f>Template!$N$34</c:f>
              <c:numCache>
                <c:formatCode>General</c:formatCode>
                <c:ptCount val="1"/>
                <c:pt idx="0">
                  <c:v>0</c:v>
                </c:pt>
              </c:numCache>
            </c:numRef>
          </c:val>
          <c:extLst>
            <c:ext xmlns:c16="http://schemas.microsoft.com/office/drawing/2014/chart" uri="{C3380CC4-5D6E-409C-BE32-E72D297353CC}">
              <c16:uniqueId val="{00000009-071F-4D06-A830-3E4B9A6DBAC7}"/>
            </c:ext>
          </c:extLst>
        </c:ser>
        <c:ser>
          <c:idx val="3"/>
          <c:order val="3"/>
          <c:tx>
            <c:strRef>
              <c:f>Template!$M$35</c:f>
              <c:strCache>
                <c:ptCount val="1"/>
                <c:pt idx="0">
                  <c:v>Gestión</c:v>
                </c:pt>
              </c:strCache>
            </c:strRef>
          </c:tx>
          <c:spPr>
            <a:solidFill>
              <a:schemeClr val="accent1"/>
            </a:solidFill>
            <a:ln>
              <a:noFill/>
            </a:ln>
            <a:effectLst/>
          </c:spPr>
          <c:invertIfNegative val="0"/>
          <c:cat>
            <c:strRef>
              <c:f>Template!$L$13</c:f>
              <c:strCache>
                <c:ptCount val="1"/>
                <c:pt idx="0">
                  <c:v>Marcos Tavorda</c:v>
                </c:pt>
              </c:strCache>
            </c:strRef>
          </c:cat>
          <c:val>
            <c:numRef>
              <c:f>Template!$N$35</c:f>
              <c:numCache>
                <c:formatCode>General</c:formatCode>
                <c:ptCount val="1"/>
                <c:pt idx="0">
                  <c:v>0</c:v>
                </c:pt>
              </c:numCache>
            </c:numRef>
          </c:val>
          <c:extLst>
            <c:ext xmlns:c16="http://schemas.microsoft.com/office/drawing/2014/chart" uri="{C3380CC4-5D6E-409C-BE32-E72D297353CC}">
              <c16:uniqueId val="{0000000A-071F-4D06-A830-3E4B9A6DBAC7}"/>
            </c:ext>
          </c:extLst>
        </c:ser>
        <c:ser>
          <c:idx val="4"/>
          <c:order val="4"/>
          <c:tx>
            <c:strRef>
              <c:f>Template!$M$36</c:f>
              <c:strCache>
                <c:ptCount val="1"/>
                <c:pt idx="0">
                  <c:v>Investigación/Capacitación</c:v>
                </c:pt>
              </c:strCache>
            </c:strRef>
          </c:tx>
          <c:spPr>
            <a:solidFill>
              <a:srgbClr val="A94D0F"/>
            </a:solidFill>
            <a:ln>
              <a:noFill/>
            </a:ln>
            <a:effectLst/>
          </c:spPr>
          <c:invertIfNegative val="0"/>
          <c:cat>
            <c:strRef>
              <c:f>Template!$L$13</c:f>
              <c:strCache>
                <c:ptCount val="1"/>
                <c:pt idx="0">
                  <c:v>Marcos Tavorda</c:v>
                </c:pt>
              </c:strCache>
            </c:strRef>
          </c:cat>
          <c:val>
            <c:numRef>
              <c:f>Template!$N$36</c:f>
              <c:numCache>
                <c:formatCode>General</c:formatCode>
                <c:ptCount val="1"/>
                <c:pt idx="0">
                  <c:v>0</c:v>
                </c:pt>
              </c:numCache>
            </c:numRef>
          </c:val>
          <c:extLst>
            <c:ext xmlns:c16="http://schemas.microsoft.com/office/drawing/2014/chart" uri="{C3380CC4-5D6E-409C-BE32-E72D297353CC}">
              <c16:uniqueId val="{0000000B-071F-4D06-A830-3E4B9A6DBAC7}"/>
            </c:ext>
          </c:extLst>
        </c:ser>
        <c:ser>
          <c:idx val="5"/>
          <c:order val="5"/>
          <c:tx>
            <c:strRef>
              <c:f>Template!$M$37</c:f>
              <c:strCache>
                <c:ptCount val="1"/>
                <c:pt idx="0">
                  <c:v>Prueba</c:v>
                </c:pt>
              </c:strCache>
            </c:strRef>
          </c:tx>
          <c:spPr>
            <a:solidFill>
              <a:srgbClr val="9E5ECE"/>
            </a:solidFill>
            <a:ln>
              <a:noFill/>
            </a:ln>
            <a:effectLst/>
          </c:spPr>
          <c:invertIfNegative val="0"/>
          <c:cat>
            <c:strRef>
              <c:f>Template!$L$13</c:f>
              <c:strCache>
                <c:ptCount val="1"/>
                <c:pt idx="0">
                  <c:v>Marcos Tavorda</c:v>
                </c:pt>
              </c:strCache>
            </c:strRef>
          </c:cat>
          <c:val>
            <c:numRef>
              <c:f>Template!$N$37</c:f>
              <c:numCache>
                <c:formatCode>General</c:formatCode>
                <c:ptCount val="1"/>
                <c:pt idx="0">
                  <c:v>0</c:v>
                </c:pt>
              </c:numCache>
            </c:numRef>
          </c:val>
          <c:extLst>
            <c:ext xmlns:c16="http://schemas.microsoft.com/office/drawing/2014/chart" uri="{C3380CC4-5D6E-409C-BE32-E72D297353CC}">
              <c16:uniqueId val="{0000000C-071F-4D06-A830-3E4B9A6DBAC7}"/>
            </c:ext>
          </c:extLst>
        </c:ser>
        <c:dLbls>
          <c:showLegendKey val="0"/>
          <c:showVal val="0"/>
          <c:showCatName val="0"/>
          <c:showSerName val="0"/>
          <c:showPercent val="0"/>
          <c:showBubbleSize val="0"/>
        </c:dLbls>
        <c:gapWidth val="219"/>
        <c:axId val="1748605935"/>
        <c:axId val="1823315039"/>
      </c:barChart>
      <c:catAx>
        <c:axId val="17486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3315039"/>
        <c:crosses val="autoZero"/>
        <c:auto val="1"/>
        <c:lblAlgn val="ctr"/>
        <c:lblOffset val="100"/>
        <c:noMultiLvlLbl val="0"/>
      </c:catAx>
      <c:valAx>
        <c:axId val="18233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4860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Template!$Q$13</c:f>
              <c:strCache>
                <c:ptCount val="1"/>
                <c:pt idx="0">
                  <c:v>Esfuerzo Estimado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Template!$B$73:$O$73</c:f>
              <c:strCache>
                <c:ptCount val="14"/>
                <c:pt idx="0">
                  <c:v>Sab 8</c:v>
                </c:pt>
                <c:pt idx="1">
                  <c:v>Dom 9</c:v>
                </c:pt>
                <c:pt idx="2">
                  <c:v>Lun 10</c:v>
                </c:pt>
                <c:pt idx="3">
                  <c:v>Mar 11</c:v>
                </c:pt>
                <c:pt idx="4">
                  <c:v>Mie 12</c:v>
                </c:pt>
                <c:pt idx="5">
                  <c:v>Jue 13</c:v>
                </c:pt>
                <c:pt idx="6">
                  <c:v>Vie 14</c:v>
                </c:pt>
                <c:pt idx="7">
                  <c:v>Sab 15</c:v>
                </c:pt>
                <c:pt idx="8">
                  <c:v>Dom 16</c:v>
                </c:pt>
                <c:pt idx="9">
                  <c:v>Lun 17</c:v>
                </c:pt>
                <c:pt idx="10">
                  <c:v>Mar 18</c:v>
                </c:pt>
                <c:pt idx="11">
                  <c:v>Mie 19</c:v>
                </c:pt>
                <c:pt idx="12">
                  <c:v>Jue 20</c:v>
                </c:pt>
                <c:pt idx="13">
                  <c:v>Vie 21</c:v>
                </c:pt>
              </c:strCache>
            </c:strRef>
          </c:cat>
          <c:val>
            <c:numRef>
              <c:f>Template!$Q$15:$Q$28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0-01B2-4261-861D-65922E7B2A56}"/>
            </c:ext>
          </c:extLst>
        </c:ser>
        <c:ser>
          <c:idx val="1"/>
          <c:order val="1"/>
          <c:tx>
            <c:strRef>
              <c:f>Template!$R$13</c:f>
              <c:strCache>
                <c:ptCount val="1"/>
                <c:pt idx="0">
                  <c:v>Esfuerzo Pendiente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Template!$B$73:$O$73</c:f>
              <c:strCache>
                <c:ptCount val="14"/>
                <c:pt idx="0">
                  <c:v>Sab 8</c:v>
                </c:pt>
                <c:pt idx="1">
                  <c:v>Dom 9</c:v>
                </c:pt>
                <c:pt idx="2">
                  <c:v>Lun 10</c:v>
                </c:pt>
                <c:pt idx="3">
                  <c:v>Mar 11</c:v>
                </c:pt>
                <c:pt idx="4">
                  <c:v>Mie 12</c:v>
                </c:pt>
                <c:pt idx="5">
                  <c:v>Jue 13</c:v>
                </c:pt>
                <c:pt idx="6">
                  <c:v>Vie 14</c:v>
                </c:pt>
                <c:pt idx="7">
                  <c:v>Sab 15</c:v>
                </c:pt>
                <c:pt idx="8">
                  <c:v>Dom 16</c:v>
                </c:pt>
                <c:pt idx="9">
                  <c:v>Lun 17</c:v>
                </c:pt>
                <c:pt idx="10">
                  <c:v>Mar 18</c:v>
                </c:pt>
                <c:pt idx="11">
                  <c:v>Mie 19</c:v>
                </c:pt>
                <c:pt idx="12">
                  <c:v>Jue 20</c:v>
                </c:pt>
                <c:pt idx="13">
                  <c:v>Vie 21</c:v>
                </c:pt>
              </c:strCache>
            </c:strRef>
          </c:cat>
          <c:val>
            <c:numRef>
              <c:f>Template!$R$15:$R$28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2-01B2-4261-861D-65922E7B2A56}"/>
            </c:ext>
          </c:extLst>
        </c:ser>
        <c:dLbls>
          <c:showLegendKey val="0"/>
          <c:showVal val="0"/>
          <c:showCatName val="0"/>
          <c:showSerName val="0"/>
          <c:showPercent val="0"/>
          <c:showBubbleSize val="0"/>
        </c:dLbls>
        <c:marker val="1"/>
        <c:smooth val="0"/>
        <c:axId val="92058048"/>
        <c:axId val="92062624"/>
      </c:lineChart>
      <c:catAx>
        <c:axId val="9205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2062624"/>
        <c:crosses val="autoZero"/>
        <c:auto val="1"/>
        <c:lblAlgn val="ctr"/>
        <c:lblOffset val="100"/>
        <c:noMultiLvlLbl val="0"/>
      </c:catAx>
      <c:valAx>
        <c:axId val="9206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205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9321959755031"/>
          <c:y val="3.1278692908566018E-2"/>
          <c:w val="0.51335061242344704"/>
          <c:h val="0.78850640822989471"/>
        </c:manualLayout>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FA4-4DD3-B700-CEC8E4DDCFE1}"/>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EFA4-4DD3-B700-CEC8E4DDCFE1}"/>
              </c:ext>
            </c:extLst>
          </c:dPt>
          <c:dPt>
            <c:idx val="2"/>
            <c:bubble3D val="0"/>
            <c:spPr>
              <a:solidFill>
                <a:srgbClr val="FF5050"/>
              </a:solidFill>
              <a:ln w="19050">
                <a:solidFill>
                  <a:schemeClr val="lt1"/>
                </a:solidFill>
              </a:ln>
              <a:effectLst/>
            </c:spPr>
            <c:extLst>
              <c:ext xmlns:c16="http://schemas.microsoft.com/office/drawing/2014/chart" uri="{C3380CC4-5D6E-409C-BE32-E72D297353CC}">
                <c16:uniqueId val="{00000005-EFA4-4DD3-B700-CEC8E4DDCFE1}"/>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EFA4-4DD3-B700-CEC8E4DDCFE1}"/>
              </c:ext>
            </c:extLst>
          </c:dPt>
          <c:dPt>
            <c:idx val="4"/>
            <c:bubble3D val="0"/>
            <c:spPr>
              <a:solidFill>
                <a:srgbClr val="A94D0F"/>
              </a:solidFill>
              <a:ln w="19050">
                <a:solidFill>
                  <a:schemeClr val="lt1"/>
                </a:solidFill>
              </a:ln>
              <a:effectLst/>
            </c:spPr>
            <c:extLst>
              <c:ext xmlns:c16="http://schemas.microsoft.com/office/drawing/2014/chart" uri="{C3380CC4-5D6E-409C-BE32-E72D297353CC}">
                <c16:uniqueId val="{00000009-EFA4-4DD3-B700-CEC8E4DDCFE1}"/>
              </c:ext>
            </c:extLst>
          </c:dPt>
          <c:dPt>
            <c:idx val="5"/>
            <c:bubble3D val="0"/>
            <c:spPr>
              <a:solidFill>
                <a:srgbClr val="9E5ECE"/>
              </a:solidFill>
              <a:ln w="19050">
                <a:solidFill>
                  <a:schemeClr val="lt1"/>
                </a:solidFill>
              </a:ln>
              <a:effectLst/>
            </c:spPr>
            <c:extLst>
              <c:ext xmlns:c16="http://schemas.microsoft.com/office/drawing/2014/chart" uri="{C3380CC4-5D6E-409C-BE32-E72D297353CC}">
                <c16:uniqueId val="{0000000B-EFA4-4DD3-B700-CEC8E4DDCF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10'!$P$32:$P$37</c:f>
              <c:strCache>
                <c:ptCount val="6"/>
                <c:pt idx="0">
                  <c:v>Análisis</c:v>
                </c:pt>
                <c:pt idx="1">
                  <c:v>Desarrollo</c:v>
                </c:pt>
                <c:pt idx="2">
                  <c:v>Diseño</c:v>
                </c:pt>
                <c:pt idx="3">
                  <c:v>Gestión</c:v>
                </c:pt>
                <c:pt idx="4">
                  <c:v>Investigación/Capacitación</c:v>
                </c:pt>
                <c:pt idx="5">
                  <c:v>Prueba</c:v>
                </c:pt>
              </c:strCache>
            </c:strRef>
          </c:cat>
          <c:val>
            <c:numRef>
              <c:f>'Sprint 10'!$Q$32:$Q$37</c:f>
              <c:numCache>
                <c:formatCode>General</c:formatCode>
                <c:ptCount val="6"/>
                <c:pt idx="0">
                  <c:v>5</c:v>
                </c:pt>
                <c:pt idx="1">
                  <c:v>63</c:v>
                </c:pt>
                <c:pt idx="2">
                  <c:v>14</c:v>
                </c:pt>
                <c:pt idx="3">
                  <c:v>15</c:v>
                </c:pt>
                <c:pt idx="4">
                  <c:v>0</c:v>
                </c:pt>
                <c:pt idx="5">
                  <c:v>11</c:v>
                </c:pt>
              </c:numCache>
            </c:numRef>
          </c:val>
          <c:extLst>
            <c:ext xmlns:c16="http://schemas.microsoft.com/office/drawing/2014/chart" uri="{C3380CC4-5D6E-409C-BE32-E72D297353CC}">
              <c16:uniqueId val="{0000000C-EFA4-4DD3-B700-CEC8E4DDCFE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05"/>
          <c:y val="0.82559952535860992"/>
          <c:w val="0.71944444444444444"/>
          <c:h val="0.161600476791520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'Sprint 10'!$D$32</c:f>
              <c:strCache>
                <c:ptCount val="1"/>
                <c:pt idx="0">
                  <c:v>Análisis</c:v>
                </c:pt>
              </c:strCache>
            </c:strRef>
          </c:tx>
          <c:spPr>
            <a:solidFill>
              <a:schemeClr val="accent2"/>
            </a:solidFill>
            <a:ln>
              <a:noFill/>
            </a:ln>
            <a:effectLst/>
          </c:spPr>
          <c:invertIfNegative val="0"/>
          <c:cat>
            <c:strRef>
              <c:f>'Sprint 10'!$C$13</c:f>
              <c:strCache>
                <c:ptCount val="1"/>
                <c:pt idx="0">
                  <c:v>Diego Campos</c:v>
                </c:pt>
              </c:strCache>
            </c:strRef>
          </c:cat>
          <c:val>
            <c:numRef>
              <c:f>'Sprint 10'!$E$32</c:f>
              <c:numCache>
                <c:formatCode>General</c:formatCode>
                <c:ptCount val="1"/>
                <c:pt idx="0">
                  <c:v>0</c:v>
                </c:pt>
              </c:numCache>
            </c:numRef>
          </c:val>
          <c:extLst>
            <c:ext xmlns:c16="http://schemas.microsoft.com/office/drawing/2014/chart" uri="{C3380CC4-5D6E-409C-BE32-E72D297353CC}">
              <c16:uniqueId val="{00000000-D6AC-426C-8878-4B7C50120810}"/>
            </c:ext>
          </c:extLst>
        </c:ser>
        <c:ser>
          <c:idx val="0"/>
          <c:order val="1"/>
          <c:tx>
            <c:strRef>
              <c:f>'Sprint 10'!$D$33</c:f>
              <c:strCache>
                <c:ptCount val="1"/>
                <c:pt idx="0">
                  <c:v>Desarrollo</c:v>
                </c:pt>
              </c:strCache>
            </c:strRef>
          </c:tx>
          <c:spPr>
            <a:solidFill>
              <a:schemeClr val="accent6"/>
            </a:solidFill>
            <a:ln>
              <a:noFill/>
            </a:ln>
            <a:effectLst/>
          </c:spPr>
          <c:invertIfNegative val="0"/>
          <c:cat>
            <c:strRef>
              <c:f>'Sprint 10'!$C$13</c:f>
              <c:strCache>
                <c:ptCount val="1"/>
                <c:pt idx="0">
                  <c:v>Diego Campos</c:v>
                </c:pt>
              </c:strCache>
            </c:strRef>
          </c:cat>
          <c:val>
            <c:numRef>
              <c:f>'Sprint 10'!$E$33</c:f>
              <c:numCache>
                <c:formatCode>General</c:formatCode>
                <c:ptCount val="1"/>
                <c:pt idx="0">
                  <c:v>12</c:v>
                </c:pt>
              </c:numCache>
            </c:numRef>
          </c:val>
          <c:extLst>
            <c:ext xmlns:c16="http://schemas.microsoft.com/office/drawing/2014/chart" uri="{C3380CC4-5D6E-409C-BE32-E72D297353CC}">
              <c16:uniqueId val="{00000001-D6AC-426C-8878-4B7C50120810}"/>
            </c:ext>
          </c:extLst>
        </c:ser>
        <c:ser>
          <c:idx val="2"/>
          <c:order val="2"/>
          <c:tx>
            <c:strRef>
              <c:f>'Sprint 10'!$D$34</c:f>
              <c:strCache>
                <c:ptCount val="1"/>
                <c:pt idx="0">
                  <c:v>Diseño</c:v>
                </c:pt>
              </c:strCache>
            </c:strRef>
          </c:tx>
          <c:spPr>
            <a:solidFill>
              <a:srgbClr val="FF5050"/>
            </a:solidFill>
            <a:ln>
              <a:noFill/>
            </a:ln>
            <a:effectLst/>
          </c:spPr>
          <c:invertIfNegative val="0"/>
          <c:cat>
            <c:strRef>
              <c:f>'Sprint 10'!$C$13</c:f>
              <c:strCache>
                <c:ptCount val="1"/>
                <c:pt idx="0">
                  <c:v>Diego Campos</c:v>
                </c:pt>
              </c:strCache>
            </c:strRef>
          </c:cat>
          <c:val>
            <c:numRef>
              <c:f>'Sprint 10'!$E$34</c:f>
              <c:numCache>
                <c:formatCode>General</c:formatCode>
                <c:ptCount val="1"/>
                <c:pt idx="0">
                  <c:v>14</c:v>
                </c:pt>
              </c:numCache>
            </c:numRef>
          </c:val>
          <c:extLst>
            <c:ext xmlns:c16="http://schemas.microsoft.com/office/drawing/2014/chart" uri="{C3380CC4-5D6E-409C-BE32-E72D297353CC}">
              <c16:uniqueId val="{00000002-D6AC-426C-8878-4B7C50120810}"/>
            </c:ext>
          </c:extLst>
        </c:ser>
        <c:ser>
          <c:idx val="3"/>
          <c:order val="3"/>
          <c:tx>
            <c:strRef>
              <c:f>'Sprint 10'!$D$35</c:f>
              <c:strCache>
                <c:ptCount val="1"/>
                <c:pt idx="0">
                  <c:v>Gestión</c:v>
                </c:pt>
              </c:strCache>
            </c:strRef>
          </c:tx>
          <c:spPr>
            <a:solidFill>
              <a:schemeClr val="accent1"/>
            </a:solidFill>
            <a:ln>
              <a:noFill/>
            </a:ln>
            <a:effectLst/>
          </c:spPr>
          <c:invertIfNegative val="0"/>
          <c:cat>
            <c:strRef>
              <c:f>'Sprint 10'!$C$13</c:f>
              <c:strCache>
                <c:ptCount val="1"/>
                <c:pt idx="0">
                  <c:v>Diego Campos</c:v>
                </c:pt>
              </c:strCache>
            </c:strRef>
          </c:cat>
          <c:val>
            <c:numRef>
              <c:f>'Sprint 10'!$E$35</c:f>
              <c:numCache>
                <c:formatCode>General</c:formatCode>
                <c:ptCount val="1"/>
                <c:pt idx="0">
                  <c:v>1</c:v>
                </c:pt>
              </c:numCache>
            </c:numRef>
          </c:val>
          <c:extLst>
            <c:ext xmlns:c16="http://schemas.microsoft.com/office/drawing/2014/chart" uri="{C3380CC4-5D6E-409C-BE32-E72D297353CC}">
              <c16:uniqueId val="{00000003-D6AC-426C-8878-4B7C50120810}"/>
            </c:ext>
          </c:extLst>
        </c:ser>
        <c:ser>
          <c:idx val="4"/>
          <c:order val="4"/>
          <c:tx>
            <c:strRef>
              <c:f>'Sprint 10'!$D$36</c:f>
              <c:strCache>
                <c:ptCount val="1"/>
                <c:pt idx="0">
                  <c:v>Investigación/Capacitación</c:v>
                </c:pt>
              </c:strCache>
            </c:strRef>
          </c:tx>
          <c:spPr>
            <a:solidFill>
              <a:srgbClr val="A94D0F"/>
            </a:solidFill>
            <a:ln>
              <a:noFill/>
            </a:ln>
            <a:effectLst/>
          </c:spPr>
          <c:invertIfNegative val="0"/>
          <c:cat>
            <c:strRef>
              <c:f>'Sprint 10'!$C$13</c:f>
              <c:strCache>
                <c:ptCount val="1"/>
                <c:pt idx="0">
                  <c:v>Diego Campos</c:v>
                </c:pt>
              </c:strCache>
            </c:strRef>
          </c:cat>
          <c:val>
            <c:numRef>
              <c:f>'Sprint 10'!$E$36</c:f>
              <c:numCache>
                <c:formatCode>General</c:formatCode>
                <c:ptCount val="1"/>
                <c:pt idx="0">
                  <c:v>0</c:v>
                </c:pt>
              </c:numCache>
            </c:numRef>
          </c:val>
          <c:extLst>
            <c:ext xmlns:c16="http://schemas.microsoft.com/office/drawing/2014/chart" uri="{C3380CC4-5D6E-409C-BE32-E72D297353CC}">
              <c16:uniqueId val="{00000004-D6AC-426C-8878-4B7C50120810}"/>
            </c:ext>
          </c:extLst>
        </c:ser>
        <c:ser>
          <c:idx val="5"/>
          <c:order val="5"/>
          <c:tx>
            <c:strRef>
              <c:f>'Sprint 10'!$D$37</c:f>
              <c:strCache>
                <c:ptCount val="1"/>
                <c:pt idx="0">
                  <c:v>Prueba</c:v>
                </c:pt>
              </c:strCache>
            </c:strRef>
          </c:tx>
          <c:spPr>
            <a:solidFill>
              <a:srgbClr val="9E5ECE"/>
            </a:solidFill>
            <a:ln>
              <a:noFill/>
            </a:ln>
            <a:effectLst/>
          </c:spPr>
          <c:invertIfNegative val="0"/>
          <c:cat>
            <c:strRef>
              <c:f>'Sprint 10'!$C$13</c:f>
              <c:strCache>
                <c:ptCount val="1"/>
                <c:pt idx="0">
                  <c:v>Diego Campos</c:v>
                </c:pt>
              </c:strCache>
            </c:strRef>
          </c:cat>
          <c:val>
            <c:numRef>
              <c:f>'Sprint 10'!$E$37</c:f>
              <c:numCache>
                <c:formatCode>General</c:formatCode>
                <c:ptCount val="1"/>
                <c:pt idx="0">
                  <c:v>0</c:v>
                </c:pt>
              </c:numCache>
            </c:numRef>
          </c:val>
          <c:extLst>
            <c:ext xmlns:c16="http://schemas.microsoft.com/office/drawing/2014/chart" uri="{C3380CC4-5D6E-409C-BE32-E72D297353CC}">
              <c16:uniqueId val="{00000005-D6AC-426C-8878-4B7C50120810}"/>
            </c:ext>
          </c:extLst>
        </c:ser>
        <c:dLbls>
          <c:showLegendKey val="0"/>
          <c:showVal val="0"/>
          <c:showCatName val="0"/>
          <c:showSerName val="0"/>
          <c:showPercent val="0"/>
          <c:showBubbleSize val="0"/>
        </c:dLbls>
        <c:gapWidth val="219"/>
        <c:overlap val="-27"/>
        <c:axId val="1748605935"/>
        <c:axId val="1823315039"/>
      </c:barChart>
      <c:catAx>
        <c:axId val="17486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3315039"/>
        <c:crosses val="autoZero"/>
        <c:auto val="1"/>
        <c:lblAlgn val="ctr"/>
        <c:lblOffset val="100"/>
        <c:noMultiLvlLbl val="0"/>
      </c:catAx>
      <c:valAx>
        <c:axId val="18233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4860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'Sprint 10'!$G$32</c:f>
              <c:strCache>
                <c:ptCount val="1"/>
                <c:pt idx="0">
                  <c:v>Análisis</c:v>
                </c:pt>
              </c:strCache>
            </c:strRef>
          </c:tx>
          <c:spPr>
            <a:solidFill>
              <a:schemeClr val="accent2"/>
            </a:solidFill>
            <a:ln>
              <a:noFill/>
            </a:ln>
            <a:effectLst/>
          </c:spPr>
          <c:invertIfNegative val="0"/>
          <c:cat>
            <c:strRef>
              <c:f>'Sprint 10'!$F$13</c:f>
              <c:strCache>
                <c:ptCount val="1"/>
                <c:pt idx="0">
                  <c:v>Diego Marchetti</c:v>
                </c:pt>
              </c:strCache>
            </c:strRef>
          </c:cat>
          <c:val>
            <c:numRef>
              <c:f>'Sprint 10'!$H$32</c:f>
              <c:numCache>
                <c:formatCode>General</c:formatCode>
                <c:ptCount val="1"/>
                <c:pt idx="0">
                  <c:v>0</c:v>
                </c:pt>
              </c:numCache>
            </c:numRef>
          </c:val>
          <c:extLst>
            <c:ext xmlns:c16="http://schemas.microsoft.com/office/drawing/2014/chart" uri="{C3380CC4-5D6E-409C-BE32-E72D297353CC}">
              <c16:uniqueId val="{00000000-6247-4813-B51A-1E58B4D7F1AD}"/>
            </c:ext>
          </c:extLst>
        </c:ser>
        <c:ser>
          <c:idx val="0"/>
          <c:order val="1"/>
          <c:tx>
            <c:strRef>
              <c:f>'Sprint 10'!$G$33</c:f>
              <c:strCache>
                <c:ptCount val="1"/>
                <c:pt idx="0">
                  <c:v>Desarrollo</c:v>
                </c:pt>
              </c:strCache>
            </c:strRef>
          </c:tx>
          <c:spPr>
            <a:solidFill>
              <a:schemeClr val="accent6"/>
            </a:solidFill>
            <a:ln>
              <a:noFill/>
            </a:ln>
            <a:effectLst/>
          </c:spPr>
          <c:invertIfNegative val="0"/>
          <c:cat>
            <c:strRef>
              <c:f>'Sprint 10'!$F$13</c:f>
              <c:strCache>
                <c:ptCount val="1"/>
                <c:pt idx="0">
                  <c:v>Diego Marchetti</c:v>
                </c:pt>
              </c:strCache>
            </c:strRef>
          </c:cat>
          <c:val>
            <c:numRef>
              <c:f>'Sprint 10'!$H$33</c:f>
              <c:numCache>
                <c:formatCode>General</c:formatCode>
                <c:ptCount val="1"/>
                <c:pt idx="0">
                  <c:v>17</c:v>
                </c:pt>
              </c:numCache>
            </c:numRef>
          </c:val>
          <c:extLst>
            <c:ext xmlns:c16="http://schemas.microsoft.com/office/drawing/2014/chart" uri="{C3380CC4-5D6E-409C-BE32-E72D297353CC}">
              <c16:uniqueId val="{00000001-6247-4813-B51A-1E58B4D7F1AD}"/>
            </c:ext>
          </c:extLst>
        </c:ser>
        <c:ser>
          <c:idx val="2"/>
          <c:order val="2"/>
          <c:tx>
            <c:strRef>
              <c:f>'Sprint 10'!$G$34</c:f>
              <c:strCache>
                <c:ptCount val="1"/>
                <c:pt idx="0">
                  <c:v>Diseño</c:v>
                </c:pt>
              </c:strCache>
            </c:strRef>
          </c:tx>
          <c:spPr>
            <a:solidFill>
              <a:srgbClr val="FF5050"/>
            </a:solidFill>
            <a:ln>
              <a:noFill/>
            </a:ln>
            <a:effectLst/>
          </c:spPr>
          <c:invertIfNegative val="0"/>
          <c:cat>
            <c:strRef>
              <c:f>'Sprint 10'!$F$13</c:f>
              <c:strCache>
                <c:ptCount val="1"/>
                <c:pt idx="0">
                  <c:v>Diego Marchetti</c:v>
                </c:pt>
              </c:strCache>
            </c:strRef>
          </c:cat>
          <c:val>
            <c:numRef>
              <c:f>'Sprint 10'!$H$34</c:f>
              <c:numCache>
                <c:formatCode>General</c:formatCode>
                <c:ptCount val="1"/>
                <c:pt idx="0">
                  <c:v>0</c:v>
                </c:pt>
              </c:numCache>
            </c:numRef>
          </c:val>
          <c:extLst>
            <c:ext xmlns:c16="http://schemas.microsoft.com/office/drawing/2014/chart" uri="{C3380CC4-5D6E-409C-BE32-E72D297353CC}">
              <c16:uniqueId val="{00000002-6247-4813-B51A-1E58B4D7F1AD}"/>
            </c:ext>
          </c:extLst>
        </c:ser>
        <c:ser>
          <c:idx val="3"/>
          <c:order val="3"/>
          <c:tx>
            <c:strRef>
              <c:f>'Sprint 10'!$G$35</c:f>
              <c:strCache>
                <c:ptCount val="1"/>
                <c:pt idx="0">
                  <c:v>Gestión</c:v>
                </c:pt>
              </c:strCache>
            </c:strRef>
          </c:tx>
          <c:spPr>
            <a:solidFill>
              <a:schemeClr val="accent1"/>
            </a:solidFill>
            <a:ln>
              <a:noFill/>
            </a:ln>
            <a:effectLst/>
          </c:spPr>
          <c:invertIfNegative val="0"/>
          <c:cat>
            <c:strRef>
              <c:f>'Sprint 10'!$F$13</c:f>
              <c:strCache>
                <c:ptCount val="1"/>
                <c:pt idx="0">
                  <c:v>Diego Marchetti</c:v>
                </c:pt>
              </c:strCache>
            </c:strRef>
          </c:cat>
          <c:val>
            <c:numRef>
              <c:f>'Sprint 10'!$H$35</c:f>
              <c:numCache>
                <c:formatCode>General</c:formatCode>
                <c:ptCount val="1"/>
                <c:pt idx="0">
                  <c:v>4</c:v>
                </c:pt>
              </c:numCache>
            </c:numRef>
          </c:val>
          <c:extLst>
            <c:ext xmlns:c16="http://schemas.microsoft.com/office/drawing/2014/chart" uri="{C3380CC4-5D6E-409C-BE32-E72D297353CC}">
              <c16:uniqueId val="{00000003-6247-4813-B51A-1E58B4D7F1AD}"/>
            </c:ext>
          </c:extLst>
        </c:ser>
        <c:ser>
          <c:idx val="4"/>
          <c:order val="4"/>
          <c:tx>
            <c:strRef>
              <c:f>'Sprint 10'!$G$36</c:f>
              <c:strCache>
                <c:ptCount val="1"/>
                <c:pt idx="0">
                  <c:v>Investigación/Capacitación</c:v>
                </c:pt>
              </c:strCache>
            </c:strRef>
          </c:tx>
          <c:spPr>
            <a:solidFill>
              <a:srgbClr val="A94D0F"/>
            </a:solidFill>
            <a:ln>
              <a:noFill/>
            </a:ln>
            <a:effectLst/>
          </c:spPr>
          <c:invertIfNegative val="0"/>
          <c:cat>
            <c:strRef>
              <c:f>'Sprint 10'!$F$13</c:f>
              <c:strCache>
                <c:ptCount val="1"/>
                <c:pt idx="0">
                  <c:v>Diego Marchetti</c:v>
                </c:pt>
              </c:strCache>
            </c:strRef>
          </c:cat>
          <c:val>
            <c:numRef>
              <c:f>'Sprint 10'!$H$36</c:f>
              <c:numCache>
                <c:formatCode>General</c:formatCode>
                <c:ptCount val="1"/>
                <c:pt idx="0">
                  <c:v>0</c:v>
                </c:pt>
              </c:numCache>
            </c:numRef>
          </c:val>
          <c:extLst>
            <c:ext xmlns:c16="http://schemas.microsoft.com/office/drawing/2014/chart" uri="{C3380CC4-5D6E-409C-BE32-E72D297353CC}">
              <c16:uniqueId val="{00000004-6247-4813-B51A-1E58B4D7F1AD}"/>
            </c:ext>
          </c:extLst>
        </c:ser>
        <c:ser>
          <c:idx val="5"/>
          <c:order val="5"/>
          <c:tx>
            <c:strRef>
              <c:f>'Sprint 10'!$G$37</c:f>
              <c:strCache>
                <c:ptCount val="1"/>
                <c:pt idx="0">
                  <c:v>Prueba</c:v>
                </c:pt>
              </c:strCache>
            </c:strRef>
          </c:tx>
          <c:spPr>
            <a:solidFill>
              <a:srgbClr val="9E5ECE"/>
            </a:solidFill>
            <a:ln>
              <a:noFill/>
            </a:ln>
            <a:effectLst/>
          </c:spPr>
          <c:invertIfNegative val="0"/>
          <c:cat>
            <c:strRef>
              <c:f>'Sprint 10'!$F$13</c:f>
              <c:strCache>
                <c:ptCount val="1"/>
                <c:pt idx="0">
                  <c:v>Diego Marchetti</c:v>
                </c:pt>
              </c:strCache>
            </c:strRef>
          </c:cat>
          <c:val>
            <c:numRef>
              <c:f>'Sprint 10'!$H$37</c:f>
              <c:numCache>
                <c:formatCode>General</c:formatCode>
                <c:ptCount val="1"/>
                <c:pt idx="0">
                  <c:v>5</c:v>
                </c:pt>
              </c:numCache>
            </c:numRef>
          </c:val>
          <c:extLst>
            <c:ext xmlns:c16="http://schemas.microsoft.com/office/drawing/2014/chart" uri="{C3380CC4-5D6E-409C-BE32-E72D297353CC}">
              <c16:uniqueId val="{00000005-6247-4813-B51A-1E58B4D7F1AD}"/>
            </c:ext>
          </c:extLst>
        </c:ser>
        <c:dLbls>
          <c:showLegendKey val="0"/>
          <c:showVal val="0"/>
          <c:showCatName val="0"/>
          <c:showSerName val="0"/>
          <c:showPercent val="0"/>
          <c:showBubbleSize val="0"/>
        </c:dLbls>
        <c:gapWidth val="219"/>
        <c:overlap val="-27"/>
        <c:axId val="1748605935"/>
        <c:axId val="1823315039"/>
      </c:barChart>
      <c:catAx>
        <c:axId val="17486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3315039"/>
        <c:crosses val="autoZero"/>
        <c:auto val="1"/>
        <c:lblAlgn val="ctr"/>
        <c:lblOffset val="100"/>
        <c:noMultiLvlLbl val="0"/>
      </c:catAx>
      <c:valAx>
        <c:axId val="18233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4860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15</xdr:col>
      <xdr:colOff>19050</xdr:colOff>
      <xdr:row>39</xdr:row>
      <xdr:rowOff>42862</xdr:rowOff>
    </xdr:from>
    <xdr:to>
      <xdr:col>18</xdr:col>
      <xdr:colOff>485775</xdr:colOff>
      <xdr:row>54</xdr:row>
      <xdr:rowOff>161925</xdr:rowOff>
    </xdr:to>
    <xdr:graphicFrame macro="">
      <xdr:nvGraphicFramePr>
        <xdr:cNvPr id="2" name="Gráfico 1">
          <a:extLst>
            <a:ext uri="{FF2B5EF4-FFF2-40B4-BE49-F238E27FC236}">
              <a16:creationId xmlns:a16="http://schemas.microsoft.com/office/drawing/2014/main" id="{3F4C3B0C-27ED-424C-9505-0DE61032E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447675</xdr:colOff>
      <xdr:row>40</xdr:row>
      <xdr:rowOff>14287</xdr:rowOff>
    </xdr:from>
    <xdr:to>
      <xdr:col>6</xdr:col>
      <xdr:colOff>419100</xdr:colOff>
      <xdr:row>54</xdr:row>
      <xdr:rowOff>90487</xdr:rowOff>
    </xdr:to>
    <xdr:graphicFrame macro="">
      <xdr:nvGraphicFramePr>
        <xdr:cNvPr id="4" name="Gráfico 3">
          <a:extLst>
            <a:ext uri="{FF2B5EF4-FFF2-40B4-BE49-F238E27FC236}">
              <a16:creationId xmlns:a16="http://schemas.microsoft.com/office/drawing/2014/main" id="{C2C71EB9-9A55-4A09-95A2-EFD717708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428625</xdr:colOff>
      <xdr:row>40</xdr:row>
      <xdr:rowOff>9525</xdr:rowOff>
    </xdr:from>
    <xdr:to>
      <xdr:col>13</xdr:col>
      <xdr:colOff>428625</xdr:colOff>
      <xdr:row>54</xdr:row>
      <xdr:rowOff>85725</xdr:rowOff>
    </xdr:to>
    <xdr:graphicFrame macro="">
      <xdr:nvGraphicFramePr>
        <xdr:cNvPr id="5" name="Gráfico 4">
          <a:extLst>
            <a:ext uri="{FF2B5EF4-FFF2-40B4-BE49-F238E27FC236}">
              <a16:creationId xmlns:a16="http://schemas.microsoft.com/office/drawing/2014/main" id="{3A747FE0-4177-4933-8630-3CFC9B91A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438150</xdr:colOff>
      <xdr:row>55</xdr:row>
      <xdr:rowOff>38100</xdr:rowOff>
    </xdr:from>
    <xdr:to>
      <xdr:col>6</xdr:col>
      <xdr:colOff>409575</xdr:colOff>
      <xdr:row>69</xdr:row>
      <xdr:rowOff>114300</xdr:rowOff>
    </xdr:to>
    <xdr:graphicFrame macro="">
      <xdr:nvGraphicFramePr>
        <xdr:cNvPr id="6" name="Gráfico 5">
          <a:extLst>
            <a:ext uri="{FF2B5EF4-FFF2-40B4-BE49-F238E27FC236}">
              <a16:creationId xmlns:a16="http://schemas.microsoft.com/office/drawing/2014/main" id="{EC755BB7-C9DE-4EF4-B9C8-8137A3172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419100</xdr:colOff>
      <xdr:row>55</xdr:row>
      <xdr:rowOff>38100</xdr:rowOff>
    </xdr:from>
    <xdr:to>
      <xdr:col>13</xdr:col>
      <xdr:colOff>419100</xdr:colOff>
      <xdr:row>69</xdr:row>
      <xdr:rowOff>114300</xdr:rowOff>
    </xdr:to>
    <xdr:graphicFrame macro="">
      <xdr:nvGraphicFramePr>
        <xdr:cNvPr id="7" name="Gráfico 6">
          <a:extLst>
            <a:ext uri="{FF2B5EF4-FFF2-40B4-BE49-F238E27FC236}">
              <a16:creationId xmlns:a16="http://schemas.microsoft.com/office/drawing/2014/main" id="{8FDE7AE5-ADA7-4E41-882B-BDD8368A8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247650</xdr:colOff>
      <xdr:row>95</xdr:row>
      <xdr:rowOff>19050</xdr:rowOff>
    </xdr:from>
    <xdr:to>
      <xdr:col>9</xdr:col>
      <xdr:colOff>142875</xdr:colOff>
      <xdr:row>116</xdr:row>
      <xdr:rowOff>76200</xdr:rowOff>
    </xdr:to>
    <xdr:graphicFrame macro="">
      <xdr:nvGraphicFramePr>
        <xdr:cNvPr id="8" name="Gráfico 7">
          <a:extLst>
            <a:ext uri="{FF2B5EF4-FFF2-40B4-BE49-F238E27FC236}">
              <a16:creationId xmlns:a16="http://schemas.microsoft.com/office/drawing/2014/main" id="{2DC05035-03D4-4619-93DC-B0246A459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19050</xdr:colOff>
      <xdr:row>39</xdr:row>
      <xdr:rowOff>42862</xdr:rowOff>
    </xdr:from>
    <xdr:to>
      <xdr:col>18</xdr:col>
      <xdr:colOff>485775</xdr:colOff>
      <xdr:row>54</xdr:row>
      <xdr:rowOff>161925</xdr:rowOff>
    </xdr:to>
    <xdr:graphicFrame macro="">
      <xdr:nvGraphicFramePr>
        <xdr:cNvPr id="2" name="Gráfico 1">
          <a:extLst>
            <a:ext uri="{FF2B5EF4-FFF2-40B4-BE49-F238E27FC236}">
              <a16:creationId xmlns:a16="http://schemas.microsoft.com/office/drawing/2014/main" id="{F1BBD89A-5442-46C4-9613-38CB679D0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447675</xdr:colOff>
      <xdr:row>40</xdr:row>
      <xdr:rowOff>14287</xdr:rowOff>
    </xdr:from>
    <xdr:to>
      <xdr:col>6</xdr:col>
      <xdr:colOff>419100</xdr:colOff>
      <xdr:row>54</xdr:row>
      <xdr:rowOff>90487</xdr:rowOff>
    </xdr:to>
    <xdr:graphicFrame macro="">
      <xdr:nvGraphicFramePr>
        <xdr:cNvPr id="3" name="Gráfico 2">
          <a:extLst>
            <a:ext uri="{FF2B5EF4-FFF2-40B4-BE49-F238E27FC236}">
              <a16:creationId xmlns:a16="http://schemas.microsoft.com/office/drawing/2014/main" id="{0681CD2B-D24B-40E2-9F09-355EAA958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428625</xdr:colOff>
      <xdr:row>40</xdr:row>
      <xdr:rowOff>9525</xdr:rowOff>
    </xdr:from>
    <xdr:to>
      <xdr:col>13</xdr:col>
      <xdr:colOff>428625</xdr:colOff>
      <xdr:row>54</xdr:row>
      <xdr:rowOff>85725</xdr:rowOff>
    </xdr:to>
    <xdr:graphicFrame macro="">
      <xdr:nvGraphicFramePr>
        <xdr:cNvPr id="4" name="Gráfico 3">
          <a:extLst>
            <a:ext uri="{FF2B5EF4-FFF2-40B4-BE49-F238E27FC236}">
              <a16:creationId xmlns:a16="http://schemas.microsoft.com/office/drawing/2014/main" id="{C7286F3E-CCC6-483F-9F5F-A94D24D1E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438150</xdr:colOff>
      <xdr:row>55</xdr:row>
      <xdr:rowOff>38100</xdr:rowOff>
    </xdr:from>
    <xdr:to>
      <xdr:col>6</xdr:col>
      <xdr:colOff>409575</xdr:colOff>
      <xdr:row>69</xdr:row>
      <xdr:rowOff>114300</xdr:rowOff>
    </xdr:to>
    <xdr:graphicFrame macro="">
      <xdr:nvGraphicFramePr>
        <xdr:cNvPr id="5" name="Gráfico 4">
          <a:extLst>
            <a:ext uri="{FF2B5EF4-FFF2-40B4-BE49-F238E27FC236}">
              <a16:creationId xmlns:a16="http://schemas.microsoft.com/office/drawing/2014/main" id="{5FC698B2-3034-4733-9ABA-B91FF6CEE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419100</xdr:colOff>
      <xdr:row>55</xdr:row>
      <xdr:rowOff>38100</xdr:rowOff>
    </xdr:from>
    <xdr:to>
      <xdr:col>13</xdr:col>
      <xdr:colOff>419100</xdr:colOff>
      <xdr:row>69</xdr:row>
      <xdr:rowOff>114300</xdr:rowOff>
    </xdr:to>
    <xdr:graphicFrame macro="">
      <xdr:nvGraphicFramePr>
        <xdr:cNvPr id="6" name="Gráfico 5">
          <a:extLst>
            <a:ext uri="{FF2B5EF4-FFF2-40B4-BE49-F238E27FC236}">
              <a16:creationId xmlns:a16="http://schemas.microsoft.com/office/drawing/2014/main" id="{E860F6F6-A622-4134-A27D-8B0C954E6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304798</xdr:colOff>
      <xdr:row>96</xdr:row>
      <xdr:rowOff>4761</xdr:rowOff>
    </xdr:from>
    <xdr:to>
      <xdr:col>10</xdr:col>
      <xdr:colOff>47625</xdr:colOff>
      <xdr:row>116</xdr:row>
      <xdr:rowOff>47625</xdr:rowOff>
    </xdr:to>
    <xdr:graphicFrame macro="">
      <xdr:nvGraphicFramePr>
        <xdr:cNvPr id="7" name="Gráfico 6">
          <a:extLst>
            <a:ext uri="{FF2B5EF4-FFF2-40B4-BE49-F238E27FC236}">
              <a16:creationId xmlns:a16="http://schemas.microsoft.com/office/drawing/2014/main" id="{0313B586-72B6-4D7B-9CC7-871DF2D41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AC5F5-B380-4CEB-BF08-E0D69AEC3FB7}">
  <dimension ref="A1:J58"/>
  <sheetViews>
    <sheetView topLeftCell="A36" workbookViewId="0">
      <selection activeCell="E57" sqref="E57"/>
    </sheetView>
  </sheetViews>
  <sheetFormatPr baseColWidth="10" defaultRowHeight="15" x14ac:dyDescent="0.25"/>
  <cols>
    <col min="1" max="1" width="5.85546875" customWidth="1"/>
    <col min="2" max="2" width="25.42578125" customWidth="1"/>
    <col min="3" max="3" width="6.42578125" customWidth="1"/>
    <col min="4" max="4" width="37.42578125" customWidth="1"/>
    <col min="5" max="5" width="11.85546875" customWidth="1"/>
  </cols>
  <sheetData>
    <row r="1" spans="1:10" x14ac:dyDescent="0.25">
      <c r="A1" s="8" t="s">
        <v>36</v>
      </c>
      <c r="B1" s="8" t="s">
        <v>37</v>
      </c>
      <c r="C1" s="8" t="s">
        <v>36</v>
      </c>
      <c r="D1" s="8" t="s">
        <v>38</v>
      </c>
      <c r="E1" s="8" t="s">
        <v>32</v>
      </c>
      <c r="F1" s="8" t="s">
        <v>31</v>
      </c>
      <c r="G1" s="8" t="s">
        <v>105</v>
      </c>
      <c r="J1" s="10" t="s">
        <v>6</v>
      </c>
    </row>
    <row r="2" spans="1:10" x14ac:dyDescent="0.25">
      <c r="A2">
        <v>1</v>
      </c>
      <c r="B2" t="s">
        <v>39</v>
      </c>
      <c r="C2">
        <v>22</v>
      </c>
      <c r="D2" s="11" t="s">
        <v>40</v>
      </c>
      <c r="F2" s="9">
        <v>1</v>
      </c>
      <c r="G2" t="s">
        <v>106</v>
      </c>
      <c r="J2" t="s">
        <v>12</v>
      </c>
    </row>
    <row r="3" spans="1:10" x14ac:dyDescent="0.25">
      <c r="C3">
        <v>29</v>
      </c>
      <c r="D3" s="11" t="s">
        <v>41</v>
      </c>
      <c r="F3" s="9">
        <v>2</v>
      </c>
      <c r="G3" t="s">
        <v>106</v>
      </c>
      <c r="J3" t="s">
        <v>9</v>
      </c>
    </row>
    <row r="4" spans="1:10" x14ac:dyDescent="0.25">
      <c r="C4">
        <v>41</v>
      </c>
      <c r="D4" s="11" t="s">
        <v>42</v>
      </c>
      <c r="F4" s="9">
        <v>3</v>
      </c>
      <c r="G4" t="s">
        <v>106</v>
      </c>
      <c r="J4" t="s">
        <v>11</v>
      </c>
    </row>
    <row r="5" spans="1:10" x14ac:dyDescent="0.25">
      <c r="C5">
        <v>49</v>
      </c>
      <c r="D5" s="11" t="s">
        <v>43</v>
      </c>
      <c r="F5" s="9">
        <v>4</v>
      </c>
      <c r="G5" t="s">
        <v>106</v>
      </c>
      <c r="J5" t="s">
        <v>10</v>
      </c>
    </row>
    <row r="6" spans="1:10" x14ac:dyDescent="0.25">
      <c r="C6">
        <v>65</v>
      </c>
      <c r="D6" s="11" t="s">
        <v>44</v>
      </c>
      <c r="F6" s="9">
        <v>5</v>
      </c>
      <c r="G6" t="s">
        <v>106</v>
      </c>
      <c r="J6" t="s">
        <v>7</v>
      </c>
    </row>
    <row r="7" spans="1:10" x14ac:dyDescent="0.25">
      <c r="C7">
        <v>80</v>
      </c>
      <c r="D7" s="11" t="s">
        <v>45</v>
      </c>
      <c r="F7" s="9">
        <v>6</v>
      </c>
      <c r="G7" t="s">
        <v>106</v>
      </c>
      <c r="J7" t="s">
        <v>8</v>
      </c>
    </row>
    <row r="8" spans="1:10" x14ac:dyDescent="0.25">
      <c r="C8">
        <v>92</v>
      </c>
      <c r="D8" s="11" t="s">
        <v>46</v>
      </c>
      <c r="F8" s="9">
        <v>7</v>
      </c>
      <c r="G8" t="s">
        <v>106</v>
      </c>
    </row>
    <row r="9" spans="1:10" x14ac:dyDescent="0.25">
      <c r="C9">
        <v>128</v>
      </c>
      <c r="D9" s="12" t="s">
        <v>47</v>
      </c>
      <c r="F9" s="9">
        <v>8</v>
      </c>
      <c r="G9" t="s">
        <v>106</v>
      </c>
    </row>
    <row r="10" spans="1:10" x14ac:dyDescent="0.25">
      <c r="C10">
        <v>129</v>
      </c>
      <c r="D10" s="12" t="s">
        <v>48</v>
      </c>
      <c r="F10" s="9">
        <v>9</v>
      </c>
      <c r="G10" t="s">
        <v>106</v>
      </c>
    </row>
    <row r="11" spans="1:10" x14ac:dyDescent="0.25">
      <c r="C11">
        <v>130</v>
      </c>
      <c r="D11" s="12" t="s">
        <v>49</v>
      </c>
      <c r="E11">
        <v>5</v>
      </c>
      <c r="F11" s="9">
        <v>10</v>
      </c>
      <c r="G11" t="s">
        <v>106</v>
      </c>
    </row>
    <row r="12" spans="1:10" x14ac:dyDescent="0.25">
      <c r="D12" s="2"/>
      <c r="F12" s="9"/>
    </row>
    <row r="13" spans="1:10" ht="30" x14ac:dyDescent="0.25">
      <c r="A13">
        <v>2</v>
      </c>
      <c r="B13" t="s">
        <v>50</v>
      </c>
      <c r="C13">
        <v>16</v>
      </c>
      <c r="D13" s="11" t="s">
        <v>51</v>
      </c>
      <c r="F13" s="9">
        <v>1</v>
      </c>
      <c r="G13" t="s">
        <v>106</v>
      </c>
    </row>
    <row r="14" spans="1:10" x14ac:dyDescent="0.25">
      <c r="C14">
        <v>30</v>
      </c>
      <c r="D14" s="11" t="s">
        <v>52</v>
      </c>
      <c r="F14" s="9">
        <v>2</v>
      </c>
      <c r="G14" t="s">
        <v>106</v>
      </c>
    </row>
    <row r="15" spans="1:10" x14ac:dyDescent="0.25">
      <c r="D15" s="2"/>
      <c r="F15" s="9"/>
    </row>
    <row r="16" spans="1:10" x14ac:dyDescent="0.25">
      <c r="A16">
        <v>4</v>
      </c>
      <c r="B16" t="s">
        <v>53</v>
      </c>
      <c r="C16">
        <v>42</v>
      </c>
      <c r="D16" s="13" t="s">
        <v>54</v>
      </c>
      <c r="F16" s="9">
        <v>4</v>
      </c>
      <c r="G16" t="s">
        <v>106</v>
      </c>
    </row>
    <row r="17" spans="1:7" ht="30" x14ac:dyDescent="0.25">
      <c r="C17">
        <v>67</v>
      </c>
      <c r="D17" s="11" t="s">
        <v>55</v>
      </c>
      <c r="F17" s="9">
        <v>5</v>
      </c>
      <c r="G17" t="s">
        <v>106</v>
      </c>
    </row>
    <row r="18" spans="1:7" x14ac:dyDescent="0.25">
      <c r="C18">
        <v>103</v>
      </c>
      <c r="D18" s="12" t="s">
        <v>56</v>
      </c>
      <c r="F18" s="9">
        <v>7</v>
      </c>
      <c r="G18" t="s">
        <v>106</v>
      </c>
    </row>
    <row r="19" spans="1:7" x14ac:dyDescent="0.25">
      <c r="C19">
        <v>104</v>
      </c>
      <c r="D19" s="12" t="s">
        <v>57</v>
      </c>
      <c r="F19" s="9">
        <v>7</v>
      </c>
      <c r="G19" t="s">
        <v>106</v>
      </c>
    </row>
    <row r="20" spans="1:7" x14ac:dyDescent="0.25">
      <c r="C20">
        <v>105</v>
      </c>
      <c r="D20" s="12" t="s">
        <v>58</v>
      </c>
      <c r="E20">
        <v>8</v>
      </c>
      <c r="F20" s="9">
        <v>10</v>
      </c>
      <c r="G20" t="s">
        <v>106</v>
      </c>
    </row>
    <row r="21" spans="1:7" x14ac:dyDescent="0.25">
      <c r="D21" s="2"/>
      <c r="F21" s="9"/>
    </row>
    <row r="22" spans="1:7" x14ac:dyDescent="0.25">
      <c r="A22">
        <v>6</v>
      </c>
      <c r="B22" t="s">
        <v>59</v>
      </c>
      <c r="C22">
        <v>108</v>
      </c>
      <c r="D22" s="12" t="s">
        <v>60</v>
      </c>
      <c r="F22" s="9">
        <v>8</v>
      </c>
      <c r="G22" t="s">
        <v>106</v>
      </c>
    </row>
    <row r="23" spans="1:7" x14ac:dyDescent="0.25">
      <c r="C23">
        <v>109</v>
      </c>
      <c r="D23" s="12" t="s">
        <v>61</v>
      </c>
      <c r="F23" s="9">
        <v>8</v>
      </c>
      <c r="G23" t="s">
        <v>106</v>
      </c>
    </row>
    <row r="24" spans="1:7" x14ac:dyDescent="0.25">
      <c r="C24">
        <v>110</v>
      </c>
      <c r="D24" s="12" t="s">
        <v>62</v>
      </c>
      <c r="F24" s="9">
        <v>8</v>
      </c>
      <c r="G24" t="s">
        <v>106</v>
      </c>
    </row>
    <row r="25" spans="1:7" x14ac:dyDescent="0.25">
      <c r="D25" s="2"/>
      <c r="F25" s="9"/>
    </row>
    <row r="26" spans="1:7" x14ac:dyDescent="0.25">
      <c r="A26">
        <v>7</v>
      </c>
      <c r="B26" t="s">
        <v>63</v>
      </c>
      <c r="C26">
        <v>111</v>
      </c>
      <c r="D26" s="12" t="s">
        <v>64</v>
      </c>
      <c r="F26" s="9">
        <v>9</v>
      </c>
      <c r="G26" t="s">
        <v>106</v>
      </c>
    </row>
    <row r="27" spans="1:7" x14ac:dyDescent="0.25">
      <c r="C27">
        <v>112</v>
      </c>
      <c r="D27" s="12" t="s">
        <v>65</v>
      </c>
      <c r="F27" s="9">
        <v>9</v>
      </c>
      <c r="G27" t="s">
        <v>106</v>
      </c>
    </row>
    <row r="28" spans="1:7" x14ac:dyDescent="0.25">
      <c r="C28">
        <v>113</v>
      </c>
      <c r="D28" s="12" t="s">
        <v>66</v>
      </c>
      <c r="F28" s="9">
        <v>9</v>
      </c>
      <c r="G28" t="s">
        <v>106</v>
      </c>
    </row>
    <row r="29" spans="1:7" x14ac:dyDescent="0.25">
      <c r="C29">
        <v>114</v>
      </c>
      <c r="D29" s="14" t="s">
        <v>67</v>
      </c>
      <c r="F29" s="9"/>
      <c r="G29" t="s">
        <v>107</v>
      </c>
    </row>
    <row r="30" spans="1:7" x14ac:dyDescent="0.25">
      <c r="D30" s="2"/>
      <c r="F30" s="9"/>
    </row>
    <row r="31" spans="1:7" x14ac:dyDescent="0.25">
      <c r="A31">
        <v>8</v>
      </c>
      <c r="B31" t="s">
        <v>68</v>
      </c>
      <c r="C31">
        <v>115</v>
      </c>
      <c r="D31" s="12" t="s">
        <v>69</v>
      </c>
      <c r="F31" s="9">
        <v>8</v>
      </c>
      <c r="G31" t="s">
        <v>106</v>
      </c>
    </row>
    <row r="32" spans="1:7" x14ac:dyDescent="0.25">
      <c r="C32">
        <v>116</v>
      </c>
      <c r="D32" s="14" t="s">
        <v>70</v>
      </c>
      <c r="F32" s="9"/>
      <c r="G32" t="s">
        <v>107</v>
      </c>
    </row>
    <row r="33" spans="1:7" x14ac:dyDescent="0.25">
      <c r="D33" s="2"/>
      <c r="F33" s="9"/>
    </row>
    <row r="34" spans="1:7" x14ac:dyDescent="0.25">
      <c r="A34">
        <v>9</v>
      </c>
      <c r="B34" t="s">
        <v>71</v>
      </c>
      <c r="C34">
        <v>117</v>
      </c>
      <c r="D34" s="12" t="s">
        <v>72</v>
      </c>
      <c r="F34" s="9">
        <v>9</v>
      </c>
      <c r="G34" t="s">
        <v>106</v>
      </c>
    </row>
    <row r="35" spans="1:7" x14ac:dyDescent="0.25">
      <c r="C35">
        <v>135</v>
      </c>
      <c r="D35" s="14" t="s">
        <v>73</v>
      </c>
      <c r="F35" s="9"/>
      <c r="G35" t="s">
        <v>107</v>
      </c>
    </row>
    <row r="36" spans="1:7" x14ac:dyDescent="0.25">
      <c r="D36" s="2"/>
      <c r="F36" s="9"/>
    </row>
    <row r="37" spans="1:7" x14ac:dyDescent="0.25">
      <c r="A37">
        <v>5</v>
      </c>
      <c r="B37" t="s">
        <v>74</v>
      </c>
      <c r="C37">
        <v>106</v>
      </c>
      <c r="D37" s="12" t="s">
        <v>75</v>
      </c>
      <c r="E37">
        <v>8</v>
      </c>
      <c r="F37" s="9">
        <v>10</v>
      </c>
      <c r="G37" t="s">
        <v>106</v>
      </c>
    </row>
    <row r="38" spans="1:7" x14ac:dyDescent="0.25">
      <c r="C38">
        <v>107</v>
      </c>
      <c r="D38" s="12" t="s">
        <v>76</v>
      </c>
      <c r="E38">
        <v>5</v>
      </c>
      <c r="F38" s="9">
        <v>10</v>
      </c>
      <c r="G38" t="s">
        <v>106</v>
      </c>
    </row>
    <row r="39" spans="1:7" x14ac:dyDescent="0.25">
      <c r="C39">
        <v>36</v>
      </c>
      <c r="D39" s="11" t="s">
        <v>77</v>
      </c>
      <c r="F39" s="9">
        <v>3</v>
      </c>
      <c r="G39" t="s">
        <v>106</v>
      </c>
    </row>
    <row r="40" spans="1:7" x14ac:dyDescent="0.25">
      <c r="C40">
        <v>11</v>
      </c>
      <c r="D40" s="11" t="s">
        <v>78</v>
      </c>
      <c r="F40" s="9">
        <v>3</v>
      </c>
      <c r="G40" t="s">
        <v>106</v>
      </c>
    </row>
    <row r="41" spans="1:7" x14ac:dyDescent="0.25">
      <c r="D41" s="2"/>
      <c r="F41" s="9"/>
    </row>
    <row r="42" spans="1:7" x14ac:dyDescent="0.25">
      <c r="A42">
        <v>101</v>
      </c>
      <c r="B42" t="s">
        <v>79</v>
      </c>
      <c r="C42">
        <v>118</v>
      </c>
      <c r="D42" s="14" t="s">
        <v>80</v>
      </c>
      <c r="F42" s="9"/>
      <c r="G42" t="s">
        <v>107</v>
      </c>
    </row>
    <row r="43" spans="1:7" x14ac:dyDescent="0.25">
      <c r="D43" s="2"/>
      <c r="F43" s="9"/>
    </row>
    <row r="44" spans="1:7" ht="30" x14ac:dyDescent="0.25">
      <c r="A44">
        <v>3</v>
      </c>
      <c r="B44" t="s">
        <v>81</v>
      </c>
      <c r="C44">
        <v>52</v>
      </c>
      <c r="D44" s="11" t="s">
        <v>82</v>
      </c>
      <c r="F44" s="9">
        <v>3</v>
      </c>
      <c r="G44" t="s">
        <v>106</v>
      </c>
    </row>
    <row r="45" spans="1:7" x14ac:dyDescent="0.25">
      <c r="C45">
        <v>60</v>
      </c>
      <c r="D45" s="11" t="s">
        <v>83</v>
      </c>
      <c r="F45" s="9">
        <v>2</v>
      </c>
      <c r="G45" t="s">
        <v>106</v>
      </c>
    </row>
    <row r="46" spans="1:7" x14ac:dyDescent="0.25">
      <c r="C46">
        <v>77</v>
      </c>
      <c r="D46" s="11" t="s">
        <v>84</v>
      </c>
      <c r="F46" s="9">
        <v>6</v>
      </c>
      <c r="G46" t="s">
        <v>106</v>
      </c>
    </row>
    <row r="47" spans="1:7" x14ac:dyDescent="0.25">
      <c r="C47">
        <v>76</v>
      </c>
      <c r="D47" s="11" t="s">
        <v>85</v>
      </c>
      <c r="F47" s="9">
        <v>6</v>
      </c>
      <c r="G47" t="s">
        <v>106</v>
      </c>
    </row>
    <row r="48" spans="1:7" x14ac:dyDescent="0.25">
      <c r="A48">
        <v>10</v>
      </c>
      <c r="B48" t="s">
        <v>86</v>
      </c>
      <c r="C48">
        <v>96</v>
      </c>
      <c r="D48" s="11" t="s">
        <v>87</v>
      </c>
      <c r="F48" s="9">
        <v>7</v>
      </c>
      <c r="G48" t="s">
        <v>106</v>
      </c>
    </row>
    <row r="49" spans="1:7" x14ac:dyDescent="0.25">
      <c r="C49">
        <v>119</v>
      </c>
      <c r="D49" s="14" t="s">
        <v>88</v>
      </c>
      <c r="F49" s="9"/>
      <c r="G49" t="s">
        <v>107</v>
      </c>
    </row>
    <row r="50" spans="1:7" x14ac:dyDescent="0.25">
      <c r="C50">
        <v>120</v>
      </c>
      <c r="D50" s="14" t="s">
        <v>89</v>
      </c>
      <c r="F50" s="9"/>
      <c r="G50" t="s">
        <v>107</v>
      </c>
    </row>
    <row r="51" spans="1:7" x14ac:dyDescent="0.25">
      <c r="C51">
        <v>121</v>
      </c>
      <c r="D51" s="14" t="s">
        <v>90</v>
      </c>
      <c r="F51" s="9"/>
      <c r="G51" t="s">
        <v>107</v>
      </c>
    </row>
    <row r="52" spans="1:7" x14ac:dyDescent="0.25">
      <c r="C52">
        <v>122</v>
      </c>
      <c r="D52" s="14" t="s">
        <v>91</v>
      </c>
      <c r="F52" s="9"/>
      <c r="G52" t="s">
        <v>107</v>
      </c>
    </row>
    <row r="53" spans="1:7" x14ac:dyDescent="0.25">
      <c r="D53" s="2"/>
      <c r="F53" s="9"/>
    </row>
    <row r="54" spans="1:7" ht="30" x14ac:dyDescent="0.25">
      <c r="A54">
        <v>102</v>
      </c>
      <c r="B54" t="s">
        <v>92</v>
      </c>
      <c r="C54">
        <v>123</v>
      </c>
      <c r="D54" s="14" t="s">
        <v>93</v>
      </c>
      <c r="F54" s="9"/>
      <c r="G54" t="s">
        <v>107</v>
      </c>
    </row>
    <row r="55" spans="1:7" x14ac:dyDescent="0.25">
      <c r="C55">
        <v>124</v>
      </c>
      <c r="D55" s="14" t="s">
        <v>94</v>
      </c>
      <c r="F55" s="9"/>
      <c r="G55" t="s">
        <v>107</v>
      </c>
    </row>
    <row r="56" spans="1:7" ht="30" x14ac:dyDescent="0.25">
      <c r="C56">
        <v>125</v>
      </c>
      <c r="D56" s="14" t="s">
        <v>95</v>
      </c>
      <c r="F56" s="9"/>
      <c r="G56" t="s">
        <v>107</v>
      </c>
    </row>
    <row r="57" spans="1:7" x14ac:dyDescent="0.25">
      <c r="C57">
        <v>126</v>
      </c>
      <c r="D57" s="12" t="s">
        <v>96</v>
      </c>
      <c r="E57">
        <v>21</v>
      </c>
      <c r="F57" s="9">
        <v>10</v>
      </c>
      <c r="G57" t="s">
        <v>106</v>
      </c>
    </row>
    <row r="58" spans="1:7" ht="30" x14ac:dyDescent="0.25">
      <c r="C58">
        <v>127</v>
      </c>
      <c r="D58" s="14" t="s">
        <v>97</v>
      </c>
      <c r="F58" s="9"/>
      <c r="G58" t="s">
        <v>107</v>
      </c>
    </row>
  </sheetData>
  <autoFilter ref="A1:G63" xr:uid="{F45BC25E-94E1-4BE3-97E3-12CE84AF010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95AA-039D-463B-8703-8B0153A8BD40}">
  <dimension ref="A1:R95"/>
  <sheetViews>
    <sheetView workbookViewId="0"/>
  </sheetViews>
  <sheetFormatPr baseColWidth="10" defaultRowHeight="15" x14ac:dyDescent="0.25"/>
  <cols>
    <col min="1" max="1" width="16.42578125" customWidth="1"/>
    <col min="2" max="2" width="20.140625" customWidth="1"/>
    <col min="3" max="3" width="11.85546875" bestFit="1" customWidth="1"/>
    <col min="16" max="16" width="29.42578125" customWidth="1"/>
    <col min="18" max="18" width="11.85546875" bestFit="1" customWidth="1"/>
  </cols>
  <sheetData>
    <row r="1" spans="1:18" x14ac:dyDescent="0.25">
      <c r="A1" t="s">
        <v>115</v>
      </c>
    </row>
    <row r="2" spans="1:18" ht="30" x14ac:dyDescent="0.25">
      <c r="A2" s="16" t="s">
        <v>103</v>
      </c>
      <c r="B2" s="38"/>
      <c r="C2" s="39"/>
      <c r="D2" s="39"/>
      <c r="E2" s="39"/>
      <c r="F2" s="40"/>
    </row>
    <row r="3" spans="1:18" x14ac:dyDescent="0.25">
      <c r="A3" s="17" t="s">
        <v>35</v>
      </c>
      <c r="B3" s="35"/>
      <c r="C3" s="36"/>
      <c r="D3" s="36"/>
      <c r="E3" s="36"/>
      <c r="F3" s="37"/>
    </row>
    <row r="4" spans="1:18" ht="30" x14ac:dyDescent="0.25">
      <c r="A4" s="16" t="s">
        <v>34</v>
      </c>
      <c r="B4" s="54"/>
      <c r="C4" s="55"/>
      <c r="D4" s="55"/>
      <c r="E4" s="55"/>
      <c r="F4" s="56"/>
    </row>
    <row r="5" spans="1:18" x14ac:dyDescent="0.25">
      <c r="A5" s="17" t="s">
        <v>98</v>
      </c>
      <c r="B5" s="48" t="str">
        <f>IF(AND(B3&gt;0,B4&gt;0),_xlfn.CONCAT((B4-B3)/7," Semanas"),"")</f>
        <v/>
      </c>
      <c r="C5" s="49"/>
      <c r="D5" s="49"/>
      <c r="E5" s="49"/>
      <c r="F5" s="50"/>
    </row>
    <row r="6" spans="1:18" ht="30" x14ac:dyDescent="0.25">
      <c r="A6" s="16" t="s">
        <v>100</v>
      </c>
      <c r="B6" s="51" t="str">
        <f>IF(B2="","",_xlfn.CONCAT(SUMIF(Backlog!F2:F58,Template!B2,Backlog!E2:E58)," SP"))</f>
        <v/>
      </c>
      <c r="C6" s="52"/>
      <c r="D6" s="52"/>
      <c r="E6" s="52"/>
      <c r="F6" s="53"/>
    </row>
    <row r="7" spans="1:18" ht="30" x14ac:dyDescent="0.25">
      <c r="A7" s="17" t="s">
        <v>101</v>
      </c>
      <c r="B7" s="48" t="str">
        <f>IF(O29&gt;0,CONCATENATE(O29," hs"),"")</f>
        <v/>
      </c>
      <c r="C7" s="49"/>
      <c r="D7" s="49"/>
      <c r="E7" s="49"/>
      <c r="F7" s="50"/>
    </row>
    <row r="8" spans="1:18" x14ac:dyDescent="0.25">
      <c r="A8" s="16" t="s">
        <v>99</v>
      </c>
      <c r="B8" s="45"/>
      <c r="C8" s="46"/>
      <c r="D8" s="46"/>
      <c r="E8" s="46"/>
      <c r="F8" s="47"/>
    </row>
    <row r="9" spans="1:18" ht="93.75" customHeight="1" x14ac:dyDescent="0.25">
      <c r="A9" s="17" t="s">
        <v>102</v>
      </c>
      <c r="B9" s="42" t="s">
        <v>104</v>
      </c>
      <c r="C9" s="43"/>
      <c r="D9" s="43"/>
      <c r="E9" s="43"/>
      <c r="F9" s="44"/>
    </row>
    <row r="10" spans="1:18" x14ac:dyDescent="0.25">
      <c r="A10" s="2"/>
      <c r="B10" s="15"/>
    </row>
    <row r="11" spans="1:18" x14ac:dyDescent="0.25">
      <c r="A11" s="2"/>
    </row>
    <row r="12" spans="1:18" ht="15.75" thickBot="1" x14ac:dyDescent="0.3">
      <c r="A12" s="22" t="s">
        <v>22</v>
      </c>
      <c r="B12" s="22"/>
      <c r="C12" s="22"/>
      <c r="D12" s="22"/>
      <c r="E12" s="22"/>
      <c r="F12" s="22"/>
      <c r="G12" s="22"/>
      <c r="H12" s="22"/>
      <c r="I12" s="22"/>
      <c r="J12" s="22"/>
      <c r="K12" s="22"/>
      <c r="L12" s="22"/>
      <c r="M12" s="22"/>
      <c r="N12" s="22"/>
    </row>
    <row r="13" spans="1:18" x14ac:dyDescent="0.25">
      <c r="A13" t="s">
        <v>33</v>
      </c>
      <c r="B13">
        <v>2021</v>
      </c>
      <c r="C13" s="57" t="s">
        <v>2</v>
      </c>
      <c r="D13" s="58"/>
      <c r="E13" s="59"/>
      <c r="F13" s="57" t="s">
        <v>3</v>
      </c>
      <c r="G13" s="58"/>
      <c r="H13" s="59"/>
      <c r="I13" s="57" t="s">
        <v>4</v>
      </c>
      <c r="J13" s="58"/>
      <c r="K13" s="59"/>
      <c r="L13" s="57" t="s">
        <v>5</v>
      </c>
      <c r="M13" s="58"/>
      <c r="N13" s="59"/>
      <c r="O13" s="41" t="s">
        <v>112</v>
      </c>
      <c r="P13" s="41"/>
      <c r="Q13" t="s">
        <v>22</v>
      </c>
      <c r="R13" t="s">
        <v>114</v>
      </c>
    </row>
    <row r="14" spans="1:18" x14ac:dyDescent="0.25">
      <c r="A14" t="s">
        <v>14</v>
      </c>
      <c r="B14" t="s">
        <v>15</v>
      </c>
      <c r="C14" s="29" t="s">
        <v>23</v>
      </c>
      <c r="D14" s="28" t="s">
        <v>24</v>
      </c>
      <c r="E14" s="30" t="s">
        <v>25</v>
      </c>
      <c r="F14" s="29" t="s">
        <v>23</v>
      </c>
      <c r="G14" s="28" t="s">
        <v>24</v>
      </c>
      <c r="H14" s="30" t="s">
        <v>25</v>
      </c>
      <c r="I14" s="29" t="s">
        <v>23</v>
      </c>
      <c r="J14" s="28" t="s">
        <v>24</v>
      </c>
      <c r="K14" s="30" t="s">
        <v>25</v>
      </c>
      <c r="L14" s="29" t="s">
        <v>23</v>
      </c>
      <c r="M14" s="28" t="s">
        <v>24</v>
      </c>
      <c r="N14" s="30" t="s">
        <v>25</v>
      </c>
      <c r="O14" t="s">
        <v>23</v>
      </c>
      <c r="P14" t="s">
        <v>24</v>
      </c>
      <c r="Q14">
        <f>Q29</f>
        <v>0</v>
      </c>
      <c r="R14">
        <f>R29</f>
        <v>0</v>
      </c>
    </row>
    <row r="15" spans="1:18" x14ac:dyDescent="0.25">
      <c r="A15" t="s">
        <v>21</v>
      </c>
      <c r="B15">
        <v>8</v>
      </c>
      <c r="C15" s="29"/>
      <c r="D15" s="28"/>
      <c r="E15" s="30"/>
      <c r="F15" s="29"/>
      <c r="G15" s="28"/>
      <c r="H15" s="30"/>
      <c r="I15" s="29"/>
      <c r="J15" s="28"/>
      <c r="K15" s="30"/>
      <c r="L15" s="29"/>
      <c r="M15" s="28"/>
      <c r="N15" s="30"/>
      <c r="O15">
        <f>C15+F15+I15+L15</f>
        <v>0</v>
      </c>
      <c r="P15">
        <f>D15+G15+J15+M15</f>
        <v>0</v>
      </c>
      <c r="Q15">
        <f>Q14-O15</f>
        <v>0</v>
      </c>
      <c r="R15">
        <f>R14-P15</f>
        <v>0</v>
      </c>
    </row>
    <row r="16" spans="1:18" x14ac:dyDescent="0.25">
      <c r="A16" t="s">
        <v>16</v>
      </c>
      <c r="B16">
        <v>9</v>
      </c>
      <c r="C16" s="29"/>
      <c r="D16" s="28"/>
      <c r="E16" s="30"/>
      <c r="F16" s="29"/>
      <c r="G16" s="28"/>
      <c r="H16" s="30"/>
      <c r="I16" s="29"/>
      <c r="J16" s="28"/>
      <c r="K16" s="30"/>
      <c r="L16" s="29"/>
      <c r="M16" s="28"/>
      <c r="N16" s="30"/>
      <c r="O16">
        <f t="shared" ref="O16:O28" si="0">C16+F16+I16+L16</f>
        <v>0</v>
      </c>
      <c r="P16">
        <f t="shared" ref="P16:P28" si="1">D16+G16+J16+M16</f>
        <v>0</v>
      </c>
      <c r="Q16">
        <f t="shared" ref="Q16:Q28" si="2">Q15-O16</f>
        <v>0</v>
      </c>
      <c r="R16">
        <f t="shared" ref="R16:R27" si="3">R15-P16</f>
        <v>0</v>
      </c>
    </row>
    <row r="17" spans="1:18" x14ac:dyDescent="0.25">
      <c r="A17" t="s">
        <v>17</v>
      </c>
      <c r="B17">
        <v>10</v>
      </c>
      <c r="C17" s="29"/>
      <c r="D17" s="28"/>
      <c r="E17" s="30"/>
      <c r="F17" s="29"/>
      <c r="G17" s="28"/>
      <c r="H17" s="30"/>
      <c r="I17" s="29"/>
      <c r="J17" s="28"/>
      <c r="K17" s="30"/>
      <c r="L17" s="29"/>
      <c r="M17" s="28"/>
      <c r="N17" s="30"/>
      <c r="O17">
        <f t="shared" si="0"/>
        <v>0</v>
      </c>
      <c r="P17">
        <f t="shared" si="1"/>
        <v>0</v>
      </c>
      <c r="Q17">
        <f>Q16-O17</f>
        <v>0</v>
      </c>
      <c r="R17">
        <f t="shared" si="3"/>
        <v>0</v>
      </c>
    </row>
    <row r="18" spans="1:18" x14ac:dyDescent="0.25">
      <c r="A18" t="s">
        <v>13</v>
      </c>
      <c r="B18">
        <v>11</v>
      </c>
      <c r="C18" s="29"/>
      <c r="D18" s="28"/>
      <c r="E18" s="30"/>
      <c r="F18" s="29"/>
      <c r="G18" s="28"/>
      <c r="H18" s="30"/>
      <c r="I18" s="29"/>
      <c r="J18" s="28"/>
      <c r="K18" s="30"/>
      <c r="L18" s="29"/>
      <c r="M18" s="28"/>
      <c r="N18" s="30"/>
      <c r="O18">
        <f t="shared" si="0"/>
        <v>0</v>
      </c>
      <c r="P18">
        <f t="shared" si="1"/>
        <v>0</v>
      </c>
      <c r="Q18">
        <f t="shared" si="2"/>
        <v>0</v>
      </c>
      <c r="R18">
        <f>R17-P18</f>
        <v>0</v>
      </c>
    </row>
    <row r="19" spans="1:18" x14ac:dyDescent="0.25">
      <c r="A19" t="s">
        <v>18</v>
      </c>
      <c r="B19">
        <v>12</v>
      </c>
      <c r="C19" s="29"/>
      <c r="D19" s="28"/>
      <c r="E19" s="30"/>
      <c r="F19" s="29"/>
      <c r="G19" s="28"/>
      <c r="H19" s="30"/>
      <c r="I19" s="29"/>
      <c r="J19" s="28"/>
      <c r="K19" s="30"/>
      <c r="L19" s="29"/>
      <c r="M19" s="28"/>
      <c r="N19" s="30"/>
      <c r="O19">
        <f t="shared" si="0"/>
        <v>0</v>
      </c>
      <c r="P19">
        <f t="shared" si="1"/>
        <v>0</v>
      </c>
      <c r="Q19">
        <f t="shared" si="2"/>
        <v>0</v>
      </c>
      <c r="R19">
        <f t="shared" si="3"/>
        <v>0</v>
      </c>
    </row>
    <row r="20" spans="1:18" x14ac:dyDescent="0.25">
      <c r="A20" t="s">
        <v>19</v>
      </c>
      <c r="B20">
        <v>13</v>
      </c>
      <c r="C20" s="29"/>
      <c r="D20" s="28"/>
      <c r="E20" s="30"/>
      <c r="F20" s="29"/>
      <c r="G20" s="28"/>
      <c r="H20" s="30"/>
      <c r="I20" s="29"/>
      <c r="J20" s="28"/>
      <c r="K20" s="30"/>
      <c r="L20" s="29"/>
      <c r="M20" s="28"/>
      <c r="N20" s="30"/>
      <c r="O20">
        <f t="shared" si="0"/>
        <v>0</v>
      </c>
      <c r="P20">
        <f t="shared" si="1"/>
        <v>0</v>
      </c>
      <c r="Q20">
        <f t="shared" si="2"/>
        <v>0</v>
      </c>
      <c r="R20">
        <f t="shared" si="3"/>
        <v>0</v>
      </c>
    </row>
    <row r="21" spans="1:18" x14ac:dyDescent="0.25">
      <c r="A21" t="s">
        <v>20</v>
      </c>
      <c r="B21">
        <v>14</v>
      </c>
      <c r="C21" s="29"/>
      <c r="D21" s="28"/>
      <c r="E21" s="30"/>
      <c r="F21" s="29"/>
      <c r="G21" s="28"/>
      <c r="H21" s="30"/>
      <c r="I21" s="29"/>
      <c r="J21" s="28"/>
      <c r="K21" s="30"/>
      <c r="L21" s="29"/>
      <c r="M21" s="28"/>
      <c r="N21" s="30"/>
      <c r="O21">
        <f t="shared" si="0"/>
        <v>0</v>
      </c>
      <c r="P21">
        <f t="shared" si="1"/>
        <v>0</v>
      </c>
      <c r="Q21">
        <f t="shared" si="2"/>
        <v>0</v>
      </c>
      <c r="R21">
        <f t="shared" si="3"/>
        <v>0</v>
      </c>
    </row>
    <row r="22" spans="1:18" x14ac:dyDescent="0.25">
      <c r="A22" t="s">
        <v>21</v>
      </c>
      <c r="B22">
        <v>15</v>
      </c>
      <c r="C22" s="29"/>
      <c r="D22" s="28"/>
      <c r="E22" s="30"/>
      <c r="F22" s="29"/>
      <c r="G22" s="28"/>
      <c r="H22" s="30"/>
      <c r="I22" s="29"/>
      <c r="J22" s="28"/>
      <c r="K22" s="30"/>
      <c r="L22" s="29"/>
      <c r="M22" s="28"/>
      <c r="N22" s="30"/>
      <c r="O22">
        <f t="shared" si="0"/>
        <v>0</v>
      </c>
      <c r="P22">
        <f t="shared" si="1"/>
        <v>0</v>
      </c>
      <c r="Q22">
        <f t="shared" si="2"/>
        <v>0</v>
      </c>
      <c r="R22">
        <f t="shared" si="3"/>
        <v>0</v>
      </c>
    </row>
    <row r="23" spans="1:18" x14ac:dyDescent="0.25">
      <c r="A23" t="s">
        <v>16</v>
      </c>
      <c r="B23">
        <v>16</v>
      </c>
      <c r="C23" s="29"/>
      <c r="D23" s="28"/>
      <c r="E23" s="30"/>
      <c r="F23" s="29"/>
      <c r="G23" s="28"/>
      <c r="H23" s="30"/>
      <c r="I23" s="29"/>
      <c r="J23" s="28"/>
      <c r="K23" s="30"/>
      <c r="L23" s="29"/>
      <c r="M23" s="28"/>
      <c r="N23" s="30"/>
      <c r="O23">
        <f t="shared" si="0"/>
        <v>0</v>
      </c>
      <c r="P23">
        <f t="shared" si="1"/>
        <v>0</v>
      </c>
      <c r="Q23">
        <f t="shared" si="2"/>
        <v>0</v>
      </c>
      <c r="R23">
        <f t="shared" si="3"/>
        <v>0</v>
      </c>
    </row>
    <row r="24" spans="1:18" x14ac:dyDescent="0.25">
      <c r="A24" t="s">
        <v>17</v>
      </c>
      <c r="B24">
        <v>17</v>
      </c>
      <c r="C24" s="29"/>
      <c r="D24" s="28"/>
      <c r="E24" s="30"/>
      <c r="F24" s="29"/>
      <c r="G24" s="28"/>
      <c r="H24" s="30"/>
      <c r="I24" s="29"/>
      <c r="J24" s="28"/>
      <c r="K24" s="30"/>
      <c r="L24" s="29"/>
      <c r="M24" s="28"/>
      <c r="N24" s="30"/>
      <c r="O24">
        <f t="shared" si="0"/>
        <v>0</v>
      </c>
      <c r="P24">
        <f t="shared" si="1"/>
        <v>0</v>
      </c>
      <c r="Q24">
        <f t="shared" si="2"/>
        <v>0</v>
      </c>
      <c r="R24">
        <f t="shared" si="3"/>
        <v>0</v>
      </c>
    </row>
    <row r="25" spans="1:18" x14ac:dyDescent="0.25">
      <c r="A25" t="s">
        <v>13</v>
      </c>
      <c r="B25">
        <v>18</v>
      </c>
      <c r="C25" s="29"/>
      <c r="D25" s="28"/>
      <c r="E25" s="30"/>
      <c r="F25" s="29"/>
      <c r="G25" s="28"/>
      <c r="H25" s="30"/>
      <c r="I25" s="29"/>
      <c r="J25" s="28"/>
      <c r="K25" s="30"/>
      <c r="L25" s="29"/>
      <c r="M25" s="28"/>
      <c r="N25" s="30"/>
      <c r="O25">
        <f t="shared" si="0"/>
        <v>0</v>
      </c>
      <c r="P25">
        <f t="shared" si="1"/>
        <v>0</v>
      </c>
      <c r="Q25">
        <f t="shared" si="2"/>
        <v>0</v>
      </c>
      <c r="R25">
        <f t="shared" si="3"/>
        <v>0</v>
      </c>
    </row>
    <row r="26" spans="1:18" x14ac:dyDescent="0.25">
      <c r="A26" t="s">
        <v>18</v>
      </c>
      <c r="B26">
        <v>19</v>
      </c>
      <c r="C26" s="29"/>
      <c r="D26" s="28"/>
      <c r="E26" s="30"/>
      <c r="F26" s="29"/>
      <c r="G26" s="28"/>
      <c r="H26" s="30"/>
      <c r="I26" s="29"/>
      <c r="J26" s="28"/>
      <c r="K26" s="30"/>
      <c r="L26" s="29"/>
      <c r="M26" s="28"/>
      <c r="N26" s="30"/>
      <c r="O26">
        <f t="shared" si="0"/>
        <v>0</v>
      </c>
      <c r="P26">
        <f t="shared" si="1"/>
        <v>0</v>
      </c>
      <c r="Q26">
        <f t="shared" si="2"/>
        <v>0</v>
      </c>
      <c r="R26">
        <f t="shared" si="3"/>
        <v>0</v>
      </c>
    </row>
    <row r="27" spans="1:18" x14ac:dyDescent="0.25">
      <c r="A27" t="s">
        <v>19</v>
      </c>
      <c r="B27">
        <v>20</v>
      </c>
      <c r="C27" s="29"/>
      <c r="D27" s="28"/>
      <c r="E27" s="30"/>
      <c r="F27" s="29"/>
      <c r="G27" s="28"/>
      <c r="H27" s="30"/>
      <c r="I27" s="29"/>
      <c r="J27" s="28"/>
      <c r="K27" s="30"/>
      <c r="L27" s="29"/>
      <c r="M27" s="28"/>
      <c r="N27" s="30"/>
      <c r="O27">
        <f t="shared" si="0"/>
        <v>0</v>
      </c>
      <c r="P27">
        <f t="shared" si="1"/>
        <v>0</v>
      </c>
      <c r="Q27">
        <f t="shared" si="2"/>
        <v>0</v>
      </c>
      <c r="R27">
        <f t="shared" si="3"/>
        <v>0</v>
      </c>
    </row>
    <row r="28" spans="1:18" ht="15.75" thickBot="1" x14ac:dyDescent="0.3">
      <c r="A28" t="s">
        <v>20</v>
      </c>
      <c r="B28">
        <v>21</v>
      </c>
      <c r="C28" s="31"/>
      <c r="D28" s="32"/>
      <c r="E28" s="33"/>
      <c r="F28" s="31"/>
      <c r="G28" s="32"/>
      <c r="H28" s="33"/>
      <c r="I28" s="31"/>
      <c r="J28" s="32"/>
      <c r="K28" s="33"/>
      <c r="L28" s="31"/>
      <c r="M28" s="32"/>
      <c r="N28" s="33"/>
      <c r="O28">
        <f t="shared" si="0"/>
        <v>0</v>
      </c>
      <c r="P28">
        <f t="shared" si="1"/>
        <v>0</v>
      </c>
      <c r="Q28">
        <f t="shared" si="2"/>
        <v>0</v>
      </c>
      <c r="R28">
        <f>R27-P28</f>
        <v>0</v>
      </c>
    </row>
    <row r="29" spans="1:18" x14ac:dyDescent="0.25">
      <c r="C29">
        <f>SUM(C15:C28)</f>
        <v>0</v>
      </c>
      <c r="D29">
        <f>SUM(D15:D28)</f>
        <v>0</v>
      </c>
      <c r="F29">
        <f>SUM(F15:F28)</f>
        <v>0</v>
      </c>
      <c r="G29">
        <f>SUM(G15:G28)</f>
        <v>0</v>
      </c>
      <c r="I29">
        <f>SUM(I15:I28)</f>
        <v>0</v>
      </c>
      <c r="J29">
        <f>SUM(J15:J28)</f>
        <v>0</v>
      </c>
      <c r="L29">
        <f>SUM(L15:L28)</f>
        <v>0</v>
      </c>
      <c r="M29">
        <f>SUM(M15:M28)</f>
        <v>0</v>
      </c>
      <c r="O29">
        <f>SUM(O15:O28)</f>
        <v>0</v>
      </c>
      <c r="P29">
        <f>SUM(P15:P28)</f>
        <v>0</v>
      </c>
      <c r="Q29">
        <f>C29+F29+I29+L29</f>
        <v>0</v>
      </c>
      <c r="R29">
        <f>D29+G29+J29+M29</f>
        <v>0</v>
      </c>
    </row>
    <row r="31" spans="1:18" ht="30" x14ac:dyDescent="0.25">
      <c r="D31" t="s">
        <v>25</v>
      </c>
      <c r="E31" t="s">
        <v>26</v>
      </c>
      <c r="G31" t="s">
        <v>25</v>
      </c>
      <c r="H31" t="s">
        <v>26</v>
      </c>
      <c r="J31" t="s">
        <v>25</v>
      </c>
      <c r="K31" t="s">
        <v>26</v>
      </c>
      <c r="M31" t="s">
        <v>25</v>
      </c>
      <c r="N31" t="s">
        <v>26</v>
      </c>
      <c r="P31" s="3" t="s">
        <v>29</v>
      </c>
      <c r="Q31" s="3" t="s">
        <v>27</v>
      </c>
      <c r="R31" s="4" t="s">
        <v>28</v>
      </c>
    </row>
    <row r="32" spans="1:18" x14ac:dyDescent="0.25">
      <c r="D32" t="str">
        <f>Backlog!$J$2</f>
        <v>Análisis</v>
      </c>
      <c r="E32">
        <f>SUMIF(E$15:E$28, D32, D$15:D$28)</f>
        <v>0</v>
      </c>
      <c r="G32" t="str">
        <f>Backlog!$J$2</f>
        <v>Análisis</v>
      </c>
      <c r="H32">
        <f>SUMIF(H$15:H$28, G32, G$15:G$28)</f>
        <v>0</v>
      </c>
      <c r="J32" t="str">
        <f>Backlog!$J$2</f>
        <v>Análisis</v>
      </c>
      <c r="K32">
        <f>SUMIF(K$15:K$28, J32, J$15:J$28)</f>
        <v>0</v>
      </c>
      <c r="M32" t="str">
        <f>Backlog!$J$2</f>
        <v>Análisis</v>
      </c>
      <c r="N32">
        <f>SUMIF(N$15:N$28, M32, M$15:M$28)</f>
        <v>0</v>
      </c>
      <c r="P32" s="5" t="str">
        <f>Backlog!$J$2</f>
        <v>Análisis</v>
      </c>
      <c r="Q32" s="5">
        <f t="shared" ref="Q32:Q37" si="4">E32+H32+K32+N32</f>
        <v>0</v>
      </c>
      <c r="R32" s="6">
        <f>IF(AND(Q32 &gt; 0,$Q$38 &gt; 0),((Q32/$Q$38)*100),0)</f>
        <v>0</v>
      </c>
    </row>
    <row r="33" spans="1:18" x14ac:dyDescent="0.25">
      <c r="D33" t="str">
        <f>Backlog!$J$3</f>
        <v>Desarrollo</v>
      </c>
      <c r="E33">
        <f t="shared" ref="E33:E37" si="5">SUMIF(E$15:E$28, D33, D$15:D$28)</f>
        <v>0</v>
      </c>
      <c r="G33" t="str">
        <f>Backlog!$J$3</f>
        <v>Desarrollo</v>
      </c>
      <c r="H33">
        <f t="shared" ref="H33:H37" si="6">SUMIF(H$15:H$28, G33, G$15:G$28)</f>
        <v>0</v>
      </c>
      <c r="J33" t="str">
        <f>Backlog!$J$3</f>
        <v>Desarrollo</v>
      </c>
      <c r="K33">
        <f t="shared" ref="K33:K37" si="7">SUMIF(K$15:K$28, J33, J$15:J$28)</f>
        <v>0</v>
      </c>
      <c r="M33" t="str">
        <f>Backlog!$J$3</f>
        <v>Desarrollo</v>
      </c>
      <c r="N33">
        <f t="shared" ref="N33:N36" si="8">SUMIF(N$15:N$28, M33, M$15:M$28)</f>
        <v>0</v>
      </c>
      <c r="P33" s="7" t="str">
        <f>Backlog!$J$3</f>
        <v>Desarrollo</v>
      </c>
      <c r="Q33" s="7">
        <f t="shared" si="4"/>
        <v>0</v>
      </c>
      <c r="R33" s="34">
        <f t="shared" ref="R33:R37" si="9">IF(AND(Q33 &gt; 0,$Q$38 &gt; 0),((Q33/$Q$38)*100),0)</f>
        <v>0</v>
      </c>
    </row>
    <row r="34" spans="1:18" x14ac:dyDescent="0.25">
      <c r="D34" t="str">
        <f>Backlog!$J$4</f>
        <v>Diseño</v>
      </c>
      <c r="E34">
        <f t="shared" si="5"/>
        <v>0</v>
      </c>
      <c r="G34" t="str">
        <f>Backlog!$J$4</f>
        <v>Diseño</v>
      </c>
      <c r="H34">
        <f t="shared" si="6"/>
        <v>0</v>
      </c>
      <c r="J34" t="str">
        <f>Backlog!$J$4</f>
        <v>Diseño</v>
      </c>
      <c r="K34">
        <f t="shared" si="7"/>
        <v>0</v>
      </c>
      <c r="M34" t="str">
        <f>Backlog!$J$4</f>
        <v>Diseño</v>
      </c>
      <c r="N34">
        <f t="shared" si="8"/>
        <v>0</v>
      </c>
      <c r="P34" s="5" t="str">
        <f>Backlog!$J$4</f>
        <v>Diseño</v>
      </c>
      <c r="Q34" s="5">
        <f t="shared" si="4"/>
        <v>0</v>
      </c>
      <c r="R34" s="6">
        <f t="shared" si="9"/>
        <v>0</v>
      </c>
    </row>
    <row r="35" spans="1:18" x14ac:dyDescent="0.25">
      <c r="D35" t="str">
        <f>Backlog!$J$5</f>
        <v>Gestión</v>
      </c>
      <c r="E35">
        <f t="shared" si="5"/>
        <v>0</v>
      </c>
      <c r="G35" t="str">
        <f>Backlog!$J$5</f>
        <v>Gestión</v>
      </c>
      <c r="H35">
        <f t="shared" si="6"/>
        <v>0</v>
      </c>
      <c r="J35" t="str">
        <f>Backlog!$J$5</f>
        <v>Gestión</v>
      </c>
      <c r="K35">
        <f t="shared" si="7"/>
        <v>0</v>
      </c>
      <c r="M35" t="str">
        <f>Backlog!$J$5</f>
        <v>Gestión</v>
      </c>
      <c r="N35">
        <f t="shared" si="8"/>
        <v>0</v>
      </c>
      <c r="P35" s="7" t="str">
        <f>Backlog!$J$5</f>
        <v>Gestión</v>
      </c>
      <c r="Q35" s="7">
        <f t="shared" si="4"/>
        <v>0</v>
      </c>
      <c r="R35" s="34">
        <f t="shared" si="9"/>
        <v>0</v>
      </c>
    </row>
    <row r="36" spans="1:18" x14ac:dyDescent="0.25">
      <c r="D36" t="str">
        <f>Backlog!$J$6</f>
        <v>Investigación/Capacitación</v>
      </c>
      <c r="E36">
        <f t="shared" si="5"/>
        <v>0</v>
      </c>
      <c r="G36" t="str">
        <f>Backlog!$J$6</f>
        <v>Investigación/Capacitación</v>
      </c>
      <c r="H36">
        <f t="shared" si="6"/>
        <v>0</v>
      </c>
      <c r="J36" t="str">
        <f>Backlog!$J$6</f>
        <v>Investigación/Capacitación</v>
      </c>
      <c r="K36">
        <f t="shared" si="7"/>
        <v>0</v>
      </c>
      <c r="M36" t="str">
        <f>Backlog!$J$6</f>
        <v>Investigación/Capacitación</v>
      </c>
      <c r="N36">
        <f t="shared" si="8"/>
        <v>0</v>
      </c>
      <c r="P36" s="5" t="str">
        <f>Backlog!$J$6</f>
        <v>Investigación/Capacitación</v>
      </c>
      <c r="Q36" s="5">
        <f t="shared" si="4"/>
        <v>0</v>
      </c>
      <c r="R36" s="6">
        <f t="shared" si="9"/>
        <v>0</v>
      </c>
    </row>
    <row r="37" spans="1:18" x14ac:dyDescent="0.25">
      <c r="D37" t="str">
        <f>Backlog!$J$7</f>
        <v>Prueba</v>
      </c>
      <c r="E37">
        <f t="shared" si="5"/>
        <v>0</v>
      </c>
      <c r="G37" t="str">
        <f>Backlog!$J$7</f>
        <v>Prueba</v>
      </c>
      <c r="H37">
        <f t="shared" si="6"/>
        <v>0</v>
      </c>
      <c r="J37" t="str">
        <f>Backlog!$J$7</f>
        <v>Prueba</v>
      </c>
      <c r="K37">
        <f t="shared" si="7"/>
        <v>0</v>
      </c>
      <c r="M37" t="str">
        <f>Backlog!$J$7</f>
        <v>Prueba</v>
      </c>
      <c r="N37">
        <f>SUMIF(N$15:N$28, M37, M$15:M$28)</f>
        <v>0</v>
      </c>
      <c r="P37" s="7" t="str">
        <f>Backlog!$J$7</f>
        <v>Prueba</v>
      </c>
      <c r="Q37" s="7">
        <f t="shared" si="4"/>
        <v>0</v>
      </c>
      <c r="R37" s="34">
        <f t="shared" si="9"/>
        <v>0</v>
      </c>
    </row>
    <row r="38" spans="1:18" x14ac:dyDescent="0.25">
      <c r="D38" t="s">
        <v>26</v>
      </c>
      <c r="E38">
        <f>SUM(E32:E37)</f>
        <v>0</v>
      </c>
      <c r="G38" t="s">
        <v>26</v>
      </c>
      <c r="H38">
        <f>SUM(H32:H37)</f>
        <v>0</v>
      </c>
      <c r="J38" t="s">
        <v>26</v>
      </c>
      <c r="K38">
        <f>SUM(K32:K37)</f>
        <v>0</v>
      </c>
      <c r="M38" t="s">
        <v>26</v>
      </c>
      <c r="N38">
        <f>SUM(N32:N37)</f>
        <v>0</v>
      </c>
      <c r="P38" s="23" t="s">
        <v>26</v>
      </c>
      <c r="Q38" s="23">
        <f>SUM(Q32:Q37)</f>
        <v>0</v>
      </c>
      <c r="R38" s="24">
        <f>SUM(R32:R37)</f>
        <v>0</v>
      </c>
    </row>
    <row r="40" spans="1:18" x14ac:dyDescent="0.25">
      <c r="A40" s="10" t="s">
        <v>30</v>
      </c>
      <c r="C40" s="21"/>
      <c r="D40" s="21"/>
      <c r="E40" s="21"/>
      <c r="F40" s="21"/>
      <c r="G40" s="21"/>
      <c r="H40" s="21"/>
      <c r="I40" s="21"/>
    </row>
    <row r="72" spans="1:15" x14ac:dyDescent="0.25">
      <c r="A72" s="20" t="s">
        <v>22</v>
      </c>
    </row>
    <row r="73" spans="1:15" x14ac:dyDescent="0.25">
      <c r="A73" s="18" t="s">
        <v>1</v>
      </c>
      <c r="B73" s="19" t="str">
        <f>_xlfn.CONCAT($A15," ",$B15)</f>
        <v>Sab 8</v>
      </c>
      <c r="C73" s="19" t="str">
        <f>_xlfn.CONCAT($A16," ",$B16)</f>
        <v>Dom 9</v>
      </c>
      <c r="D73" s="19" t="str">
        <f>_xlfn.CONCAT($A17," ",$B17)</f>
        <v>Lun 10</v>
      </c>
      <c r="E73" s="19" t="str">
        <f>_xlfn.CONCAT($A18," ",$B18)</f>
        <v>Mar 11</v>
      </c>
      <c r="F73" s="19" t="str">
        <f>_xlfn.CONCAT($A19," ",$B19)</f>
        <v>Mie 12</v>
      </c>
      <c r="G73" s="19" t="str">
        <f>_xlfn.CONCAT($A20," ",$B20)</f>
        <v>Jue 13</v>
      </c>
      <c r="H73" s="19" t="str">
        <f>_xlfn.CONCAT($A21," ",$B21)</f>
        <v>Vie 14</v>
      </c>
      <c r="I73" s="19" t="str">
        <f>_xlfn.CONCAT($A22," ",$B22)</f>
        <v>Sab 15</v>
      </c>
      <c r="J73" s="19" t="str">
        <f>_xlfn.CONCAT($A23," ",$B23)</f>
        <v>Dom 16</v>
      </c>
      <c r="K73" s="19" t="str">
        <f>_xlfn.CONCAT($A24," ",$B24)</f>
        <v>Lun 17</v>
      </c>
      <c r="L73" s="19" t="str">
        <f>_xlfn.CONCAT($A25," ",$B25)</f>
        <v>Mar 18</v>
      </c>
      <c r="M73" s="19" t="str">
        <f>_xlfn.CONCAT($A26," ",$B26)</f>
        <v>Mie 19</v>
      </c>
      <c r="N73" s="19" t="str">
        <f>_xlfn.CONCAT($A27," ",$B27)</f>
        <v>Jue 20</v>
      </c>
      <c r="O73" s="19" t="str">
        <f>_xlfn.CONCAT($A28," ",$B28)</f>
        <v>Vie 21</v>
      </c>
    </row>
    <row r="74" spans="1:15" x14ac:dyDescent="0.25">
      <c r="A74" s="1" t="str">
        <f>C$13</f>
        <v>Diego Campos</v>
      </c>
      <c r="B74">
        <f>C$15</f>
        <v>0</v>
      </c>
      <c r="C74">
        <f>C$16</f>
        <v>0</v>
      </c>
      <c r="D74">
        <f>C$17</f>
        <v>0</v>
      </c>
      <c r="E74">
        <f>C$18</f>
        <v>0</v>
      </c>
      <c r="F74">
        <f>C$19</f>
        <v>0</v>
      </c>
      <c r="G74">
        <f>C$20</f>
        <v>0</v>
      </c>
      <c r="H74">
        <f>C$21</f>
        <v>0</v>
      </c>
      <c r="I74">
        <f>C$22</f>
        <v>0</v>
      </c>
      <c r="J74">
        <f>C$23</f>
        <v>0</v>
      </c>
      <c r="K74">
        <f>C$24</f>
        <v>0</v>
      </c>
      <c r="L74">
        <f>C$25</f>
        <v>0</v>
      </c>
      <c r="M74">
        <f>C$26</f>
        <v>0</v>
      </c>
      <c r="N74">
        <f>C$27</f>
        <v>0</v>
      </c>
      <c r="O74">
        <f>C$28</f>
        <v>0</v>
      </c>
    </row>
    <row r="75" spans="1:15" x14ac:dyDescent="0.25">
      <c r="A75" s="1" t="str">
        <f>F$13</f>
        <v>Diego Marchetti</v>
      </c>
      <c r="B75">
        <f>F$15</f>
        <v>0</v>
      </c>
      <c r="C75">
        <f>F$16</f>
        <v>0</v>
      </c>
      <c r="D75">
        <f>F$17</f>
        <v>0</v>
      </c>
      <c r="E75">
        <f>F$18</f>
        <v>0</v>
      </c>
      <c r="F75">
        <f>F$19</f>
        <v>0</v>
      </c>
      <c r="G75">
        <f>F$20</f>
        <v>0</v>
      </c>
      <c r="H75">
        <f>F$21</f>
        <v>0</v>
      </c>
      <c r="I75">
        <f>F$22</f>
        <v>0</v>
      </c>
      <c r="J75">
        <f>F$23</f>
        <v>0</v>
      </c>
      <c r="K75">
        <f>F$24</f>
        <v>0</v>
      </c>
      <c r="L75">
        <f>F$25</f>
        <v>0</v>
      </c>
      <c r="M75">
        <f>F$26</f>
        <v>0</v>
      </c>
      <c r="N75">
        <f>F$27</f>
        <v>0</v>
      </c>
      <c r="O75">
        <f>F$28</f>
        <v>0</v>
      </c>
    </row>
    <row r="76" spans="1:15" x14ac:dyDescent="0.25">
      <c r="A76" s="1" t="str">
        <f>I$13</f>
        <v>Franco Luna</v>
      </c>
      <c r="B76">
        <f>I$15</f>
        <v>0</v>
      </c>
      <c r="C76">
        <f>I$16</f>
        <v>0</v>
      </c>
      <c r="D76">
        <f>I$17</f>
        <v>0</v>
      </c>
      <c r="E76">
        <f>I$18</f>
        <v>0</v>
      </c>
      <c r="F76">
        <f>I$19</f>
        <v>0</v>
      </c>
      <c r="G76">
        <f>I$20</f>
        <v>0</v>
      </c>
      <c r="H76">
        <f>I$21</f>
        <v>0</v>
      </c>
      <c r="I76">
        <f>I$22</f>
        <v>0</v>
      </c>
      <c r="J76">
        <f>I$23</f>
        <v>0</v>
      </c>
      <c r="K76">
        <f>I$24</f>
        <v>0</v>
      </c>
      <c r="L76">
        <f>I$25</f>
        <v>0</v>
      </c>
      <c r="M76">
        <f>I$26</f>
        <v>0</v>
      </c>
      <c r="N76">
        <f>I$27</f>
        <v>0</v>
      </c>
      <c r="O76">
        <f>I$28</f>
        <v>0</v>
      </c>
    </row>
    <row r="77" spans="1:15" x14ac:dyDescent="0.25">
      <c r="A77" s="1" t="str">
        <f>L$13</f>
        <v>Marcos Tavorda</v>
      </c>
      <c r="B77">
        <f>L$15</f>
        <v>0</v>
      </c>
      <c r="C77">
        <f>L$16</f>
        <v>0</v>
      </c>
      <c r="D77">
        <f>L$17</f>
        <v>0</v>
      </c>
      <c r="E77">
        <f>L$18</f>
        <v>0</v>
      </c>
      <c r="F77">
        <f>L$19</f>
        <v>0</v>
      </c>
      <c r="G77">
        <f>L$20</f>
        <v>0</v>
      </c>
      <c r="H77">
        <f>L$21</f>
        <v>0</v>
      </c>
      <c r="I77">
        <f>L$22</f>
        <v>0</v>
      </c>
      <c r="J77">
        <f>L$23</f>
        <v>0</v>
      </c>
      <c r="K77">
        <f>L$24</f>
        <v>0</v>
      </c>
      <c r="L77">
        <f>L$25</f>
        <v>0</v>
      </c>
      <c r="M77">
        <f>L$26</f>
        <v>0</v>
      </c>
      <c r="N77">
        <f>L$27</f>
        <v>0</v>
      </c>
      <c r="O77">
        <f>L$28</f>
        <v>0</v>
      </c>
    </row>
    <row r="80" spans="1:15" x14ac:dyDescent="0.25">
      <c r="A80" s="20" t="s">
        <v>108</v>
      </c>
    </row>
    <row r="81" spans="1:17" x14ac:dyDescent="0.25">
      <c r="A81" s="3" t="s">
        <v>1</v>
      </c>
      <c r="B81" s="3" t="s">
        <v>110</v>
      </c>
      <c r="C81" s="3" t="str">
        <f>_xlfn.CONCAT($A15," ",$B15)</f>
        <v>Sab 8</v>
      </c>
      <c r="D81" s="3" t="str">
        <f>_xlfn.CONCAT($A16," ",$B16)</f>
        <v>Dom 9</v>
      </c>
      <c r="E81" s="3" t="str">
        <f>_xlfn.CONCAT($A17," ",$B17)</f>
        <v>Lun 10</v>
      </c>
      <c r="F81" s="3" t="str">
        <f>_xlfn.CONCAT($A18," ",$B18)</f>
        <v>Mar 11</v>
      </c>
      <c r="G81" s="3" t="str">
        <f>_xlfn.CONCAT($A19," ",$B19)</f>
        <v>Mie 12</v>
      </c>
      <c r="H81" s="3" t="str">
        <f>_xlfn.CONCAT($A20," ",$B20)</f>
        <v>Jue 13</v>
      </c>
      <c r="I81" s="3" t="str">
        <f>_xlfn.CONCAT($A21," ",$B21)</f>
        <v>Vie 14</v>
      </c>
      <c r="J81" s="3" t="str">
        <f>_xlfn.CONCAT($A22," ",$B22)</f>
        <v>Sab 15</v>
      </c>
      <c r="K81" s="3" t="str">
        <f>_xlfn.CONCAT($A23," ",$B23)</f>
        <v>Dom 16</v>
      </c>
      <c r="L81" s="3" t="str">
        <f>_xlfn.CONCAT($A24," ",$B24)</f>
        <v>Lun 17</v>
      </c>
      <c r="M81" s="3" t="str">
        <f>_xlfn.CONCAT($A25," ",$B25)</f>
        <v>Mar 18</v>
      </c>
      <c r="N81" s="3" t="str">
        <f>_xlfn.CONCAT($A26," ",$B26)</f>
        <v>Mie 19</v>
      </c>
      <c r="O81" s="3" t="str">
        <f>_xlfn.CONCAT($A27," ",$B27)</f>
        <v>Jue 20</v>
      </c>
      <c r="P81" s="3" t="str">
        <f>_xlfn.CONCAT($A28," ",$B28)</f>
        <v>Vie 21</v>
      </c>
      <c r="Q81" s="3" t="s">
        <v>26</v>
      </c>
    </row>
    <row r="82" spans="1:17" x14ac:dyDescent="0.25">
      <c r="A82" s="5" t="str">
        <f>C$13</f>
        <v>Diego Campos</v>
      </c>
      <c r="B82" s="5" t="s">
        <v>0</v>
      </c>
      <c r="C82" s="5">
        <f>C$15</f>
        <v>0</v>
      </c>
      <c r="D82" s="5">
        <f>C$16</f>
        <v>0</v>
      </c>
      <c r="E82" s="5">
        <f>C$17</f>
        <v>0</v>
      </c>
      <c r="F82" s="5">
        <f>C$18</f>
        <v>0</v>
      </c>
      <c r="G82" s="5">
        <f>C$19</f>
        <v>0</v>
      </c>
      <c r="H82" s="5">
        <f>C$20</f>
        <v>0</v>
      </c>
      <c r="I82" s="5">
        <f>C$21</f>
        <v>0</v>
      </c>
      <c r="J82" s="5">
        <f>C$22</f>
        <v>0</v>
      </c>
      <c r="K82" s="5">
        <f>C$23</f>
        <v>0</v>
      </c>
      <c r="L82" s="5">
        <f>C$24</f>
        <v>0</v>
      </c>
      <c r="M82" s="5">
        <f>C$25</f>
        <v>0</v>
      </c>
      <c r="N82" s="5">
        <f>C$26</f>
        <v>0</v>
      </c>
      <c r="O82" s="5">
        <f>C$27</f>
        <v>0</v>
      </c>
      <c r="P82" s="5">
        <f>C$27</f>
        <v>0</v>
      </c>
      <c r="Q82" s="5">
        <f>SUM(C82:P82)</f>
        <v>0</v>
      </c>
    </row>
    <row r="83" spans="1:17" x14ac:dyDescent="0.25">
      <c r="A83" s="7"/>
      <c r="B83" s="7" t="s">
        <v>109</v>
      </c>
      <c r="C83" s="7">
        <f>D$15</f>
        <v>0</v>
      </c>
      <c r="D83" s="7">
        <f>D$16</f>
        <v>0</v>
      </c>
      <c r="E83" s="7">
        <f>D$17</f>
        <v>0</v>
      </c>
      <c r="F83" s="7">
        <f>D$18</f>
        <v>0</v>
      </c>
      <c r="G83" s="7">
        <f>D$19</f>
        <v>0</v>
      </c>
      <c r="H83" s="7">
        <f>D$20</f>
        <v>0</v>
      </c>
      <c r="I83" s="7">
        <f>D$21</f>
        <v>0</v>
      </c>
      <c r="J83" s="7">
        <f>D$22</f>
        <v>0</v>
      </c>
      <c r="K83" s="7">
        <f>D$23</f>
        <v>0</v>
      </c>
      <c r="L83" s="7">
        <f>D$24</f>
        <v>0</v>
      </c>
      <c r="M83" s="7">
        <f>D$25</f>
        <v>0</v>
      </c>
      <c r="N83" s="7">
        <f>D$26</f>
        <v>0</v>
      </c>
      <c r="O83" s="7">
        <f>D$27</f>
        <v>0</v>
      </c>
      <c r="P83" s="7">
        <f>D$27</f>
        <v>0</v>
      </c>
      <c r="Q83" s="7">
        <f t="shared" ref="Q83:Q91" si="10">SUM(C83:P83)</f>
        <v>0</v>
      </c>
    </row>
    <row r="84" spans="1:17" x14ac:dyDescent="0.25">
      <c r="A84" s="5" t="str">
        <f>F$13</f>
        <v>Diego Marchetti</v>
      </c>
      <c r="B84" s="5" t="s">
        <v>0</v>
      </c>
      <c r="C84" s="5">
        <f>F$15</f>
        <v>0</v>
      </c>
      <c r="D84" s="5">
        <f>F$16</f>
        <v>0</v>
      </c>
      <c r="E84" s="5">
        <f>F$17</f>
        <v>0</v>
      </c>
      <c r="F84" s="5">
        <f>F$18</f>
        <v>0</v>
      </c>
      <c r="G84" s="5">
        <f>F$19</f>
        <v>0</v>
      </c>
      <c r="H84" s="5">
        <f>F$20</f>
        <v>0</v>
      </c>
      <c r="I84" s="5">
        <f>F$21</f>
        <v>0</v>
      </c>
      <c r="J84" s="5">
        <f>F$22</f>
        <v>0</v>
      </c>
      <c r="K84" s="5">
        <f>F$23</f>
        <v>0</v>
      </c>
      <c r="L84" s="5">
        <f>F$24</f>
        <v>0</v>
      </c>
      <c r="M84" s="5">
        <f>F$25</f>
        <v>0</v>
      </c>
      <c r="N84" s="5">
        <f>F$26</f>
        <v>0</v>
      </c>
      <c r="O84" s="5">
        <f>F$27</f>
        <v>0</v>
      </c>
      <c r="P84" s="5">
        <f>F$27</f>
        <v>0</v>
      </c>
      <c r="Q84" s="5">
        <f t="shared" si="10"/>
        <v>0</v>
      </c>
    </row>
    <row r="85" spans="1:17" x14ac:dyDescent="0.25">
      <c r="A85" s="7"/>
      <c r="B85" s="7" t="s">
        <v>109</v>
      </c>
      <c r="C85" s="7">
        <f>G$15</f>
        <v>0</v>
      </c>
      <c r="D85" s="7">
        <f>G$16</f>
        <v>0</v>
      </c>
      <c r="E85" s="7">
        <f>G$17</f>
        <v>0</v>
      </c>
      <c r="F85" s="7">
        <f>G$18</f>
        <v>0</v>
      </c>
      <c r="G85" s="7">
        <f>G$19</f>
        <v>0</v>
      </c>
      <c r="H85" s="7">
        <f>G$20</f>
        <v>0</v>
      </c>
      <c r="I85" s="7">
        <f>G$21</f>
        <v>0</v>
      </c>
      <c r="J85" s="7">
        <f>G$22</f>
        <v>0</v>
      </c>
      <c r="K85" s="7">
        <f>G$23</f>
        <v>0</v>
      </c>
      <c r="L85" s="7">
        <f>G$24</f>
        <v>0</v>
      </c>
      <c r="M85" s="7">
        <f>G$25</f>
        <v>0</v>
      </c>
      <c r="N85" s="7">
        <f>G$26</f>
        <v>0</v>
      </c>
      <c r="O85" s="7">
        <f>G$27</f>
        <v>0</v>
      </c>
      <c r="P85" s="7">
        <f>G$27</f>
        <v>0</v>
      </c>
      <c r="Q85" s="7">
        <f t="shared" si="10"/>
        <v>0</v>
      </c>
    </row>
    <row r="86" spans="1:17" x14ac:dyDescent="0.25">
      <c r="A86" s="5" t="str">
        <f>I$13</f>
        <v>Franco Luna</v>
      </c>
      <c r="B86" s="5" t="s">
        <v>0</v>
      </c>
      <c r="C86" s="5">
        <f>I$15</f>
        <v>0</v>
      </c>
      <c r="D86" s="5">
        <f>I$16</f>
        <v>0</v>
      </c>
      <c r="E86" s="5">
        <f>I$17</f>
        <v>0</v>
      </c>
      <c r="F86" s="5">
        <f>I$18</f>
        <v>0</v>
      </c>
      <c r="G86" s="5">
        <f>I$19</f>
        <v>0</v>
      </c>
      <c r="H86" s="5">
        <f>I$20</f>
        <v>0</v>
      </c>
      <c r="I86" s="5">
        <f>I$21</f>
        <v>0</v>
      </c>
      <c r="J86" s="5">
        <f>I$22</f>
        <v>0</v>
      </c>
      <c r="K86" s="5">
        <f>I$23</f>
        <v>0</v>
      </c>
      <c r="L86" s="5">
        <f>I$24</f>
        <v>0</v>
      </c>
      <c r="M86" s="5">
        <f>I$25</f>
        <v>0</v>
      </c>
      <c r="N86" s="5">
        <f>I$26</f>
        <v>0</v>
      </c>
      <c r="O86" s="5">
        <f>I$27</f>
        <v>0</v>
      </c>
      <c r="P86" s="5">
        <f>I$27</f>
        <v>0</v>
      </c>
      <c r="Q86" s="5">
        <f t="shared" si="10"/>
        <v>0</v>
      </c>
    </row>
    <row r="87" spans="1:17" x14ac:dyDescent="0.25">
      <c r="A87" s="7"/>
      <c r="B87" s="7" t="s">
        <v>109</v>
      </c>
      <c r="C87" s="7">
        <f>J$15</f>
        <v>0</v>
      </c>
      <c r="D87" s="7">
        <f>J$16</f>
        <v>0</v>
      </c>
      <c r="E87" s="7">
        <f>J$17</f>
        <v>0</v>
      </c>
      <c r="F87" s="7">
        <f>J$18</f>
        <v>0</v>
      </c>
      <c r="G87" s="7">
        <f>J$19</f>
        <v>0</v>
      </c>
      <c r="H87" s="7">
        <f>J$20</f>
        <v>0</v>
      </c>
      <c r="I87" s="7">
        <f>J$21</f>
        <v>0</v>
      </c>
      <c r="J87" s="7">
        <f>J$22</f>
        <v>0</v>
      </c>
      <c r="K87" s="7">
        <f>J$23</f>
        <v>0</v>
      </c>
      <c r="L87" s="7">
        <f>J$24</f>
        <v>0</v>
      </c>
      <c r="M87" s="7">
        <f>J$25</f>
        <v>0</v>
      </c>
      <c r="N87" s="7">
        <f>J$26</f>
        <v>0</v>
      </c>
      <c r="O87" s="7">
        <f>J$27</f>
        <v>0</v>
      </c>
      <c r="P87" s="7">
        <f>J$27</f>
        <v>0</v>
      </c>
      <c r="Q87" s="7">
        <f t="shared" si="10"/>
        <v>0</v>
      </c>
    </row>
    <row r="88" spans="1:17" x14ac:dyDescent="0.25">
      <c r="A88" s="5" t="str">
        <f>L$13</f>
        <v>Marcos Tavorda</v>
      </c>
      <c r="B88" s="5" t="s">
        <v>0</v>
      </c>
      <c r="C88" s="5">
        <f>L$15</f>
        <v>0</v>
      </c>
      <c r="D88" s="5">
        <f>L$16</f>
        <v>0</v>
      </c>
      <c r="E88" s="5">
        <f>L$17</f>
        <v>0</v>
      </c>
      <c r="F88" s="5">
        <f>L$18</f>
        <v>0</v>
      </c>
      <c r="G88" s="5">
        <f>L$19</f>
        <v>0</v>
      </c>
      <c r="H88" s="5">
        <f>L$20</f>
        <v>0</v>
      </c>
      <c r="I88" s="5">
        <f>L$21</f>
        <v>0</v>
      </c>
      <c r="J88" s="5">
        <f>L$22</f>
        <v>0</v>
      </c>
      <c r="K88" s="5">
        <f>L$23</f>
        <v>0</v>
      </c>
      <c r="L88" s="5">
        <f>L$24</f>
        <v>0</v>
      </c>
      <c r="M88" s="5">
        <f>L$25</f>
        <v>0</v>
      </c>
      <c r="N88" s="5">
        <f>L$26</f>
        <v>0</v>
      </c>
      <c r="O88" s="5">
        <f>L$27</f>
        <v>0</v>
      </c>
      <c r="P88" s="5">
        <f>L$27</f>
        <v>0</v>
      </c>
      <c r="Q88" s="5">
        <f t="shared" si="10"/>
        <v>0</v>
      </c>
    </row>
    <row r="89" spans="1:17" x14ac:dyDescent="0.25">
      <c r="A89" s="7"/>
      <c r="B89" s="7" t="s">
        <v>109</v>
      </c>
      <c r="C89" s="7">
        <f>M$15</f>
        <v>0</v>
      </c>
      <c r="D89" s="7">
        <f>M$16</f>
        <v>0</v>
      </c>
      <c r="E89" s="7">
        <f>M$17</f>
        <v>0</v>
      </c>
      <c r="F89" s="7">
        <f>M$18</f>
        <v>0</v>
      </c>
      <c r="G89" s="7">
        <f>M$19</f>
        <v>0</v>
      </c>
      <c r="H89" s="7">
        <f>M$20</f>
        <v>0</v>
      </c>
      <c r="I89" s="7">
        <f>M$21</f>
        <v>0</v>
      </c>
      <c r="J89" s="7">
        <f>M$22</f>
        <v>0</v>
      </c>
      <c r="K89" s="7">
        <f>M$23</f>
        <v>0</v>
      </c>
      <c r="L89" s="7">
        <f>M$24</f>
        <v>0</v>
      </c>
      <c r="M89" s="7">
        <f>M$25</f>
        <v>0</v>
      </c>
      <c r="N89" s="7">
        <f>M$26</f>
        <v>0</v>
      </c>
      <c r="O89" s="7">
        <f>M$27</f>
        <v>0</v>
      </c>
      <c r="P89" s="7">
        <f>M$27</f>
        <v>0</v>
      </c>
      <c r="Q89" s="7">
        <f t="shared" si="10"/>
        <v>0</v>
      </c>
    </row>
    <row r="90" spans="1:17" x14ac:dyDescent="0.25">
      <c r="A90" s="5" t="s">
        <v>26</v>
      </c>
      <c r="B90" s="5" t="s">
        <v>0</v>
      </c>
      <c r="C90" s="5">
        <f>SUM(C82,C84,C86,C88)</f>
        <v>0</v>
      </c>
      <c r="D90" s="5">
        <f>SUM(D82,D84,D86,D88)</f>
        <v>0</v>
      </c>
      <c r="E90" s="5">
        <f t="shared" ref="E90:P91" si="11">SUM(E82,E84,E86,E88)</f>
        <v>0</v>
      </c>
      <c r="F90" s="5">
        <f t="shared" si="11"/>
        <v>0</v>
      </c>
      <c r="G90" s="5">
        <f t="shared" si="11"/>
        <v>0</v>
      </c>
      <c r="H90" s="5">
        <f t="shared" si="11"/>
        <v>0</v>
      </c>
      <c r="I90" s="5">
        <f t="shared" si="11"/>
        <v>0</v>
      </c>
      <c r="J90" s="5">
        <f t="shared" si="11"/>
        <v>0</v>
      </c>
      <c r="K90" s="5">
        <f t="shared" si="11"/>
        <v>0</v>
      </c>
      <c r="L90" s="5">
        <f t="shared" si="11"/>
        <v>0</v>
      </c>
      <c r="M90" s="5">
        <f t="shared" si="11"/>
        <v>0</v>
      </c>
      <c r="N90" s="5">
        <f t="shared" si="11"/>
        <v>0</v>
      </c>
      <c r="O90" s="5">
        <f t="shared" si="11"/>
        <v>0</v>
      </c>
      <c r="P90" s="5">
        <f t="shared" si="11"/>
        <v>0</v>
      </c>
      <c r="Q90" s="5">
        <f t="shared" si="10"/>
        <v>0</v>
      </c>
    </row>
    <row r="91" spans="1:17" x14ac:dyDescent="0.25">
      <c r="A91" s="7"/>
      <c r="B91" s="7" t="s">
        <v>109</v>
      </c>
      <c r="C91" s="7">
        <f>SUM(C83,C85,C87,C89)</f>
        <v>0</v>
      </c>
      <c r="D91" s="7">
        <f>SUM(D83,D85,D87,D89)</f>
        <v>0</v>
      </c>
      <c r="E91" s="7">
        <f t="shared" si="11"/>
        <v>0</v>
      </c>
      <c r="F91" s="7">
        <f t="shared" si="11"/>
        <v>0</v>
      </c>
      <c r="G91" s="7">
        <f t="shared" si="11"/>
        <v>0</v>
      </c>
      <c r="H91" s="7">
        <f t="shared" si="11"/>
        <v>0</v>
      </c>
      <c r="I91" s="7">
        <f t="shared" si="11"/>
        <v>0</v>
      </c>
      <c r="J91" s="7">
        <f t="shared" si="11"/>
        <v>0</v>
      </c>
      <c r="K91" s="7">
        <f t="shared" si="11"/>
        <v>0</v>
      </c>
      <c r="L91" s="7">
        <f t="shared" si="11"/>
        <v>0</v>
      </c>
      <c r="M91" s="7">
        <f t="shared" si="11"/>
        <v>0</v>
      </c>
      <c r="N91" s="7">
        <f t="shared" si="11"/>
        <v>0</v>
      </c>
      <c r="O91" s="7">
        <f t="shared" si="11"/>
        <v>0</v>
      </c>
      <c r="P91" s="7">
        <f t="shared" si="11"/>
        <v>0</v>
      </c>
      <c r="Q91" s="7">
        <f t="shared" si="10"/>
        <v>0</v>
      </c>
    </row>
    <row r="95" spans="1:17" x14ac:dyDescent="0.25">
      <c r="A95" s="20" t="s">
        <v>111</v>
      </c>
    </row>
  </sheetData>
  <mergeCells count="13">
    <mergeCell ref="B3:F3"/>
    <mergeCell ref="B2:F2"/>
    <mergeCell ref="O13:P13"/>
    <mergeCell ref="B9:F9"/>
    <mergeCell ref="B8:F8"/>
    <mergeCell ref="B7:F7"/>
    <mergeCell ref="B6:F6"/>
    <mergeCell ref="B5:F5"/>
    <mergeCell ref="B4:F4"/>
    <mergeCell ref="C13:E13"/>
    <mergeCell ref="F13:H13"/>
    <mergeCell ref="I13:K13"/>
    <mergeCell ref="L13:N13"/>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18505AD9-3D7C-460C-AC53-9F438725578D}">
          <x14:formula1>
            <xm:f>Backlog!$J$2:$J$7</xm:f>
          </x14:formula1>
          <xm:sqref>H15:H29 E15:E29 K15:K29 N15:N29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0F949-6F50-4577-8F6A-6DC43E8B7208}">
  <dimension ref="A1:R95"/>
  <sheetViews>
    <sheetView tabSelected="1" workbookViewId="0">
      <selection activeCell="G63" sqref="G63"/>
    </sheetView>
  </sheetViews>
  <sheetFormatPr baseColWidth="10" defaultRowHeight="15" x14ac:dyDescent="0.25"/>
  <cols>
    <col min="1" max="1" width="16.42578125" customWidth="1"/>
    <col min="2" max="2" width="20.140625" customWidth="1"/>
    <col min="3" max="3" width="11.85546875" bestFit="1" customWidth="1"/>
    <col min="16" max="16" width="29.42578125" customWidth="1"/>
    <col min="18" max="18" width="11.85546875" bestFit="1" customWidth="1"/>
  </cols>
  <sheetData>
    <row r="1" spans="1:18" x14ac:dyDescent="0.25">
      <c r="A1" t="s">
        <v>115</v>
      </c>
    </row>
    <row r="2" spans="1:18" ht="30" x14ac:dyDescent="0.25">
      <c r="A2" s="25" t="s">
        <v>103</v>
      </c>
      <c r="B2" s="60">
        <v>10</v>
      </c>
      <c r="C2" s="61"/>
      <c r="D2" s="61"/>
      <c r="E2" s="61"/>
      <c r="F2" s="62"/>
    </row>
    <row r="3" spans="1:18" x14ac:dyDescent="0.25">
      <c r="A3" s="26" t="s">
        <v>35</v>
      </c>
      <c r="B3" s="35">
        <v>43387</v>
      </c>
      <c r="C3" s="36"/>
      <c r="D3" s="36"/>
      <c r="E3" s="36"/>
      <c r="F3" s="37"/>
    </row>
    <row r="4" spans="1:18" ht="30" x14ac:dyDescent="0.25">
      <c r="A4" s="25" t="s">
        <v>34</v>
      </c>
      <c r="B4" s="54">
        <v>43400</v>
      </c>
      <c r="C4" s="55"/>
      <c r="D4" s="55"/>
      <c r="E4" s="55"/>
      <c r="F4" s="56"/>
    </row>
    <row r="5" spans="1:18" x14ac:dyDescent="0.25">
      <c r="A5" s="26" t="s">
        <v>98</v>
      </c>
      <c r="B5" s="48" t="str">
        <f>IF(AND(B3&gt;0,B4&gt;0),_xlfn.CONCAT(ROUND((B4-B3)/7,0)," Semanas"),"")</f>
        <v>2 Semanas</v>
      </c>
      <c r="C5" s="49"/>
      <c r="D5" s="49"/>
      <c r="E5" s="49"/>
      <c r="F5" s="50"/>
    </row>
    <row r="6" spans="1:18" ht="30" x14ac:dyDescent="0.25">
      <c r="A6" s="25" t="s">
        <v>100</v>
      </c>
      <c r="B6" s="51" t="str">
        <f>IF(B2="","",_xlfn.CONCAT(SUMIF(Backlog!F2:F58,'Sprint 10'!B2,Backlog!E2:E58)," SP"))</f>
        <v>47 SP</v>
      </c>
      <c r="C6" s="52"/>
      <c r="D6" s="52"/>
      <c r="E6" s="52"/>
      <c r="F6" s="53"/>
    </row>
    <row r="7" spans="1:18" ht="30" x14ac:dyDescent="0.25">
      <c r="A7" s="26" t="s">
        <v>101</v>
      </c>
      <c r="B7" s="48" t="str">
        <f>IF(O29&gt;0,CONCATENATE(O29," hs"),"")</f>
        <v>108 hs</v>
      </c>
      <c r="C7" s="49"/>
      <c r="D7" s="49"/>
      <c r="E7" s="49"/>
      <c r="F7" s="50"/>
    </row>
    <row r="8" spans="1:18" ht="111.75" customHeight="1" x14ac:dyDescent="0.25">
      <c r="A8" s="25" t="s">
        <v>99</v>
      </c>
      <c r="B8" s="45" t="s">
        <v>113</v>
      </c>
      <c r="C8" s="46"/>
      <c r="D8" s="46"/>
      <c r="E8" s="46"/>
      <c r="F8" s="47"/>
    </row>
    <row r="9" spans="1:18" ht="93.75" customHeight="1" x14ac:dyDescent="0.25">
      <c r="A9" s="26" t="s">
        <v>102</v>
      </c>
      <c r="B9" s="42" t="s">
        <v>104</v>
      </c>
      <c r="C9" s="43"/>
      <c r="D9" s="43"/>
      <c r="E9" s="43"/>
      <c r="F9" s="44"/>
    </row>
    <row r="10" spans="1:18" x14ac:dyDescent="0.25">
      <c r="A10" s="2"/>
      <c r="B10" s="15"/>
    </row>
    <row r="11" spans="1:18" x14ac:dyDescent="0.25">
      <c r="A11" s="2"/>
    </row>
    <row r="12" spans="1:18" ht="15.75" thickBot="1" x14ac:dyDescent="0.3">
      <c r="A12" s="22" t="s">
        <v>22</v>
      </c>
      <c r="B12" s="22"/>
      <c r="C12" s="22"/>
      <c r="D12" s="22"/>
      <c r="E12" s="22"/>
      <c r="F12" s="22"/>
      <c r="G12" s="22"/>
      <c r="H12" s="22"/>
      <c r="I12" s="22"/>
      <c r="J12" s="22"/>
      <c r="K12" s="22"/>
      <c r="L12" s="22"/>
      <c r="M12" s="22"/>
      <c r="N12" s="22"/>
    </row>
    <row r="13" spans="1:18" x14ac:dyDescent="0.25">
      <c r="A13" t="s">
        <v>33</v>
      </c>
      <c r="B13">
        <v>2018</v>
      </c>
      <c r="C13" s="57" t="s">
        <v>2</v>
      </c>
      <c r="D13" s="58"/>
      <c r="E13" s="59"/>
      <c r="F13" s="57" t="s">
        <v>3</v>
      </c>
      <c r="G13" s="58"/>
      <c r="H13" s="59"/>
      <c r="I13" s="57" t="s">
        <v>4</v>
      </c>
      <c r="J13" s="58"/>
      <c r="K13" s="59"/>
      <c r="L13" s="57" t="s">
        <v>5</v>
      </c>
      <c r="M13" s="58"/>
      <c r="N13" s="59"/>
      <c r="O13" s="41" t="s">
        <v>112</v>
      </c>
      <c r="P13" s="41"/>
      <c r="Q13" t="s">
        <v>22</v>
      </c>
      <c r="R13" t="s">
        <v>114</v>
      </c>
    </row>
    <row r="14" spans="1:18" x14ac:dyDescent="0.25">
      <c r="A14" t="s">
        <v>14</v>
      </c>
      <c r="B14" t="s">
        <v>15</v>
      </c>
      <c r="C14" s="29" t="s">
        <v>23</v>
      </c>
      <c r="D14" s="28" t="s">
        <v>24</v>
      </c>
      <c r="E14" s="30" t="s">
        <v>25</v>
      </c>
      <c r="F14" s="29" t="s">
        <v>23</v>
      </c>
      <c r="G14" s="28" t="s">
        <v>24</v>
      </c>
      <c r="H14" s="30" t="s">
        <v>25</v>
      </c>
      <c r="I14" s="29" t="s">
        <v>23</v>
      </c>
      <c r="J14" s="28" t="s">
        <v>24</v>
      </c>
      <c r="K14" s="30" t="s">
        <v>25</v>
      </c>
      <c r="L14" s="29" t="s">
        <v>23</v>
      </c>
      <c r="M14" s="28" t="s">
        <v>24</v>
      </c>
      <c r="N14" s="30" t="s">
        <v>25</v>
      </c>
      <c r="O14" t="s">
        <v>23</v>
      </c>
      <c r="P14" t="s">
        <v>24</v>
      </c>
      <c r="Q14">
        <f>Q29</f>
        <v>108</v>
      </c>
      <c r="R14">
        <f>R29</f>
        <v>108</v>
      </c>
    </row>
    <row r="15" spans="1:18" x14ac:dyDescent="0.25">
      <c r="A15" t="s">
        <v>16</v>
      </c>
      <c r="B15">
        <v>14</v>
      </c>
      <c r="C15" s="29">
        <v>1</v>
      </c>
      <c r="D15" s="28"/>
      <c r="E15" s="30"/>
      <c r="F15" s="29">
        <v>1</v>
      </c>
      <c r="G15" s="28">
        <v>1</v>
      </c>
      <c r="H15" s="30" t="s">
        <v>10</v>
      </c>
      <c r="I15" s="29">
        <v>2</v>
      </c>
      <c r="J15" s="28">
        <v>2</v>
      </c>
      <c r="K15" s="30" t="s">
        <v>10</v>
      </c>
      <c r="L15" s="29">
        <v>2</v>
      </c>
      <c r="M15" s="28">
        <v>2</v>
      </c>
      <c r="N15" s="30" t="s">
        <v>10</v>
      </c>
      <c r="O15">
        <f>C15+F15+I15+L15</f>
        <v>6</v>
      </c>
      <c r="P15">
        <f>D15+G15+J15+M15</f>
        <v>5</v>
      </c>
      <c r="Q15">
        <f>Q14-O15</f>
        <v>102</v>
      </c>
      <c r="R15">
        <f>R14-P15</f>
        <v>103</v>
      </c>
    </row>
    <row r="16" spans="1:18" x14ac:dyDescent="0.25">
      <c r="A16" t="s">
        <v>17</v>
      </c>
      <c r="B16">
        <v>15</v>
      </c>
      <c r="C16" s="29"/>
      <c r="D16" s="28"/>
      <c r="E16" s="30"/>
      <c r="F16" s="29">
        <v>1</v>
      </c>
      <c r="G16" s="28">
        <v>1</v>
      </c>
      <c r="H16" s="30" t="s">
        <v>10</v>
      </c>
      <c r="I16" s="29">
        <v>3</v>
      </c>
      <c r="J16" s="28">
        <v>3</v>
      </c>
      <c r="K16" s="30" t="s">
        <v>9</v>
      </c>
      <c r="L16" s="29">
        <v>2</v>
      </c>
      <c r="M16" s="28">
        <v>2</v>
      </c>
      <c r="N16" s="30" t="s">
        <v>9</v>
      </c>
      <c r="O16">
        <f t="shared" ref="O16:O28" si="0">C16+F16+I16+L16</f>
        <v>6</v>
      </c>
      <c r="P16">
        <f t="shared" ref="P16:P28" si="1">D16+G16+J16+M16</f>
        <v>6</v>
      </c>
      <c r="Q16">
        <f t="shared" ref="Q16:Q28" si="2">Q15-O16</f>
        <v>96</v>
      </c>
      <c r="R16">
        <f t="shared" ref="R16:R27" si="3">R15-P16</f>
        <v>97</v>
      </c>
    </row>
    <row r="17" spans="1:18" x14ac:dyDescent="0.25">
      <c r="A17" t="s">
        <v>13</v>
      </c>
      <c r="B17">
        <v>16</v>
      </c>
      <c r="C17" s="29">
        <v>3</v>
      </c>
      <c r="D17" s="28">
        <v>4</v>
      </c>
      <c r="E17" s="30" t="s">
        <v>9</v>
      </c>
      <c r="F17" s="29">
        <v>3</v>
      </c>
      <c r="G17" s="28">
        <v>3</v>
      </c>
      <c r="H17" s="30" t="s">
        <v>9</v>
      </c>
      <c r="I17" s="29">
        <v>3</v>
      </c>
      <c r="J17" s="28">
        <v>2</v>
      </c>
      <c r="K17" s="30" t="s">
        <v>8</v>
      </c>
      <c r="L17" s="29">
        <v>3</v>
      </c>
      <c r="M17" s="28">
        <v>4</v>
      </c>
      <c r="N17" s="30" t="s">
        <v>8</v>
      </c>
      <c r="O17">
        <f t="shared" si="0"/>
        <v>12</v>
      </c>
      <c r="P17">
        <f t="shared" si="1"/>
        <v>13</v>
      </c>
      <c r="Q17">
        <f t="shared" si="2"/>
        <v>84</v>
      </c>
      <c r="R17">
        <f t="shared" si="3"/>
        <v>84</v>
      </c>
    </row>
    <row r="18" spans="1:18" x14ac:dyDescent="0.25">
      <c r="A18" t="s">
        <v>18</v>
      </c>
      <c r="B18">
        <v>17</v>
      </c>
      <c r="C18" s="29">
        <v>4</v>
      </c>
      <c r="D18" s="28">
        <v>4</v>
      </c>
      <c r="E18" s="30" t="s">
        <v>11</v>
      </c>
      <c r="F18" s="29">
        <v>1</v>
      </c>
      <c r="G18" s="28">
        <v>1</v>
      </c>
      <c r="H18" s="30" t="s">
        <v>10</v>
      </c>
      <c r="I18" s="29">
        <v>2</v>
      </c>
      <c r="J18" s="28">
        <v>2</v>
      </c>
      <c r="K18" s="30" t="s">
        <v>12</v>
      </c>
      <c r="L18" s="29"/>
      <c r="M18" s="28"/>
      <c r="N18" s="30"/>
      <c r="O18">
        <f t="shared" si="0"/>
        <v>7</v>
      </c>
      <c r="P18">
        <f t="shared" si="1"/>
        <v>7</v>
      </c>
      <c r="Q18">
        <f t="shared" si="2"/>
        <v>77</v>
      </c>
      <c r="R18">
        <f t="shared" si="3"/>
        <v>77</v>
      </c>
    </row>
    <row r="19" spans="1:18" x14ac:dyDescent="0.25">
      <c r="A19" t="s">
        <v>19</v>
      </c>
      <c r="B19">
        <v>18</v>
      </c>
      <c r="C19" s="29"/>
      <c r="D19" s="28"/>
      <c r="E19" s="30"/>
      <c r="F19" s="29"/>
      <c r="G19" s="28"/>
      <c r="H19" s="30"/>
      <c r="I19" s="29">
        <v>2</v>
      </c>
      <c r="J19" s="28">
        <v>2</v>
      </c>
      <c r="K19" s="30" t="s">
        <v>9</v>
      </c>
      <c r="L19" s="29"/>
      <c r="M19" s="28"/>
      <c r="N19" s="30"/>
      <c r="O19">
        <f t="shared" si="0"/>
        <v>2</v>
      </c>
      <c r="P19">
        <f t="shared" si="1"/>
        <v>2</v>
      </c>
      <c r="Q19">
        <f t="shared" si="2"/>
        <v>75</v>
      </c>
      <c r="R19">
        <f t="shared" si="3"/>
        <v>75</v>
      </c>
    </row>
    <row r="20" spans="1:18" x14ac:dyDescent="0.25">
      <c r="A20" t="s">
        <v>20</v>
      </c>
      <c r="B20">
        <v>19</v>
      </c>
      <c r="C20" s="29"/>
      <c r="D20" s="28"/>
      <c r="E20" s="30"/>
      <c r="F20" s="29">
        <v>2</v>
      </c>
      <c r="G20" s="28">
        <v>2</v>
      </c>
      <c r="H20" s="30" t="s">
        <v>8</v>
      </c>
      <c r="I20" s="29"/>
      <c r="J20" s="28"/>
      <c r="K20" s="30"/>
      <c r="L20" s="29"/>
      <c r="M20" s="28"/>
      <c r="N20" s="30"/>
      <c r="O20">
        <f t="shared" si="0"/>
        <v>2</v>
      </c>
      <c r="P20">
        <f t="shared" si="1"/>
        <v>2</v>
      </c>
      <c r="Q20">
        <f t="shared" si="2"/>
        <v>73</v>
      </c>
      <c r="R20">
        <f t="shared" si="3"/>
        <v>73</v>
      </c>
    </row>
    <row r="21" spans="1:18" x14ac:dyDescent="0.25">
      <c r="A21" t="s">
        <v>21</v>
      </c>
      <c r="B21">
        <v>20</v>
      </c>
      <c r="C21" s="29">
        <v>4</v>
      </c>
      <c r="D21" s="28">
        <v>4</v>
      </c>
      <c r="E21" s="30" t="s">
        <v>11</v>
      </c>
      <c r="F21" s="29">
        <v>4</v>
      </c>
      <c r="G21" s="28">
        <v>4</v>
      </c>
      <c r="H21" s="30" t="s">
        <v>9</v>
      </c>
      <c r="I21" s="29">
        <v>4</v>
      </c>
      <c r="J21" s="28">
        <v>4</v>
      </c>
      <c r="K21" s="30" t="s">
        <v>9</v>
      </c>
      <c r="L21" s="29">
        <v>4</v>
      </c>
      <c r="M21" s="28">
        <v>4</v>
      </c>
      <c r="N21" s="30" t="s">
        <v>9</v>
      </c>
      <c r="O21">
        <f t="shared" si="0"/>
        <v>16</v>
      </c>
      <c r="P21">
        <f t="shared" si="1"/>
        <v>16</v>
      </c>
      <c r="Q21">
        <f t="shared" si="2"/>
        <v>57</v>
      </c>
      <c r="R21">
        <f t="shared" si="3"/>
        <v>57</v>
      </c>
    </row>
    <row r="22" spans="1:18" x14ac:dyDescent="0.25">
      <c r="A22" t="s">
        <v>16</v>
      </c>
      <c r="B22">
        <v>21</v>
      </c>
      <c r="C22" s="29"/>
      <c r="D22" s="28"/>
      <c r="E22" s="30"/>
      <c r="F22" s="29">
        <v>1</v>
      </c>
      <c r="G22" s="28">
        <v>1</v>
      </c>
      <c r="H22" s="30" t="s">
        <v>10</v>
      </c>
      <c r="I22" s="29"/>
      <c r="J22" s="28"/>
      <c r="K22" s="30"/>
      <c r="L22" s="29">
        <v>1</v>
      </c>
      <c r="M22" s="28">
        <v>1</v>
      </c>
      <c r="N22" s="30" t="s">
        <v>10</v>
      </c>
      <c r="O22">
        <f t="shared" si="0"/>
        <v>2</v>
      </c>
      <c r="P22">
        <f t="shared" si="1"/>
        <v>2</v>
      </c>
      <c r="Q22">
        <f t="shared" si="2"/>
        <v>55</v>
      </c>
      <c r="R22">
        <f t="shared" si="3"/>
        <v>55</v>
      </c>
    </row>
    <row r="23" spans="1:18" x14ac:dyDescent="0.25">
      <c r="A23" t="s">
        <v>17</v>
      </c>
      <c r="B23">
        <v>22</v>
      </c>
      <c r="C23" s="29"/>
      <c r="D23" s="28"/>
      <c r="E23" s="30"/>
      <c r="F23" s="29">
        <v>1</v>
      </c>
      <c r="G23" s="28">
        <v>1</v>
      </c>
      <c r="H23" s="30" t="s">
        <v>8</v>
      </c>
      <c r="I23" s="29">
        <v>3</v>
      </c>
      <c r="J23" s="28">
        <v>3</v>
      </c>
      <c r="K23" s="30" t="s">
        <v>9</v>
      </c>
      <c r="L23" s="29"/>
      <c r="M23" s="28"/>
      <c r="N23" s="30"/>
      <c r="O23">
        <f t="shared" si="0"/>
        <v>4</v>
      </c>
      <c r="P23">
        <f t="shared" si="1"/>
        <v>4</v>
      </c>
      <c r="Q23">
        <f t="shared" si="2"/>
        <v>51</v>
      </c>
      <c r="R23">
        <f t="shared" si="3"/>
        <v>51</v>
      </c>
    </row>
    <row r="24" spans="1:18" x14ac:dyDescent="0.25">
      <c r="A24" t="s">
        <v>13</v>
      </c>
      <c r="B24">
        <v>23</v>
      </c>
      <c r="C24" s="29">
        <v>3</v>
      </c>
      <c r="D24" s="28">
        <v>1</v>
      </c>
      <c r="E24" s="30" t="s">
        <v>10</v>
      </c>
      <c r="F24" s="29">
        <v>3</v>
      </c>
      <c r="G24" s="28">
        <v>4</v>
      </c>
      <c r="H24" s="30" t="s">
        <v>9</v>
      </c>
      <c r="I24" s="29">
        <v>3</v>
      </c>
      <c r="J24" s="28">
        <v>3</v>
      </c>
      <c r="K24" s="30" t="s">
        <v>9</v>
      </c>
      <c r="L24" s="29">
        <v>3</v>
      </c>
      <c r="M24" s="28">
        <v>3</v>
      </c>
      <c r="N24" s="30" t="s">
        <v>12</v>
      </c>
      <c r="O24">
        <f t="shared" si="0"/>
        <v>12</v>
      </c>
      <c r="P24">
        <f t="shared" si="1"/>
        <v>11</v>
      </c>
      <c r="Q24">
        <f t="shared" si="2"/>
        <v>39</v>
      </c>
      <c r="R24">
        <f t="shared" si="3"/>
        <v>40</v>
      </c>
    </row>
    <row r="25" spans="1:18" x14ac:dyDescent="0.25">
      <c r="A25" t="s">
        <v>18</v>
      </c>
      <c r="B25">
        <v>24</v>
      </c>
      <c r="C25" s="29">
        <v>4</v>
      </c>
      <c r="D25" s="28">
        <v>8</v>
      </c>
      <c r="E25" s="30" t="s">
        <v>9</v>
      </c>
      <c r="F25" s="29"/>
      <c r="G25" s="28"/>
      <c r="H25" s="30"/>
      <c r="I25" s="29"/>
      <c r="J25" s="28"/>
      <c r="K25" s="30"/>
      <c r="L25" s="29"/>
      <c r="M25" s="28"/>
      <c r="N25" s="30"/>
      <c r="O25">
        <f t="shared" si="0"/>
        <v>4</v>
      </c>
      <c r="P25">
        <f t="shared" si="1"/>
        <v>8</v>
      </c>
      <c r="Q25">
        <f t="shared" si="2"/>
        <v>35</v>
      </c>
      <c r="R25">
        <f t="shared" si="3"/>
        <v>32</v>
      </c>
    </row>
    <row r="26" spans="1:18" x14ac:dyDescent="0.25">
      <c r="A26" t="s">
        <v>19</v>
      </c>
      <c r="B26">
        <v>25</v>
      </c>
      <c r="C26" s="29"/>
      <c r="D26" s="28"/>
      <c r="E26" s="30"/>
      <c r="F26" s="29"/>
      <c r="G26" s="28"/>
      <c r="H26" s="30"/>
      <c r="I26" s="29">
        <v>2</v>
      </c>
      <c r="J26" s="28">
        <v>2</v>
      </c>
      <c r="K26" s="30" t="s">
        <v>10</v>
      </c>
      <c r="L26" s="29"/>
      <c r="M26" s="28"/>
      <c r="N26" s="30"/>
      <c r="O26">
        <f t="shared" si="0"/>
        <v>2</v>
      </c>
      <c r="P26">
        <f t="shared" si="1"/>
        <v>2</v>
      </c>
      <c r="Q26">
        <f t="shared" si="2"/>
        <v>33</v>
      </c>
      <c r="R26">
        <f t="shared" si="3"/>
        <v>30</v>
      </c>
    </row>
    <row r="27" spans="1:18" x14ac:dyDescent="0.25">
      <c r="A27" t="s">
        <v>20</v>
      </c>
      <c r="B27">
        <v>26</v>
      </c>
      <c r="C27" s="29"/>
      <c r="D27" s="28"/>
      <c r="E27" s="30"/>
      <c r="F27" s="29">
        <v>2</v>
      </c>
      <c r="G27" s="28">
        <v>2</v>
      </c>
      <c r="H27" s="30" t="s">
        <v>8</v>
      </c>
      <c r="I27" s="29">
        <v>3</v>
      </c>
      <c r="J27" s="28">
        <v>3</v>
      </c>
      <c r="K27" s="30" t="s">
        <v>9</v>
      </c>
      <c r="L27" s="29">
        <v>4</v>
      </c>
      <c r="M27" s="28">
        <v>6</v>
      </c>
      <c r="N27" s="30" t="s">
        <v>9</v>
      </c>
      <c r="O27">
        <f t="shared" si="0"/>
        <v>9</v>
      </c>
      <c r="P27">
        <f t="shared" si="1"/>
        <v>11</v>
      </c>
      <c r="Q27">
        <f t="shared" si="2"/>
        <v>24</v>
      </c>
      <c r="R27">
        <f t="shared" si="3"/>
        <v>19</v>
      </c>
    </row>
    <row r="28" spans="1:18" ht="15.75" thickBot="1" x14ac:dyDescent="0.3">
      <c r="A28" t="s">
        <v>21</v>
      </c>
      <c r="B28">
        <v>27</v>
      </c>
      <c r="C28" s="31">
        <v>6</v>
      </c>
      <c r="D28" s="32">
        <v>6</v>
      </c>
      <c r="E28" s="33" t="s">
        <v>11</v>
      </c>
      <c r="F28" s="31">
        <v>6</v>
      </c>
      <c r="G28" s="32">
        <v>6</v>
      </c>
      <c r="H28" s="33" t="s">
        <v>9</v>
      </c>
      <c r="I28" s="31">
        <v>6</v>
      </c>
      <c r="J28" s="32">
        <v>4</v>
      </c>
      <c r="K28" s="33" t="s">
        <v>9</v>
      </c>
      <c r="L28" s="31">
        <v>6</v>
      </c>
      <c r="M28" s="32">
        <v>3</v>
      </c>
      <c r="N28" s="33" t="s">
        <v>10</v>
      </c>
      <c r="O28">
        <f t="shared" si="0"/>
        <v>24</v>
      </c>
      <c r="P28">
        <f t="shared" si="1"/>
        <v>19</v>
      </c>
      <c r="Q28">
        <f t="shared" si="2"/>
        <v>0</v>
      </c>
      <c r="R28">
        <f>R27-P28</f>
        <v>0</v>
      </c>
    </row>
    <row r="29" spans="1:18" x14ac:dyDescent="0.25">
      <c r="C29">
        <f>SUM(C15:C28)</f>
        <v>25</v>
      </c>
      <c r="D29">
        <f>SUM(D15:D28)</f>
        <v>27</v>
      </c>
      <c r="F29">
        <f>SUM(F15:F28)</f>
        <v>25</v>
      </c>
      <c r="G29">
        <f>SUM(G15:G28)</f>
        <v>26</v>
      </c>
      <c r="I29">
        <f>SUM(I15:I28)</f>
        <v>33</v>
      </c>
      <c r="J29">
        <f>SUM(J15:J28)</f>
        <v>30</v>
      </c>
      <c r="L29">
        <f>SUM(L15:L28)</f>
        <v>25</v>
      </c>
      <c r="M29">
        <f>SUM(M15:M28)</f>
        <v>25</v>
      </c>
      <c r="O29">
        <f>SUM(O15:O28)</f>
        <v>108</v>
      </c>
      <c r="P29">
        <f>SUM(P15:P28)</f>
        <v>108</v>
      </c>
      <c r="Q29">
        <f>C29+F29+I29+L29</f>
        <v>108</v>
      </c>
      <c r="R29">
        <f>D29+G29+J29+M29</f>
        <v>108</v>
      </c>
    </row>
    <row r="31" spans="1:18" ht="30" x14ac:dyDescent="0.25">
      <c r="D31" t="s">
        <v>25</v>
      </c>
      <c r="E31" t="s">
        <v>26</v>
      </c>
      <c r="G31" t="s">
        <v>25</v>
      </c>
      <c r="H31" t="s">
        <v>26</v>
      </c>
      <c r="J31" t="s">
        <v>25</v>
      </c>
      <c r="K31" t="s">
        <v>26</v>
      </c>
      <c r="M31" t="s">
        <v>25</v>
      </c>
      <c r="N31" t="s">
        <v>26</v>
      </c>
      <c r="P31" s="3" t="s">
        <v>29</v>
      </c>
      <c r="Q31" s="3" t="s">
        <v>27</v>
      </c>
      <c r="R31" s="4" t="s">
        <v>28</v>
      </c>
    </row>
    <row r="32" spans="1:18" x14ac:dyDescent="0.25">
      <c r="D32" t="str">
        <f>Backlog!$J$2</f>
        <v>Análisis</v>
      </c>
      <c r="E32">
        <f>SUMIF(E$15:E$28, D32, D$15:D$28)</f>
        <v>0</v>
      </c>
      <c r="G32" t="str">
        <f>Backlog!$J$2</f>
        <v>Análisis</v>
      </c>
      <c r="H32">
        <f>SUMIF(H$15:H$28, G32, G$15:G$28)</f>
        <v>0</v>
      </c>
      <c r="J32" t="str">
        <f>Backlog!$J$2</f>
        <v>Análisis</v>
      </c>
      <c r="K32">
        <f>SUMIF(K$15:K$28, J32, J$15:J$28)</f>
        <v>2</v>
      </c>
      <c r="M32" t="str">
        <f>Backlog!$J$2</f>
        <v>Análisis</v>
      </c>
      <c r="N32">
        <f>SUMIF(N$15:N$28, M32, M$15:M$28)</f>
        <v>3</v>
      </c>
      <c r="P32" s="5" t="str">
        <f>Backlog!$J$2</f>
        <v>Análisis</v>
      </c>
      <c r="Q32" s="5">
        <f t="shared" ref="Q32:Q37" si="4">E32+H32+K32+N32</f>
        <v>5</v>
      </c>
      <c r="R32" s="6">
        <f>IF(AND(Q32 &gt; 0,$Q$38 &gt; 0),((Q32/$Q$38)*100),0)</f>
        <v>4.6296296296296298</v>
      </c>
    </row>
    <row r="33" spans="1:18" x14ac:dyDescent="0.25">
      <c r="D33" t="str">
        <f>Backlog!$J$3</f>
        <v>Desarrollo</v>
      </c>
      <c r="E33">
        <f t="shared" ref="E33:E37" si="5">SUMIF(E$15:E$28, D33, D$15:D$28)</f>
        <v>12</v>
      </c>
      <c r="G33" t="str">
        <f>Backlog!$J$3</f>
        <v>Desarrollo</v>
      </c>
      <c r="H33">
        <f t="shared" ref="H33:H37" si="6">SUMIF(H$15:H$28, G33, G$15:G$28)</f>
        <v>17</v>
      </c>
      <c r="J33" t="str">
        <f>Backlog!$J$3</f>
        <v>Desarrollo</v>
      </c>
      <c r="K33">
        <f t="shared" ref="K33:K37" si="7">SUMIF(K$15:K$28, J33, J$15:J$28)</f>
        <v>22</v>
      </c>
      <c r="M33" t="str">
        <f>Backlog!$J$3</f>
        <v>Desarrollo</v>
      </c>
      <c r="N33">
        <f t="shared" ref="N33:N36" si="8">SUMIF(N$15:N$28, M33, M$15:M$28)</f>
        <v>12</v>
      </c>
      <c r="P33" s="7" t="str">
        <f>Backlog!$J$3</f>
        <v>Desarrollo</v>
      </c>
      <c r="Q33" s="7">
        <f t="shared" si="4"/>
        <v>63</v>
      </c>
      <c r="R33" s="34">
        <f t="shared" ref="R33:R36" si="9">IF(AND(Q33 &gt; 0,$Q$38 &gt; 0),((Q33/$Q$38)*100),0)</f>
        <v>58.333333333333336</v>
      </c>
    </row>
    <row r="34" spans="1:18" x14ac:dyDescent="0.25">
      <c r="D34" t="str">
        <f>Backlog!$J$4</f>
        <v>Diseño</v>
      </c>
      <c r="E34">
        <f t="shared" si="5"/>
        <v>14</v>
      </c>
      <c r="G34" t="str">
        <f>Backlog!$J$4</f>
        <v>Diseño</v>
      </c>
      <c r="H34">
        <f t="shared" si="6"/>
        <v>0</v>
      </c>
      <c r="J34" t="str">
        <f>Backlog!$J$4</f>
        <v>Diseño</v>
      </c>
      <c r="K34">
        <f t="shared" si="7"/>
        <v>0</v>
      </c>
      <c r="M34" t="str">
        <f>Backlog!$J$4</f>
        <v>Diseño</v>
      </c>
      <c r="N34">
        <f t="shared" si="8"/>
        <v>0</v>
      </c>
      <c r="P34" s="5" t="str">
        <f>Backlog!$J$4</f>
        <v>Diseño</v>
      </c>
      <c r="Q34" s="5">
        <f t="shared" si="4"/>
        <v>14</v>
      </c>
      <c r="R34" s="6">
        <f t="shared" si="9"/>
        <v>12.962962962962962</v>
      </c>
    </row>
    <row r="35" spans="1:18" x14ac:dyDescent="0.25">
      <c r="D35" t="str">
        <f>Backlog!$J$5</f>
        <v>Gestión</v>
      </c>
      <c r="E35">
        <f t="shared" si="5"/>
        <v>1</v>
      </c>
      <c r="G35" t="str">
        <f>Backlog!$J$5</f>
        <v>Gestión</v>
      </c>
      <c r="H35">
        <f t="shared" si="6"/>
        <v>4</v>
      </c>
      <c r="J35" t="str">
        <f>Backlog!$J$5</f>
        <v>Gestión</v>
      </c>
      <c r="K35">
        <f t="shared" si="7"/>
        <v>4</v>
      </c>
      <c r="M35" t="str">
        <f>Backlog!$J$5</f>
        <v>Gestión</v>
      </c>
      <c r="N35">
        <f t="shared" si="8"/>
        <v>6</v>
      </c>
      <c r="P35" s="7" t="str">
        <f>Backlog!$J$5</f>
        <v>Gestión</v>
      </c>
      <c r="Q35" s="7">
        <f t="shared" si="4"/>
        <v>15</v>
      </c>
      <c r="R35" s="34">
        <f t="shared" si="9"/>
        <v>13.888888888888889</v>
      </c>
    </row>
    <row r="36" spans="1:18" x14ac:dyDescent="0.25">
      <c r="D36" t="str">
        <f>Backlog!$J$6</f>
        <v>Investigación/Capacitación</v>
      </c>
      <c r="E36">
        <f t="shared" si="5"/>
        <v>0</v>
      </c>
      <c r="G36" t="str">
        <f>Backlog!$J$6</f>
        <v>Investigación/Capacitación</v>
      </c>
      <c r="H36">
        <f t="shared" si="6"/>
        <v>0</v>
      </c>
      <c r="J36" t="str">
        <f>Backlog!$J$6</f>
        <v>Investigación/Capacitación</v>
      </c>
      <c r="K36">
        <f t="shared" si="7"/>
        <v>0</v>
      </c>
      <c r="M36" t="str">
        <f>Backlog!$J$6</f>
        <v>Investigación/Capacitación</v>
      </c>
      <c r="N36">
        <f t="shared" si="8"/>
        <v>0</v>
      </c>
      <c r="P36" s="5" t="str">
        <f>Backlog!$J$6</f>
        <v>Investigación/Capacitación</v>
      </c>
      <c r="Q36" s="5">
        <f t="shared" si="4"/>
        <v>0</v>
      </c>
      <c r="R36" s="6">
        <f t="shared" si="9"/>
        <v>0</v>
      </c>
    </row>
    <row r="37" spans="1:18" x14ac:dyDescent="0.25">
      <c r="D37" t="str">
        <f>Backlog!$J$7</f>
        <v>Prueba</v>
      </c>
      <c r="E37">
        <f t="shared" si="5"/>
        <v>0</v>
      </c>
      <c r="G37" t="str">
        <f>Backlog!$J$7</f>
        <v>Prueba</v>
      </c>
      <c r="H37">
        <f t="shared" si="6"/>
        <v>5</v>
      </c>
      <c r="J37" t="str">
        <f>Backlog!$J$7</f>
        <v>Prueba</v>
      </c>
      <c r="K37">
        <f t="shared" si="7"/>
        <v>2</v>
      </c>
      <c r="M37" t="str">
        <f>Backlog!$J$7</f>
        <v>Prueba</v>
      </c>
      <c r="N37">
        <f>SUMIF(N$15:N$28, M37, M$15:M$28)</f>
        <v>4</v>
      </c>
      <c r="P37" s="7" t="str">
        <f>Backlog!$J$7</f>
        <v>Prueba</v>
      </c>
      <c r="Q37" s="7">
        <f t="shared" si="4"/>
        <v>11</v>
      </c>
      <c r="R37" s="34">
        <f>IF(AND(Q37 &gt; 0,$Q$38 &gt; 0),((Q37/$Q$38)*100),0)</f>
        <v>10.185185185185185</v>
      </c>
    </row>
    <row r="38" spans="1:18" x14ac:dyDescent="0.25">
      <c r="D38" t="s">
        <v>26</v>
      </c>
      <c r="E38">
        <f>SUM(E32:E37)</f>
        <v>27</v>
      </c>
      <c r="G38" t="s">
        <v>26</v>
      </c>
      <c r="H38">
        <f>SUM(H32:H37)</f>
        <v>26</v>
      </c>
      <c r="J38" t="s">
        <v>26</v>
      </c>
      <c r="K38">
        <f>SUM(K32:K37)</f>
        <v>30</v>
      </c>
      <c r="M38" t="s">
        <v>26</v>
      </c>
      <c r="N38">
        <f>SUM(N32:N37)</f>
        <v>25</v>
      </c>
      <c r="P38" s="23" t="s">
        <v>26</v>
      </c>
      <c r="Q38" s="23">
        <f>SUM(Q32:Q37)</f>
        <v>108</v>
      </c>
      <c r="R38" s="24">
        <f>SUM(R32:R37)</f>
        <v>100</v>
      </c>
    </row>
    <row r="40" spans="1:18" x14ac:dyDescent="0.25">
      <c r="A40" s="10" t="s">
        <v>30</v>
      </c>
      <c r="C40" s="21"/>
      <c r="D40" s="21"/>
      <c r="E40" s="21"/>
      <c r="F40" s="21"/>
      <c r="G40" s="21"/>
      <c r="H40" s="21"/>
      <c r="I40" s="21"/>
    </row>
    <row r="72" spans="1:15" x14ac:dyDescent="0.25">
      <c r="A72" s="20" t="s">
        <v>22</v>
      </c>
    </row>
    <row r="73" spans="1:15" x14ac:dyDescent="0.25">
      <c r="A73" s="18" t="s">
        <v>1</v>
      </c>
      <c r="B73" s="19" t="str">
        <f>_xlfn.CONCAT($A15," ",$B15)</f>
        <v>Dom 14</v>
      </c>
      <c r="C73" s="19" t="str">
        <f>_xlfn.CONCAT($A16," ",$B16)</f>
        <v>Lun 15</v>
      </c>
      <c r="D73" s="19" t="str">
        <f>_xlfn.CONCAT($A17," ",$B17)</f>
        <v>Mar 16</v>
      </c>
      <c r="E73" s="19" t="str">
        <f>_xlfn.CONCAT($A18," ",$B18)</f>
        <v>Mie 17</v>
      </c>
      <c r="F73" s="19" t="str">
        <f>_xlfn.CONCAT($A19," ",$B19)</f>
        <v>Jue 18</v>
      </c>
      <c r="G73" s="19" t="str">
        <f>_xlfn.CONCAT($A20," ",$B20)</f>
        <v>Vie 19</v>
      </c>
      <c r="H73" s="19" t="str">
        <f>_xlfn.CONCAT($A21," ",$B21)</f>
        <v>Sab 20</v>
      </c>
      <c r="I73" s="19" t="str">
        <f>_xlfn.CONCAT($A22," ",$B22)</f>
        <v>Dom 21</v>
      </c>
      <c r="J73" s="19" t="str">
        <f>_xlfn.CONCAT($A23," ",$B23)</f>
        <v>Lun 22</v>
      </c>
      <c r="K73" s="19" t="str">
        <f>_xlfn.CONCAT($A24," ",$B24)</f>
        <v>Mar 23</v>
      </c>
      <c r="L73" s="19" t="str">
        <f>_xlfn.CONCAT($A25," ",$B25)</f>
        <v>Mie 24</v>
      </c>
      <c r="M73" s="19" t="str">
        <f>_xlfn.CONCAT($A26," ",$B26)</f>
        <v>Jue 25</v>
      </c>
      <c r="N73" s="19" t="str">
        <f>_xlfn.CONCAT($A27," ",$B27)</f>
        <v>Vie 26</v>
      </c>
      <c r="O73" s="19" t="str">
        <f>_xlfn.CONCAT($A28," ",$B28)</f>
        <v>Sab 27</v>
      </c>
    </row>
    <row r="74" spans="1:15" x14ac:dyDescent="0.25">
      <c r="A74" s="1" t="str">
        <f>C$13</f>
        <v>Diego Campos</v>
      </c>
      <c r="B74">
        <f>C$15</f>
        <v>1</v>
      </c>
      <c r="C74">
        <f>C$16</f>
        <v>0</v>
      </c>
      <c r="D74">
        <f>C$17</f>
        <v>3</v>
      </c>
      <c r="E74">
        <f>C$18</f>
        <v>4</v>
      </c>
      <c r="F74">
        <f>C$19</f>
        <v>0</v>
      </c>
      <c r="G74">
        <f>C$20</f>
        <v>0</v>
      </c>
      <c r="H74">
        <f>C$21</f>
        <v>4</v>
      </c>
      <c r="I74">
        <f>C$22</f>
        <v>0</v>
      </c>
      <c r="J74">
        <f>C$23</f>
        <v>0</v>
      </c>
      <c r="K74">
        <f>C$24</f>
        <v>3</v>
      </c>
      <c r="L74">
        <f>C$25</f>
        <v>4</v>
      </c>
      <c r="M74">
        <f>C$26</f>
        <v>0</v>
      </c>
      <c r="N74">
        <f>C$27</f>
        <v>0</v>
      </c>
      <c r="O74">
        <f>C$28</f>
        <v>6</v>
      </c>
    </row>
    <row r="75" spans="1:15" x14ac:dyDescent="0.25">
      <c r="A75" s="1" t="str">
        <f>F$13</f>
        <v>Diego Marchetti</v>
      </c>
      <c r="B75">
        <f>F$15</f>
        <v>1</v>
      </c>
      <c r="C75">
        <f>F$16</f>
        <v>1</v>
      </c>
      <c r="D75">
        <f>F$17</f>
        <v>3</v>
      </c>
      <c r="E75">
        <f>F$18</f>
        <v>1</v>
      </c>
      <c r="F75">
        <f>F$19</f>
        <v>0</v>
      </c>
      <c r="G75">
        <f>F$20</f>
        <v>2</v>
      </c>
      <c r="H75">
        <f>F$21</f>
        <v>4</v>
      </c>
      <c r="I75">
        <f>F$22</f>
        <v>1</v>
      </c>
      <c r="J75">
        <f>F$23</f>
        <v>1</v>
      </c>
      <c r="K75">
        <f>F$24</f>
        <v>3</v>
      </c>
      <c r="L75">
        <f>F$25</f>
        <v>0</v>
      </c>
      <c r="M75">
        <f>F$26</f>
        <v>0</v>
      </c>
      <c r="N75">
        <f>F$27</f>
        <v>2</v>
      </c>
      <c r="O75">
        <f>F$28</f>
        <v>6</v>
      </c>
    </row>
    <row r="76" spans="1:15" x14ac:dyDescent="0.25">
      <c r="A76" s="1" t="str">
        <f>I$13</f>
        <v>Franco Luna</v>
      </c>
      <c r="B76">
        <f>I$15</f>
        <v>2</v>
      </c>
      <c r="C76">
        <f>I$16</f>
        <v>3</v>
      </c>
      <c r="D76">
        <f>I$17</f>
        <v>3</v>
      </c>
      <c r="E76">
        <f>I$18</f>
        <v>2</v>
      </c>
      <c r="F76">
        <f>I$19</f>
        <v>2</v>
      </c>
      <c r="G76">
        <f>I$20</f>
        <v>0</v>
      </c>
      <c r="H76">
        <f>I$21</f>
        <v>4</v>
      </c>
      <c r="I76">
        <f>I$22</f>
        <v>0</v>
      </c>
      <c r="J76">
        <f>I$23</f>
        <v>3</v>
      </c>
      <c r="K76">
        <f>I$24</f>
        <v>3</v>
      </c>
      <c r="L76">
        <f>I$25</f>
        <v>0</v>
      </c>
      <c r="M76">
        <f>I$26</f>
        <v>2</v>
      </c>
      <c r="N76">
        <f>I$27</f>
        <v>3</v>
      </c>
      <c r="O76">
        <f>I$28</f>
        <v>6</v>
      </c>
    </row>
    <row r="77" spans="1:15" x14ac:dyDescent="0.25">
      <c r="A77" s="1" t="str">
        <f>L$13</f>
        <v>Marcos Tavorda</v>
      </c>
      <c r="B77">
        <f>L$15</f>
        <v>2</v>
      </c>
      <c r="C77">
        <f>L$16</f>
        <v>2</v>
      </c>
      <c r="D77">
        <f>L$17</f>
        <v>3</v>
      </c>
      <c r="E77">
        <f>L$18</f>
        <v>0</v>
      </c>
      <c r="F77">
        <f>L$19</f>
        <v>0</v>
      </c>
      <c r="G77">
        <f>L$20</f>
        <v>0</v>
      </c>
      <c r="H77">
        <f>L$21</f>
        <v>4</v>
      </c>
      <c r="I77">
        <f>L$22</f>
        <v>1</v>
      </c>
      <c r="J77">
        <f>L$23</f>
        <v>0</v>
      </c>
      <c r="K77">
        <f>L$24</f>
        <v>3</v>
      </c>
      <c r="L77">
        <f>L$25</f>
        <v>0</v>
      </c>
      <c r="M77">
        <f>L$26</f>
        <v>0</v>
      </c>
      <c r="N77">
        <f>L$27</f>
        <v>4</v>
      </c>
      <c r="O77">
        <f>L$28</f>
        <v>6</v>
      </c>
    </row>
    <row r="80" spans="1:15" x14ac:dyDescent="0.25">
      <c r="A80" s="20" t="s">
        <v>108</v>
      </c>
    </row>
    <row r="81" spans="1:17" x14ac:dyDescent="0.25">
      <c r="A81" s="3" t="s">
        <v>1</v>
      </c>
      <c r="B81" s="3" t="s">
        <v>110</v>
      </c>
      <c r="C81" s="3" t="str">
        <f>_xlfn.CONCAT($A15," ",$B15)</f>
        <v>Dom 14</v>
      </c>
      <c r="D81" s="3" t="str">
        <f>_xlfn.CONCAT($A16," ",$B16)</f>
        <v>Lun 15</v>
      </c>
      <c r="E81" s="3" t="str">
        <f>_xlfn.CONCAT($A17," ",$B17)</f>
        <v>Mar 16</v>
      </c>
      <c r="F81" s="3" t="str">
        <f>_xlfn.CONCAT($A18," ",$B18)</f>
        <v>Mie 17</v>
      </c>
      <c r="G81" s="3" t="str">
        <f>_xlfn.CONCAT($A19," ",$B19)</f>
        <v>Jue 18</v>
      </c>
      <c r="H81" s="3" t="str">
        <f>_xlfn.CONCAT($A20," ",$B20)</f>
        <v>Vie 19</v>
      </c>
      <c r="I81" s="3" t="str">
        <f>_xlfn.CONCAT($A21," ",$B21)</f>
        <v>Sab 20</v>
      </c>
      <c r="J81" s="3" t="str">
        <f>_xlfn.CONCAT($A22," ",$B22)</f>
        <v>Dom 21</v>
      </c>
      <c r="K81" s="3" t="str">
        <f>_xlfn.CONCAT($A23," ",$B23)</f>
        <v>Lun 22</v>
      </c>
      <c r="L81" s="3" t="str">
        <f>_xlfn.CONCAT($A24," ",$B24)</f>
        <v>Mar 23</v>
      </c>
      <c r="M81" s="3" t="str">
        <f>_xlfn.CONCAT($A25," ",$B25)</f>
        <v>Mie 24</v>
      </c>
      <c r="N81" s="3" t="str">
        <f>_xlfn.CONCAT($A26," ",$B26)</f>
        <v>Jue 25</v>
      </c>
      <c r="O81" s="3" t="str">
        <f>_xlfn.CONCAT($A27," ",$B27)</f>
        <v>Vie 26</v>
      </c>
      <c r="P81" s="3" t="str">
        <f>_xlfn.CONCAT($A28," ",$B28)</f>
        <v>Sab 27</v>
      </c>
      <c r="Q81" s="3" t="s">
        <v>26</v>
      </c>
    </row>
    <row r="82" spans="1:17" x14ac:dyDescent="0.25">
      <c r="A82" s="5" t="str">
        <f>C$13</f>
        <v>Diego Campos</v>
      </c>
      <c r="B82" s="5" t="s">
        <v>0</v>
      </c>
      <c r="C82" s="5">
        <f>C$15</f>
        <v>1</v>
      </c>
      <c r="D82" s="5">
        <f>C$16</f>
        <v>0</v>
      </c>
      <c r="E82" s="5">
        <f>C$17</f>
        <v>3</v>
      </c>
      <c r="F82" s="5">
        <f>C$18</f>
        <v>4</v>
      </c>
      <c r="G82" s="5">
        <f>C$19</f>
        <v>0</v>
      </c>
      <c r="H82" s="5">
        <f>C$20</f>
        <v>0</v>
      </c>
      <c r="I82" s="5">
        <f>C$21</f>
        <v>4</v>
      </c>
      <c r="J82" s="5">
        <f>C$22</f>
        <v>0</v>
      </c>
      <c r="K82" s="5">
        <f>C$23</f>
        <v>0</v>
      </c>
      <c r="L82" s="5">
        <f>C$24</f>
        <v>3</v>
      </c>
      <c r="M82" s="5">
        <f>C$25</f>
        <v>4</v>
      </c>
      <c r="N82" s="5">
        <f>C$26</f>
        <v>0</v>
      </c>
      <c r="O82" s="5">
        <f>C$27</f>
        <v>0</v>
      </c>
      <c r="P82" s="5">
        <f>C$28</f>
        <v>6</v>
      </c>
      <c r="Q82" s="5">
        <f>SUM(C82:P82)</f>
        <v>25</v>
      </c>
    </row>
    <row r="83" spans="1:17" x14ac:dyDescent="0.25">
      <c r="A83" s="7"/>
      <c r="B83" s="7" t="s">
        <v>109</v>
      </c>
      <c r="C83" s="7">
        <f>D$15</f>
        <v>0</v>
      </c>
      <c r="D83" s="7">
        <f>D$16</f>
        <v>0</v>
      </c>
      <c r="E83" s="7">
        <f>D$17</f>
        <v>4</v>
      </c>
      <c r="F83" s="7">
        <f>D$18</f>
        <v>4</v>
      </c>
      <c r="G83" s="7">
        <f>D$19</f>
        <v>0</v>
      </c>
      <c r="H83" s="7">
        <f>D$20</f>
        <v>0</v>
      </c>
      <c r="I83" s="7">
        <f>D$21</f>
        <v>4</v>
      </c>
      <c r="J83" s="7">
        <f>D$22</f>
        <v>0</v>
      </c>
      <c r="K83" s="7">
        <f>D$23</f>
        <v>0</v>
      </c>
      <c r="L83" s="7">
        <f>D$24</f>
        <v>1</v>
      </c>
      <c r="M83" s="7">
        <f>D$25</f>
        <v>8</v>
      </c>
      <c r="N83" s="7">
        <f>D$26</f>
        <v>0</v>
      </c>
      <c r="O83" s="7">
        <f>D$27</f>
        <v>0</v>
      </c>
      <c r="P83" s="7">
        <f>D$28</f>
        <v>6</v>
      </c>
      <c r="Q83" s="7">
        <f>SUM(C83:P83)</f>
        <v>27</v>
      </c>
    </row>
    <row r="84" spans="1:17" x14ac:dyDescent="0.25">
      <c r="A84" s="5" t="str">
        <f>F$13</f>
        <v>Diego Marchetti</v>
      </c>
      <c r="B84" s="5" t="s">
        <v>0</v>
      </c>
      <c r="C84" s="5">
        <f>F$15</f>
        <v>1</v>
      </c>
      <c r="D84" s="5">
        <f>F$16</f>
        <v>1</v>
      </c>
      <c r="E84" s="5">
        <f>F$17</f>
        <v>3</v>
      </c>
      <c r="F84" s="5">
        <f>F$18</f>
        <v>1</v>
      </c>
      <c r="G84" s="5">
        <f>F$19</f>
        <v>0</v>
      </c>
      <c r="H84" s="5">
        <f>F$20</f>
        <v>2</v>
      </c>
      <c r="I84" s="5">
        <f>F$21</f>
        <v>4</v>
      </c>
      <c r="J84" s="5">
        <f>F$22</f>
        <v>1</v>
      </c>
      <c r="K84" s="5">
        <f>F$23</f>
        <v>1</v>
      </c>
      <c r="L84" s="5">
        <f>F$24</f>
        <v>3</v>
      </c>
      <c r="M84" s="5">
        <f>F$25</f>
        <v>0</v>
      </c>
      <c r="N84" s="5">
        <f>F$26</f>
        <v>0</v>
      </c>
      <c r="O84" s="5">
        <f>F$27</f>
        <v>2</v>
      </c>
      <c r="P84" s="5">
        <f>F$28</f>
        <v>6</v>
      </c>
      <c r="Q84" s="5">
        <f t="shared" ref="Q84:Q89" si="10">SUM(C84:P84)</f>
        <v>25</v>
      </c>
    </row>
    <row r="85" spans="1:17" x14ac:dyDescent="0.25">
      <c r="A85" s="7"/>
      <c r="B85" s="7" t="s">
        <v>109</v>
      </c>
      <c r="C85" s="7">
        <f>G$15</f>
        <v>1</v>
      </c>
      <c r="D85" s="7">
        <f>G$16</f>
        <v>1</v>
      </c>
      <c r="E85" s="7">
        <f>G$17</f>
        <v>3</v>
      </c>
      <c r="F85" s="7">
        <f>G$18</f>
        <v>1</v>
      </c>
      <c r="G85" s="7">
        <f>G$19</f>
        <v>0</v>
      </c>
      <c r="H85" s="7">
        <f>G$20</f>
        <v>2</v>
      </c>
      <c r="I85" s="7">
        <f>G$21</f>
        <v>4</v>
      </c>
      <c r="J85" s="7">
        <f>G$22</f>
        <v>1</v>
      </c>
      <c r="K85" s="7">
        <f>G$23</f>
        <v>1</v>
      </c>
      <c r="L85" s="7">
        <f>G$24</f>
        <v>4</v>
      </c>
      <c r="M85" s="7">
        <f>G$25</f>
        <v>0</v>
      </c>
      <c r="N85" s="7">
        <f>G$26</f>
        <v>0</v>
      </c>
      <c r="O85" s="7">
        <f>G$27</f>
        <v>2</v>
      </c>
      <c r="P85" s="7">
        <f>G$28</f>
        <v>6</v>
      </c>
      <c r="Q85" s="7">
        <f t="shared" si="10"/>
        <v>26</v>
      </c>
    </row>
    <row r="86" spans="1:17" x14ac:dyDescent="0.25">
      <c r="A86" s="5" t="str">
        <f>I$13</f>
        <v>Franco Luna</v>
      </c>
      <c r="B86" s="5" t="s">
        <v>0</v>
      </c>
      <c r="C86" s="5">
        <f>I$15</f>
        <v>2</v>
      </c>
      <c r="D86" s="5">
        <f>I$16</f>
        <v>3</v>
      </c>
      <c r="E86" s="5">
        <f>I$17</f>
        <v>3</v>
      </c>
      <c r="F86" s="5">
        <f>I$18</f>
        <v>2</v>
      </c>
      <c r="G86" s="5">
        <f>I$19</f>
        <v>2</v>
      </c>
      <c r="H86" s="5">
        <f>I$20</f>
        <v>0</v>
      </c>
      <c r="I86" s="5">
        <f>I$21</f>
        <v>4</v>
      </c>
      <c r="J86" s="5">
        <f>I$22</f>
        <v>0</v>
      </c>
      <c r="K86" s="5">
        <f>I$23</f>
        <v>3</v>
      </c>
      <c r="L86" s="5">
        <f>I$24</f>
        <v>3</v>
      </c>
      <c r="M86" s="5">
        <f>I$25</f>
        <v>0</v>
      </c>
      <c r="N86" s="5">
        <f>I$26</f>
        <v>2</v>
      </c>
      <c r="O86" s="5">
        <f>I$27</f>
        <v>3</v>
      </c>
      <c r="P86" s="5">
        <f>I$28</f>
        <v>6</v>
      </c>
      <c r="Q86" s="5">
        <f t="shared" si="10"/>
        <v>33</v>
      </c>
    </row>
    <row r="87" spans="1:17" x14ac:dyDescent="0.25">
      <c r="A87" s="7"/>
      <c r="B87" s="7" t="s">
        <v>109</v>
      </c>
      <c r="C87" s="7">
        <f>J$15</f>
        <v>2</v>
      </c>
      <c r="D87" s="7">
        <f>J$16</f>
        <v>3</v>
      </c>
      <c r="E87" s="7">
        <f>J$17</f>
        <v>2</v>
      </c>
      <c r="F87" s="7">
        <f>J$18</f>
        <v>2</v>
      </c>
      <c r="G87" s="7">
        <f>J$19</f>
        <v>2</v>
      </c>
      <c r="H87" s="7">
        <f>J$20</f>
        <v>0</v>
      </c>
      <c r="I87" s="7">
        <f>J$21</f>
        <v>4</v>
      </c>
      <c r="J87" s="7">
        <f>J$22</f>
        <v>0</v>
      </c>
      <c r="K87" s="7">
        <f>J$23</f>
        <v>3</v>
      </c>
      <c r="L87" s="7">
        <f>J$24</f>
        <v>3</v>
      </c>
      <c r="M87" s="7">
        <f>J$25</f>
        <v>0</v>
      </c>
      <c r="N87" s="7">
        <f>J$26</f>
        <v>2</v>
      </c>
      <c r="O87" s="7">
        <f>J$27</f>
        <v>3</v>
      </c>
      <c r="P87" s="7">
        <f>J$28</f>
        <v>4</v>
      </c>
      <c r="Q87" s="7">
        <f t="shared" si="10"/>
        <v>30</v>
      </c>
    </row>
    <row r="88" spans="1:17" x14ac:dyDescent="0.25">
      <c r="A88" s="5" t="str">
        <f>L$13</f>
        <v>Marcos Tavorda</v>
      </c>
      <c r="B88" s="5" t="s">
        <v>0</v>
      </c>
      <c r="C88" s="5">
        <f>L$15</f>
        <v>2</v>
      </c>
      <c r="D88" s="5">
        <f>L$16</f>
        <v>2</v>
      </c>
      <c r="E88" s="5">
        <f>L$17</f>
        <v>3</v>
      </c>
      <c r="F88" s="5">
        <f>L$18</f>
        <v>0</v>
      </c>
      <c r="G88" s="5">
        <f>L$19</f>
        <v>0</v>
      </c>
      <c r="H88" s="5">
        <f>L$20</f>
        <v>0</v>
      </c>
      <c r="I88" s="5">
        <f>L$21</f>
        <v>4</v>
      </c>
      <c r="J88" s="5">
        <f>L$22</f>
        <v>1</v>
      </c>
      <c r="K88" s="5">
        <f>L$23</f>
        <v>0</v>
      </c>
      <c r="L88" s="5">
        <f>L$24</f>
        <v>3</v>
      </c>
      <c r="M88" s="5">
        <f>L$25</f>
        <v>0</v>
      </c>
      <c r="N88" s="5">
        <f>L$26</f>
        <v>0</v>
      </c>
      <c r="O88" s="5">
        <f>L$27</f>
        <v>4</v>
      </c>
      <c r="P88" s="5">
        <f>L$28</f>
        <v>6</v>
      </c>
      <c r="Q88" s="5">
        <f t="shared" si="10"/>
        <v>25</v>
      </c>
    </row>
    <row r="89" spans="1:17" x14ac:dyDescent="0.25">
      <c r="A89" s="7"/>
      <c r="B89" s="7" t="s">
        <v>109</v>
      </c>
      <c r="C89" s="7">
        <f>M$15</f>
        <v>2</v>
      </c>
      <c r="D89" s="7">
        <f>M$16</f>
        <v>2</v>
      </c>
      <c r="E89" s="7">
        <f>M$17</f>
        <v>4</v>
      </c>
      <c r="F89" s="7">
        <f>M$18</f>
        <v>0</v>
      </c>
      <c r="G89" s="7">
        <f>M$19</f>
        <v>0</v>
      </c>
      <c r="H89" s="7">
        <f>M$20</f>
        <v>0</v>
      </c>
      <c r="I89" s="7">
        <f>M$21</f>
        <v>4</v>
      </c>
      <c r="J89" s="7">
        <f>M$22</f>
        <v>1</v>
      </c>
      <c r="K89" s="7">
        <f>M$23</f>
        <v>0</v>
      </c>
      <c r="L89" s="7">
        <f>M$24</f>
        <v>3</v>
      </c>
      <c r="M89" s="7">
        <f>M$25</f>
        <v>0</v>
      </c>
      <c r="N89" s="7">
        <f>M$26</f>
        <v>0</v>
      </c>
      <c r="O89" s="7">
        <f>M$27</f>
        <v>6</v>
      </c>
      <c r="P89" s="7">
        <f>M$28</f>
        <v>3</v>
      </c>
      <c r="Q89" s="7">
        <f t="shared" si="10"/>
        <v>25</v>
      </c>
    </row>
    <row r="90" spans="1:17" x14ac:dyDescent="0.25">
      <c r="A90" s="23" t="s">
        <v>26</v>
      </c>
      <c r="B90" s="5" t="s">
        <v>0</v>
      </c>
      <c r="C90" s="23">
        <f>SUM(C82,C84,C86,C88)</f>
        <v>6</v>
      </c>
      <c r="D90" s="23">
        <f>SUM(D82,D84,D86,D88)</f>
        <v>6</v>
      </c>
      <c r="E90" s="23">
        <f t="shared" ref="E90:P91" si="11">SUM(E82,E84,E86,E88)</f>
        <v>12</v>
      </c>
      <c r="F90" s="23">
        <f t="shared" si="11"/>
        <v>7</v>
      </c>
      <c r="G90" s="23">
        <f t="shared" si="11"/>
        <v>2</v>
      </c>
      <c r="H90" s="23">
        <f t="shared" si="11"/>
        <v>2</v>
      </c>
      <c r="I90" s="23">
        <f t="shared" si="11"/>
        <v>16</v>
      </c>
      <c r="J90" s="23">
        <f t="shared" si="11"/>
        <v>2</v>
      </c>
      <c r="K90" s="23">
        <f t="shared" si="11"/>
        <v>4</v>
      </c>
      <c r="L90" s="23">
        <f t="shared" si="11"/>
        <v>12</v>
      </c>
      <c r="M90" s="23">
        <f t="shared" si="11"/>
        <v>4</v>
      </c>
      <c r="N90" s="23">
        <f t="shared" si="11"/>
        <v>2</v>
      </c>
      <c r="O90" s="23">
        <f t="shared" si="11"/>
        <v>9</v>
      </c>
      <c r="P90" s="23">
        <f t="shared" si="11"/>
        <v>24</v>
      </c>
      <c r="Q90" s="23">
        <f>SUM(C90:P90)</f>
        <v>108</v>
      </c>
    </row>
    <row r="91" spans="1:17" x14ac:dyDescent="0.25">
      <c r="A91" s="7"/>
      <c r="B91" s="7" t="s">
        <v>109</v>
      </c>
      <c r="C91" s="27">
        <f>SUM(C83,C85,C87,C89)</f>
        <v>5</v>
      </c>
      <c r="D91" s="27">
        <f>SUM(D83,D85,D87,D89)</f>
        <v>6</v>
      </c>
      <c r="E91" s="27">
        <f t="shared" si="11"/>
        <v>13</v>
      </c>
      <c r="F91" s="27">
        <f t="shared" si="11"/>
        <v>7</v>
      </c>
      <c r="G91" s="27">
        <f t="shared" si="11"/>
        <v>2</v>
      </c>
      <c r="H91" s="27">
        <f t="shared" si="11"/>
        <v>2</v>
      </c>
      <c r="I91" s="27">
        <f t="shared" si="11"/>
        <v>16</v>
      </c>
      <c r="J91" s="27">
        <f t="shared" si="11"/>
        <v>2</v>
      </c>
      <c r="K91" s="27">
        <f t="shared" si="11"/>
        <v>4</v>
      </c>
      <c r="L91" s="27">
        <f t="shared" si="11"/>
        <v>11</v>
      </c>
      <c r="M91" s="27">
        <f t="shared" si="11"/>
        <v>8</v>
      </c>
      <c r="N91" s="27">
        <f t="shared" si="11"/>
        <v>2</v>
      </c>
      <c r="O91" s="27">
        <f t="shared" si="11"/>
        <v>11</v>
      </c>
      <c r="P91" s="27">
        <f t="shared" si="11"/>
        <v>19</v>
      </c>
      <c r="Q91" s="27">
        <f>SUM(C91:P91)</f>
        <v>108</v>
      </c>
    </row>
    <row r="95" spans="1:17" x14ac:dyDescent="0.25">
      <c r="A95" s="20" t="s">
        <v>111</v>
      </c>
    </row>
  </sheetData>
  <mergeCells count="13">
    <mergeCell ref="O13:P13"/>
    <mergeCell ref="B8:F8"/>
    <mergeCell ref="B9:F9"/>
    <mergeCell ref="C13:E13"/>
    <mergeCell ref="F13:H13"/>
    <mergeCell ref="I13:K13"/>
    <mergeCell ref="L13:N13"/>
    <mergeCell ref="B7:F7"/>
    <mergeCell ref="B2:F2"/>
    <mergeCell ref="B3:F3"/>
    <mergeCell ref="B4:F4"/>
    <mergeCell ref="B5:F5"/>
    <mergeCell ref="B6:F6"/>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03DD7CE-EEC1-4A2E-BA33-C438F04BEF40}">
          <x14:formula1>
            <xm:f>Backlog!$J$2:$J$7</xm:f>
          </x14:formula1>
          <xm:sqref>H15:H29 E15:E29 K15:K29 N15:N29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Template</vt:lpstr>
      <vt:lpstr>Sprint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dc:creator>
  <cp:lastModifiedBy>MT</cp:lastModifiedBy>
  <dcterms:created xsi:type="dcterms:W3CDTF">2015-06-05T18:19:34Z</dcterms:created>
  <dcterms:modified xsi:type="dcterms:W3CDTF">2021-05-19T21:45:42Z</dcterms:modified>
</cp:coreProperties>
</file>