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lene Oliveira\Documents\sprint\eva\4.Site\Index\"/>
    </mc:Choice>
  </mc:AlternateContent>
  <xr:revisionPtr revIDLastSave="0" documentId="13_ncr:1_{7CC98830-FBF6-4D67-8800-E693A4DA27FA}" xr6:coauthVersionLast="45" xr6:coauthVersionMax="45" xr10:uidLastSave="{00000000-0000-0000-0000-000000000000}"/>
  <bookViews>
    <workbookView xWindow="-120" yWindow="-120" windowWidth="20730" windowHeight="11160" xr2:uid="{64C60D2E-F752-464D-A341-317F01FE6D45}"/>
  </bookViews>
  <sheets>
    <sheet name="Planilha1" sheetId="1" r:id="rId1"/>
    <sheet name="Por Setor" sheetId="3" r:id="rId2"/>
    <sheet name="Por Mê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Z8" i="2" l="1"/>
  <c r="AA3" i="2"/>
  <c r="Z3" i="2"/>
  <c r="Y10" i="2"/>
  <c r="Y11" i="2" s="1"/>
  <c r="X10" i="2"/>
  <c r="X14" i="2" s="1"/>
  <c r="X15" i="2" s="1"/>
  <c r="W10" i="2"/>
  <c r="W11" i="2" s="1"/>
  <c r="V10" i="2"/>
  <c r="V11" i="2" s="1"/>
  <c r="U10" i="2"/>
  <c r="U11" i="2" s="1"/>
  <c r="T10" i="2"/>
  <c r="T14" i="2" s="1"/>
  <c r="T15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4" i="2" s="1"/>
  <c r="N15" i="2" s="1"/>
  <c r="M10" i="2"/>
  <c r="M11" i="2" s="1"/>
  <c r="L10" i="2"/>
  <c r="L11" i="2" s="1"/>
  <c r="K10" i="2"/>
  <c r="K11" i="2" s="1"/>
  <c r="J10" i="2"/>
  <c r="J14" i="2" s="1"/>
  <c r="J15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B10" i="2"/>
  <c r="C10" i="2"/>
  <c r="B11" i="2"/>
  <c r="B12" i="2" s="1"/>
  <c r="C11" i="2"/>
  <c r="C12" i="2" s="1"/>
  <c r="J10" i="3"/>
  <c r="I10" i="3"/>
  <c r="J5" i="3"/>
  <c r="I5" i="3"/>
  <c r="H13" i="3"/>
  <c r="H12" i="3"/>
  <c r="H16" i="3" s="1"/>
  <c r="H17" i="3" s="1"/>
  <c r="F12" i="3"/>
  <c r="F16" i="3" s="1"/>
  <c r="F17" i="3" s="1"/>
  <c r="E12" i="3"/>
  <c r="E16" i="3" s="1"/>
  <c r="E17" i="3" s="1"/>
  <c r="D12" i="3"/>
  <c r="D13" i="3" s="1"/>
  <c r="C12" i="3"/>
  <c r="C13" i="3" s="1"/>
  <c r="H10" i="3"/>
  <c r="G10" i="3"/>
  <c r="G12" i="3" s="1"/>
  <c r="F10" i="3"/>
  <c r="E10" i="3"/>
  <c r="D10" i="3"/>
  <c r="C10" i="3"/>
  <c r="G16" i="3" l="1"/>
  <c r="G17" i="3" s="1"/>
  <c r="G13" i="3"/>
  <c r="I12" i="3"/>
  <c r="J12" i="3"/>
  <c r="E13" i="3"/>
  <c r="F14" i="3" s="1"/>
  <c r="B13" i="2"/>
  <c r="F13" i="3"/>
  <c r="J13" i="3" s="1"/>
  <c r="Y14" i="2"/>
  <c r="Y15" i="2" s="1"/>
  <c r="X11" i="2"/>
  <c r="V13" i="2"/>
  <c r="W12" i="2"/>
  <c r="V12" i="2"/>
  <c r="V16" i="2" s="1"/>
  <c r="V14" i="2"/>
  <c r="V15" i="2" s="1"/>
  <c r="W14" i="2"/>
  <c r="W15" i="2" s="1"/>
  <c r="U14" i="2"/>
  <c r="U15" i="2" s="1"/>
  <c r="T11" i="2"/>
  <c r="R12" i="2"/>
  <c r="R16" i="2" s="1"/>
  <c r="R13" i="2"/>
  <c r="S12" i="2"/>
  <c r="R14" i="2"/>
  <c r="R15" i="2" s="1"/>
  <c r="S14" i="2"/>
  <c r="S15" i="2" s="1"/>
  <c r="P13" i="2"/>
  <c r="Q12" i="2"/>
  <c r="P12" i="2"/>
  <c r="P16" i="2" s="1"/>
  <c r="P14" i="2"/>
  <c r="P15" i="2" s="1"/>
  <c r="Q14" i="2"/>
  <c r="Q15" i="2" s="1"/>
  <c r="O14" i="2"/>
  <c r="O15" i="2" s="1"/>
  <c r="N11" i="2"/>
  <c r="M12" i="2"/>
  <c r="L12" i="2"/>
  <c r="L16" i="2" s="1"/>
  <c r="L13" i="2"/>
  <c r="L14" i="2"/>
  <c r="L15" i="2" s="1"/>
  <c r="M14" i="2"/>
  <c r="M15" i="2" s="1"/>
  <c r="K14" i="2"/>
  <c r="K15" i="2" s="1"/>
  <c r="J11" i="2"/>
  <c r="H13" i="2"/>
  <c r="I12" i="2"/>
  <c r="H12" i="2"/>
  <c r="H16" i="2" s="1"/>
  <c r="H14" i="2"/>
  <c r="H15" i="2" s="1"/>
  <c r="I14" i="2"/>
  <c r="I15" i="2" s="1"/>
  <c r="F13" i="2"/>
  <c r="G12" i="2"/>
  <c r="F12" i="2"/>
  <c r="F16" i="2" s="1"/>
  <c r="F17" i="2" s="1"/>
  <c r="G14" i="2"/>
  <c r="G15" i="2" s="1"/>
  <c r="F14" i="2"/>
  <c r="F15" i="2" s="1"/>
  <c r="D13" i="2"/>
  <c r="E12" i="2"/>
  <c r="D12" i="2"/>
  <c r="D16" i="2" s="1"/>
  <c r="D14" i="2"/>
  <c r="D15" i="2" s="1"/>
  <c r="AA10" i="2"/>
  <c r="E14" i="2"/>
  <c r="E15" i="2" s="1"/>
  <c r="C13" i="2"/>
  <c r="AA11" i="2"/>
  <c r="B16" i="2"/>
  <c r="B14" i="2"/>
  <c r="C14" i="2"/>
  <c r="AA8" i="2"/>
  <c r="D16" i="3"/>
  <c r="C15" i="3"/>
  <c r="C14" i="3"/>
  <c r="D14" i="3"/>
  <c r="C16" i="3"/>
  <c r="F18" i="3"/>
  <c r="F19" i="3" s="1"/>
  <c r="F15" i="3"/>
  <c r="E14" i="3"/>
  <c r="E18" i="3" s="1"/>
  <c r="E19" i="3" s="1"/>
  <c r="E15" i="3"/>
  <c r="V17" i="2" l="1"/>
  <c r="C18" i="3"/>
  <c r="G15" i="3"/>
  <c r="H14" i="3"/>
  <c r="G14" i="3"/>
  <c r="G18" i="3" s="1"/>
  <c r="G19" i="3" s="1"/>
  <c r="D17" i="3"/>
  <c r="J17" i="3" s="1"/>
  <c r="J16" i="3"/>
  <c r="C15" i="2"/>
  <c r="AA15" i="2" s="1"/>
  <c r="AA14" i="2"/>
  <c r="C17" i="3"/>
  <c r="I17" i="3" s="1"/>
  <c r="I16" i="3"/>
  <c r="J14" i="3"/>
  <c r="B15" i="2"/>
  <c r="Z15" i="2" s="1"/>
  <c r="Z14" i="2"/>
  <c r="I13" i="3"/>
  <c r="X12" i="2"/>
  <c r="X16" i="2" s="1"/>
  <c r="X17" i="2" s="1"/>
  <c r="X13" i="2"/>
  <c r="Y12" i="2"/>
  <c r="W13" i="2"/>
  <c r="W16" i="2"/>
  <c r="W17" i="2" s="1"/>
  <c r="T13" i="2"/>
  <c r="U12" i="2"/>
  <c r="T12" i="2"/>
  <c r="T16" i="2" s="1"/>
  <c r="T17" i="2" s="1"/>
  <c r="S13" i="2"/>
  <c r="S16" i="2"/>
  <c r="S17" i="2" s="1"/>
  <c r="R17" i="2"/>
  <c r="P17" i="2"/>
  <c r="Q13" i="2"/>
  <c r="Q16" i="2"/>
  <c r="Q17" i="2" s="1"/>
  <c r="O12" i="2"/>
  <c r="N12" i="2"/>
  <c r="N16" i="2" s="1"/>
  <c r="N17" i="2" s="1"/>
  <c r="N13" i="2"/>
  <c r="L17" i="2"/>
  <c r="M13" i="2"/>
  <c r="M16" i="2"/>
  <c r="M17" i="2" s="1"/>
  <c r="J13" i="2"/>
  <c r="K12" i="2"/>
  <c r="J12" i="2"/>
  <c r="J16" i="2" s="1"/>
  <c r="J17" i="2" s="1"/>
  <c r="H17" i="2"/>
  <c r="I13" i="2"/>
  <c r="I16" i="2"/>
  <c r="I17" i="2" s="1"/>
  <c r="G13" i="2"/>
  <c r="G16" i="2"/>
  <c r="G17" i="2" s="1"/>
  <c r="E13" i="2"/>
  <c r="E16" i="2"/>
  <c r="E17" i="2" s="1"/>
  <c r="D17" i="2"/>
  <c r="Z11" i="2"/>
  <c r="Z12" i="2"/>
  <c r="Z10" i="2"/>
  <c r="B17" i="2"/>
  <c r="C16" i="2"/>
  <c r="D18" i="3"/>
  <c r="C19" i="3"/>
  <c r="D19" i="3" l="1"/>
  <c r="C17" i="2"/>
  <c r="H15" i="3"/>
  <c r="H18" i="3"/>
  <c r="H19" i="3" s="1"/>
  <c r="I14" i="3"/>
  <c r="I18" i="3"/>
  <c r="Y13" i="2"/>
  <c r="Y16" i="2"/>
  <c r="Y17" i="2" s="1"/>
  <c r="U13" i="2"/>
  <c r="U16" i="2"/>
  <c r="U17" i="2" s="1"/>
  <c r="O13" i="2"/>
  <c r="O16" i="2"/>
  <c r="O17" i="2" s="1"/>
  <c r="K13" i="2"/>
  <c r="K16" i="2"/>
  <c r="K17" i="2" s="1"/>
  <c r="AA12" i="2"/>
  <c r="J18" i="3" l="1"/>
  <c r="AA16" i="2"/>
  <c r="Z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tc={64246B4B-9E90-4347-98C1-A571DE79BE5B}</author>
    <author>tc={3655D73D-DFBE-4FB0-BC03-6B496893C7A2}</author>
    <author>tc={7705A6D2-6CF3-4C67-8330-62888975F944}</author>
    <author>tc={DC206CCB-FF28-4D3D-B06F-44B98778F2F8}</author>
    <author>tc={4CA05AD8-A0DE-4AFF-9B85-D3922CE525E3}</author>
    <author>tc={1E98A3BA-6DEA-4BCC-83F5-18148DC6A147}</author>
    <author>tc={CD3CAC60-F28B-4AA4-9B28-40847CA22C74}</author>
  </authors>
  <commentList>
    <comment ref="D4" authorId="0" shapeId="0" xr:uid="{64246B4B-9E90-4347-98C1-A571DE79BE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F4" authorId="1" shapeId="0" xr:uid="{3655D73D-DFBE-4FB0-BC03-6B496893C7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H4" authorId="2" shapeId="0" xr:uid="{7705A6D2-6CF3-4C67-8330-62888975F9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B6" authorId="3" shapeId="0" xr:uid="{DC206CCB-FF28-4D3D-B06F-44B98778F2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Segundo o simulador</t>
      </text>
    </comment>
    <comment ref="B8" authorId="4" shapeId="0" xr:uid="{4CA05AD8-A0DE-4AFF-9B85-D3922CE525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exemplo de lâmpada</t>
      </text>
    </comment>
    <comment ref="B9" authorId="5" shapeId="0" xr:uid="{1E98A3BA-6DEA-4BCC-83F5-18148DC6A1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info vem na caixa da lampada de 13,5V</t>
      </text>
    </comment>
    <comment ref="B11" authorId="6" shapeId="0" xr:uid="{CD3CAC60-F28B-4AA4-9B28-40847CA22C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chutei um valor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tc={BBE0DC16-9D3C-4CBE-B245-D2F7B43388F8}</author>
    <author>tc={0D64240D-5373-46F8-B490-9A3933ABCDF4}</author>
    <author>tc={59209A5A-566E-43B7-94AB-6CE2D8A19807}</author>
    <author>tc={75DC6087-58B6-431E-AAD7-FCB7739741CE}</author>
    <author>tc={3D3A6889-18B8-43DD-B386-416634457EE4}</author>
    <author>tc={D85222F2-7092-4AC4-8FA4-11E0EA3FD730}</author>
    <author>tc={37A9DC96-EEF2-4FDA-809F-FE15E0E91538}</author>
    <author>tc={8A5CD56F-37CF-4B1B-98CA-93D225F8FF19}</author>
    <author>tc={CC5FC182-4E21-4555-861D-2BED745A4EA7}</author>
    <author>tc={A0F57ACC-D0A0-4FE6-A014-DE6CB9C1981C}</author>
    <author>tc={686E9714-5A8E-4C3B-9218-635393F136E9}</author>
    <author>tc={72B11FE3-8204-40DD-9B19-45EF89833BA2}</author>
    <author>tc={6DA1DF95-EBF5-4E06-BE87-0634F85B7D48}</author>
    <author>tc={BA40A822-5696-476A-A68A-DB301F2F47F1}</author>
    <author>tc={8CB4798B-69B5-4640-A6DF-E8B71F996E92}</author>
    <author>tc={6FCEB785-EC55-432F-9848-D3821F41DCF5}</author>
    <author>tc={88085258-FBF2-43EA-9821-8F9A2E0A0E0E}</author>
  </authors>
  <commentList>
    <comment ref="C2" authorId="0" shapeId="0" xr:uid="{BBE0DC16-9D3C-4CBE-B245-D2F7B43388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E2" authorId="1" shapeId="0" xr:uid="{0D64240D-5373-46F8-B490-9A3933ABCD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G2" authorId="2" shapeId="0" xr:uid="{59209A5A-566E-43B7-94AB-6CE2D8A198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I2" authorId="3" shapeId="0" xr:uid="{75DC6087-58B6-431E-AAD7-FCB7739741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K2" authorId="4" shapeId="0" xr:uid="{3D3A6889-18B8-43DD-B386-416634457E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M2" authorId="5" shapeId="0" xr:uid="{D85222F2-7092-4AC4-8FA4-11E0EA3FD7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O2" authorId="6" shapeId="0" xr:uid="{37A9DC96-EEF2-4FDA-809F-FE15E0E915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Q2" authorId="7" shapeId="0" xr:uid="{8A5CD56F-37CF-4B1B-98CA-93D225F8FF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S2" authorId="8" shapeId="0" xr:uid="{CC5FC182-4E21-4555-861D-2BED745A4E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U2" authorId="9" shapeId="0" xr:uid="{A0F57ACC-D0A0-4FE6-A014-DE6CB9C198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W2" authorId="10" shapeId="0" xr:uid="{686E9714-5A8E-4C3B-9218-635393F136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Y2" authorId="11" shapeId="0" xr:uid="{72B11FE3-8204-40DD-9B19-45EF89833B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A4" authorId="12" shapeId="0" xr:uid="{6DA1DF95-EBF5-4E06-BE87-0634F85B7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Segundo o simulador</t>
      </text>
    </comment>
    <comment ref="A6" authorId="13" shapeId="0" xr:uid="{BA40A822-5696-476A-A68A-DB301F2F47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exemplo de lâmpada</t>
      </text>
    </comment>
    <comment ref="A7" authorId="14" shapeId="0" xr:uid="{8CB4798B-69B5-4640-A6DF-E8B71F996E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info vem na caixa da lampada de 13,5V</t>
      </text>
    </comment>
    <comment ref="A9" authorId="15" shapeId="0" xr:uid="{6FCEB785-EC55-432F-9848-D3821F41DC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chutei um valor</t>
      </text>
    </comment>
    <comment ref="A10" authorId="16" shapeId="0" xr:uid="{88085258-FBF2-43EA-9821-8F9A2E0A0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desconsiderar a parte laranja...só deixei para não perder a fórmula</t>
      </text>
    </comment>
  </commentList>
</comments>
</file>

<file path=xl/sharedStrings.xml><?xml version="1.0" encoding="utf-8"?>
<sst xmlns="http://schemas.openxmlformats.org/spreadsheetml/2006/main" count="93" uniqueCount="76">
  <si>
    <t>DASHBOARD EVA</t>
  </si>
  <si>
    <t>Empresa 24 horas</t>
  </si>
  <si>
    <t>Solução a longo prazo:</t>
  </si>
  <si>
    <t>Mais Janelas</t>
  </si>
  <si>
    <t>Mais tubos</t>
  </si>
  <si>
    <t>Paredes mais claras</t>
  </si>
  <si>
    <t xml:space="preserve">Mudar a disposição dos móveis </t>
  </si>
  <si>
    <t>Móveis de vidro ou acrílico</t>
  </si>
  <si>
    <t xml:space="preserve">Tirar cortina </t>
  </si>
  <si>
    <t>Trocar lâmpadas</t>
  </si>
  <si>
    <t>Solução a curto prazo:</t>
  </si>
  <si>
    <t>Tradicional (2019)</t>
  </si>
  <si>
    <t>Solução inteligente (2020)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</si>
  <si>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</si>
  <si>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</si>
  <si>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</si>
  <si>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</si>
  <si>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</si>
  <si>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</si>
  <si>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</si>
  <si>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</si>
  <si>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</si>
  <si>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</si>
  <si>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</si>
  <si>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Consumo (kw.h)</t>
  </si>
  <si>
    <t>ILUMINÂNCIA (LUX)</t>
  </si>
  <si>
    <t>SETOR</t>
  </si>
  <si>
    <t>LINHA DE MONTAGEM</t>
  </si>
  <si>
    <t>ESCRITÓRIOS</t>
  </si>
  <si>
    <t>REFEITÓRIO</t>
  </si>
  <si>
    <t>POTÊNCIA DA LÂMPADA (W)</t>
  </si>
  <si>
    <t>FLUXO LUMINOSO DA LÂMPADA (LUMENS)</t>
  </si>
  <si>
    <t>DADOS DO AMBIENTE</t>
  </si>
  <si>
    <t>TEMPO (H)</t>
  </si>
  <si>
    <t>DADOS DAS LÂMPADAS</t>
  </si>
  <si>
    <t>ÁREA (M²)</t>
  </si>
  <si>
    <t>NÚMERO DE LÂMPADAS (N)</t>
  </si>
  <si>
    <t>CONSUMO DIÁRIO (KWH)</t>
  </si>
  <si>
    <t>CONSUMO MENSAL (KWH)</t>
  </si>
  <si>
    <t>TARIFA DE ENERGIA (R$/KWH)</t>
  </si>
  <si>
    <t>CUSTO DIÁRIO (R$)</t>
  </si>
  <si>
    <t>CUSTO MENSAL (R$)</t>
  </si>
  <si>
    <t>LINHA DE MONTAGEM (EVA)</t>
  </si>
  <si>
    <t>ESCRITÓRIOS (EVA)</t>
  </si>
  <si>
    <t>REFEITÓRIO (EVA)</t>
  </si>
  <si>
    <t>ECONOMIA MENSAL (R$)</t>
  </si>
  <si>
    <t>ECONOMIA DIÁRIA (R$)</t>
  </si>
  <si>
    <t>ECONOMIA DIÁRIA (%)</t>
  </si>
  <si>
    <t>ECONOMIA MENSAL (%)</t>
  </si>
  <si>
    <t>CONSUMO E CUSTOS MENSAL</t>
  </si>
  <si>
    <t>CONSUMO E CUSTOS DIÁRIO</t>
  </si>
  <si>
    <t>Contas feitas:</t>
  </si>
  <si>
    <r>
      <rPr>
        <b/>
        <sz val="11"/>
        <rFont val="Calibri"/>
        <family val="2"/>
        <scheme val="minor"/>
      </rPr>
      <t xml:space="preserve">número de lâmpadas </t>
    </r>
    <r>
      <rPr>
        <sz val="11"/>
        <rFont val="Calibri"/>
        <family val="2"/>
        <scheme val="minor"/>
      </rPr>
      <t>= Lumens*área / lumens gerados por uma lâmpada</t>
    </r>
  </si>
  <si>
    <r>
      <rPr>
        <b/>
        <sz val="11"/>
        <rFont val="Calibri"/>
        <family val="2"/>
        <scheme val="minor"/>
      </rPr>
      <t>Consumo (Kwh)</t>
    </r>
    <r>
      <rPr>
        <sz val="11"/>
        <rFont val="Calibri"/>
        <family val="2"/>
        <scheme val="minor"/>
      </rPr>
      <t>= numero de lampadas*potencia da lâmpada*tempo de uso</t>
    </r>
  </si>
  <si>
    <t>TOTAL</t>
  </si>
  <si>
    <t>TOTAL (EVA)</t>
  </si>
  <si>
    <t>Janeiro (EVA)</t>
  </si>
  <si>
    <t>Fevereiro</t>
  </si>
  <si>
    <t>Fevereiro (EVA)</t>
  </si>
  <si>
    <t>Março (EVA)</t>
  </si>
  <si>
    <t>Abril (EVA)</t>
  </si>
  <si>
    <t>Agosto (EVA)</t>
  </si>
  <si>
    <t>Julho (EVA)</t>
  </si>
  <si>
    <t>Junho (EVA)</t>
  </si>
  <si>
    <t>Maio (EVA)</t>
  </si>
  <si>
    <t>Setembro (EVA)</t>
  </si>
  <si>
    <t>Outubro (EVA)</t>
  </si>
  <si>
    <t>Novembro (EVA)</t>
  </si>
  <si>
    <t>Dezembro (EVA)</t>
  </si>
  <si>
    <t xml:space="preserve">TOTAL </t>
  </si>
  <si>
    <t>Anual</t>
  </si>
  <si>
    <t>Energia</t>
  </si>
  <si>
    <t>JANEIRO</t>
  </si>
  <si>
    <t>CONSUMO MENSAL</t>
  </si>
  <si>
    <t>ECONOMIA R$</t>
  </si>
  <si>
    <t>ECONOMIA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</si>
</sst>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4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8" xfId="0" applyBorder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13" xfId="0" applyBorder="1" applyAlignment="1"/>
    <xf numFmtId="0" fontId="0" fillId="0" borderId="15" xfId="0" applyBorder="1" applyAlignment="1"/>
    <xf numFmtId="44" fontId="0" fillId="0" borderId="15" xfId="1" applyFont="1" applyBorder="1" applyAlignment="1"/>
    <xf numFmtId="9" fontId="0" fillId="0" borderId="15" xfId="2" applyFont="1" applyBorder="1" applyAlignment="1"/>
    <xf numFmtId="9" fontId="0" fillId="0" borderId="17" xfId="2" applyFont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64" fontId="0" fillId="0" borderId="15" xfId="1" applyNumberFormat="1" applyFont="1" applyBorder="1" applyAlignment="1"/>
    <xf numFmtId="164" fontId="0" fillId="0" borderId="15" xfId="0" applyNumberFormat="1" applyBorder="1" applyAlignment="1"/>
    <xf numFmtId="164" fontId="0" fillId="0" borderId="15" xfId="0" applyNumberFormat="1" applyBorder="1"/>
    <xf numFmtId="0" fontId="0" fillId="3" borderId="14" xfId="0" applyFill="1" applyBorder="1" applyAlignment="1"/>
    <xf numFmtId="0" fontId="0" fillId="3" borderId="16" xfId="0" applyFill="1" applyBorder="1" applyAlignment="1"/>
    <xf numFmtId="44" fontId="0" fillId="3" borderId="16" xfId="1" applyFont="1" applyFill="1" applyBorder="1" applyAlignment="1"/>
    <xf numFmtId="164" fontId="0" fillId="3" borderId="16" xfId="0" applyNumberFormat="1" applyFill="1" applyBorder="1" applyAlignment="1"/>
    <xf numFmtId="9" fontId="0" fillId="3" borderId="16" xfId="2" applyFont="1" applyFill="1" applyBorder="1" applyAlignment="1"/>
    <xf numFmtId="164" fontId="0" fillId="3" borderId="16" xfId="0" applyNumberFormat="1" applyFill="1" applyBorder="1"/>
    <xf numFmtId="9" fontId="0" fillId="3" borderId="18" xfId="2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0" xfId="0" applyFill="1" applyBorder="1" applyAlignment="1"/>
    <xf numFmtId="0" fontId="0" fillId="3" borderId="4" xfId="0" applyFill="1" applyBorder="1" applyAlignment="1"/>
    <xf numFmtId="44" fontId="0" fillId="3" borderId="4" xfId="1" applyFont="1" applyFill="1" applyBorder="1" applyAlignment="1"/>
    <xf numFmtId="164" fontId="0" fillId="3" borderId="4" xfId="0" applyNumberFormat="1" applyFill="1" applyBorder="1" applyAlignment="1"/>
    <xf numFmtId="9" fontId="0" fillId="3" borderId="4" xfId="2" applyFont="1" applyFill="1" applyBorder="1" applyAlignment="1"/>
    <xf numFmtId="164" fontId="0" fillId="3" borderId="4" xfId="0" applyNumberFormat="1" applyFill="1" applyBorder="1"/>
    <xf numFmtId="9" fontId="0" fillId="3" borderId="21" xfId="2" applyFont="1" applyFill="1" applyBorder="1"/>
    <xf numFmtId="0" fontId="0" fillId="0" borderId="15" xfId="0" applyBorder="1"/>
    <xf numFmtId="0" fontId="0" fillId="3" borderId="16" xfId="0" applyFill="1" applyBorder="1"/>
    <xf numFmtId="0" fontId="0" fillId="0" borderId="15" xfId="0" applyFill="1" applyBorder="1" applyAlignment="1"/>
    <xf numFmtId="44" fontId="0" fillId="3" borderId="16" xfId="0" applyNumberFormat="1" applyFill="1" applyBorder="1"/>
    <xf numFmtId="9" fontId="0" fillId="3" borderId="16" xfId="0" applyNumberFormat="1" applyFill="1" applyBorder="1"/>
    <xf numFmtId="164" fontId="0" fillId="3" borderId="16" xfId="1" applyNumberFormat="1" applyFont="1" applyFill="1" applyBorder="1"/>
    <xf numFmtId="0" fontId="0" fillId="0" borderId="22" xfId="0" applyBorder="1"/>
    <xf numFmtId="0" fontId="0" fillId="3" borderId="23" xfId="0" applyFill="1" applyBorder="1"/>
    <xf numFmtId="0" fontId="0" fillId="0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3" borderId="16" xfId="1" applyNumberFormat="1" applyFont="1" applyFill="1" applyBorder="1" applyAlignment="1"/>
    <xf numFmtId="0" fontId="0" fillId="4" borderId="0" xfId="0" applyFill="1"/>
    <xf numFmtId="0" fontId="2" fillId="5" borderId="12" xfId="0" applyFont="1" applyFill="1" applyBorder="1" applyAlignment="1">
      <alignment horizontal="left"/>
    </xf>
    <xf numFmtId="0" fontId="0" fillId="5" borderId="15" xfId="0" applyFill="1" applyBorder="1" applyAlignment="1"/>
    <xf numFmtId="0" fontId="0" fillId="5" borderId="16" xfId="0" applyFill="1" applyBorder="1" applyAlignment="1"/>
    <xf numFmtId="0" fontId="0" fillId="5" borderId="15" xfId="0" applyFill="1" applyBorder="1"/>
    <xf numFmtId="0" fontId="0" fillId="5" borderId="16" xfId="0" applyFill="1" applyBorder="1"/>
    <xf numFmtId="164" fontId="0" fillId="5" borderId="15" xfId="0" applyNumberFormat="1" applyFill="1" applyBorder="1" applyAlignment="1"/>
    <xf numFmtId="164" fontId="0" fillId="5" borderId="16" xfId="0" applyNumberFormat="1" applyFill="1" applyBorder="1" applyAlignment="1"/>
    <xf numFmtId="164" fontId="0" fillId="5" borderId="15" xfId="0" applyNumberFormat="1" applyFill="1" applyBorder="1"/>
    <xf numFmtId="164" fontId="0" fillId="5" borderId="16" xfId="0" applyNumberFormat="1" applyFill="1" applyBorder="1"/>
    <xf numFmtId="9" fontId="0" fillId="5" borderId="15" xfId="2" applyFont="1" applyFill="1" applyBorder="1" applyAlignment="1"/>
    <xf numFmtId="9" fontId="0" fillId="5" borderId="16" xfId="2" applyFont="1" applyFill="1" applyBorder="1" applyAlignment="1"/>
    <xf numFmtId="9" fontId="0" fillId="5" borderId="16" xfId="0" applyNumberFormat="1" applyFill="1" applyBorder="1"/>
    <xf numFmtId="0" fontId="0" fillId="0" borderId="26" xfId="0" applyBorder="1"/>
    <xf numFmtId="0" fontId="0" fillId="0" borderId="27" xfId="0" applyBorder="1"/>
    <xf numFmtId="0" fontId="5" fillId="6" borderId="1" xfId="0" applyFont="1" applyFill="1" applyBorder="1" applyAlignment="1">
      <alignment horizontal="center"/>
    </xf>
    <xf numFmtId="0" fontId="6" fillId="6" borderId="25" xfId="0" applyFont="1" applyFill="1" applyBorder="1"/>
    <xf numFmtId="164" fontId="4" fillId="0" borderId="25" xfId="1" applyNumberFormat="1" applyFont="1" applyBorder="1" applyAlignment="1">
      <alignment horizontal="center"/>
    </xf>
    <xf numFmtId="164" fontId="4" fillId="0" borderId="27" xfId="1" applyNumberFormat="1" applyFont="1" applyBorder="1" applyAlignment="1">
      <alignment horizontal="center"/>
    </xf>
    <xf numFmtId="9" fontId="4" fillId="0" borderId="25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Economia Diária 01/04</a:t>
            </a:r>
          </a:p>
        </c:rich>
      </c:tx>
      <c:layout>
        <c:manualLayout>
          <c:xMode val="edge"/>
          <c:yMode val="edge"/>
          <c:x val="0.27659046642665075"/>
          <c:y val="5.641408050179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Planilha1!$B$10</c:f>
              <c:strCache>
                <c:ptCount val="1"/>
                <c:pt idx="0">
                  <c:v>Tradicional (2019)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Planilha1!$C$9:$G$9</c:f>
              <c:numCache>
                <c:formatCode>h:mm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[h]:mm:ss">
                  <c:v>1</c:v>
                </c:pt>
              </c:numCache>
            </c:numRef>
          </c:cat>
          <c:val>
            <c:numRef>
              <c:f>Planilha1!$C$10:$H$10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A-4320-B701-AD6E2E3165B0}"/>
            </c:ext>
          </c:extLst>
        </c:ser>
        <c:ser>
          <c:idx val="1"/>
          <c:order val="1"/>
          <c:tx>
            <c:strRef>
              <c:f>Planilha1!$B$11</c:f>
              <c:strCache>
                <c:ptCount val="1"/>
                <c:pt idx="0">
                  <c:v>Solução inteligente (2020)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Planilha1!$C$9:$G$9</c:f>
              <c:numCache>
                <c:formatCode>h:mm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[h]:mm:ss">
                  <c:v>1</c:v>
                </c:pt>
              </c:numCache>
            </c:numRef>
          </c:cat>
          <c:val>
            <c:numRef>
              <c:f>Planilha1!$C$11:$H$11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900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4320-B701-AD6E2E3165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7364392"/>
        <c:axId val="387358816"/>
      </c:lineChart>
      <c:catAx>
        <c:axId val="38736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layout>
            <c:manualLayout>
              <c:xMode val="edge"/>
              <c:yMode val="edge"/>
              <c:x val="0.85398355679160076"/>
              <c:y val="0.7445649230151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58816"/>
        <c:crosses val="autoZero"/>
        <c:auto val="1"/>
        <c:lblAlgn val="ctr"/>
        <c:lblOffset val="100"/>
        <c:noMultiLvlLbl val="0"/>
      </c:catAx>
      <c:valAx>
        <c:axId val="387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Consumo Mensal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Mês'!$A$14</c:f>
              <c:strCache>
                <c:ptCount val="1"/>
                <c:pt idx="0">
                  <c:v>CONSUMO MENSAL 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F7-45CA-BB62-2A23775D39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F7-45CA-BB62-2A23775D39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F7-45CA-BB62-2A23775D39F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F7-45CA-BB62-2A23775D39F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F7-45CA-BB62-2A23775D39F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F7-45CA-BB62-2A23775D39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9F7-45CA-BB62-2A23775D39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F7-45CA-BB62-2A23775D39F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9F7-45CA-BB62-2A23775D39F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9F7-45CA-BB62-2A23775D39F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9F7-45CA-BB62-2A23775D39F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9F7-45CA-BB62-2A23775D39FC}"/>
              </c:ext>
            </c:extLst>
          </c:dPt>
          <c:cat>
            <c:strRef>
              <c:f>'Por Mês'!$B$2:$Y$2</c:f>
              <c:strCache>
                <c:ptCount val="24"/>
                <c:pt idx="0">
                  <c:v>Janeiro</c:v>
                </c:pt>
                <c:pt idx="1">
                  <c:v>Janeiro (EVA)</c:v>
                </c:pt>
                <c:pt idx="2">
                  <c:v>Fevereiro</c:v>
                </c:pt>
                <c:pt idx="3">
                  <c:v>Fevereiro (EVA)</c:v>
                </c:pt>
                <c:pt idx="4">
                  <c:v>Março</c:v>
                </c:pt>
                <c:pt idx="5">
                  <c:v>Março (EVA)</c:v>
                </c:pt>
                <c:pt idx="6">
                  <c:v>Abril</c:v>
                </c:pt>
                <c:pt idx="7">
                  <c:v>Abril (EVA)</c:v>
                </c:pt>
                <c:pt idx="8">
                  <c:v>Maio</c:v>
                </c:pt>
                <c:pt idx="9">
                  <c:v>Maio (EVA)</c:v>
                </c:pt>
                <c:pt idx="10">
                  <c:v>Junho</c:v>
                </c:pt>
                <c:pt idx="11">
                  <c:v>Junho (EVA)</c:v>
                </c:pt>
                <c:pt idx="12">
                  <c:v>Julho</c:v>
                </c:pt>
                <c:pt idx="13">
                  <c:v>Julho (EVA)</c:v>
                </c:pt>
                <c:pt idx="14">
                  <c:v>Agosto</c:v>
                </c:pt>
                <c:pt idx="15">
                  <c:v>Agosto (EVA)</c:v>
                </c:pt>
                <c:pt idx="16">
                  <c:v>Setembro</c:v>
                </c:pt>
                <c:pt idx="17">
                  <c:v>Setembro (EVA)</c:v>
                </c:pt>
                <c:pt idx="18">
                  <c:v>Outubro</c:v>
                </c:pt>
                <c:pt idx="19">
                  <c:v>Outubro (EVA)</c:v>
                </c:pt>
                <c:pt idx="20">
                  <c:v>Novembro</c:v>
                </c:pt>
                <c:pt idx="21">
                  <c:v>Novembro (EVA)</c:v>
                </c:pt>
                <c:pt idx="22">
                  <c:v>Dezembro</c:v>
                </c:pt>
                <c:pt idx="23">
                  <c:v>Dezembro (EVA)</c:v>
                </c:pt>
              </c:strCache>
            </c:strRef>
          </c:cat>
          <c:val>
            <c:numRef>
              <c:f>'Por Mês'!$B$14:$Y$14</c:f>
              <c:numCache>
                <c:formatCode>General</c:formatCode>
                <c:ptCount val="24"/>
                <c:pt idx="0">
                  <c:v>32400</c:v>
                </c:pt>
                <c:pt idx="1">
                  <c:v>22680</c:v>
                </c:pt>
                <c:pt idx="2">
                  <c:v>32400</c:v>
                </c:pt>
                <c:pt idx="3">
                  <c:v>22680</c:v>
                </c:pt>
                <c:pt idx="4">
                  <c:v>32400</c:v>
                </c:pt>
                <c:pt idx="5">
                  <c:v>22680</c:v>
                </c:pt>
                <c:pt idx="6">
                  <c:v>32400</c:v>
                </c:pt>
                <c:pt idx="7">
                  <c:v>22680</c:v>
                </c:pt>
                <c:pt idx="8">
                  <c:v>32400</c:v>
                </c:pt>
                <c:pt idx="9">
                  <c:v>22680</c:v>
                </c:pt>
                <c:pt idx="10">
                  <c:v>32400</c:v>
                </c:pt>
                <c:pt idx="11">
                  <c:v>22680</c:v>
                </c:pt>
                <c:pt idx="12">
                  <c:v>32400</c:v>
                </c:pt>
                <c:pt idx="13">
                  <c:v>22680</c:v>
                </c:pt>
                <c:pt idx="14">
                  <c:v>32400</c:v>
                </c:pt>
                <c:pt idx="15">
                  <c:v>22680</c:v>
                </c:pt>
                <c:pt idx="16">
                  <c:v>32400</c:v>
                </c:pt>
                <c:pt idx="17">
                  <c:v>22680</c:v>
                </c:pt>
                <c:pt idx="18">
                  <c:v>32400</c:v>
                </c:pt>
                <c:pt idx="19">
                  <c:v>22680</c:v>
                </c:pt>
                <c:pt idx="20">
                  <c:v>32400</c:v>
                </c:pt>
                <c:pt idx="21">
                  <c:v>22680</c:v>
                </c:pt>
                <c:pt idx="22">
                  <c:v>32400</c:v>
                </c:pt>
                <c:pt idx="23">
                  <c:v>22680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F7-45CA-BB62-2A23775D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626648"/>
        <c:axId val="740626320"/>
      </c:barChart>
      <c:catAx>
        <c:axId val="74062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>
            <c:manualLayout>
              <c:xMode val="edge"/>
              <c:yMode val="edge"/>
              <c:x val="0.47760106504029343"/>
              <c:y val="0.9000535919839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26320"/>
        <c:crosses val="autoZero"/>
        <c:auto val="1"/>
        <c:lblAlgn val="ctr"/>
        <c:lblOffset val="100"/>
        <c:noMultiLvlLbl val="0"/>
      </c:catAx>
      <c:valAx>
        <c:axId val="7406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Consumo Anual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Mês'!$A$14</c:f>
              <c:strCache>
                <c:ptCount val="1"/>
                <c:pt idx="0">
                  <c:v>CONSUMO MENSAL 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00-4FC3-907B-259B667E45C9}"/>
              </c:ext>
            </c:extLst>
          </c:dPt>
          <c:cat>
            <c:strRef>
              <c:f>'Por Mês'!$Z$2:$AA$2</c:f>
              <c:strCache>
                <c:ptCount val="2"/>
                <c:pt idx="0">
                  <c:v>TOTAL </c:v>
                </c:pt>
                <c:pt idx="1">
                  <c:v>TOTAL (EVA)</c:v>
                </c:pt>
              </c:strCache>
            </c:strRef>
          </c:cat>
          <c:val>
            <c:numRef>
              <c:f>'Por Mês'!$Z$14:$AA$14</c:f>
              <c:numCache>
                <c:formatCode>"R$"\ #,##0.00</c:formatCode>
                <c:ptCount val="2"/>
                <c:pt idx="0">
                  <c:v>388800</c:v>
                </c:pt>
                <c:pt idx="1">
                  <c:v>272160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0-4FC3-907B-259B667E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8211120"/>
        <c:axId val="388208496"/>
      </c:barChart>
      <c:catAx>
        <c:axId val="3882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08496"/>
        <c:crosses val="autoZero"/>
        <c:auto val="1"/>
        <c:lblAlgn val="ctr"/>
        <c:lblOffset val="100"/>
        <c:noMultiLvlLbl val="0"/>
      </c:catAx>
      <c:valAx>
        <c:axId val="3882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 Diário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'Por Setor'!$B$13</c:f>
              <c:strCache>
                <c:ptCount val="1"/>
                <c:pt idx="0">
                  <c:v>CUSTO DIÁRIO (R$)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D5-4837-BE26-49B85DEBE7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D5-4837-BE26-49B85DEBE7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D5-4837-BE26-49B85DEBE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('Por Setor'!$C$4,'Por Setor'!$E$4,'Por Setor'!$G$4)</c:f>
              <c:strCache>
                <c:ptCount val="3"/>
                <c:pt idx="0">
                  <c:v>LINHA DE MONTAGEM</c:v>
                </c:pt>
                <c:pt idx="1">
                  <c:v>ESCRITÓRIOS</c:v>
                </c:pt>
                <c:pt idx="2">
                  <c:v>REFEITÓRIO</c:v>
                </c:pt>
              </c:strCache>
            </c:strRef>
          </c:cat>
          <c:val>
            <c:numRef>
              <c:f>('Por Setor'!$C$13,'Por Setor'!$E$13,'Por Setor'!$G$13)</c:f>
              <c:numCache>
                <c:formatCode>"R$"\ #,##0.00</c:formatCode>
                <c:ptCount val="3"/>
                <c:pt idx="0">
                  <c:v>1440</c:v>
                </c:pt>
                <c:pt idx="1">
                  <c:v>288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5-4837-BE26-49B85DEBE7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185738</xdr:rowOff>
    </xdr:from>
    <xdr:to>
      <xdr:col>7</xdr:col>
      <xdr:colOff>1023937</xdr:colOff>
      <xdr:row>18</xdr:row>
      <xdr:rowOff>128588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78891B-F1F4-4FA2-AD4F-8CE1FD608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4760</xdr:colOff>
      <xdr:row>19</xdr:row>
      <xdr:rowOff>95250</xdr:rowOff>
    </xdr:from>
    <xdr:to>
      <xdr:col>10</xdr:col>
      <xdr:colOff>1933574</xdr:colOff>
      <xdr:row>38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F223E0-02FA-41FA-828E-83F2B344B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1593055</xdr:colOff>
      <xdr:row>3</xdr:row>
      <xdr:rowOff>2382</xdr:rowOff>
    </xdr:from>
    <xdr:to>
      <xdr:col>11</xdr:col>
      <xdr:colOff>0</xdr:colOff>
      <xdr:row>18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8F5C10E-8B31-4ABF-8CE6-C00F2DF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619125</xdr:colOff>
      <xdr:row>53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FB16CE-DFE3-407E-843A-429FEBE5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NA LIE WAKASSUQUI ." id="{3F7E9492-8FED-44BF-A76D-F3E7F70A2A06}" userId="KARINA LIE WAKASSUQUI 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0-04-19T23:25:41.54" personId="{3F7E9492-8FED-44BF-A76D-F3E7F70A2A06}" id="{64246B4B-9E90-4347-98C1-A571DE79BE5B}">
    <text>coloquei 30% de economia</text>
  </threadedComment>
  <threadedComment ref="F4" dT="2020-04-19T23:25:50.34" personId="{3F7E9492-8FED-44BF-A76D-F3E7F70A2A06}" id="{3655D73D-DFBE-4FB0-BC03-6B496893C7A2}">
    <text>coloquei 30% de economia</text>
  </threadedComment>
  <threadedComment ref="H4" dT="2020-04-19T23:25:56.05" personId="{3F7E9492-8FED-44BF-A76D-F3E7F70A2A06}" id="{7705A6D2-6CF3-4C67-8330-62888975F944}">
    <text>coloquei 30% de economia</text>
  </threadedComment>
  <threadedComment ref="B6" dT="2020-04-19T23:18:49.62" personId="{3F7E9492-8FED-44BF-A76D-F3E7F70A2A06}" id="{DC206CCB-FF28-4D3D-B06F-44B98778F2F8}">
    <text>Segundo o simulador</text>
  </threadedComment>
  <threadedComment ref="B8" dT="2020-04-19T23:19:13.45" personId="{3F7E9492-8FED-44BF-A76D-F3E7F70A2A06}" id="{4CA05AD8-A0DE-4AFF-9B85-D3922CE525E3}">
    <text>exemplo de lâmpada</text>
  </threadedComment>
  <threadedComment ref="B9" dT="2020-04-19T23:21:54.22" personId="{3F7E9492-8FED-44BF-A76D-F3E7F70A2A06}" id="{1E98A3BA-6DEA-4BCC-83F5-18148DC6A147}">
    <text>Essa info vem na caixa da lampada de 13,5V</text>
  </threadedComment>
  <threadedComment ref="B11" dT="2020-04-19T23:21:26.67" personId="{3F7E9492-8FED-44BF-A76D-F3E7F70A2A06}" id="{CD3CAC60-F28B-4AA4-9B28-40847CA22C74}">
    <text>chutei um valor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0-04-19T23:25:41.54" personId="{3F7E9492-8FED-44BF-A76D-F3E7F70A2A06}" id="{BBE0DC16-9D3C-4CBE-B245-D2F7B43388F8}">
    <text>coloquei 30% de economia</text>
  </threadedComment>
  <threadedComment ref="E2" dT="2020-04-19T23:25:50.34" personId="{3F7E9492-8FED-44BF-A76D-F3E7F70A2A06}" id="{0D64240D-5373-46F8-B490-9A3933ABCDF4}">
    <text>coloquei 30% de economia</text>
  </threadedComment>
  <threadedComment ref="G2" dT="2020-04-19T23:25:56.05" personId="{3F7E9492-8FED-44BF-A76D-F3E7F70A2A06}" id="{59209A5A-566E-43B7-94AB-6CE2D8A19807}">
    <text>coloquei 30% de economia</text>
  </threadedComment>
  <threadedComment ref="I2" dT="2020-04-19T23:25:56.05" personId="{3F7E9492-8FED-44BF-A76D-F3E7F70A2A06}" id="{75DC6087-58B6-431E-AAD7-FCB7739741CE}">
    <text>coloquei 30% de economia</text>
  </threadedComment>
  <threadedComment ref="K2" dT="2020-04-19T23:25:56.05" personId="{3F7E9492-8FED-44BF-A76D-F3E7F70A2A06}" id="{3D3A6889-18B8-43DD-B386-416634457EE4}">
    <text>coloquei 30% de economia</text>
  </threadedComment>
  <threadedComment ref="M2" dT="2020-04-19T23:25:56.05" personId="{3F7E9492-8FED-44BF-A76D-F3E7F70A2A06}" id="{D85222F2-7092-4AC4-8FA4-11E0EA3FD730}">
    <text>coloquei 30% de economia</text>
  </threadedComment>
  <threadedComment ref="O2" dT="2020-04-19T23:25:56.05" personId="{3F7E9492-8FED-44BF-A76D-F3E7F70A2A06}" id="{37A9DC96-EEF2-4FDA-809F-FE15E0E91538}">
    <text>coloquei 30% de economia</text>
  </threadedComment>
  <threadedComment ref="Q2" dT="2020-04-19T23:25:56.05" personId="{3F7E9492-8FED-44BF-A76D-F3E7F70A2A06}" id="{8A5CD56F-37CF-4B1B-98CA-93D225F8FF19}">
    <text>coloquei 30% de economia</text>
  </threadedComment>
  <threadedComment ref="S2" dT="2020-04-19T23:25:56.05" personId="{3F7E9492-8FED-44BF-A76D-F3E7F70A2A06}" id="{CC5FC182-4E21-4555-861D-2BED745A4EA7}">
    <text>coloquei 30% de economia</text>
  </threadedComment>
  <threadedComment ref="U2" dT="2020-04-19T23:25:56.05" personId="{3F7E9492-8FED-44BF-A76D-F3E7F70A2A06}" id="{A0F57ACC-D0A0-4FE6-A014-DE6CB9C1981C}">
    <text>coloquei 30% de economia</text>
  </threadedComment>
  <threadedComment ref="W2" dT="2020-04-19T23:25:56.05" personId="{3F7E9492-8FED-44BF-A76D-F3E7F70A2A06}" id="{686E9714-5A8E-4C3B-9218-635393F136E9}">
    <text>coloquei 30% de economia</text>
  </threadedComment>
  <threadedComment ref="Y2" dT="2020-04-19T23:25:56.05" personId="{3F7E9492-8FED-44BF-A76D-F3E7F70A2A06}" id="{72B11FE3-8204-40DD-9B19-45EF89833BA2}">
    <text>coloquei 30% de economia</text>
  </threadedComment>
  <threadedComment ref="A4" dT="2020-04-19T23:18:49.62" personId="{3F7E9492-8FED-44BF-A76D-F3E7F70A2A06}" id="{6DA1DF95-EBF5-4E06-BE87-0634F85B7D48}">
    <text>Segundo o simulador</text>
  </threadedComment>
  <threadedComment ref="A6" dT="2020-04-19T23:19:13.45" personId="{3F7E9492-8FED-44BF-A76D-F3E7F70A2A06}" id="{BA40A822-5696-476A-A68A-DB301F2F47F1}">
    <text>exemplo de lâmpada</text>
  </threadedComment>
  <threadedComment ref="A7" dT="2020-04-19T23:21:54.22" personId="{3F7E9492-8FED-44BF-A76D-F3E7F70A2A06}" id="{8CB4798B-69B5-4640-A6DF-E8B71F996E92}">
    <text>Essa info vem na caixa da lampada de 13,5V</text>
  </threadedComment>
  <threadedComment ref="A9" dT="2020-04-19T23:21:26.67" personId="{3F7E9492-8FED-44BF-A76D-F3E7F70A2A06}" id="{6FCEB785-EC55-432F-9848-D3821F41DCF5}">
    <text>chutei um valor</text>
  </threadedComment>
  <threadedComment ref="A10" dT="2020-04-20T01:04:57.96" personId="{3F7E9492-8FED-44BF-A76D-F3E7F70A2A06}" id="{88085258-FBF2-43EA-9821-8F9A2E0A0E0E}">
    <text>desconsiderar a parte laranja...só deixei para não perder a fórmula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BD0A-7D15-4976-B634-2946DCC81DDC}">
  <dimension ref="B1:Q53"/>
  <sheetViews>
    <sheetView tabSelected="1" zoomScaleNormal="100" workbookViewId="0">
      <selection activeCell="I52" sqref="I52:I53"/>
    </sheetView>
  </sheetViews>
  <sheetFormatPr defaultRowHeight="15" x14ac:dyDescent="0.25"/>
  <cols>
    <col min="1" max="1" width="6.85546875" customWidth="1"/>
    <col min="2" max="2" width="23.5703125" customWidth="1"/>
    <col min="3" max="3" width="7" customWidth="1"/>
    <col min="4" max="4" width="6.5703125" customWidth="1"/>
    <col min="5" max="5" width="6.85546875" customWidth="1"/>
    <col min="6" max="6" width="6.42578125" customWidth="1"/>
    <col min="7" max="7" width="9" customWidth="1"/>
    <col min="8" max="8" width="27.85546875" bestFit="1" customWidth="1"/>
    <col min="9" max="9" width="23.85546875" customWidth="1"/>
    <col min="10" max="10" width="16.7109375" customWidth="1"/>
    <col min="11" max="11" width="29.28515625" bestFit="1" customWidth="1"/>
    <col min="12" max="12" width="24.42578125" bestFit="1" customWidth="1"/>
    <col min="16" max="16" width="10.42578125" bestFit="1" customWidth="1"/>
  </cols>
  <sheetData>
    <row r="1" spans="2:17" ht="15.75" thickBot="1" x14ac:dyDescent="0.3">
      <c r="B1" s="1" t="s">
        <v>0</v>
      </c>
    </row>
    <row r="2" spans="2:17" ht="15.75" thickBot="1" x14ac:dyDescent="0.3">
      <c r="B2" s="65" t="s">
        <v>71</v>
      </c>
    </row>
    <row r="7" spans="2:17" x14ac:dyDescent="0.25">
      <c r="C7" t="s">
        <v>1</v>
      </c>
    </row>
    <row r="9" spans="2:17" x14ac:dyDescent="0.25">
      <c r="B9" t="s">
        <v>24</v>
      </c>
      <c r="C9" s="2">
        <v>0</v>
      </c>
      <c r="D9" s="2">
        <v>0.25</v>
      </c>
      <c r="E9" s="2">
        <v>0.5</v>
      </c>
      <c r="F9" s="2">
        <v>0.75</v>
      </c>
      <c r="G9" s="3">
        <v>1</v>
      </c>
      <c r="H9" s="2"/>
      <c r="J9" s="3"/>
      <c r="M9" s="2"/>
      <c r="N9" s="2"/>
      <c r="O9" s="2"/>
      <c r="P9" s="2"/>
      <c r="Q9" s="3"/>
    </row>
    <row r="10" spans="2:17" x14ac:dyDescent="0.25">
      <c r="B10" t="s">
        <v>11</v>
      </c>
      <c r="C10">
        <v>1000</v>
      </c>
      <c r="D10">
        <v>1000</v>
      </c>
      <c r="E10">
        <v>1000</v>
      </c>
      <c r="F10">
        <v>1000</v>
      </c>
      <c r="G10">
        <v>1000</v>
      </c>
    </row>
    <row r="11" spans="2:17" x14ac:dyDescent="0.25">
      <c r="B11" t="s">
        <v>12</v>
      </c>
      <c r="C11">
        <v>1000</v>
      </c>
      <c r="D11">
        <v>800</v>
      </c>
      <c r="E11">
        <v>600</v>
      </c>
      <c r="F11">
        <v>900</v>
      </c>
      <c r="G11">
        <v>1000</v>
      </c>
    </row>
    <row r="21" spans="2:17" x14ac:dyDescent="0.25">
      <c r="C21" s="2"/>
      <c r="D21" s="2"/>
      <c r="E21" s="2"/>
      <c r="F21" s="2"/>
      <c r="G21" s="2"/>
      <c r="H21" s="2"/>
      <c r="I21" s="3"/>
      <c r="J21" s="3"/>
      <c r="K21" s="2"/>
      <c r="L21" s="2"/>
      <c r="M21" s="2"/>
      <c r="N21" s="2"/>
      <c r="O21" s="2"/>
      <c r="P21" s="2"/>
      <c r="Q21" s="2"/>
    </row>
    <row r="28" spans="2:17" x14ac:dyDescent="0.25">
      <c r="B28" s="72"/>
      <c r="C28" s="72"/>
      <c r="D28" s="72"/>
      <c r="E28" s="72"/>
      <c r="F28" s="72"/>
    </row>
    <row r="30" spans="2:17" x14ac:dyDescent="0.25">
      <c r="H30" s="4"/>
      <c r="J30" s="5"/>
      <c r="L30" s="5"/>
    </row>
    <row r="31" spans="2:17" x14ac:dyDescent="0.25">
      <c r="H31" s="4"/>
      <c r="J31" s="5"/>
      <c r="L31" s="5"/>
    </row>
    <row r="32" spans="2:17" x14ac:dyDescent="0.25">
      <c r="H32" s="4"/>
      <c r="J32" s="5"/>
      <c r="L32" s="5"/>
    </row>
    <row r="40" spans="9:11" ht="15.75" thickBot="1" x14ac:dyDescent="0.3"/>
    <row r="41" spans="9:11" ht="15.75" thickBot="1" x14ac:dyDescent="0.3">
      <c r="I41" s="65" t="s">
        <v>72</v>
      </c>
      <c r="K41" s="66" t="s">
        <v>10</v>
      </c>
    </row>
    <row r="42" spans="9:11" x14ac:dyDescent="0.25">
      <c r="K42" s="63" t="s">
        <v>8</v>
      </c>
    </row>
    <row r="43" spans="9:11" ht="15.75" thickBot="1" x14ac:dyDescent="0.3">
      <c r="I43" s="1" t="s">
        <v>73</v>
      </c>
      <c r="K43" s="63" t="s">
        <v>9</v>
      </c>
    </row>
    <row r="44" spans="9:11" ht="15.75" thickBot="1" x14ac:dyDescent="0.3">
      <c r="I44" s="71">
        <v>22680</v>
      </c>
      <c r="K44" s="64" t="s">
        <v>6</v>
      </c>
    </row>
    <row r="45" spans="9:11" ht="15.75" thickBot="1" x14ac:dyDescent="0.3">
      <c r="I45" s="70"/>
    </row>
    <row r="46" spans="9:11" ht="15.75" thickBot="1" x14ac:dyDescent="0.3"/>
    <row r="47" spans="9:11" ht="15.75" thickBot="1" x14ac:dyDescent="0.3">
      <c r="I47" s="1" t="s">
        <v>74</v>
      </c>
      <c r="K47" s="66" t="s">
        <v>2</v>
      </c>
    </row>
    <row r="48" spans="9:11" x14ac:dyDescent="0.25">
      <c r="I48" s="67">
        <v>19440</v>
      </c>
      <c r="K48" s="63" t="s">
        <v>3</v>
      </c>
    </row>
    <row r="49" spans="9:11" ht="15.75" thickBot="1" x14ac:dyDescent="0.3">
      <c r="I49" s="68"/>
      <c r="K49" s="63" t="s">
        <v>4</v>
      </c>
    </row>
    <row r="50" spans="9:11" x14ac:dyDescent="0.25">
      <c r="K50" s="63" t="s">
        <v>5</v>
      </c>
    </row>
    <row r="51" spans="9:11" ht="15.75" thickBot="1" x14ac:dyDescent="0.3">
      <c r="I51" s="1" t="s">
        <v>75</v>
      </c>
      <c r="K51" s="64" t="s">
        <v>7</v>
      </c>
    </row>
    <row r="52" spans="9:11" x14ac:dyDescent="0.25">
      <c r="I52" s="69">
        <v>0.4</v>
      </c>
    </row>
    <row r="53" spans="9:11" ht="15.75" thickBot="1" x14ac:dyDescent="0.3">
      <c r="I53" s="70"/>
    </row>
  </sheetData>
  <mergeCells count="5">
    <mergeCell ref="I48:I49"/>
    <mergeCell ref="I52:I53"/>
    <mergeCell ref="I44:I45"/>
    <mergeCell ref="B28:D28"/>
    <mergeCell ref="E28:F2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3198-1182-4A20-89AB-AA99E7D67846}">
  <dimension ref="A3:J24"/>
  <sheetViews>
    <sheetView topLeftCell="B7" workbookViewId="0">
      <selection activeCell="D21" sqref="D21"/>
    </sheetView>
  </sheetViews>
  <sheetFormatPr defaultRowHeight="15" x14ac:dyDescent="0.25"/>
  <cols>
    <col min="1" max="1" width="27.42578125" bestFit="1" customWidth="1"/>
    <col min="2" max="2" width="39.28515625" bestFit="1" customWidth="1"/>
    <col min="3" max="3" width="20.7109375" bestFit="1" customWidth="1"/>
    <col min="4" max="4" width="26.42578125" bestFit="1" customWidth="1"/>
    <col min="5" max="5" width="12.42578125" bestFit="1" customWidth="1"/>
    <col min="6" max="6" width="18.140625" bestFit="1" customWidth="1"/>
    <col min="7" max="7" width="13.28515625" bestFit="1" customWidth="1"/>
    <col min="8" max="8" width="16.85546875" bestFit="1" customWidth="1"/>
    <col min="9" max="9" width="11.7109375" bestFit="1" customWidth="1"/>
    <col min="10" max="10" width="13.28515625" bestFit="1" customWidth="1"/>
  </cols>
  <sheetData>
    <row r="3" spans="1:10" ht="15.75" thickBot="1" x14ac:dyDescent="0.3"/>
    <row r="4" spans="1:10" ht="15.75" thickBot="1" x14ac:dyDescent="0.3">
      <c r="A4" s="6"/>
      <c r="B4" s="14" t="s">
        <v>26</v>
      </c>
      <c r="C4" s="15" t="s">
        <v>27</v>
      </c>
      <c r="D4" s="17" t="s">
        <v>42</v>
      </c>
      <c r="E4" s="15" t="s">
        <v>28</v>
      </c>
      <c r="F4" s="18" t="s">
        <v>43</v>
      </c>
      <c r="G4" s="16" t="s">
        <v>29</v>
      </c>
      <c r="H4" s="31" t="s">
        <v>44</v>
      </c>
      <c r="I4" s="47" t="s">
        <v>54</v>
      </c>
      <c r="J4" s="48" t="s">
        <v>55</v>
      </c>
    </row>
    <row r="5" spans="1:10" x14ac:dyDescent="0.25">
      <c r="A5" s="73" t="s">
        <v>32</v>
      </c>
      <c r="B5" s="7" t="s">
        <v>35</v>
      </c>
      <c r="C5" s="9">
        <v>1000</v>
      </c>
      <c r="D5" s="22">
        <v>1000</v>
      </c>
      <c r="E5" s="9">
        <v>200</v>
      </c>
      <c r="F5" s="22">
        <v>200</v>
      </c>
      <c r="G5" s="9">
        <v>300</v>
      </c>
      <c r="H5" s="32">
        <v>300</v>
      </c>
      <c r="I5" s="45">
        <f>C5+E5+G5</f>
        <v>1500</v>
      </c>
      <c r="J5" s="46">
        <f>D5+F5+H5</f>
        <v>1500</v>
      </c>
    </row>
    <row r="6" spans="1:10" x14ac:dyDescent="0.25">
      <c r="A6" s="73"/>
      <c r="B6" s="8" t="s">
        <v>25</v>
      </c>
      <c r="C6" s="10">
        <v>60</v>
      </c>
      <c r="D6" s="23">
        <v>60</v>
      </c>
      <c r="E6" s="10">
        <v>60</v>
      </c>
      <c r="F6" s="23">
        <v>60</v>
      </c>
      <c r="G6" s="10">
        <v>60</v>
      </c>
      <c r="H6" s="33">
        <v>60</v>
      </c>
      <c r="I6" s="41">
        <v>60</v>
      </c>
      <c r="J6" s="23">
        <v>60</v>
      </c>
    </row>
    <row r="7" spans="1:10" x14ac:dyDescent="0.25">
      <c r="A7" s="73"/>
      <c r="B7" s="8" t="s">
        <v>33</v>
      </c>
      <c r="C7" s="10">
        <v>12</v>
      </c>
      <c r="D7" s="23">
        <v>12</v>
      </c>
      <c r="E7" s="10">
        <v>12</v>
      </c>
      <c r="F7" s="23">
        <v>12</v>
      </c>
      <c r="G7" s="10">
        <v>12</v>
      </c>
      <c r="H7" s="33">
        <v>12</v>
      </c>
      <c r="I7" s="41">
        <v>12</v>
      </c>
      <c r="J7" s="23">
        <v>12</v>
      </c>
    </row>
    <row r="8" spans="1:10" x14ac:dyDescent="0.25">
      <c r="A8" s="73" t="s">
        <v>34</v>
      </c>
      <c r="B8" s="8" t="s">
        <v>30</v>
      </c>
      <c r="C8" s="10">
        <v>13.5</v>
      </c>
      <c r="D8" s="23">
        <v>13.5</v>
      </c>
      <c r="E8" s="10">
        <v>13.5</v>
      </c>
      <c r="F8" s="23">
        <v>13.5</v>
      </c>
      <c r="G8" s="10">
        <v>13.5</v>
      </c>
      <c r="H8" s="33">
        <v>13.5</v>
      </c>
      <c r="I8" s="41">
        <v>13.5</v>
      </c>
      <c r="J8" s="23">
        <v>13.5</v>
      </c>
    </row>
    <row r="9" spans="1:10" x14ac:dyDescent="0.25">
      <c r="A9" s="73"/>
      <c r="B9" s="8" t="s">
        <v>31</v>
      </c>
      <c r="C9" s="10">
        <v>1500</v>
      </c>
      <c r="D9" s="23">
        <v>1500</v>
      </c>
      <c r="E9" s="10">
        <v>1500</v>
      </c>
      <c r="F9" s="23">
        <v>1500</v>
      </c>
      <c r="G9" s="10">
        <v>1500</v>
      </c>
      <c r="H9" s="33">
        <v>1500</v>
      </c>
      <c r="I9" s="41">
        <v>1500</v>
      </c>
      <c r="J9" s="23">
        <v>1500</v>
      </c>
    </row>
    <row r="10" spans="1:10" x14ac:dyDescent="0.25">
      <c r="A10" s="73"/>
      <c r="B10" s="8" t="s">
        <v>36</v>
      </c>
      <c r="C10" s="10">
        <f t="shared" ref="C10:H10" si="0">(C6*C5)/C9</f>
        <v>40</v>
      </c>
      <c r="D10" s="23">
        <f t="shared" si="0"/>
        <v>40</v>
      </c>
      <c r="E10" s="10">
        <f t="shared" si="0"/>
        <v>8</v>
      </c>
      <c r="F10" s="23">
        <f t="shared" si="0"/>
        <v>8</v>
      </c>
      <c r="G10" s="10">
        <f t="shared" si="0"/>
        <v>12</v>
      </c>
      <c r="H10" s="33">
        <f t="shared" si="0"/>
        <v>12</v>
      </c>
      <c r="I10" s="41">
        <f>C10+E10+G10</f>
        <v>60</v>
      </c>
      <c r="J10" s="23">
        <f>D10+F10+H10</f>
        <v>60</v>
      </c>
    </row>
    <row r="11" spans="1:10" x14ac:dyDescent="0.25">
      <c r="A11" s="73" t="s">
        <v>50</v>
      </c>
      <c r="B11" s="8" t="s">
        <v>39</v>
      </c>
      <c r="C11" s="19">
        <v>2</v>
      </c>
      <c r="D11" s="24">
        <v>2</v>
      </c>
      <c r="E11" s="11">
        <v>2</v>
      </c>
      <c r="F11" s="24">
        <v>2</v>
      </c>
      <c r="G11" s="11">
        <v>2</v>
      </c>
      <c r="H11" s="34">
        <v>2</v>
      </c>
      <c r="I11" s="21">
        <v>2</v>
      </c>
      <c r="J11" s="27">
        <v>2</v>
      </c>
    </row>
    <row r="12" spans="1:10" x14ac:dyDescent="0.25">
      <c r="A12" s="73"/>
      <c r="B12" s="8" t="s">
        <v>37</v>
      </c>
      <c r="C12" s="10">
        <f>(C10*C9/1000)*C7</f>
        <v>720</v>
      </c>
      <c r="D12" s="23">
        <f>(D10*D9/1000)*D7*0.7</f>
        <v>503.99999999999994</v>
      </c>
      <c r="E12" s="10">
        <f t="shared" ref="E12:G12" si="1">(E10*E9/1000)*E7</f>
        <v>144</v>
      </c>
      <c r="F12" s="23">
        <f>(F10*F9/1000)*F7*0.7</f>
        <v>100.8</v>
      </c>
      <c r="G12" s="10">
        <f t="shared" si="1"/>
        <v>216</v>
      </c>
      <c r="H12" s="33">
        <f>(H10*H9/1000)*H7*0.7</f>
        <v>151.19999999999999</v>
      </c>
      <c r="I12" s="39">
        <f t="shared" ref="I12:J14" si="2">C12+E12+G12</f>
        <v>1080</v>
      </c>
      <c r="J12" s="40">
        <f t="shared" si="2"/>
        <v>756</v>
      </c>
    </row>
    <row r="13" spans="1:10" x14ac:dyDescent="0.25">
      <c r="A13" s="73"/>
      <c r="B13" s="8" t="s">
        <v>40</v>
      </c>
      <c r="C13" s="20">
        <f>C12*C11</f>
        <v>1440</v>
      </c>
      <c r="D13" s="25">
        <f t="shared" ref="D13:H13" si="3">D12*D11</f>
        <v>1007.9999999999999</v>
      </c>
      <c r="E13" s="20">
        <f t="shared" si="3"/>
        <v>288</v>
      </c>
      <c r="F13" s="25">
        <f t="shared" si="3"/>
        <v>201.6</v>
      </c>
      <c r="G13" s="20">
        <f t="shared" si="3"/>
        <v>432</v>
      </c>
      <c r="H13" s="35">
        <f t="shared" si="3"/>
        <v>302.39999999999998</v>
      </c>
      <c r="I13" s="21">
        <f t="shared" si="2"/>
        <v>2160</v>
      </c>
      <c r="J13" s="27">
        <f t="shared" si="2"/>
        <v>1512</v>
      </c>
    </row>
    <row r="14" spans="1:10" x14ac:dyDescent="0.25">
      <c r="A14" s="73"/>
      <c r="B14" s="8" t="s">
        <v>46</v>
      </c>
      <c r="C14" s="20">
        <f>C13-C13</f>
        <v>0</v>
      </c>
      <c r="D14" s="25">
        <f>C13-D13</f>
        <v>432.00000000000011</v>
      </c>
      <c r="E14" s="20">
        <f>E13-E13</f>
        <v>0</v>
      </c>
      <c r="F14" s="25">
        <f>E13-F13</f>
        <v>86.4</v>
      </c>
      <c r="G14" s="20">
        <f>G13-G13</f>
        <v>0</v>
      </c>
      <c r="H14" s="35">
        <f>G13-H13</f>
        <v>129.60000000000002</v>
      </c>
      <c r="I14" s="21">
        <f t="shared" si="2"/>
        <v>0</v>
      </c>
      <c r="J14" s="27">
        <f t="shared" si="2"/>
        <v>648.00000000000011</v>
      </c>
    </row>
    <row r="15" spans="1:10" x14ac:dyDescent="0.25">
      <c r="A15" s="73"/>
      <c r="B15" s="8" t="s">
        <v>47</v>
      </c>
      <c r="C15" s="12">
        <f>C13/C13-1</f>
        <v>0</v>
      </c>
      <c r="D15" s="26">
        <f>D14/C13</f>
        <v>0.3000000000000001</v>
      </c>
      <c r="E15" s="12">
        <f>E13/E13-1</f>
        <v>0</v>
      </c>
      <c r="F15" s="26">
        <f>F14/E13</f>
        <v>0.30000000000000004</v>
      </c>
      <c r="G15" s="12">
        <f>G13/G13-1</f>
        <v>0</v>
      </c>
      <c r="H15" s="36">
        <f>H14/G13</f>
        <v>0.30000000000000004</v>
      </c>
      <c r="I15" s="39">
        <v>0</v>
      </c>
      <c r="J15" s="43">
        <v>0.3</v>
      </c>
    </row>
    <row r="16" spans="1:10" x14ac:dyDescent="0.25">
      <c r="A16" s="73" t="s">
        <v>49</v>
      </c>
      <c r="B16" s="8" t="s">
        <v>38</v>
      </c>
      <c r="C16" s="10">
        <f>C12*30</f>
        <v>21600</v>
      </c>
      <c r="D16" s="23">
        <f t="shared" ref="D16:H16" si="4">D12*30</f>
        <v>15119.999999999998</v>
      </c>
      <c r="E16" s="10">
        <f t="shared" si="4"/>
        <v>4320</v>
      </c>
      <c r="F16" s="23">
        <f t="shared" si="4"/>
        <v>3024</v>
      </c>
      <c r="G16" s="10">
        <f t="shared" si="4"/>
        <v>6480</v>
      </c>
      <c r="H16" s="33">
        <f t="shared" si="4"/>
        <v>4536</v>
      </c>
      <c r="I16" s="21">
        <f t="shared" ref="I16:J18" si="5">C16+E16+G16</f>
        <v>32400</v>
      </c>
      <c r="J16" s="44">
        <f t="shared" si="5"/>
        <v>22680</v>
      </c>
    </row>
    <row r="17" spans="1:10" x14ac:dyDescent="0.25">
      <c r="A17" s="73"/>
      <c r="B17" s="8" t="s">
        <v>41</v>
      </c>
      <c r="C17" s="20">
        <f>C16*C11</f>
        <v>43200</v>
      </c>
      <c r="D17" s="25">
        <f t="shared" ref="D17:H17" si="6">D16*D11</f>
        <v>30239.999999999996</v>
      </c>
      <c r="E17" s="20">
        <f t="shared" si="6"/>
        <v>8640</v>
      </c>
      <c r="F17" s="25">
        <f t="shared" si="6"/>
        <v>6048</v>
      </c>
      <c r="G17" s="20">
        <f t="shared" si="6"/>
        <v>12960</v>
      </c>
      <c r="H17" s="35">
        <f t="shared" si="6"/>
        <v>9072</v>
      </c>
      <c r="I17" s="21">
        <f t="shared" si="5"/>
        <v>64800</v>
      </c>
      <c r="J17" s="27">
        <f t="shared" si="5"/>
        <v>45360</v>
      </c>
    </row>
    <row r="18" spans="1:10" x14ac:dyDescent="0.25">
      <c r="A18" s="73"/>
      <c r="B18" s="8" t="s">
        <v>45</v>
      </c>
      <c r="C18" s="21">
        <f>C14*30</f>
        <v>0</v>
      </c>
      <c r="D18" s="27">
        <f t="shared" ref="D18:H18" si="7">D14*30</f>
        <v>12960.000000000004</v>
      </c>
      <c r="E18" s="21">
        <f t="shared" si="7"/>
        <v>0</v>
      </c>
      <c r="F18" s="27">
        <f t="shared" si="7"/>
        <v>2592</v>
      </c>
      <c r="G18" s="21">
        <f t="shared" si="7"/>
        <v>0</v>
      </c>
      <c r="H18" s="37">
        <f t="shared" si="7"/>
        <v>3888.0000000000009</v>
      </c>
      <c r="I18" s="21">
        <f t="shared" si="5"/>
        <v>0</v>
      </c>
      <c r="J18" s="27">
        <f t="shared" si="5"/>
        <v>19440.000000000004</v>
      </c>
    </row>
    <row r="19" spans="1:10" ht="15.75" thickBot="1" x14ac:dyDescent="0.3">
      <c r="A19" s="74"/>
      <c r="B19" s="8" t="s">
        <v>48</v>
      </c>
      <c r="C19" s="13">
        <f>C18/C17</f>
        <v>0</v>
      </c>
      <c r="D19" s="28">
        <f>D18/C17</f>
        <v>0.3000000000000001</v>
      </c>
      <c r="E19" s="13">
        <f t="shared" ref="E19:G19" si="8">E18/E17</f>
        <v>0</v>
      </c>
      <c r="F19" s="28">
        <f>F18/E17</f>
        <v>0.3</v>
      </c>
      <c r="G19" s="13">
        <f t="shared" si="8"/>
        <v>0</v>
      </c>
      <c r="H19" s="38">
        <f>H18/G17</f>
        <v>0.30000000000000004</v>
      </c>
      <c r="I19" s="13">
        <v>0</v>
      </c>
      <c r="J19" s="28">
        <v>0.3</v>
      </c>
    </row>
    <row r="22" spans="1:10" x14ac:dyDescent="0.25">
      <c r="B22" s="29" t="s">
        <v>51</v>
      </c>
    </row>
    <row r="23" spans="1:10" x14ac:dyDescent="0.25">
      <c r="B23" s="30" t="s">
        <v>52</v>
      </c>
    </row>
    <row r="24" spans="1:10" x14ac:dyDescent="0.25">
      <c r="B24" s="29" t="s">
        <v>53</v>
      </c>
    </row>
  </sheetData>
  <mergeCells count="4">
    <mergeCell ref="A5:A7"/>
    <mergeCell ref="A8:A10"/>
    <mergeCell ref="A11:A15"/>
    <mergeCell ref="A16:A19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4F3D-F693-4E0C-9E7E-3D45AEA3EF0C}">
  <dimension ref="A1:AA17"/>
  <sheetViews>
    <sheetView zoomScale="90" zoomScaleNormal="90" workbookViewId="0">
      <selection activeCell="C5" sqref="C5"/>
    </sheetView>
  </sheetViews>
  <sheetFormatPr defaultRowHeight="15" x14ac:dyDescent="0.25"/>
  <cols>
    <col min="1" max="1" width="39.28515625" bestFit="1" customWidth="1"/>
    <col min="2" max="2" width="12.5703125" bestFit="1" customWidth="1"/>
    <col min="3" max="3" width="16" customWidth="1"/>
    <col min="4" max="4" width="12.5703125" bestFit="1" customWidth="1"/>
    <col min="5" max="5" width="15.140625" bestFit="1" customWidth="1"/>
    <col min="6" max="6" width="12.5703125" bestFit="1" customWidth="1"/>
    <col min="7" max="7" width="13.28515625" bestFit="1" customWidth="1"/>
    <col min="8" max="18" width="13.28515625" customWidth="1"/>
    <col min="19" max="19" width="15.28515625" bestFit="1" customWidth="1"/>
    <col min="20" max="22" width="13.28515625" customWidth="1"/>
    <col min="23" max="23" width="16" bestFit="1" customWidth="1"/>
    <col min="24" max="24" width="13.28515625" customWidth="1"/>
    <col min="25" max="25" width="15.85546875" customWidth="1"/>
    <col min="26" max="26" width="13.28515625" bestFit="1" customWidth="1"/>
    <col min="27" max="27" width="13.5703125" bestFit="1" customWidth="1"/>
  </cols>
  <sheetData>
    <row r="1" spans="1:27" ht="15.75" thickBot="1" x14ac:dyDescent="0.3">
      <c r="Z1" s="75" t="s">
        <v>70</v>
      </c>
      <c r="AA1" s="75"/>
    </row>
    <row r="2" spans="1:27" ht="15.75" thickBot="1" x14ac:dyDescent="0.3">
      <c r="A2" s="14" t="s">
        <v>26</v>
      </c>
      <c r="B2" s="15" t="s">
        <v>13</v>
      </c>
      <c r="C2" s="17" t="s">
        <v>56</v>
      </c>
      <c r="D2" s="15" t="s">
        <v>57</v>
      </c>
      <c r="E2" s="18" t="s">
        <v>58</v>
      </c>
      <c r="F2" s="16" t="s">
        <v>14</v>
      </c>
      <c r="G2" s="31" t="s">
        <v>59</v>
      </c>
      <c r="H2" s="16" t="s">
        <v>15</v>
      </c>
      <c r="I2" s="31" t="s">
        <v>60</v>
      </c>
      <c r="J2" s="16" t="s">
        <v>16</v>
      </c>
      <c r="K2" s="31" t="s">
        <v>64</v>
      </c>
      <c r="L2" s="16" t="s">
        <v>17</v>
      </c>
      <c r="M2" s="31" t="s">
        <v>63</v>
      </c>
      <c r="N2" s="16" t="s">
        <v>18</v>
      </c>
      <c r="O2" s="31" t="s">
        <v>62</v>
      </c>
      <c r="P2" s="16" t="s">
        <v>19</v>
      </c>
      <c r="Q2" s="31" t="s">
        <v>61</v>
      </c>
      <c r="R2" s="16" t="s">
        <v>20</v>
      </c>
      <c r="S2" s="31" t="s">
        <v>65</v>
      </c>
      <c r="T2" s="16" t="s">
        <v>21</v>
      </c>
      <c r="U2" s="31" t="s">
        <v>66</v>
      </c>
      <c r="V2" s="16" t="s">
        <v>22</v>
      </c>
      <c r="W2" s="31" t="s">
        <v>67</v>
      </c>
      <c r="X2" s="16" t="s">
        <v>23</v>
      </c>
      <c r="Y2" s="31" t="s">
        <v>68</v>
      </c>
      <c r="Z2" s="47" t="s">
        <v>69</v>
      </c>
      <c r="AA2" s="48" t="s">
        <v>55</v>
      </c>
    </row>
    <row r="3" spans="1:27" x14ac:dyDescent="0.25">
      <c r="A3" s="7" t="s">
        <v>35</v>
      </c>
      <c r="B3" s="9">
        <v>1500</v>
      </c>
      <c r="C3" s="22">
        <v>1500</v>
      </c>
      <c r="D3" s="9">
        <v>1500</v>
      </c>
      <c r="E3" s="22">
        <v>1500</v>
      </c>
      <c r="F3" s="9">
        <v>1500</v>
      </c>
      <c r="G3" s="22">
        <v>1500</v>
      </c>
      <c r="H3" s="9">
        <v>1500</v>
      </c>
      <c r="I3" s="22">
        <v>1500</v>
      </c>
      <c r="J3" s="9">
        <v>1500</v>
      </c>
      <c r="K3" s="22">
        <v>1500</v>
      </c>
      <c r="L3" s="9">
        <v>1500</v>
      </c>
      <c r="M3" s="22">
        <v>1500</v>
      </c>
      <c r="N3" s="9">
        <v>1500</v>
      </c>
      <c r="O3" s="22">
        <v>1500</v>
      </c>
      <c r="P3" s="9">
        <v>1500</v>
      </c>
      <c r="Q3" s="22">
        <v>1500</v>
      </c>
      <c r="R3" s="9">
        <v>1500</v>
      </c>
      <c r="S3" s="22">
        <v>1500</v>
      </c>
      <c r="T3" s="9">
        <v>1500</v>
      </c>
      <c r="U3" s="22">
        <v>1500</v>
      </c>
      <c r="V3" s="9">
        <v>1500</v>
      </c>
      <c r="W3" s="22">
        <v>1500</v>
      </c>
      <c r="X3" s="9">
        <v>1500</v>
      </c>
      <c r="Y3" s="22">
        <v>1500</v>
      </c>
      <c r="Z3" s="45">
        <f>B3+D3+F3+H3+J3+L3+N3+P3+R3+T3+V3+X3</f>
        <v>18000</v>
      </c>
      <c r="AA3" s="46">
        <f>C3+E3+G3+I3+K3+M3+O3+Q3+S3+U3+W3+Y3</f>
        <v>18000</v>
      </c>
    </row>
    <row r="4" spans="1:27" x14ac:dyDescent="0.25">
      <c r="A4" s="8" t="s">
        <v>25</v>
      </c>
      <c r="B4" s="10">
        <v>60</v>
      </c>
      <c r="C4" s="23">
        <v>60</v>
      </c>
      <c r="D4" s="10">
        <v>60</v>
      </c>
      <c r="E4" s="23">
        <v>60</v>
      </c>
      <c r="F4" s="10">
        <v>60</v>
      </c>
      <c r="G4" s="23">
        <v>60</v>
      </c>
      <c r="H4" s="10">
        <v>60</v>
      </c>
      <c r="I4" s="23">
        <v>60</v>
      </c>
      <c r="J4" s="10">
        <v>60</v>
      </c>
      <c r="K4" s="23">
        <v>60</v>
      </c>
      <c r="L4" s="10">
        <v>60</v>
      </c>
      <c r="M4" s="23">
        <v>60</v>
      </c>
      <c r="N4" s="10">
        <v>60</v>
      </c>
      <c r="O4" s="23">
        <v>60</v>
      </c>
      <c r="P4" s="10">
        <v>60</v>
      </c>
      <c r="Q4" s="23">
        <v>60</v>
      </c>
      <c r="R4" s="10">
        <v>60</v>
      </c>
      <c r="S4" s="23">
        <v>60</v>
      </c>
      <c r="T4" s="10">
        <v>60</v>
      </c>
      <c r="U4" s="23">
        <v>60</v>
      </c>
      <c r="V4" s="10">
        <v>60</v>
      </c>
      <c r="W4" s="23">
        <v>60</v>
      </c>
      <c r="X4" s="10">
        <v>60</v>
      </c>
      <c r="Y4" s="23">
        <v>60</v>
      </c>
      <c r="Z4" s="41">
        <v>60</v>
      </c>
      <c r="AA4" s="23">
        <v>60</v>
      </c>
    </row>
    <row r="5" spans="1:27" x14ac:dyDescent="0.25">
      <c r="A5" s="8" t="s">
        <v>33</v>
      </c>
      <c r="B5" s="10">
        <v>12</v>
      </c>
      <c r="C5" s="23">
        <v>12</v>
      </c>
      <c r="D5" s="10">
        <v>12</v>
      </c>
      <c r="E5" s="23">
        <v>12</v>
      </c>
      <c r="F5" s="10">
        <v>12</v>
      </c>
      <c r="G5" s="23">
        <v>12</v>
      </c>
      <c r="H5" s="10">
        <v>12</v>
      </c>
      <c r="I5" s="23">
        <v>12</v>
      </c>
      <c r="J5" s="10">
        <v>12</v>
      </c>
      <c r="K5" s="23">
        <v>12</v>
      </c>
      <c r="L5" s="10">
        <v>12</v>
      </c>
      <c r="M5" s="23">
        <v>12</v>
      </c>
      <c r="N5" s="10">
        <v>12</v>
      </c>
      <c r="O5" s="23">
        <v>12</v>
      </c>
      <c r="P5" s="10">
        <v>12</v>
      </c>
      <c r="Q5" s="23">
        <v>12</v>
      </c>
      <c r="R5" s="10">
        <v>12</v>
      </c>
      <c r="S5" s="23">
        <v>12</v>
      </c>
      <c r="T5" s="10">
        <v>12</v>
      </c>
      <c r="U5" s="23">
        <v>12</v>
      </c>
      <c r="V5" s="10">
        <v>12</v>
      </c>
      <c r="W5" s="23">
        <v>12</v>
      </c>
      <c r="X5" s="10">
        <v>12</v>
      </c>
      <c r="Y5" s="23">
        <v>12</v>
      </c>
      <c r="Z5" s="41">
        <v>12</v>
      </c>
      <c r="AA5" s="23">
        <v>12</v>
      </c>
    </row>
    <row r="6" spans="1:27" x14ac:dyDescent="0.25">
      <c r="A6" s="8" t="s">
        <v>30</v>
      </c>
      <c r="B6" s="10">
        <v>13.5</v>
      </c>
      <c r="C6" s="23">
        <v>13.5</v>
      </c>
      <c r="D6" s="10">
        <v>13.5</v>
      </c>
      <c r="E6" s="23">
        <v>13.5</v>
      </c>
      <c r="F6" s="10">
        <v>13.5</v>
      </c>
      <c r="G6" s="23">
        <v>13.5</v>
      </c>
      <c r="H6" s="10">
        <v>13.5</v>
      </c>
      <c r="I6" s="23">
        <v>13.5</v>
      </c>
      <c r="J6" s="10">
        <v>13.5</v>
      </c>
      <c r="K6" s="23">
        <v>13.5</v>
      </c>
      <c r="L6" s="10">
        <v>13.5</v>
      </c>
      <c r="M6" s="23">
        <v>13.5</v>
      </c>
      <c r="N6" s="10">
        <v>13.5</v>
      </c>
      <c r="O6" s="23">
        <v>13.5</v>
      </c>
      <c r="P6" s="10">
        <v>13.5</v>
      </c>
      <c r="Q6" s="23">
        <v>13.5</v>
      </c>
      <c r="R6" s="10">
        <v>13.5</v>
      </c>
      <c r="S6" s="23">
        <v>13.5</v>
      </c>
      <c r="T6" s="10">
        <v>13.5</v>
      </c>
      <c r="U6" s="23">
        <v>13.5</v>
      </c>
      <c r="V6" s="10">
        <v>13.5</v>
      </c>
      <c r="W6" s="23">
        <v>13.5</v>
      </c>
      <c r="X6" s="10">
        <v>13.5</v>
      </c>
      <c r="Y6" s="23">
        <v>13.5</v>
      </c>
      <c r="Z6" s="41">
        <v>13.5</v>
      </c>
      <c r="AA6" s="23">
        <v>13.5</v>
      </c>
    </row>
    <row r="7" spans="1:27" x14ac:dyDescent="0.25">
      <c r="A7" s="8" t="s">
        <v>31</v>
      </c>
      <c r="B7" s="10">
        <v>1500</v>
      </c>
      <c r="C7" s="23">
        <v>1500</v>
      </c>
      <c r="D7" s="10">
        <v>1500</v>
      </c>
      <c r="E7" s="23">
        <v>1500</v>
      </c>
      <c r="F7" s="10">
        <v>1500</v>
      </c>
      <c r="G7" s="23">
        <v>1500</v>
      </c>
      <c r="H7" s="10">
        <v>1500</v>
      </c>
      <c r="I7" s="23">
        <v>1500</v>
      </c>
      <c r="J7" s="10">
        <v>1500</v>
      </c>
      <c r="K7" s="23">
        <v>1500</v>
      </c>
      <c r="L7" s="10">
        <v>1500</v>
      </c>
      <c r="M7" s="23">
        <v>1500</v>
      </c>
      <c r="N7" s="10">
        <v>1500</v>
      </c>
      <c r="O7" s="23">
        <v>1500</v>
      </c>
      <c r="P7" s="10">
        <v>1500</v>
      </c>
      <c r="Q7" s="23">
        <v>1500</v>
      </c>
      <c r="R7" s="10">
        <v>1500</v>
      </c>
      <c r="S7" s="23">
        <v>1500</v>
      </c>
      <c r="T7" s="10">
        <v>1500</v>
      </c>
      <c r="U7" s="23">
        <v>1500</v>
      </c>
      <c r="V7" s="10">
        <v>1500</v>
      </c>
      <c r="W7" s="23">
        <v>1500</v>
      </c>
      <c r="X7" s="10">
        <v>1500</v>
      </c>
      <c r="Y7" s="23">
        <v>1500</v>
      </c>
      <c r="Z7" s="41">
        <v>1500</v>
      </c>
      <c r="AA7" s="23">
        <v>1500</v>
      </c>
    </row>
    <row r="8" spans="1:27" x14ac:dyDescent="0.25">
      <c r="A8" s="8" t="s">
        <v>36</v>
      </c>
      <c r="B8" s="10">
        <v>60</v>
      </c>
      <c r="C8" s="23">
        <v>60</v>
      </c>
      <c r="D8" s="10">
        <v>60</v>
      </c>
      <c r="E8" s="23">
        <v>60</v>
      </c>
      <c r="F8" s="10">
        <v>60</v>
      </c>
      <c r="G8" s="23">
        <v>60</v>
      </c>
      <c r="H8" s="10">
        <v>60</v>
      </c>
      <c r="I8" s="23">
        <v>60</v>
      </c>
      <c r="J8" s="10">
        <v>60</v>
      </c>
      <c r="K8" s="23">
        <v>60</v>
      </c>
      <c r="L8" s="10">
        <v>60</v>
      </c>
      <c r="M8" s="23">
        <v>60</v>
      </c>
      <c r="N8" s="10">
        <v>60</v>
      </c>
      <c r="O8" s="23">
        <v>60</v>
      </c>
      <c r="P8" s="10">
        <v>60</v>
      </c>
      <c r="Q8" s="23">
        <v>60</v>
      </c>
      <c r="R8" s="10">
        <v>60</v>
      </c>
      <c r="S8" s="23">
        <v>60</v>
      </c>
      <c r="T8" s="10">
        <v>60</v>
      </c>
      <c r="U8" s="23">
        <v>60</v>
      </c>
      <c r="V8" s="10">
        <v>60</v>
      </c>
      <c r="W8" s="23">
        <v>60</v>
      </c>
      <c r="X8" s="10">
        <v>60</v>
      </c>
      <c r="Y8" s="23">
        <v>60</v>
      </c>
      <c r="Z8" s="41">
        <f>B8+D8+F8</f>
        <v>180</v>
      </c>
      <c r="AA8" s="23">
        <f>C8+E8+G8</f>
        <v>180</v>
      </c>
    </row>
    <row r="9" spans="1:27" x14ac:dyDescent="0.25">
      <c r="A9" s="8" t="s">
        <v>39</v>
      </c>
      <c r="B9" s="19">
        <v>2</v>
      </c>
      <c r="C9" s="49">
        <v>2</v>
      </c>
      <c r="D9" s="19">
        <v>2</v>
      </c>
      <c r="E9" s="49">
        <v>2</v>
      </c>
      <c r="F9" s="19">
        <v>2</v>
      </c>
      <c r="G9" s="49">
        <v>2</v>
      </c>
      <c r="H9" s="19">
        <v>2</v>
      </c>
      <c r="I9" s="49">
        <v>2</v>
      </c>
      <c r="J9" s="19">
        <v>2</v>
      </c>
      <c r="K9" s="49">
        <v>2</v>
      </c>
      <c r="L9" s="19">
        <v>2</v>
      </c>
      <c r="M9" s="49">
        <v>2</v>
      </c>
      <c r="N9" s="19">
        <v>2</v>
      </c>
      <c r="O9" s="49">
        <v>2</v>
      </c>
      <c r="P9" s="19">
        <v>2</v>
      </c>
      <c r="Q9" s="49">
        <v>2</v>
      </c>
      <c r="R9" s="19">
        <v>2</v>
      </c>
      <c r="S9" s="49">
        <v>2</v>
      </c>
      <c r="T9" s="19">
        <v>2</v>
      </c>
      <c r="U9" s="49">
        <v>2</v>
      </c>
      <c r="V9" s="19">
        <v>2</v>
      </c>
      <c r="W9" s="49">
        <v>2</v>
      </c>
      <c r="X9" s="19">
        <v>2</v>
      </c>
      <c r="Y9" s="49">
        <v>2</v>
      </c>
      <c r="Z9" s="21">
        <v>2</v>
      </c>
      <c r="AA9" s="42">
        <v>2</v>
      </c>
    </row>
    <row r="10" spans="1:27" s="50" customFormat="1" x14ac:dyDescent="0.25">
      <c r="A10" s="51" t="s">
        <v>37</v>
      </c>
      <c r="B10" s="52">
        <f>(B8*B7/1000)*B5</f>
        <v>1080</v>
      </c>
      <c r="C10" s="53">
        <f>(C8*C7/1000)*C5*0.7</f>
        <v>756</v>
      </c>
      <c r="D10" s="52">
        <f>(D8*D7/1000)*D5</f>
        <v>1080</v>
      </c>
      <c r="E10" s="53">
        <f>(E8*E7/1000)*E5*0.7</f>
        <v>756</v>
      </c>
      <c r="F10" s="52">
        <f>(F8*F7/1000)*F5</f>
        <v>1080</v>
      </c>
      <c r="G10" s="53">
        <f>(G8*G7/1000)*G5*0.7</f>
        <v>756</v>
      </c>
      <c r="H10" s="52">
        <f>(H8*H7/1000)*H5</f>
        <v>1080</v>
      </c>
      <c r="I10" s="53">
        <f>(I8*I7/1000)*I5*0.7</f>
        <v>756</v>
      </c>
      <c r="J10" s="52">
        <f>(J8*J7/1000)*J5</f>
        <v>1080</v>
      </c>
      <c r="K10" s="53">
        <f>(K8*K7/1000)*K5*0.7</f>
        <v>756</v>
      </c>
      <c r="L10" s="52">
        <f>(L8*L7/1000)*L5</f>
        <v>1080</v>
      </c>
      <c r="M10" s="53">
        <f>(M8*M7/1000)*M5*0.7</f>
        <v>756</v>
      </c>
      <c r="N10" s="52">
        <f>(N8*N7/1000)*N5</f>
        <v>1080</v>
      </c>
      <c r="O10" s="53">
        <f>(O8*O7/1000)*O5*0.7</f>
        <v>756</v>
      </c>
      <c r="P10" s="52">
        <f>(P8*P7/1000)*P5</f>
        <v>1080</v>
      </c>
      <c r="Q10" s="53">
        <f>(Q8*Q7/1000)*Q5*0.7</f>
        <v>756</v>
      </c>
      <c r="R10" s="52">
        <f>(R8*R7/1000)*R5</f>
        <v>1080</v>
      </c>
      <c r="S10" s="53">
        <f>(S8*S7/1000)*S5*0.7</f>
        <v>756</v>
      </c>
      <c r="T10" s="52">
        <f>(T8*T7/1000)*T5</f>
        <v>1080</v>
      </c>
      <c r="U10" s="53">
        <f>(U8*U7/1000)*U5*0.7</f>
        <v>756</v>
      </c>
      <c r="V10" s="52">
        <f>(V8*V7/1000)*V5</f>
        <v>1080</v>
      </c>
      <c r="W10" s="53">
        <f>(W8*W7/1000)*W5*0.7</f>
        <v>756</v>
      </c>
      <c r="X10" s="52">
        <f>(X8*X7/1000)*X5</f>
        <v>1080</v>
      </c>
      <c r="Y10" s="53">
        <f>(Y8*Y7/1000)*Y5*0.7</f>
        <v>756</v>
      </c>
      <c r="Z10" s="54">
        <f t="shared" ref="Z10:AA12" si="0">B10+D10+F10</f>
        <v>3240</v>
      </c>
      <c r="AA10" s="55">
        <f t="shared" si="0"/>
        <v>2268</v>
      </c>
    </row>
    <row r="11" spans="1:27" s="50" customFormat="1" x14ac:dyDescent="0.25">
      <c r="A11" s="51" t="s">
        <v>40</v>
      </c>
      <c r="B11" s="56">
        <f>B10*B9</f>
        <v>2160</v>
      </c>
      <c r="C11" s="57">
        <f t="shared" ref="C11" si="1">C10*C9</f>
        <v>1512</v>
      </c>
      <c r="D11" s="56">
        <f>D10*D9</f>
        <v>2160</v>
      </c>
      <c r="E11" s="57">
        <f t="shared" ref="E11" si="2">E10*E9</f>
        <v>1512</v>
      </c>
      <c r="F11" s="56">
        <f>F10*F9</f>
        <v>2160</v>
      </c>
      <c r="G11" s="57">
        <f t="shared" ref="G11" si="3">G10*G9</f>
        <v>1512</v>
      </c>
      <c r="H11" s="56">
        <f>H10*H9</f>
        <v>2160</v>
      </c>
      <c r="I11" s="57">
        <f t="shared" ref="I11" si="4">I10*I9</f>
        <v>1512</v>
      </c>
      <c r="J11" s="56">
        <f>J10*J9</f>
        <v>2160</v>
      </c>
      <c r="K11" s="57">
        <f t="shared" ref="K11" si="5">K10*K9</f>
        <v>1512</v>
      </c>
      <c r="L11" s="56">
        <f>L10*L9</f>
        <v>2160</v>
      </c>
      <c r="M11" s="57">
        <f t="shared" ref="M11" si="6">M10*M9</f>
        <v>1512</v>
      </c>
      <c r="N11" s="56">
        <f>N10*N9</f>
        <v>2160</v>
      </c>
      <c r="O11" s="57">
        <f t="shared" ref="O11" si="7">O10*O9</f>
        <v>1512</v>
      </c>
      <c r="P11" s="56">
        <f>P10*P9</f>
        <v>2160</v>
      </c>
      <c r="Q11" s="57">
        <f t="shared" ref="Q11" si="8">Q10*Q9</f>
        <v>1512</v>
      </c>
      <c r="R11" s="56">
        <f>R10*R9</f>
        <v>2160</v>
      </c>
      <c r="S11" s="57">
        <f t="shared" ref="S11" si="9">S10*S9</f>
        <v>1512</v>
      </c>
      <c r="T11" s="56">
        <f>T10*T9</f>
        <v>2160</v>
      </c>
      <c r="U11" s="57">
        <f t="shared" ref="U11" si="10">U10*U9</f>
        <v>1512</v>
      </c>
      <c r="V11" s="56">
        <f>V10*V9</f>
        <v>2160</v>
      </c>
      <c r="W11" s="57">
        <f t="shared" ref="W11" si="11">W10*W9</f>
        <v>1512</v>
      </c>
      <c r="X11" s="56">
        <f>X10*X9</f>
        <v>2160</v>
      </c>
      <c r="Y11" s="57">
        <f t="shared" ref="Y11" si="12">Y10*Y9</f>
        <v>1512</v>
      </c>
      <c r="Z11" s="58">
        <f t="shared" si="0"/>
        <v>6480</v>
      </c>
      <c r="AA11" s="59">
        <f t="shared" si="0"/>
        <v>4536</v>
      </c>
    </row>
    <row r="12" spans="1:27" s="50" customFormat="1" x14ac:dyDescent="0.25">
      <c r="A12" s="51" t="s">
        <v>46</v>
      </c>
      <c r="B12" s="56">
        <f>B11-B11</f>
        <v>0</v>
      </c>
      <c r="C12" s="57">
        <f>B11-C11</f>
        <v>648</v>
      </c>
      <c r="D12" s="56">
        <f>D11-D11</f>
        <v>0</v>
      </c>
      <c r="E12" s="57">
        <f>D11-E11</f>
        <v>648</v>
      </c>
      <c r="F12" s="56">
        <f>F11-F11</f>
        <v>0</v>
      </c>
      <c r="G12" s="57">
        <f>F11-G11</f>
        <v>648</v>
      </c>
      <c r="H12" s="56">
        <f>H11-H11</f>
        <v>0</v>
      </c>
      <c r="I12" s="57">
        <f>H11-I11</f>
        <v>648</v>
      </c>
      <c r="J12" s="56">
        <f>J11-J11</f>
        <v>0</v>
      </c>
      <c r="K12" s="57">
        <f>J11-K11</f>
        <v>648</v>
      </c>
      <c r="L12" s="56">
        <f>L11-L11</f>
        <v>0</v>
      </c>
      <c r="M12" s="57">
        <f>L11-M11</f>
        <v>648</v>
      </c>
      <c r="N12" s="56">
        <f>N11-N11</f>
        <v>0</v>
      </c>
      <c r="O12" s="57">
        <f>N11-O11</f>
        <v>648</v>
      </c>
      <c r="P12" s="56">
        <f>P11-P11</f>
        <v>0</v>
      </c>
      <c r="Q12" s="57">
        <f>P11-Q11</f>
        <v>648</v>
      </c>
      <c r="R12" s="56">
        <f>R11-R11</f>
        <v>0</v>
      </c>
      <c r="S12" s="57">
        <f>R11-S11</f>
        <v>648</v>
      </c>
      <c r="T12" s="56">
        <f>T11-T11</f>
        <v>0</v>
      </c>
      <c r="U12" s="57">
        <f>T11-U11</f>
        <v>648</v>
      </c>
      <c r="V12" s="56">
        <f>V11-V11</f>
        <v>0</v>
      </c>
      <c r="W12" s="57">
        <f>V11-W11</f>
        <v>648</v>
      </c>
      <c r="X12" s="56">
        <f>X11-X11</f>
        <v>0</v>
      </c>
      <c r="Y12" s="57">
        <f>X11-Y11</f>
        <v>648</v>
      </c>
      <c r="Z12" s="58">
        <f t="shared" si="0"/>
        <v>0</v>
      </c>
      <c r="AA12" s="59">
        <f t="shared" si="0"/>
        <v>1944</v>
      </c>
    </row>
    <row r="13" spans="1:27" s="50" customFormat="1" x14ac:dyDescent="0.25">
      <c r="A13" s="51" t="s">
        <v>47</v>
      </c>
      <c r="B13" s="60">
        <f>B11/B11-1</f>
        <v>0</v>
      </c>
      <c r="C13" s="61">
        <f>C12/B11</f>
        <v>0.3</v>
      </c>
      <c r="D13" s="60">
        <f>D11/D11-1</f>
        <v>0</v>
      </c>
      <c r="E13" s="61">
        <f>E12/D11</f>
        <v>0.3</v>
      </c>
      <c r="F13" s="60">
        <f>F11/F11-1</f>
        <v>0</v>
      </c>
      <c r="G13" s="61">
        <f>G12/F11</f>
        <v>0.3</v>
      </c>
      <c r="H13" s="60">
        <f>H11/H11-1</f>
        <v>0</v>
      </c>
      <c r="I13" s="61">
        <f>I12/H11</f>
        <v>0.3</v>
      </c>
      <c r="J13" s="60">
        <f>J11/J11-1</f>
        <v>0</v>
      </c>
      <c r="K13" s="61">
        <f>K12/J11</f>
        <v>0.3</v>
      </c>
      <c r="L13" s="60">
        <f>L11/L11-1</f>
        <v>0</v>
      </c>
      <c r="M13" s="61">
        <f>M12/L11</f>
        <v>0.3</v>
      </c>
      <c r="N13" s="60">
        <f>N11/N11-1</f>
        <v>0</v>
      </c>
      <c r="O13" s="61">
        <f>O12/N11</f>
        <v>0.3</v>
      </c>
      <c r="P13" s="60">
        <f>P11/P11-1</f>
        <v>0</v>
      </c>
      <c r="Q13" s="61">
        <f>Q12/P11</f>
        <v>0.3</v>
      </c>
      <c r="R13" s="60">
        <f>R11/R11-1</f>
        <v>0</v>
      </c>
      <c r="S13" s="61">
        <f>S12/R11</f>
        <v>0.3</v>
      </c>
      <c r="T13" s="60">
        <f>T11/T11-1</f>
        <v>0</v>
      </c>
      <c r="U13" s="61">
        <f>U12/T11</f>
        <v>0.3</v>
      </c>
      <c r="V13" s="60">
        <f>V11/V11-1</f>
        <v>0</v>
      </c>
      <c r="W13" s="61">
        <f>W12/V11</f>
        <v>0.3</v>
      </c>
      <c r="X13" s="60">
        <f>X11/X11-1</f>
        <v>0</v>
      </c>
      <c r="Y13" s="61">
        <f>Y12/X11</f>
        <v>0.3</v>
      </c>
      <c r="Z13" s="54">
        <v>0</v>
      </c>
      <c r="AA13" s="62">
        <v>0.3</v>
      </c>
    </row>
    <row r="14" spans="1:27" x14ac:dyDescent="0.25">
      <c r="A14" s="8" t="s">
        <v>38</v>
      </c>
      <c r="B14" s="10">
        <f t="shared" ref="B14:Y14" si="13">B10*30</f>
        <v>32400</v>
      </c>
      <c r="C14" s="23">
        <f t="shared" si="13"/>
        <v>22680</v>
      </c>
      <c r="D14" s="10">
        <f t="shared" si="13"/>
        <v>32400</v>
      </c>
      <c r="E14" s="23">
        <f t="shared" si="13"/>
        <v>22680</v>
      </c>
      <c r="F14" s="10">
        <f t="shared" si="13"/>
        <v>32400</v>
      </c>
      <c r="G14" s="23">
        <f t="shared" si="13"/>
        <v>22680</v>
      </c>
      <c r="H14" s="10">
        <f t="shared" si="13"/>
        <v>32400</v>
      </c>
      <c r="I14" s="23">
        <f t="shared" si="13"/>
        <v>22680</v>
      </c>
      <c r="J14" s="10">
        <f t="shared" si="13"/>
        <v>32400</v>
      </c>
      <c r="K14" s="23">
        <f t="shared" si="13"/>
        <v>22680</v>
      </c>
      <c r="L14" s="10">
        <f t="shared" si="13"/>
        <v>32400</v>
      </c>
      <c r="M14" s="23">
        <f t="shared" si="13"/>
        <v>22680</v>
      </c>
      <c r="N14" s="10">
        <f t="shared" si="13"/>
        <v>32400</v>
      </c>
      <c r="O14" s="23">
        <f t="shared" si="13"/>
        <v>22680</v>
      </c>
      <c r="P14" s="10">
        <f t="shared" si="13"/>
        <v>32400</v>
      </c>
      <c r="Q14" s="23">
        <f t="shared" si="13"/>
        <v>22680</v>
      </c>
      <c r="R14" s="10">
        <f t="shared" si="13"/>
        <v>32400</v>
      </c>
      <c r="S14" s="23">
        <f t="shared" si="13"/>
        <v>22680</v>
      </c>
      <c r="T14" s="10">
        <f t="shared" si="13"/>
        <v>32400</v>
      </c>
      <c r="U14" s="23">
        <f t="shared" si="13"/>
        <v>22680</v>
      </c>
      <c r="V14" s="10">
        <f t="shared" si="13"/>
        <v>32400</v>
      </c>
      <c r="W14" s="23">
        <f t="shared" si="13"/>
        <v>22680</v>
      </c>
      <c r="X14" s="10">
        <f t="shared" si="13"/>
        <v>32400</v>
      </c>
      <c r="Y14" s="23">
        <f t="shared" si="13"/>
        <v>22680</v>
      </c>
      <c r="Z14" s="21">
        <f>B14+D14+F14+H14+J14+L14+N14+P14+R14+T14+V14+X14</f>
        <v>388800</v>
      </c>
      <c r="AA14" s="44">
        <f>C14+E14+G14+I14+K14+M14+O14+Q14+S14+U14+W14+Y14</f>
        <v>272160</v>
      </c>
    </row>
    <row r="15" spans="1:27" x14ac:dyDescent="0.25">
      <c r="A15" s="8" t="s">
        <v>41</v>
      </c>
      <c r="B15" s="20">
        <f t="shared" ref="B15:Y15" si="14">B14*B9</f>
        <v>64800</v>
      </c>
      <c r="C15" s="25">
        <f t="shared" si="14"/>
        <v>45360</v>
      </c>
      <c r="D15" s="20">
        <f t="shared" si="14"/>
        <v>64800</v>
      </c>
      <c r="E15" s="25">
        <f t="shared" si="14"/>
        <v>45360</v>
      </c>
      <c r="F15" s="20">
        <f t="shared" si="14"/>
        <v>64800</v>
      </c>
      <c r="G15" s="25">
        <f t="shared" si="14"/>
        <v>45360</v>
      </c>
      <c r="H15" s="20">
        <f t="shared" si="14"/>
        <v>64800</v>
      </c>
      <c r="I15" s="25">
        <f t="shared" si="14"/>
        <v>45360</v>
      </c>
      <c r="J15" s="20">
        <f t="shared" si="14"/>
        <v>64800</v>
      </c>
      <c r="K15" s="25">
        <f t="shared" si="14"/>
        <v>45360</v>
      </c>
      <c r="L15" s="20">
        <f t="shared" si="14"/>
        <v>64800</v>
      </c>
      <c r="M15" s="25">
        <f t="shared" si="14"/>
        <v>45360</v>
      </c>
      <c r="N15" s="20">
        <f t="shared" si="14"/>
        <v>64800</v>
      </c>
      <c r="O15" s="25">
        <f t="shared" si="14"/>
        <v>45360</v>
      </c>
      <c r="P15" s="20">
        <f t="shared" si="14"/>
        <v>64800</v>
      </c>
      <c r="Q15" s="25">
        <f t="shared" si="14"/>
        <v>45360</v>
      </c>
      <c r="R15" s="20">
        <f t="shared" si="14"/>
        <v>64800</v>
      </c>
      <c r="S15" s="25">
        <f t="shared" si="14"/>
        <v>45360</v>
      </c>
      <c r="T15" s="20">
        <f t="shared" si="14"/>
        <v>64800</v>
      </c>
      <c r="U15" s="25">
        <f t="shared" si="14"/>
        <v>45360</v>
      </c>
      <c r="V15" s="20">
        <f t="shared" si="14"/>
        <v>64800</v>
      </c>
      <c r="W15" s="25">
        <f t="shared" si="14"/>
        <v>45360</v>
      </c>
      <c r="X15" s="20">
        <f t="shared" si="14"/>
        <v>64800</v>
      </c>
      <c r="Y15" s="25">
        <f t="shared" si="14"/>
        <v>45360</v>
      </c>
      <c r="Z15" s="21">
        <f>B15+D15+F15+H15+J15+L15+N15+P15+R15+T15+V15+X15</f>
        <v>777600</v>
      </c>
      <c r="AA15" s="27">
        <f>C15+E15+G15+I15+K15+M15+O15+Q15+S15+U15+W15+Y15</f>
        <v>544320</v>
      </c>
    </row>
    <row r="16" spans="1:27" x14ac:dyDescent="0.25">
      <c r="A16" s="8" t="s">
        <v>45</v>
      </c>
      <c r="B16" s="21">
        <f t="shared" ref="B16:Y16" si="15">B12*30</f>
        <v>0</v>
      </c>
      <c r="C16" s="27">
        <f t="shared" si="15"/>
        <v>19440</v>
      </c>
      <c r="D16" s="21">
        <f t="shared" si="15"/>
        <v>0</v>
      </c>
      <c r="E16" s="27">
        <f t="shared" si="15"/>
        <v>19440</v>
      </c>
      <c r="F16" s="21">
        <f t="shared" si="15"/>
        <v>0</v>
      </c>
      <c r="G16" s="27">
        <f t="shared" si="15"/>
        <v>19440</v>
      </c>
      <c r="H16" s="21">
        <f t="shared" si="15"/>
        <v>0</v>
      </c>
      <c r="I16" s="27">
        <f t="shared" si="15"/>
        <v>19440</v>
      </c>
      <c r="J16" s="21">
        <f t="shared" si="15"/>
        <v>0</v>
      </c>
      <c r="K16" s="27">
        <f t="shared" si="15"/>
        <v>19440</v>
      </c>
      <c r="L16" s="21">
        <f t="shared" si="15"/>
        <v>0</v>
      </c>
      <c r="M16" s="27">
        <f t="shared" si="15"/>
        <v>19440</v>
      </c>
      <c r="N16" s="21">
        <f t="shared" si="15"/>
        <v>0</v>
      </c>
      <c r="O16" s="27">
        <f t="shared" si="15"/>
        <v>19440</v>
      </c>
      <c r="P16" s="21">
        <f t="shared" si="15"/>
        <v>0</v>
      </c>
      <c r="Q16" s="27">
        <f t="shared" si="15"/>
        <v>19440</v>
      </c>
      <c r="R16" s="21">
        <f t="shared" si="15"/>
        <v>0</v>
      </c>
      <c r="S16" s="27">
        <f t="shared" si="15"/>
        <v>19440</v>
      </c>
      <c r="T16" s="21">
        <f t="shared" si="15"/>
        <v>0</v>
      </c>
      <c r="U16" s="27">
        <f t="shared" si="15"/>
        <v>19440</v>
      </c>
      <c r="V16" s="21">
        <f t="shared" si="15"/>
        <v>0</v>
      </c>
      <c r="W16" s="27">
        <f t="shared" si="15"/>
        <v>19440</v>
      </c>
      <c r="X16" s="21">
        <f t="shared" si="15"/>
        <v>0</v>
      </c>
      <c r="Y16" s="27">
        <f t="shared" si="15"/>
        <v>19440</v>
      </c>
      <c r="Z16" s="21">
        <f>B16+D16+F16</f>
        <v>0</v>
      </c>
      <c r="AA16" s="27">
        <f>C16+E16+G16</f>
        <v>58320</v>
      </c>
    </row>
    <row r="17" spans="1:27" ht="15.75" thickBot="1" x14ac:dyDescent="0.3">
      <c r="A17" s="8" t="s">
        <v>48</v>
      </c>
      <c r="B17" s="13">
        <f>B16/B15</f>
        <v>0</v>
      </c>
      <c r="C17" s="28">
        <f>C16/B15</f>
        <v>0.3</v>
      </c>
      <c r="D17" s="13">
        <f>D16/D15</f>
        <v>0</v>
      </c>
      <c r="E17" s="28">
        <f>E16/D15</f>
        <v>0.3</v>
      </c>
      <c r="F17" s="13">
        <f>F16/F15</f>
        <v>0</v>
      </c>
      <c r="G17" s="28">
        <f>G16/F15</f>
        <v>0.3</v>
      </c>
      <c r="H17" s="13">
        <f>H16/H15</f>
        <v>0</v>
      </c>
      <c r="I17" s="28">
        <f>I16/H15</f>
        <v>0.3</v>
      </c>
      <c r="J17" s="13">
        <f>J16/J15</f>
        <v>0</v>
      </c>
      <c r="K17" s="28">
        <f>K16/J15</f>
        <v>0.3</v>
      </c>
      <c r="L17" s="13">
        <f>L16/L15</f>
        <v>0</v>
      </c>
      <c r="M17" s="28">
        <f>M16/L15</f>
        <v>0.3</v>
      </c>
      <c r="N17" s="13">
        <f>N16/N15</f>
        <v>0</v>
      </c>
      <c r="O17" s="28">
        <f>O16/N15</f>
        <v>0.3</v>
      </c>
      <c r="P17" s="13">
        <f>P16/P15</f>
        <v>0</v>
      </c>
      <c r="Q17" s="28">
        <f>Q16/P15</f>
        <v>0.3</v>
      </c>
      <c r="R17" s="13">
        <f>R16/R15</f>
        <v>0</v>
      </c>
      <c r="S17" s="28">
        <f>S16/R15</f>
        <v>0.3</v>
      </c>
      <c r="T17" s="13">
        <f>T16/T15</f>
        <v>0</v>
      </c>
      <c r="U17" s="28">
        <f>U16/T15</f>
        <v>0.3</v>
      </c>
      <c r="V17" s="13">
        <f>V16/V15</f>
        <v>0</v>
      </c>
      <c r="W17" s="28">
        <f>W16/V15</f>
        <v>0.3</v>
      </c>
      <c r="X17" s="13">
        <f>X16/X15</f>
        <v>0</v>
      </c>
      <c r="Y17" s="28">
        <f>Y16/X15</f>
        <v>0.3</v>
      </c>
      <c r="Z17" s="13">
        <v>0</v>
      </c>
      <c r="AA17" s="28">
        <v>0.3</v>
      </c>
    </row>
  </sheetData>
  <mergeCells count="1">
    <mergeCell ref="Z1:AA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Por Setor</vt:lpstr>
      <vt:lpstr>Por 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</dc:creator>
  <cp:lastModifiedBy>Milene Oliveira</cp:lastModifiedBy>
  <dcterms:created xsi:type="dcterms:W3CDTF">2020-04-19T20:58:41Z</dcterms:created>
  <dcterms:modified xsi:type="dcterms:W3CDTF">2020-04-21T03:24:20Z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10ef5b77-3d01-44e1-a8fb-930eb82dc5d1</vt:lpwstr>
  </property>
</Properties>
</file>