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.davo\Desktop\Curso Excel\"/>
    </mc:Choice>
  </mc:AlternateContent>
  <xr:revisionPtr revIDLastSave="0" documentId="13_ncr:1_{93BAF6B4-A5AE-4F37-B22D-D260A20611B1}" xr6:coauthVersionLast="47" xr6:coauthVersionMax="47" xr10:uidLastSave="{00000000-0000-0000-0000-000000000000}"/>
  <bookViews>
    <workbookView xWindow="-110" yWindow="-110" windowWidth="19420" windowHeight="1030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<sst xmlns="http://schemas.openxmlformats.org/spreadsheetml/2006/main" count="71" uniqueCount="34">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</sst>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9"/>
      <color theme="1"/>
      <name val="Arial"/>
      <family val="2"/>
    </font>
    <font>
      <sz val="9"/>
      <color rgb="FF9C5700"/>
      <name val="Arial"/>
      <family val="2"/>
    </font>
    <font>
      <b/>
      <sz val="12"/>
      <color theme="1"/>
      <name val="Segoe UI Semibold"/>
      <family val="2"/>
    </font>
    <font>
      <b/>
      <sz val="18"/>
      <color theme="1"/>
      <name val="Segoe UI Semibold"/>
      <family val="2"/>
    </font>
    <font>
      <b/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3" borderId="5" xfId="0" applyFont="1" applyFill="1" applyBorder="1" applyAlignment="1">
      <alignment horizontal="left" indent="3"/>
    </xf>
    <xf numFmtId="164" fontId="6" fillId="3" borderId="6" xfId="0" applyNumberFormat="1" applyFont="1" applyFill="1" applyBorder="1" applyAlignment="1">
      <alignment horizontal="center"/>
    </xf>
    <xf numFmtId="164" fontId="6" fillId="3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left" indent="3"/>
    </xf>
    <xf numFmtId="164" fontId="6" fillId="3" borderId="9" xfId="0" applyNumberFormat="1" applyFont="1" applyFill="1" applyBorder="1" applyAlignment="1">
      <alignment horizontal="center"/>
    </xf>
    <xf numFmtId="164" fontId="6" fillId="3" borderId="10" xfId="0" applyNumberFormat="1" applyFont="1" applyFill="1" applyBorder="1" applyAlignment="1">
      <alignment horizontal="center"/>
    </xf>
    <xf numFmtId="0" fontId="5" fillId="3" borderId="11" xfId="0" applyFont="1" applyFill="1" applyBorder="1" applyAlignment="1">
      <alignment horizontal="left" indent="3"/>
    </xf>
    <xf numFmtId="164" fontId="6" fillId="3" borderId="12" xfId="0" applyNumberFormat="1" applyFont="1" applyFill="1" applyBorder="1" applyAlignment="1">
      <alignment horizontal="center"/>
    </xf>
    <xf numFmtId="164" fontId="6" fillId="3" borderId="13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0" fontId="7" fillId="0" borderId="19" xfId="0" applyNumberFormat="1" applyFont="1" applyBorder="1" applyAlignment="1">
      <alignment horizontal="center"/>
    </xf>
    <xf numFmtId="8" fontId="7" fillId="3" borderId="19" xfId="0" applyNumberFormat="1" applyFont="1" applyFill="1" applyBorder="1" applyAlignment="1">
      <alignment horizontal="center"/>
    </xf>
    <xf numFmtId="8" fontId="7" fillId="3" borderId="22" xfId="0" applyNumberFormat="1" applyFont="1" applyFill="1" applyBorder="1" applyAlignment="1">
      <alignment horizontal="center"/>
    </xf>
    <xf numFmtId="164" fontId="6" fillId="0" borderId="16" xfId="1" applyNumberFormat="1" applyFont="1" applyBorder="1" applyAlignment="1">
      <alignment horizontal="center"/>
    </xf>
    <xf numFmtId="10" fontId="6" fillId="0" borderId="19" xfId="0" applyNumberFormat="1" applyFont="1" applyBorder="1" applyAlignment="1">
      <alignment horizontal="center"/>
    </xf>
    <xf numFmtId="164" fontId="6" fillId="4" borderId="22" xfId="0" applyNumberFormat="1" applyFont="1" applyFill="1" applyBorder="1" applyAlignment="1">
      <alignment horizontal="center"/>
    </xf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5" fillId="4" borderId="14" xfId="0" applyFont="1" applyFill="1" applyBorder="1" applyAlignment="1">
      <alignment horizontal="left" indent="3"/>
    </xf>
    <xf numFmtId="0" fontId="5" fillId="4" borderId="15" xfId="0" applyFont="1" applyFill="1" applyBorder="1" applyAlignment="1">
      <alignment horizontal="left" indent="3"/>
    </xf>
    <xf numFmtId="0" fontId="5" fillId="4" borderId="17" xfId="0" applyFont="1" applyFill="1" applyBorder="1" applyAlignment="1">
      <alignment horizontal="left" indent="3"/>
    </xf>
    <xf numFmtId="0" fontId="5" fillId="4" borderId="18" xfId="0" applyFont="1" applyFill="1" applyBorder="1" applyAlignment="1">
      <alignment horizontal="left" indent="3"/>
    </xf>
    <xf numFmtId="0" fontId="8" fillId="3" borderId="20" xfId="0" applyFont="1" applyFill="1" applyBorder="1" applyAlignment="1">
      <alignment horizontal="left" indent="3"/>
    </xf>
    <xf numFmtId="0" fontId="8" fillId="3" borderId="21" xfId="0" applyFont="1" applyFill="1" applyBorder="1" applyAlignment="1">
      <alignment horizontal="left" indent="3"/>
    </xf>
    <xf numFmtId="0" fontId="5" fillId="4" borderId="20" xfId="0" applyFont="1" applyFill="1" applyBorder="1" applyAlignment="1">
      <alignment horizontal="left" indent="3"/>
    </xf>
    <xf numFmtId="0" fontId="5" fillId="4" borderId="21" xfId="0" applyFont="1" applyFill="1" applyBorder="1" applyAlignment="1">
      <alignment horizontal="left" indent="3"/>
    </xf>
    <xf numFmtId="0" fontId="8" fillId="3" borderId="17" xfId="0" applyFont="1" applyFill="1" applyBorder="1" applyAlignment="1">
      <alignment horizontal="left" indent="3"/>
    </xf>
    <xf numFmtId="0" fontId="8" fillId="3" borderId="18" xfId="0" applyFont="1" applyFill="1" applyBorder="1" applyAlignment="1">
      <alignment horizontal="left" indent="3"/>
    </xf>
    <xf numFmtId="0" fontId="9" fillId="0" borderId="0" xfId="0" applyFont="1"/>
    <xf numFmtId="0" fontId="9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10" fillId="2" borderId="0" xfId="3" applyFont="1"/>
    <xf numFmtId="9" fontId="10" fillId="2" borderId="0" xfId="2" applyFont="1" applyFill="1"/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9" fontId="9" fillId="0" borderId="4" xfId="0" applyNumberFormat="1" applyFont="1" applyBorder="1" applyAlignment="1">
      <alignment horizontal="center"/>
    </xf>
    <xf numFmtId="0" fontId="9" fillId="5" borderId="0" xfId="0" applyFont="1" applyFill="1"/>
    <xf numFmtId="0" fontId="9" fillId="5" borderId="0" xfId="0" applyFont="1" applyFill="1" applyAlignment="1">
      <alignment horizontal="center"/>
    </xf>
    <xf numFmtId="9" fontId="9" fillId="5" borderId="0" xfId="0" applyNumberFormat="1" applyFont="1" applyFill="1" applyAlignment="1">
      <alignment horizontal="center"/>
    </xf>
    <xf numFmtId="0" fontId="11" fillId="6" borderId="2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" fillId="7" borderId="0" xfId="3" applyFont="1" applyFill="1"/>
    <xf numFmtId="0" fontId="1" fillId="7" borderId="0" xfId="3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0" fontId="13" fillId="8" borderId="0" xfId="0" applyFont="1" applyFill="1"/>
    <xf numFmtId="0" fontId="13" fillId="8" borderId="0" xfId="0" applyFon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B1-4BFB-8053-F60693DD22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B1-4BFB-8053-F60693DD22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B1-4BFB-8053-F60693DD229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B1-4BFB-8053-F60693DD229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9B1-4BFB-8053-F60693DD229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9B1-4BFB-8053-F60693DD22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28862</xdr:colOff>
      <xdr:row>1</xdr:row>
      <xdr:rowOff>46183</xdr:rowOff>
    </xdr:from>
    <xdr:to>
      <xdr:col>4</xdr:col>
      <xdr:colOff>46181</xdr:colOff>
      <xdr:row>7</xdr:row>
      <xdr:rowOff>115455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AF83AB7-600B-49DD-48DE-3228CBEFDF2D}"/>
            </a:ext>
          </a:extLst>
        </xdr:cNvPr>
        <xdr:cNvSpPr/>
      </xdr:nvSpPr>
      <xdr:spPr>
        <a:xfrm>
          <a:off x="409862" y="230910"/>
          <a:ext cx="5559137" cy="1177636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/>
        </a:p>
        <a:p>
          <a:pPr algn="ctr"/>
          <a:r>
            <a:rPr lang="pt-BR" sz="3600" b="1">
              <a:latin typeface="72 Black" panose="020B0A04030603020204" pitchFamily="34" charset="0"/>
              <a:cs typeface="72 Black" panose="020B0A04030603020204" pitchFamily="34" charset="0"/>
            </a:rPr>
            <a:t>Invest</a:t>
          </a:r>
          <a:r>
            <a:rPr lang="pt-BR" sz="3600" b="1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topLeftCell="A17" zoomScale="110" zoomScaleNormal="110" workbookViewId="0">
      <selection activeCell="G25" sqref="G25"/>
    </sheetView>
  </sheetViews>
  <sheetFormatPr defaultColWidth="0" defaultRowHeight="14.5" x14ac:dyDescent="0.35"/>
  <cols>
    <col min="1" max="1" width="5.453125" customWidth="1"/>
    <col min="2" max="2" width="46.81640625" customWidth="1"/>
    <col min="3" max="3" width="17.453125" bestFit="1" customWidth="1"/>
    <col min="4" max="4" width="15" customWidth="1"/>
    <col min="5" max="8" width="3.54296875" customWidth="1"/>
    <col min="9" max="16384" width="8.7265625" hidden="1"/>
  </cols>
  <sheetData>
    <row r="10" spans="2:4" ht="15" thickBot="1" x14ac:dyDescent="0.4"/>
    <row r="11" spans="2:4" ht="26" x14ac:dyDescent="0.35">
      <c r="B11" s="47" t="s">
        <v>15</v>
      </c>
      <c r="C11" s="48"/>
      <c r="D11" s="49"/>
    </row>
    <row r="12" spans="2:4" ht="17.5" x14ac:dyDescent="0.45">
      <c r="B12" s="25" t="s">
        <v>14</v>
      </c>
      <c r="C12" s="26"/>
      <c r="D12" s="19">
        <v>3000</v>
      </c>
    </row>
    <row r="13" spans="2:4" ht="17.5" x14ac:dyDescent="0.45">
      <c r="B13" s="27" t="s">
        <v>13</v>
      </c>
      <c r="C13" s="28"/>
      <c r="D13" s="20">
        <v>6.0000000000000001E-3</v>
      </c>
    </row>
    <row r="14" spans="2:4" ht="18" thickBot="1" x14ac:dyDescent="0.5">
      <c r="B14" s="31" t="s">
        <v>33</v>
      </c>
      <c r="C14" s="32"/>
      <c r="D14" s="21">
        <f>D12*30%</f>
        <v>900</v>
      </c>
    </row>
    <row r="15" spans="2:4" ht="15" thickBot="1" x14ac:dyDescent="0.4"/>
    <row r="16" spans="2:4" ht="28.5" customHeight="1" x14ac:dyDescent="0.35">
      <c r="B16" s="47" t="s">
        <v>5</v>
      </c>
      <c r="C16" s="48"/>
      <c r="D16" s="49"/>
    </row>
    <row r="17" spans="1:6" ht="17.5" x14ac:dyDescent="0.45">
      <c r="B17" s="25" t="s">
        <v>0</v>
      </c>
      <c r="C17" s="26"/>
      <c r="D17" s="14">
        <v>300</v>
      </c>
    </row>
    <row r="18" spans="1:6" ht="17.5" x14ac:dyDescent="0.45">
      <c r="B18" s="27" t="s">
        <v>1</v>
      </c>
      <c r="C18" s="28"/>
      <c r="D18" s="15">
        <v>9</v>
      </c>
    </row>
    <row r="19" spans="1:6" ht="17.5" x14ac:dyDescent="0.45">
      <c r="B19" s="27" t="s">
        <v>2</v>
      </c>
      <c r="C19" s="28"/>
      <c r="D19" s="16">
        <v>1.0789999999999999E-2</v>
      </c>
    </row>
    <row r="20" spans="1:6" ht="17.5" x14ac:dyDescent="0.45">
      <c r="B20" s="33" t="s">
        <v>3</v>
      </c>
      <c r="C20" s="34"/>
      <c r="D20" s="17">
        <f>FV(taxa_mensal,qtd_anos*12,aporte*-1)</f>
        <v>60806.118186637301</v>
      </c>
    </row>
    <row r="21" spans="1:6" ht="18" thickBot="1" x14ac:dyDescent="0.5">
      <c r="B21" s="29" t="s">
        <v>4</v>
      </c>
      <c r="C21" s="30"/>
      <c r="D21" s="18">
        <f>patrimonio*rendimento_carteira</f>
        <v>364.83670911982381</v>
      </c>
      <c r="F21" s="3"/>
    </row>
    <row r="22" spans="1:6" ht="15" thickBot="1" x14ac:dyDescent="0.4"/>
    <row r="23" spans="1:6" ht="26" x14ac:dyDescent="0.35">
      <c r="B23" s="47" t="s">
        <v>11</v>
      </c>
      <c r="C23" s="48"/>
      <c r="D23" s="46" t="s">
        <v>12</v>
      </c>
    </row>
    <row r="24" spans="1:6" ht="17.5" x14ac:dyDescent="0.45">
      <c r="A24" s="1">
        <v>2</v>
      </c>
      <c r="B24" s="5" t="s">
        <v>6</v>
      </c>
      <c r="C24" s="6">
        <f>FV($D$19,$A24*12,$D$17*-1)</f>
        <v>8168.2881892935648</v>
      </c>
      <c r="D24" s="7">
        <f>C24*rendimento_carteira</f>
        <v>49.00972913576139</v>
      </c>
    </row>
    <row r="25" spans="1:6" ht="17.5" x14ac:dyDescent="0.45">
      <c r="A25" s="1">
        <v>5</v>
      </c>
      <c r="B25" s="8" t="s">
        <v>7</v>
      </c>
      <c r="C25" s="9">
        <f>FV($D$19,$A25*12,$D$17*-1)</f>
        <v>25133.074199546292</v>
      </c>
      <c r="D25" s="10">
        <f>C25*rendimento_carteira</f>
        <v>150.79844519727774</v>
      </c>
    </row>
    <row r="26" spans="1:6" ht="17.5" x14ac:dyDescent="0.45">
      <c r="A26" s="1">
        <v>10</v>
      </c>
      <c r="B26" s="8" t="s">
        <v>8</v>
      </c>
      <c r="C26" s="9">
        <f>FV($D$19,$A26*12,$D$17*-1)</f>
        <v>72985.263759051653</v>
      </c>
      <c r="D26" s="10">
        <f>C26*rendimento_carteira</f>
        <v>437.91158255430992</v>
      </c>
    </row>
    <row r="27" spans="1:6" ht="17.5" x14ac:dyDescent="0.45">
      <c r="A27" s="1">
        <v>20</v>
      </c>
      <c r="B27" s="8" t="s">
        <v>9</v>
      </c>
      <c r="C27" s="9">
        <f>FV($D$19,$A27*12,$D$17*-1)</f>
        <v>337559.52002912416</v>
      </c>
      <c r="D27" s="10">
        <f>C27*rendimento_carteira</f>
        <v>2025.357120174745</v>
      </c>
    </row>
    <row r="28" spans="1:6" ht="18" thickBot="1" x14ac:dyDescent="0.5">
      <c r="A28" s="1">
        <v>30</v>
      </c>
      <c r="B28" s="11" t="s">
        <v>10</v>
      </c>
      <c r="C28" s="12">
        <f>FV($D$19,$A28*12,$D$17*-1)</f>
        <v>1296650.8965014142</v>
      </c>
      <c r="D28" s="13">
        <f>C28*rendimento_carteira</f>
        <v>7779.9053790084854</v>
      </c>
    </row>
    <row r="32" spans="1:6" x14ac:dyDescent="0.35">
      <c r="B32" s="50" t="s">
        <v>20</v>
      </c>
      <c r="C32" s="51" t="s">
        <v>17</v>
      </c>
      <c r="D32" s="50"/>
    </row>
    <row r="33" spans="2:4" x14ac:dyDescent="0.35">
      <c r="B33" s="22" t="s">
        <v>19</v>
      </c>
      <c r="C33" s="23">
        <v>1000</v>
      </c>
      <c r="D33" s="22"/>
    </row>
    <row r="35" spans="2:4" x14ac:dyDescent="0.35">
      <c r="B35" s="52" t="s">
        <v>21</v>
      </c>
      <c r="C35" s="52" t="s">
        <v>22</v>
      </c>
      <c r="D35" s="52" t="s">
        <v>23</v>
      </c>
    </row>
    <row r="36" spans="2:4" x14ac:dyDescent="0.35">
      <c r="B36" s="2" t="s">
        <v>24</v>
      </c>
      <c r="C36" s="4">
        <f>VLOOKUP($C$32&amp;"-"&amp;B36,Planilha2!$A:$D,4,FALSE)</f>
        <v>0.32</v>
      </c>
      <c r="D36" s="24">
        <f>C36*$C$33</f>
        <v>320</v>
      </c>
    </row>
    <row r="37" spans="2:4" x14ac:dyDescent="0.35">
      <c r="B37" s="2" t="s">
        <v>25</v>
      </c>
      <c r="C37" s="4">
        <f>VLOOKUP($C$32&amp;"-"&amp;B37,Planilha2!$A:$D,4,FALSE)</f>
        <v>0.35</v>
      </c>
      <c r="D37" s="24">
        <f t="shared" ref="D37:D41" si="0">C37*$C$33</f>
        <v>350</v>
      </c>
    </row>
    <row r="38" spans="2:4" x14ac:dyDescent="0.35">
      <c r="B38" s="2" t="s">
        <v>26</v>
      </c>
      <c r="C38" s="4">
        <f>VLOOKUP($C$32&amp;"-"&amp;B38,Planilha2!$A:$D,4,FALSE)</f>
        <v>0.08</v>
      </c>
      <c r="D38" s="24">
        <f t="shared" si="0"/>
        <v>80</v>
      </c>
    </row>
    <row r="39" spans="2:4" x14ac:dyDescent="0.35">
      <c r="B39" s="2" t="s">
        <v>27</v>
      </c>
      <c r="C39" s="4">
        <f>VLOOKUP($C$32&amp;"-"&amp;B39,Planilha2!$A:$D,4,FALSE)</f>
        <v>0.05</v>
      </c>
      <c r="D39" s="24">
        <f t="shared" si="0"/>
        <v>50</v>
      </c>
    </row>
    <row r="40" spans="2:4" x14ac:dyDescent="0.35">
      <c r="B40" s="2" t="s">
        <v>28</v>
      </c>
      <c r="C40" s="4">
        <f>VLOOKUP($C$32&amp;"-"&amp;B40,Planilha2!$A:$D,4,FALSE)</f>
        <v>0.1</v>
      </c>
      <c r="D40" s="24">
        <f t="shared" si="0"/>
        <v>100</v>
      </c>
    </row>
    <row r="41" spans="2:4" x14ac:dyDescent="0.35">
      <c r="B41" s="2" t="s">
        <v>29</v>
      </c>
      <c r="C41" s="4">
        <f>VLOOKUP($C$32&amp;"-"&amp;B41,Planilha2!$A:$D,4,FALSE)</f>
        <v>0.1</v>
      </c>
      <c r="D41" s="24">
        <f t="shared" si="0"/>
        <v>100</v>
      </c>
    </row>
    <row r="42" spans="2:4" x14ac:dyDescent="0.35">
      <c r="B42" s="53"/>
      <c r="C42" s="53"/>
      <c r="D42" s="54">
        <f>SUM(D36:D41)</f>
        <v>1000</v>
      </c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</sheetData>
  <mergeCells count="11">
    <mergeCell ref="B11:D11"/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I21"/>
  <sheetViews>
    <sheetView showGridLines="0" zoomScale="115" zoomScaleNormal="115" workbookViewId="0">
      <selection activeCell="D10" sqref="D10"/>
    </sheetView>
  </sheetViews>
  <sheetFormatPr defaultRowHeight="14.5" x14ac:dyDescent="0.35"/>
  <cols>
    <col min="1" max="1" width="29.1796875" style="35" bestFit="1" customWidth="1"/>
    <col min="2" max="2" width="11.54296875" style="35" bestFit="1" customWidth="1"/>
    <col min="3" max="3" width="17.7265625" style="35" bestFit="1" customWidth="1"/>
    <col min="4" max="6" width="8.7265625" style="35"/>
    <col min="7" max="7" width="15.36328125" style="35" bestFit="1" customWidth="1"/>
    <col min="8" max="9" width="8.7265625" style="35"/>
  </cols>
  <sheetData>
    <row r="2" spans="1:8" x14ac:dyDescent="0.35">
      <c r="A2" s="55" t="s">
        <v>31</v>
      </c>
      <c r="B2" s="55" t="s">
        <v>20</v>
      </c>
      <c r="C2" s="56" t="s">
        <v>21</v>
      </c>
      <c r="D2" s="56" t="s">
        <v>30</v>
      </c>
    </row>
    <row r="3" spans="1:8" x14ac:dyDescent="0.35">
      <c r="A3" s="35" t="str">
        <f>B3&amp;"-"&amp;C3</f>
        <v>Conservador-PAPEL</v>
      </c>
      <c r="B3" s="35" t="s">
        <v>16</v>
      </c>
      <c r="C3" s="36" t="s">
        <v>24</v>
      </c>
      <c r="D3" s="37">
        <v>0.3</v>
      </c>
      <c r="H3" s="35" t="s">
        <v>30</v>
      </c>
    </row>
    <row r="4" spans="1:8" x14ac:dyDescent="0.35">
      <c r="A4" s="35" t="str">
        <f t="shared" ref="A4:A20" si="0">B4&amp;"-"&amp;C4</f>
        <v>Conservador-TIJOLO</v>
      </c>
      <c r="B4" s="35" t="s">
        <v>16</v>
      </c>
      <c r="C4" s="36" t="s">
        <v>25</v>
      </c>
      <c r="D4" s="37">
        <v>0.5</v>
      </c>
      <c r="G4" s="38" t="s">
        <v>32</v>
      </c>
      <c r="H4" s="39">
        <v>0.32</v>
      </c>
    </row>
    <row r="5" spans="1:8" x14ac:dyDescent="0.35">
      <c r="A5" s="35" t="str">
        <f t="shared" si="0"/>
        <v>Conservador-HÍBRIDOS</v>
      </c>
      <c r="B5" s="35" t="s">
        <v>16</v>
      </c>
      <c r="C5" s="36" t="s">
        <v>26</v>
      </c>
      <c r="D5" s="37">
        <v>0.1</v>
      </c>
    </row>
    <row r="6" spans="1:8" x14ac:dyDescent="0.35">
      <c r="A6" s="35" t="str">
        <f t="shared" si="0"/>
        <v>Conservador-FOFs</v>
      </c>
      <c r="B6" s="35" t="s">
        <v>16</v>
      </c>
      <c r="C6" s="36" t="s">
        <v>27</v>
      </c>
      <c r="D6" s="37">
        <v>0.1</v>
      </c>
    </row>
    <row r="7" spans="1:8" x14ac:dyDescent="0.35">
      <c r="A7" s="35" t="str">
        <f t="shared" si="0"/>
        <v>Conservador-DESENVOLVIMENTO</v>
      </c>
      <c r="B7" s="35" t="s">
        <v>16</v>
      </c>
      <c r="C7" s="36" t="s">
        <v>28</v>
      </c>
      <c r="D7" s="37">
        <v>0</v>
      </c>
    </row>
    <row r="8" spans="1:8" ht="15" thickBot="1" x14ac:dyDescent="0.4">
      <c r="A8" s="40" t="str">
        <f t="shared" si="0"/>
        <v>Conservador-HOTELARIAS</v>
      </c>
      <c r="B8" s="40" t="s">
        <v>16</v>
      </c>
      <c r="C8" s="41" t="s">
        <v>29</v>
      </c>
      <c r="D8" s="42">
        <v>0</v>
      </c>
    </row>
    <row r="9" spans="1:8" x14ac:dyDescent="0.35">
      <c r="A9" s="35" t="str">
        <f t="shared" si="0"/>
        <v>Moderado-PAPEL</v>
      </c>
      <c r="B9" s="35" t="s">
        <v>17</v>
      </c>
      <c r="C9" s="36" t="s">
        <v>24</v>
      </c>
      <c r="D9" s="37">
        <v>0.32</v>
      </c>
    </row>
    <row r="10" spans="1:8" x14ac:dyDescent="0.35">
      <c r="A10" s="43" t="str">
        <f t="shared" si="0"/>
        <v>Moderado-TIJOLO</v>
      </c>
      <c r="B10" s="43" t="s">
        <v>17</v>
      </c>
      <c r="C10" s="44" t="s">
        <v>25</v>
      </c>
      <c r="D10" s="45">
        <v>0.35</v>
      </c>
    </row>
    <row r="11" spans="1:8" x14ac:dyDescent="0.35">
      <c r="A11" s="35" t="str">
        <f t="shared" si="0"/>
        <v>Moderado-HÍBRIDOS</v>
      </c>
      <c r="B11" s="35" t="s">
        <v>17</v>
      </c>
      <c r="C11" s="36" t="s">
        <v>26</v>
      </c>
      <c r="D11" s="37">
        <v>0.08</v>
      </c>
    </row>
    <row r="12" spans="1:8" x14ac:dyDescent="0.35">
      <c r="A12" s="35" t="str">
        <f t="shared" si="0"/>
        <v>Moderado-FOFs</v>
      </c>
      <c r="B12" s="35" t="s">
        <v>17</v>
      </c>
      <c r="C12" s="36" t="s">
        <v>27</v>
      </c>
      <c r="D12" s="37">
        <v>0.05</v>
      </c>
    </row>
    <row r="13" spans="1:8" x14ac:dyDescent="0.35">
      <c r="A13" s="35" t="str">
        <f t="shared" si="0"/>
        <v>Moderado-DESENVOLVIMENTO</v>
      </c>
      <c r="B13" s="35" t="s">
        <v>17</v>
      </c>
      <c r="C13" s="36" t="s">
        <v>28</v>
      </c>
      <c r="D13" s="37">
        <v>0.1</v>
      </c>
    </row>
    <row r="14" spans="1:8" ht="15" thickBot="1" x14ac:dyDescent="0.4">
      <c r="A14" s="40" t="str">
        <f t="shared" si="0"/>
        <v>Moderado-HOTELARIAS</v>
      </c>
      <c r="B14" s="40" t="s">
        <v>17</v>
      </c>
      <c r="C14" s="41" t="s">
        <v>29</v>
      </c>
      <c r="D14" s="42">
        <v>0.1</v>
      </c>
    </row>
    <row r="15" spans="1:8" x14ac:dyDescent="0.35">
      <c r="A15" s="35" t="str">
        <f t="shared" si="0"/>
        <v>Agressivo-PAPEL</v>
      </c>
      <c r="B15" s="35" t="s">
        <v>18</v>
      </c>
      <c r="C15" s="36" t="s">
        <v>24</v>
      </c>
      <c r="D15" s="37">
        <v>0.5</v>
      </c>
    </row>
    <row r="16" spans="1:8" x14ac:dyDescent="0.35">
      <c r="A16" s="35" t="str">
        <f t="shared" si="0"/>
        <v>Agressivo-TIJOLO</v>
      </c>
      <c r="B16" s="35" t="s">
        <v>18</v>
      </c>
      <c r="C16" s="36" t="s">
        <v>25</v>
      </c>
      <c r="D16" s="37">
        <v>0.1</v>
      </c>
    </row>
    <row r="17" spans="1:4" x14ac:dyDescent="0.35">
      <c r="A17" s="35" t="str">
        <f t="shared" si="0"/>
        <v>Agressivo-HÍBRIDOS</v>
      </c>
      <c r="B17" s="35" t="s">
        <v>18</v>
      </c>
      <c r="C17" s="36" t="s">
        <v>26</v>
      </c>
      <c r="D17" s="37">
        <v>0.05</v>
      </c>
    </row>
    <row r="18" spans="1:4" x14ac:dyDescent="0.35">
      <c r="A18" s="35" t="str">
        <f t="shared" si="0"/>
        <v>Agressivo-FOFs</v>
      </c>
      <c r="B18" s="35" t="s">
        <v>18</v>
      </c>
      <c r="C18" s="36" t="s">
        <v>27</v>
      </c>
      <c r="D18" s="37">
        <v>0.05</v>
      </c>
    </row>
    <row r="19" spans="1:4" x14ac:dyDescent="0.35">
      <c r="A19" s="35" t="str">
        <f t="shared" si="0"/>
        <v>Agressivo-DESENVOLVIMENTO</v>
      </c>
      <c r="B19" s="35" t="s">
        <v>18</v>
      </c>
      <c r="C19" s="36" t="s">
        <v>28</v>
      </c>
      <c r="D19" s="37">
        <v>0.2</v>
      </c>
    </row>
    <row r="20" spans="1:4" x14ac:dyDescent="0.35">
      <c r="A20" s="35" t="str">
        <f t="shared" si="0"/>
        <v>Agressivo-HOTELARIAS</v>
      </c>
      <c r="B20" s="35" t="s">
        <v>18</v>
      </c>
      <c r="C20" s="36" t="s">
        <v>29</v>
      </c>
      <c r="D20" s="37">
        <v>0.1</v>
      </c>
    </row>
    <row r="21" spans="1:4" x14ac:dyDescent="0.35">
      <c r="D21" s="36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Diego Davo Nunes</cp:lastModifiedBy>
  <dcterms:created xsi:type="dcterms:W3CDTF">2025-04-16T18:38:03Z</dcterms:created>
  <dcterms:modified xsi:type="dcterms:W3CDTF">2025-06-18T17:15:14Z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SIP_Label_bbe5f175-ff1b-4059-b3f7-1548fd161fc1_Enabled">
    <vt:lpwstr>true</vt:lpwstr>
  </property>
  <property fmtid="{D5CDD505-2E9C-101B-9397-08002B2CF9AE}" pid="4" name="MSIP_Label_bbe5f175-ff1b-4059-b3f7-1548fd161fc1_SetDate">
    <vt:lpwstr>2025-06-18T17:07:40Z</vt:lpwstr>
  </property>
  <property fmtid="{D5CDD505-2E9C-101B-9397-08002B2CF9AE}" pid="5" name="MSIP_Label_bbe5f175-ff1b-4059-b3f7-1548fd161fc1_Method">
    <vt:lpwstr>Privileged</vt:lpwstr>
  </property>
  <property fmtid="{D5CDD505-2E9C-101B-9397-08002B2CF9AE}" pid="6" name="MSIP_Label_bbe5f175-ff1b-4059-b3f7-1548fd161fc1_Name">
    <vt:lpwstr>Public</vt:lpwstr>
  </property>
  <property fmtid="{D5CDD505-2E9C-101B-9397-08002B2CF9AE}" pid="7" name="MSIP_Label_bbe5f175-ff1b-4059-b3f7-1548fd161fc1_SiteId">
    <vt:lpwstr>3f7a3df4-f85b-4ca8-98d0-08b1034e6567</vt:lpwstr>
  </property>
  <property fmtid="{D5CDD505-2E9C-101B-9397-08002B2CF9AE}" pid="8" name="MSIP_Label_bbe5f175-ff1b-4059-b3f7-1548fd161fc1_ActionId">
    <vt:lpwstr>1e15823e-2d95-4036-b7c4-1f89c102077a</vt:lpwstr>
  </property>
  <property fmtid="{D5CDD505-2E9C-101B-9397-08002B2CF9AE}" pid="9" name="MSIP_Label_bbe5f175-ff1b-4059-b3f7-1548fd161fc1_ContentBits">
    <vt:lpwstr>0</vt:lpwstr>
  </property>
  <property fmtid="{D5CDD505-2E9C-101B-9397-08002B2CF9AE}" pid="10" name="MSIP_Label_bbe5f175-ff1b-4059-b3f7-1548fd161fc1_Tag">
    <vt:lpwstr>10, 0, 1, 1</vt:lpwstr>
  </property>
</Properties>
</file>