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bookViews>
    <workbookView xWindow="0" yWindow="0" windowWidth="20490" windowHeight="7650" tabRatio="354"/>
  </bookViews>
  <sheets>
    <sheet name="APP" sheetId="1" r:id="rId1"/>
    <sheet name="Planilha2" sheetId="2" r:id="rId2"/>
  </sheets>
  <definedNames>
    <definedName name="aport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de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38" i="1" l="1"/>
  <c r="D14" i="1"/>
  <c r="C24" i="1"/>
  <c r="C25" i="1"/>
  <c r="C26" i="1"/>
  <c r="C27" i="1"/>
  <c r="C28" i="1"/>
  <c r="D25" i="1" l="1"/>
  <c r="D26" i="1"/>
  <c r="D27" i="1"/>
  <c r="D28" i="1"/>
  <c r="D24" i="1"/>
  <c r="D21" i="1"/>
  <c r="D40" i="1"/>
  <c r="D41" i="1"/>
  <c r="D37" i="1"/>
  <c r="D36" i="1"/>
  <c r="D39" i="1"/>
  <c r="D42" i="1" l="1"/>
</calcChain>
</file>

<file path=xl/sharedStrings.xml><?xml version="1.0" encoding="utf-8"?>
<sst xmlns="http://schemas.openxmlformats.org/spreadsheetml/2006/main" count="71" uniqueCount="35">
  <si>
    <t>Quanto investir por mês?</t>
  </si>
  <si>
    <t>Taxa de rendimento mensal?</t>
  </si>
  <si>
    <t>Patrimônio acumulado?</t>
  </si>
  <si>
    <t>Dividendos mensais?</t>
  </si>
  <si>
    <t>INVESTIMENTO MENSAL</t>
  </si>
  <si>
    <t>Por quantos anos?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</si>
  <si>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</si>
  <si>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</si>
  <si>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</si>
  <si>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</si>
  <si>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</si>
  <si>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</si>
  <si>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</si>
  <si>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</si>
  <si>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Rendimentos da carteira</t>
  </si>
  <si>
    <t>Salário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</si>
  <si>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</si>
  <si>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</si>
  <si>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</si>
  <si>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</si>
  <si>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</si>
  <si>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</si>
  <si>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</si>
  <si>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</si>
  <si>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</si>
  <si>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</si>
  <si>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</si>
  <si>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</si>
  <si>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PERCENTUAL</t>
  </si>
  <si>
    <t>CHAVE</t>
  </si>
  <si>
    <t>MODERADO</t>
  </si>
  <si>
    <t>AGRESSIVO</t>
  </si>
  <si>
    <t>MODERADO-TIJOLO</t>
  </si>
  <si>
    <t>;</t>
  </si>
  <si>
    <t>Sugestão de investiento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</si>
</sst>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Segoe UI"/>
      <family val="2"/>
    </font>
    <font>
      <sz val="13"/>
      <color theme="1"/>
      <name val="Segoe UI"/>
      <family val="2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48">
    <xf numFmtId="0" fontId="0" fillId="0" borderId="0" xfId="0"/>
    <xf numFmtId="0" fontId="3" fillId="3" borderId="0" xfId="0" applyFont="1" applyFill="1"/>
    <xf numFmtId="0" fontId="0" fillId="0" borderId="0" xfId="0" applyBorder="1"/>
    <xf numFmtId="164" fontId="0" fillId="0" borderId="6" xfId="1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indent="2"/>
    </xf>
    <xf numFmtId="0" fontId="8" fillId="4" borderId="5" xfId="0" applyFont="1" applyFill="1" applyBorder="1" applyAlignment="1"/>
    <xf numFmtId="164" fontId="0" fillId="0" borderId="7" xfId="1" applyNumberFormat="1" applyFont="1" applyBorder="1" applyAlignment="1">
      <alignment horizontal="center"/>
    </xf>
    <xf numFmtId="0" fontId="8" fillId="4" borderId="9" xfId="0" applyFont="1" applyFill="1" applyBorder="1" applyAlignment="1"/>
    <xf numFmtId="0" fontId="8" fillId="4" borderId="8" xfId="0" applyFont="1" applyFill="1" applyBorder="1" applyAlignment="1">
      <alignment horizontal="left" indent="2"/>
    </xf>
    <xf numFmtId="0" fontId="8" fillId="0" borderId="4" xfId="0" applyFont="1" applyBorder="1" applyAlignment="1">
      <alignment horizontal="left" indent="2"/>
    </xf>
    <xf numFmtId="0" fontId="8" fillId="0" borderId="5" xfId="0" applyFont="1" applyBorder="1" applyAlignment="1">
      <alignment horizontal="left" indent="2"/>
    </xf>
    <xf numFmtId="164" fontId="2" fillId="0" borderId="6" xfId="1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indent="2"/>
    </xf>
    <xf numFmtId="0" fontId="8" fillId="0" borderId="9" xfId="0" applyFont="1" applyBorder="1" applyAlignment="1">
      <alignment horizontal="left" indent="2"/>
    </xf>
    <xf numFmtId="0" fontId="2" fillId="0" borderId="7" xfId="0" applyFont="1" applyBorder="1" applyAlignment="1">
      <alignment horizontal="center"/>
    </xf>
    <xf numFmtId="10" fontId="2" fillId="0" borderId="7" xfId="2" applyNumberFormat="1" applyFont="1" applyBorder="1" applyAlignment="1">
      <alignment horizontal="center"/>
    </xf>
    <xf numFmtId="0" fontId="9" fillId="4" borderId="8" xfId="0" applyFont="1" applyFill="1" applyBorder="1" applyAlignment="1">
      <alignment horizontal="left" indent="2"/>
    </xf>
    <xf numFmtId="0" fontId="9" fillId="4" borderId="9" xfId="0" applyFont="1" applyFill="1" applyBorder="1" applyAlignment="1">
      <alignment horizontal="left" indent="2"/>
    </xf>
    <xf numFmtId="8" fontId="2" fillId="4" borderId="7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left" indent="2"/>
    </xf>
    <xf numFmtId="8" fontId="0" fillId="5" borderId="9" xfId="0" applyNumberFormat="1" applyFill="1" applyBorder="1" applyAlignment="1">
      <alignment horizontal="center"/>
    </xf>
    <xf numFmtId="8" fontId="0" fillId="5" borderId="7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7" borderId="0" xfId="3"/>
    <xf numFmtId="0" fontId="6" fillId="7" borderId="0" xfId="3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left"/>
    </xf>
    <xf numFmtId="164" fontId="2" fillId="9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10" borderId="0" xfId="0" applyFill="1"/>
    <xf numFmtId="164" fontId="2" fillId="10" borderId="0" xfId="0" applyNumberFormat="1" applyFont="1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6" fillId="7" borderId="0" xfId="2" applyFont="1" applyFill="1"/>
    <xf numFmtId="9" fontId="0" fillId="0" borderId="0" xfId="2" applyFont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APP!$C$33:$C$35</c:f>
              <c:strCache>
                <c:ptCount val="3"/>
                <c:pt idx="0">
                  <c:v>R$200,00</c:v>
                </c:pt>
                <c:pt idx="2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1-47B4-ACCA-F489F45782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238126</xdr:colOff>
      <xdr:row>1</xdr:row>
      <xdr:rowOff>9525</xdr:rowOff>
    </xdr:from>
    <xdr:to>
      <xdr:col>3</xdr:col>
      <xdr:colOff>1104900</xdr:colOff>
      <xdr:row>8</xdr:row>
      <xdr:rowOff>154298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238126" y="200025"/>
          <a:ext cx="5105399" cy="1478273"/>
        </a:xfrm>
        <a:prstGeom prst="rect">
          <a:avLst/>
        </a:prstGeom>
      </xdr:spPr>
    </xdr:pic>
    <xdr:clientData/>
  </xdr:twoCellAnchor>
  <xdr:twoCellAnchor>
    <xdr:from>
      <xdr:col>1</xdr:col>
      <xdr:colOff>276224</xdr:colOff>
      <xdr:row>42</xdr:row>
      <xdr:rowOff>171450</xdr:rowOff>
    </xdr:from>
    <xdr:to>
      <xdr:col>3</xdr:col>
      <xdr:colOff>1104899</xdr:colOff>
      <xdr:row>51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42"/>
  <sheetViews>
    <sheetView showGridLines="0" tabSelected="1" topLeftCell="A30" workbookViewId="0">
      <selection activeCell="E46" sqref="E46"/>
    </sheetView>
  </sheetViews>
  <sheetFormatPr defaultColWidth="0" defaultRowHeight="15" x14ac:dyDescent="0.25"/>
  <cols>
    <col min="1" max="1" width="3.85546875" customWidth="1"/>
    <col min="2" max="2" width="32.140625" customWidth="1"/>
    <col min="3" max="3" width="27.5703125" customWidth="1"/>
    <col min="4" max="4" width="17.28515625" customWidth="1"/>
    <col min="5" max="5" width="12" customWidth="1"/>
    <col min="6" max="6" width="11.7109375" hidden="1"/>
    <col min="7" max="16384" width="9.140625" hidden="1"/>
  </cols>
  <sheetData>
    <row r="11" spans="1:4" ht="30.75" x14ac:dyDescent="0.25">
      <c r="B11" s="25" t="s">
        <v>13</v>
      </c>
      <c r="C11" s="25"/>
      <c r="D11" s="25"/>
    </row>
    <row r="12" spans="1:4" ht="17.25" x14ac:dyDescent="0.3">
      <c r="B12" s="6" t="s">
        <v>15</v>
      </c>
      <c r="C12" s="7"/>
      <c r="D12" s="3">
        <v>2000</v>
      </c>
    </row>
    <row r="13" spans="1:4" ht="17.25" x14ac:dyDescent="0.3">
      <c r="B13" s="10" t="s">
        <v>14</v>
      </c>
      <c r="C13" s="9"/>
      <c r="D13" s="8">
        <v>6.0000000000000001E-3</v>
      </c>
    </row>
    <row r="14" spans="1:4" ht="17.25" x14ac:dyDescent="0.3">
      <c r="B14" s="10" t="s">
        <v>34</v>
      </c>
      <c r="C14" s="9"/>
      <c r="D14" s="8">
        <f>D12*30%</f>
        <v>600</v>
      </c>
    </row>
    <row r="16" spans="1:4" s="2" customFormat="1" ht="30" customHeight="1" x14ac:dyDescent="0.25">
      <c r="A16"/>
      <c r="B16" s="24" t="s">
        <v>4</v>
      </c>
      <c r="C16" s="24"/>
      <c r="D16" s="24"/>
    </row>
    <row r="17" spans="1:4" s="2" customFormat="1" ht="17.25" x14ac:dyDescent="0.3">
      <c r="A17"/>
      <c r="B17" s="11" t="s">
        <v>0</v>
      </c>
      <c r="C17" s="12"/>
      <c r="D17" s="13">
        <v>200</v>
      </c>
    </row>
    <row r="18" spans="1:4" s="2" customFormat="1" ht="17.25" x14ac:dyDescent="0.3">
      <c r="A18"/>
      <c r="B18" s="14" t="s">
        <v>5</v>
      </c>
      <c r="C18" s="15"/>
      <c r="D18" s="16">
        <v>5</v>
      </c>
    </row>
    <row r="19" spans="1:4" s="2" customFormat="1" ht="17.25" x14ac:dyDescent="0.3">
      <c r="A19"/>
      <c r="B19" s="14" t="s">
        <v>1</v>
      </c>
      <c r="C19" s="15"/>
      <c r="D19" s="17">
        <v>1.0789999999999999E-2</v>
      </c>
    </row>
    <row r="20" spans="1:4" s="2" customFormat="1" ht="17.25" x14ac:dyDescent="0.3">
      <c r="A20"/>
      <c r="B20" s="18" t="s">
        <v>2</v>
      </c>
      <c r="C20" s="19"/>
      <c r="D20" s="20">
        <f>FV(taxa_mensal,qtd_anos*12,aport*-1)</f>
        <v>16755.382799697527</v>
      </c>
    </row>
    <row r="21" spans="1:4" s="2" customFormat="1" ht="17.25" x14ac:dyDescent="0.3">
      <c r="A21"/>
      <c r="B21" s="18" t="s">
        <v>3</v>
      </c>
      <c r="C21" s="19"/>
      <c r="D21" s="20">
        <f>D20*$D$13</f>
        <v>100.53229679818516</v>
      </c>
    </row>
    <row r="23" spans="1:4" ht="30.75" x14ac:dyDescent="0.25">
      <c r="B23" s="4" t="s">
        <v>11</v>
      </c>
      <c r="C23" s="5"/>
      <c r="D23" s="26" t="s">
        <v>12</v>
      </c>
    </row>
    <row r="24" spans="1:4" ht="17.25" x14ac:dyDescent="0.3">
      <c r="A24" s="1">
        <v>2</v>
      </c>
      <c r="B24" s="21" t="s">
        <v>6</v>
      </c>
      <c r="C24" s="22">
        <f>FV($D$19,$A24*12,$D$17*-1)</f>
        <v>5445.5254595290435</v>
      </c>
      <c r="D24" s="23">
        <f>C24*rendimento_carteira</f>
        <v>32.673152757174265</v>
      </c>
    </row>
    <row r="25" spans="1:4" ht="17.25" x14ac:dyDescent="0.3">
      <c r="A25" s="1">
        <v>5</v>
      </c>
      <c r="B25" s="21" t="s">
        <v>7</v>
      </c>
      <c r="C25" s="22">
        <f>FV($D$19,$A25*12,$D$17*-1)</f>
        <v>16755.382799697527</v>
      </c>
      <c r="D25" s="23">
        <f>C25*rendimento_carteira</f>
        <v>100.53229679818516</v>
      </c>
    </row>
    <row r="26" spans="1:4" ht="17.25" x14ac:dyDescent="0.3">
      <c r="A26" s="1">
        <v>10</v>
      </c>
      <c r="B26" s="21" t="s">
        <v>8</v>
      </c>
      <c r="C26" s="22">
        <f>FV($D$19,$A26*12,$D$17*-1)</f>
        <v>48656.842506034438</v>
      </c>
      <c r="D26" s="23">
        <f>C26*rendimento_carteira</f>
        <v>291.94105503620665</v>
      </c>
    </row>
    <row r="27" spans="1:4" ht="17.25" x14ac:dyDescent="0.3">
      <c r="A27" s="1">
        <v>20</v>
      </c>
      <c r="B27" s="21" t="s">
        <v>9</v>
      </c>
      <c r="C27" s="22">
        <f>FV($D$19,$A27*12,$D$17*-1)</f>
        <v>225039.68001941612</v>
      </c>
      <c r="D27" s="23">
        <f>C27*rendimento_carteira</f>
        <v>1350.2380801164968</v>
      </c>
    </row>
    <row r="28" spans="1:4" ht="17.25" x14ac:dyDescent="0.3">
      <c r="A28" s="1">
        <v>30</v>
      </c>
      <c r="B28" s="21" t="s">
        <v>10</v>
      </c>
      <c r="C28" s="22">
        <f>FV($D$19,$A28*12,$D$17*-1)</f>
        <v>864433.93100094295</v>
      </c>
      <c r="D28" s="23">
        <f>C28*rendimento_carteira</f>
        <v>5186.6035860056581</v>
      </c>
    </row>
    <row r="32" spans="1:4" x14ac:dyDescent="0.25">
      <c r="B32" s="27" t="s">
        <v>18</v>
      </c>
      <c r="C32" s="28" t="s">
        <v>16</v>
      </c>
      <c r="D32" s="27"/>
    </row>
    <row r="33" spans="2:4" x14ac:dyDescent="0.25">
      <c r="B33" s="32" t="s">
        <v>17</v>
      </c>
      <c r="C33" s="33">
        <f>aport</f>
        <v>200</v>
      </c>
      <c r="D33" s="29"/>
    </row>
    <row r="34" spans="2:4" x14ac:dyDescent="0.25">
      <c r="B34" s="30"/>
      <c r="C34" s="30"/>
      <c r="D34" s="30"/>
    </row>
    <row r="35" spans="2:4" x14ac:dyDescent="0.25">
      <c r="B35" s="31" t="s">
        <v>19</v>
      </c>
      <c r="C35" s="31" t="s">
        <v>20</v>
      </c>
      <c r="D35" s="31" t="s">
        <v>21</v>
      </c>
    </row>
    <row r="36" spans="2:4" x14ac:dyDescent="0.25">
      <c r="B36" s="30" t="s">
        <v>22</v>
      </c>
      <c r="C36" s="34">
        <f>VLOOKUP($C$32&amp;"-"&amp;B36,Planilha2!$A:$D,4,FALSE)</f>
        <v>0.3</v>
      </c>
      <c r="D36" s="35">
        <f>C36*$C$33</f>
        <v>60</v>
      </c>
    </row>
    <row r="37" spans="2:4" x14ac:dyDescent="0.25">
      <c r="B37" s="30" t="s">
        <v>23</v>
      </c>
      <c r="C37" s="34">
        <f>VLOOKUP($C$32&amp;"-"&amp;B37,Planilha2!$A:$D,4,FALSE)</f>
        <v>0.5</v>
      </c>
      <c r="D37" s="35">
        <f t="shared" ref="D37:D41" si="0">C37*$C$33</f>
        <v>100</v>
      </c>
    </row>
    <row r="38" spans="2:4" x14ac:dyDescent="0.25">
      <c r="B38" s="30" t="s">
        <v>24</v>
      </c>
      <c r="C38" s="34">
        <f>VLOOKUP($C$32&amp;"-"&amp;B38,Planilha2!$A:$D,4,FALSE)</f>
        <v>0.1</v>
      </c>
      <c r="D38" s="35">
        <f>C38*$C$33</f>
        <v>20</v>
      </c>
    </row>
    <row r="39" spans="2:4" x14ac:dyDescent="0.25">
      <c r="B39" s="30" t="s">
        <v>25</v>
      </c>
      <c r="C39" s="34">
        <f>VLOOKUP($C$32&amp;"-"&amp;B39,Planilha2!$A:$D,4,FALSE)</f>
        <v>0.1</v>
      </c>
      <c r="D39" s="35">
        <f t="shared" si="0"/>
        <v>20</v>
      </c>
    </row>
    <row r="40" spans="2:4" x14ac:dyDescent="0.25">
      <c r="B40" s="30" t="s">
        <v>26</v>
      </c>
      <c r="C40" s="34">
        <f>VLOOKUP($C$32&amp;"-"&amp;B40,Planilha2!$A:$D,4,FALSE)</f>
        <v>0</v>
      </c>
      <c r="D40" s="35">
        <f t="shared" si="0"/>
        <v>0</v>
      </c>
    </row>
    <row r="41" spans="2:4" x14ac:dyDescent="0.25">
      <c r="B41" s="30" t="s">
        <v>27</v>
      </c>
      <c r="C41" s="34">
        <f>VLOOKUP($C$32&amp;"-"&amp;B41,Planilha2!$A:$D,4,FALSE)</f>
        <v>0</v>
      </c>
      <c r="D41" s="35">
        <f t="shared" si="0"/>
        <v>0</v>
      </c>
    </row>
    <row r="42" spans="2:4" x14ac:dyDescent="0.25">
      <c r="B42" s="36"/>
      <c r="C42" s="36"/>
      <c r="D42" s="37">
        <f>SUM(D36:D41)</f>
        <v>200</v>
      </c>
    </row>
  </sheetData>
  <mergeCells count="3">
    <mergeCell ref="B23:C23"/>
    <mergeCell ref="B16:D16"/>
    <mergeCell ref="B11:D11"/>
  </mergeCells>
  <dataValidations count="1">
    <dataValidation type="list" allowBlank="1" showInputMessage="1" showErrorMessage="1" sqref="C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A2" sqref="A2:D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4.5703125" customWidth="1"/>
    <col min="7" max="7" width="18.5703125" bestFit="1" customWidth="1"/>
    <col min="8" max="8" width="11.5703125" bestFit="1" customWidth="1"/>
  </cols>
  <sheetData>
    <row r="2" spans="1:8" x14ac:dyDescent="0.25">
      <c r="A2" s="47" t="s">
        <v>29</v>
      </c>
      <c r="B2" s="47" t="s">
        <v>18</v>
      </c>
      <c r="C2" s="46" t="s">
        <v>19</v>
      </c>
      <c r="D2" s="47" t="s">
        <v>28</v>
      </c>
    </row>
    <row r="3" spans="1:8" x14ac:dyDescent="0.25">
      <c r="A3" t="str">
        <f>B3&amp;"-"&amp;C3</f>
        <v>Conservador-PAPEL</v>
      </c>
      <c r="B3" t="s">
        <v>16</v>
      </c>
      <c r="C3" s="30" t="s">
        <v>22</v>
      </c>
      <c r="D3" s="34">
        <v>0.3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30" t="s">
        <v>23</v>
      </c>
      <c r="D4" s="34">
        <v>0.5</v>
      </c>
      <c r="G4" s="27" t="s">
        <v>32</v>
      </c>
      <c r="H4" s="42">
        <f>VLOOKUP(G4,$A:$D,4,FALSE)</f>
        <v>0.3</v>
      </c>
    </row>
    <row r="5" spans="1:8" x14ac:dyDescent="0.25">
      <c r="A5" t="str">
        <f t="shared" si="0"/>
        <v>Conservador-HIBRIDOS</v>
      </c>
      <c r="B5" t="s">
        <v>16</v>
      </c>
      <c r="C5" s="30" t="s">
        <v>24</v>
      </c>
      <c r="D5" s="34">
        <v>0.1</v>
      </c>
    </row>
    <row r="6" spans="1:8" x14ac:dyDescent="0.25">
      <c r="A6" t="str">
        <f t="shared" si="0"/>
        <v>Conservador-FOFS</v>
      </c>
      <c r="B6" t="s">
        <v>16</v>
      </c>
      <c r="C6" s="30" t="s">
        <v>25</v>
      </c>
      <c r="D6" s="34">
        <v>0.1</v>
      </c>
    </row>
    <row r="7" spans="1:8" x14ac:dyDescent="0.25">
      <c r="A7" t="str">
        <f t="shared" si="0"/>
        <v>Conservador-DESENVOLVIMENTO</v>
      </c>
      <c r="B7" t="s">
        <v>16</v>
      </c>
      <c r="C7" s="30" t="s">
        <v>26</v>
      </c>
      <c r="D7" s="34">
        <v>0</v>
      </c>
    </row>
    <row r="8" spans="1:8" ht="15.75" thickBot="1" x14ac:dyDescent="0.3">
      <c r="A8" s="38" t="str">
        <f t="shared" si="0"/>
        <v>Conservador-HOTELARIAS</v>
      </c>
      <c r="B8" s="38" t="s">
        <v>16</v>
      </c>
      <c r="C8" s="39" t="s">
        <v>27</v>
      </c>
      <c r="D8" s="41">
        <v>0</v>
      </c>
    </row>
    <row r="9" spans="1:8" x14ac:dyDescent="0.25">
      <c r="A9" s="2" t="str">
        <f t="shared" si="0"/>
        <v>MODERADO-PAPEL</v>
      </c>
      <c r="B9" s="2" t="s">
        <v>30</v>
      </c>
      <c r="C9" s="40" t="s">
        <v>22</v>
      </c>
      <c r="D9" s="44">
        <v>0.32</v>
      </c>
    </row>
    <row r="10" spans="1:8" x14ac:dyDescent="0.25">
      <c r="A10" t="str">
        <f t="shared" si="0"/>
        <v>MODERADO-TIJOLO</v>
      </c>
      <c r="B10" t="s">
        <v>30</v>
      </c>
      <c r="C10" s="30" t="s">
        <v>23</v>
      </c>
      <c r="D10" s="43">
        <v>0.3</v>
      </c>
    </row>
    <row r="11" spans="1:8" x14ac:dyDescent="0.25">
      <c r="A11" t="str">
        <f t="shared" si="0"/>
        <v>MODERADO-HIBRIDOS</v>
      </c>
      <c r="B11" t="s">
        <v>30</v>
      </c>
      <c r="C11" s="30" t="s">
        <v>24</v>
      </c>
      <c r="D11" s="43">
        <v>0.08</v>
      </c>
    </row>
    <row r="12" spans="1:8" x14ac:dyDescent="0.25">
      <c r="A12" t="str">
        <f t="shared" si="0"/>
        <v>MODERADO-FOFS</v>
      </c>
      <c r="B12" t="s">
        <v>30</v>
      </c>
      <c r="C12" s="30" t="s">
        <v>25</v>
      </c>
      <c r="D12" s="43">
        <v>0.1</v>
      </c>
    </row>
    <row r="13" spans="1:8" x14ac:dyDescent="0.25">
      <c r="A13" t="str">
        <f t="shared" si="0"/>
        <v>MODERADO-DESENVOLVIMENTO</v>
      </c>
      <c r="B13" t="s">
        <v>30</v>
      </c>
      <c r="C13" s="30" t="s">
        <v>26</v>
      </c>
      <c r="D13" s="43">
        <v>0.1</v>
      </c>
    </row>
    <row r="14" spans="1:8" ht="15.75" thickBot="1" x14ac:dyDescent="0.3">
      <c r="A14" s="38" t="str">
        <f t="shared" si="0"/>
        <v>MODERADO-HOTELARIAS</v>
      </c>
      <c r="B14" s="38" t="s">
        <v>30</v>
      </c>
      <c r="C14" s="39" t="s">
        <v>27</v>
      </c>
      <c r="D14" s="45">
        <v>0.1</v>
      </c>
    </row>
    <row r="15" spans="1:8" x14ac:dyDescent="0.25">
      <c r="A15" s="2" t="str">
        <f t="shared" si="0"/>
        <v>AGRESSIVO-PAPEL</v>
      </c>
      <c r="B15" s="2" t="s">
        <v>31</v>
      </c>
      <c r="C15" s="40" t="s">
        <v>22</v>
      </c>
      <c r="D15" s="44">
        <v>0.5</v>
      </c>
    </row>
    <row r="16" spans="1:8" x14ac:dyDescent="0.25">
      <c r="A16" t="str">
        <f t="shared" si="0"/>
        <v>AGRESSIVO-TIJOLO</v>
      </c>
      <c r="B16" t="s">
        <v>31</v>
      </c>
      <c r="C16" s="30" t="s">
        <v>23</v>
      </c>
      <c r="D16" s="43">
        <v>0.1</v>
      </c>
    </row>
    <row r="17" spans="1:7" x14ac:dyDescent="0.25">
      <c r="A17" t="str">
        <f t="shared" si="0"/>
        <v>AGRESSIVO-HIBRIDOS</v>
      </c>
      <c r="B17" t="s">
        <v>31</v>
      </c>
      <c r="C17" s="30" t="s">
        <v>24</v>
      </c>
      <c r="D17" s="43">
        <v>0.05</v>
      </c>
    </row>
    <row r="18" spans="1:7" x14ac:dyDescent="0.25">
      <c r="A18" t="str">
        <f t="shared" si="0"/>
        <v>AGRESSIVO-FOFS</v>
      </c>
      <c r="B18" t="s">
        <v>31</v>
      </c>
      <c r="C18" s="30" t="s">
        <v>25</v>
      </c>
      <c r="D18" s="43">
        <v>0.05</v>
      </c>
    </row>
    <row r="19" spans="1:7" x14ac:dyDescent="0.25">
      <c r="A19" t="str">
        <f t="shared" si="0"/>
        <v>AGRESSIVO-DESENVOLVIMENTO</v>
      </c>
      <c r="B19" t="s">
        <v>31</v>
      </c>
      <c r="C19" s="30" t="s">
        <v>26</v>
      </c>
      <c r="D19" s="43">
        <v>0.2</v>
      </c>
    </row>
    <row r="20" spans="1:7" x14ac:dyDescent="0.25">
      <c r="A20" t="str">
        <f t="shared" si="0"/>
        <v>AGRESSIVO-HOTELARIAS</v>
      </c>
      <c r="B20" t="s">
        <v>31</v>
      </c>
      <c r="C20" s="30" t="s">
        <v>27</v>
      </c>
      <c r="D20" s="43">
        <v>0.1</v>
      </c>
      <c r="G20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</vt:lpstr>
      <vt:lpstr>patrimonio</vt:lpstr>
      <vt:lpstr>qtd_anos</vt:lpstr>
      <vt:lpstr>rendimento_carteira</vt:lpstr>
      <vt:lpstr>salario</vt:lpstr>
      <vt:lpstr>sugestao_de_investimento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2025-05-30T14:30:45Z</dcterms:created>
  <dcterms:modified xsi:type="dcterms:W3CDTF">2025-06-03T03:06:55Z</dcterms:modified>
</cp:coreProperties>
</file>