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uesta Multiple" sheetId="1" r:id="rId4"/>
    <sheet state="visible" name="Repuesta Multiple2" sheetId="2" r:id="rId5"/>
    <sheet state="visible" name="Un carrusel de jardín" sheetId="3" r:id="rId6"/>
    <sheet state="visible" name="Una rueda" sheetId="4" r:id="rId7"/>
    <sheet state="visible" name="Un bloque de madera de" sheetId="5" r:id="rId8"/>
    <sheet state="visible" name="La viga horizontal " sheetId="6" r:id="rId9"/>
    <sheet state="visible" name="para el sistema" sheetId="7" r:id="rId10"/>
    <sheet state="visible" name="Un proyectil de masa" sheetId="8" r:id="rId11"/>
    <sheet state="visible" name="Desde la parte más alta" sheetId="9" r:id="rId12"/>
    <sheet state="visible" name="Un cilindro con momento " sheetId="10" r:id="rId13"/>
    <sheet state="visible" name="Para el sistema 2" sheetId="11" r:id="rId14"/>
    <sheet state="visible" name="Lampara" sheetId="12" r:id="rId15"/>
    <sheet state="hidden" name="Una Lampara" sheetId="13" r:id="rId16"/>
  </sheets>
  <definedNames/>
  <calcPr/>
</workbook>
</file>

<file path=xl/sharedStrings.xml><?xml version="1.0" encoding="utf-8"?>
<sst xmlns="http://schemas.openxmlformats.org/spreadsheetml/2006/main" count="128" uniqueCount="79">
  <si>
    <t>Radio carrusel</t>
  </si>
  <si>
    <t>m</t>
  </si>
  <si>
    <t>momento de inercia</t>
  </si>
  <si>
    <t xml:space="preserve"> kg·m^2</t>
  </si>
  <si>
    <t>rota a</t>
  </si>
  <si>
    <t xml:space="preserve"> r.p.m</t>
  </si>
  <si>
    <t>un niño de</t>
  </si>
  <si>
    <t>kg</t>
  </si>
  <si>
    <t>RESPUESTA</t>
  </si>
  <si>
    <t>Una rueda de</t>
  </si>
  <si>
    <t>N</t>
  </si>
  <si>
    <t>gira a</t>
  </si>
  <si>
    <t>rad/s</t>
  </si>
  <si>
    <t xml:space="preserve">radio de la rueda </t>
  </si>
  <si>
    <t>MR2</t>
  </si>
  <si>
    <t>valor absoluto</t>
  </si>
  <si>
    <t>J</t>
  </si>
  <si>
    <t>gravedad</t>
  </si>
  <si>
    <t>Ec</t>
  </si>
  <si>
    <t>masa</t>
  </si>
  <si>
    <t>CONVERSOR</t>
  </si>
  <si>
    <t xml:space="preserve">barra rígida de longitud </t>
  </si>
  <si>
    <t>cm</t>
  </si>
  <si>
    <t>g</t>
  </si>
  <si>
    <t>Una bala de masa</t>
  </si>
  <si>
    <t>rapidez</t>
  </si>
  <si>
    <t>m/s</t>
  </si>
  <si>
    <t>La viga horizontal pesa</t>
  </si>
  <si>
    <t>wc</t>
  </si>
  <si>
    <t>x</t>
  </si>
  <si>
    <t>y</t>
  </si>
  <si>
    <t>ANGULO</t>
  </si>
  <si>
    <t>m1</t>
  </si>
  <si>
    <t>p1</t>
  </si>
  <si>
    <t>m2</t>
  </si>
  <si>
    <t>p2</t>
  </si>
  <si>
    <t>masa de la polea</t>
  </si>
  <si>
    <t>N1</t>
  </si>
  <si>
    <t>Radio de la polea</t>
  </si>
  <si>
    <t>Fr1</t>
  </si>
  <si>
    <t>la masa m1</t>
  </si>
  <si>
    <t>m/s^2</t>
  </si>
  <si>
    <t>Un proyectil de masa</t>
  </si>
  <si>
    <t>Kg</t>
  </si>
  <si>
    <t>una rapidez</t>
  </si>
  <si>
    <t>varilla estacionaria de masa</t>
  </si>
  <si>
    <t>longitud</t>
  </si>
  <si>
    <t>ángulo</t>
  </si>
  <si>
    <t>radio</t>
  </si>
  <si>
    <t>Gravedad</t>
  </si>
  <si>
    <t>kgm^2</t>
  </si>
  <si>
    <t>con una frecuencia de</t>
  </si>
  <si>
    <t>rpm</t>
  </si>
  <si>
    <t>momento de inercia Cilindro 2</t>
  </si>
  <si>
    <t>rad/seg</t>
  </si>
  <si>
    <t>Masas: m1</t>
  </si>
  <si>
    <t>Polea: mp</t>
  </si>
  <si>
    <t>coeficiente de fricción</t>
  </si>
  <si>
    <t>inclinación theta</t>
  </si>
  <si>
    <t>P1x</t>
  </si>
  <si>
    <t>N1=P1y</t>
  </si>
  <si>
    <t>P2</t>
  </si>
  <si>
    <t>a=</t>
  </si>
  <si>
    <t>Angulo</t>
  </si>
  <si>
    <t>Sen(A)</t>
  </si>
  <si>
    <t>masa viga</t>
  </si>
  <si>
    <t>peso viga</t>
  </si>
  <si>
    <t>masa lampara</t>
  </si>
  <si>
    <t>peso lampara</t>
  </si>
  <si>
    <t>T(N)</t>
  </si>
  <si>
    <t>T(kN)</t>
  </si>
  <si>
    <t xml:space="preserve">Una lámpara de </t>
  </si>
  <si>
    <t>viga horizontal de masa</t>
  </si>
  <si>
    <t>un ańgulo</t>
  </si>
  <si>
    <t>º</t>
  </si>
  <si>
    <t>Tx</t>
  </si>
  <si>
    <t>Ty</t>
  </si>
  <si>
    <t>peso W</t>
  </si>
  <si>
    <t>T en 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</si>
</sst>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"/>
    <numFmt numFmtId="165" formatCode="0.0"/>
    <numFmt numFmtId="166" formatCode="0.0000"/>
  </numFmts>
  <fonts count="7">
    <font>
      <sz val="11.0"/>
      <color rgb="FF000000"/>
      <name val="Calibri"/>
    </font>
    <font>
      <b/>
      <sz val="11.0"/>
      <color rgb="FF000000"/>
      <name val="Calibri"/>
    </font>
    <font>
      <sz val="11.0"/>
      <name val="Calibri"/>
    </font>
    <font/>
    <font>
      <b/>
      <sz val="11.0"/>
      <color rgb="FF000000"/>
      <name val="Arial"/>
    </font>
    <font>
      <b/>
      <sz val="11.0"/>
      <color/>
      <name val="Calibri"/>
    </font>
    <font>
      <sz val="11.0"/>
      <color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92D050"/>
        <bgColor rgb="FF92D050"/>
      </patternFill>
    </fill>
  </fills>
  <borders count="1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/>
    </border>
    <border>
      <left style="medium">
        <color rgb="FF000000"/>
      </left>
      <right/>
      <bottom/>
    </border>
    <border>
      <left style="medium">
        <color rgb="FFAAAAAA"/>
      </left>
      <top/>
      <bottom/>
    </border>
    <border>
      <top/>
      <bottom/>
    </border>
    <border>
      <right/>
      <top/>
      <bottom/>
    </border>
    <border>
      <left/>
      <right/>
      <top/>
    </border>
    <border>
      <left/>
      <right/>
      <top/>
      <bottom style="thin">
        <color rgb="FF000000"/>
      </bottom>
    </border>
    <border>
      <left/>
      <right/>
      <bottom/>
    </border>
  </borders>
  <cellStyleXfs count="1">
    <xf borderId="0" fillId="0" fontId="0" numFmtId="0" applyAlignment="1" applyFont="1"/>
  </cellStyleXfs>
  <cellXfs count="65">
    <xf borderId="0" fillId="0" fontId="0" numFmtId="0" xfId="0" applyAlignment="1" applyFont="1">
      <alignment readingOrder="0" shrinkToFit="0" vertical="center" wrapText="0"/>
    </xf>
    <xf borderId="1" fillId="0" fontId="0" numFmtId="0" xfId="0" applyAlignment="1" applyBorder="1" applyFont="1">
      <alignment vertical="center"/>
    </xf>
    <xf borderId="2" fillId="0" fontId="1" numFmtId="0" xfId="0" applyAlignment="1" applyBorder="1" applyFont="1">
      <alignment vertical="center"/>
    </xf>
    <xf borderId="2" fillId="2" fontId="0" numFmtId="0" xfId="0" applyAlignment="1" applyBorder="1" applyFill="1" applyFont="1">
      <alignment horizontal="center" vertical="bottom"/>
    </xf>
    <xf borderId="2" fillId="0" fontId="0" numFmtId="0" xfId="0" applyAlignment="1" applyBorder="1" applyFont="1">
      <alignment horizontal="center" vertical="center"/>
    </xf>
    <xf borderId="1" fillId="0" fontId="0" numFmtId="0" xfId="0" applyAlignment="1" applyBorder="1" applyFont="1">
      <alignment horizontal="center" vertical="center"/>
    </xf>
    <xf borderId="2" fillId="0" fontId="1" numFmtId="0" xfId="0" applyAlignment="1" applyBorder="1" applyFont="1">
      <alignment horizontal="right" vertical="center"/>
    </xf>
    <xf borderId="2" fillId="3" fontId="1" numFmtId="2" xfId="0" applyAlignment="1" applyBorder="1" applyFill="1" applyFont="1" applyNumberFormat="1">
      <alignment horizontal="center" vertical="bottom"/>
    </xf>
    <xf borderId="2" fillId="0" fontId="1" numFmtId="0" xfId="0" applyAlignment="1" applyBorder="1" applyFont="1">
      <alignment vertical="center"/>
    </xf>
    <xf borderId="2" fillId="2" fontId="2" numFmtId="0" xfId="0" applyAlignment="1" applyBorder="1" applyFont="1">
      <alignment horizontal="center" vertical="center"/>
    </xf>
    <xf borderId="2" fillId="0" fontId="2" numFmtId="0" xfId="0" applyAlignment="1" applyBorder="1" applyFont="1">
      <alignment vertical="center"/>
    </xf>
    <xf borderId="2" fillId="0" fontId="1" numFmtId="0" xfId="0" applyAlignment="1" applyBorder="1" applyFont="1">
      <alignment shrinkToFit="0" vertical="center" wrapText="1"/>
    </xf>
    <xf borderId="2" fillId="0" fontId="1" numFmtId="2" xfId="0" applyAlignment="1" applyBorder="1" applyFont="1" applyNumberFormat="1">
      <alignment vertical="center"/>
    </xf>
    <xf borderId="2" fillId="0" fontId="1" numFmtId="0" xfId="0" applyAlignment="1" applyBorder="1" applyFont="1">
      <alignment horizontal="right" shrinkToFit="0" vertical="center" wrapText="1"/>
    </xf>
    <xf borderId="2" fillId="3" fontId="2" numFmtId="2" xfId="0" applyAlignment="1" applyBorder="1" applyFont="1" applyNumberFormat="1">
      <alignment vertical="center"/>
    </xf>
    <xf borderId="1" fillId="0" fontId="2" numFmtId="0" xfId="0" applyAlignment="1" applyBorder="1" applyFont="1">
      <alignment vertical="center"/>
    </xf>
    <xf borderId="2" fillId="0" fontId="1" numFmtId="0" xfId="0" applyAlignment="1" applyBorder="1" applyFont="1">
      <alignment horizontal="center" vertical="center"/>
    </xf>
    <xf borderId="2" fillId="0" fontId="0" numFmtId="0" xfId="0" applyAlignment="1" applyBorder="1" applyFont="1">
      <alignment horizontal="center" vertical="bottom"/>
    </xf>
    <xf borderId="3" fillId="0" fontId="1" numFmtId="0" xfId="0" applyAlignment="1" applyBorder="1" applyFont="1">
      <alignment horizontal="center" vertical="bottom"/>
    </xf>
    <xf borderId="4" fillId="0" fontId="3" numFmtId="0" xfId="0" applyAlignment="1" applyBorder="1" applyFont="1">
      <alignment vertical="center"/>
    </xf>
    <xf borderId="2" fillId="0" fontId="1" numFmtId="0" xfId="0" applyAlignment="1" applyBorder="1" applyFont="1">
      <alignment horizontal="center" shrinkToFit="0" vertical="center" wrapText="1"/>
    </xf>
    <xf borderId="2" fillId="0" fontId="0" numFmtId="0" xfId="0" applyAlignment="1" applyBorder="1" applyFont="1">
      <alignment vertical="bottom"/>
    </xf>
    <xf borderId="1" fillId="0" fontId="1" numFmtId="0" xfId="0" applyAlignment="1" applyBorder="1" applyFont="1">
      <alignment horizontal="center" vertical="center"/>
    </xf>
    <xf borderId="1" fillId="0" fontId="0" numFmtId="0" xfId="0" applyAlignment="1" applyBorder="1" applyFont="1">
      <alignment horizontal="center" vertical="bottom"/>
    </xf>
    <xf borderId="1" fillId="0" fontId="0" numFmtId="0" xfId="0" applyAlignment="1" applyBorder="1" applyFont="1">
      <alignment vertical="bottom"/>
    </xf>
    <xf borderId="2" fillId="3" fontId="1" numFmtId="164" xfId="0" applyAlignment="1" applyBorder="1" applyFont="1" applyNumberFormat="1">
      <alignment horizontal="center" vertical="bottom"/>
    </xf>
    <xf borderId="2" fillId="0" fontId="1" numFmtId="0" xfId="0" applyAlignment="1" applyBorder="1" applyFont="1">
      <alignment horizontal="center" vertical="bottom"/>
    </xf>
    <xf borderId="2" fillId="2" fontId="0" numFmtId="0" xfId="0" applyAlignment="1" applyBorder="1" applyFont="1">
      <alignment vertical="bottom"/>
    </xf>
    <xf borderId="2" fillId="0" fontId="0" numFmtId="0" xfId="0" applyAlignment="1" applyBorder="1" applyFont="1">
      <alignment vertical="center"/>
    </xf>
    <xf borderId="2" fillId="0" fontId="0" numFmtId="164" xfId="0" applyAlignment="1" applyBorder="1" applyFont="1" applyNumberFormat="1">
      <alignment vertical="bottom"/>
    </xf>
    <xf borderId="2" fillId="3" fontId="1" numFmtId="2" xfId="0" applyAlignment="1" applyBorder="1" applyFont="1" applyNumberFormat="1">
      <alignment vertical="bottom"/>
    </xf>
    <xf borderId="5" fillId="0" fontId="2" numFmtId="0" xfId="0" applyAlignment="1" applyBorder="1" applyFont="1">
      <alignment horizontal="center" vertical="center"/>
    </xf>
    <xf borderId="6" fillId="0" fontId="3" numFmtId="0" xfId="0" applyAlignment="1" applyBorder="1" applyFont="1">
      <alignment vertical="center"/>
    </xf>
    <xf borderId="2" fillId="0" fontId="0" numFmtId="0" xfId="0" applyAlignment="1" applyBorder="1" applyFont="1">
      <alignment horizontal="left" vertical="bottom"/>
    </xf>
    <xf borderId="2" fillId="2" fontId="1" numFmtId="164" xfId="0" applyAlignment="1" applyBorder="1" applyFont="1" applyNumberFormat="1">
      <alignment horizontal="center" shrinkToFit="0" vertical="center" wrapText="1"/>
    </xf>
    <xf borderId="1" fillId="0" fontId="0" numFmtId="165" xfId="0" applyAlignment="1" applyBorder="1" applyFont="1" applyNumberFormat="1">
      <alignment vertical="bottom"/>
    </xf>
    <xf borderId="2" fillId="0" fontId="0" numFmtId="2" xfId="0" applyAlignment="1" applyBorder="1" applyFont="1" applyNumberFormat="1">
      <alignment vertical="center"/>
    </xf>
    <xf borderId="1" fillId="0" fontId="0" numFmtId="2" xfId="0" applyAlignment="1" applyBorder="1" applyFont="1" applyNumberFormat="1">
      <alignment vertical="center"/>
    </xf>
    <xf borderId="2" fillId="3" fontId="1" numFmtId="165" xfId="0" applyAlignment="1" applyBorder="1" applyFont="1" applyNumberFormat="1">
      <alignment vertical="center"/>
    </xf>
    <xf borderId="7" fillId="0" fontId="4" numFmtId="0" xfId="0" applyAlignment="1" applyBorder="1" applyFont="1">
      <alignment horizontal="center" shrinkToFit="0" vertical="center" wrapText="1"/>
    </xf>
    <xf borderId="8" fillId="0" fontId="3" numFmtId="0" xfId="0" applyAlignment="1" applyBorder="1" applyFont="1">
      <alignment vertical="center"/>
    </xf>
    <xf borderId="9" fillId="0" fontId="3" numFmtId="0" xfId="0" applyAlignment="1" applyBorder="1" applyFont="1">
      <alignment vertical="center"/>
    </xf>
    <xf borderId="2" fillId="2" fontId="0" numFmtId="0" xfId="0" applyAlignment="1" applyBorder="1" applyFont="1">
      <alignment horizontal="center" vertical="center"/>
    </xf>
    <xf borderId="1" fillId="0" fontId="0" numFmtId="2" xfId="0" applyAlignment="1" applyBorder="1" applyFont="1" applyNumberFormat="1">
      <alignment horizontal="center" vertical="center"/>
    </xf>
    <xf borderId="2" fillId="3" fontId="1" numFmtId="2" xfId="0" applyAlignment="1" applyBorder="1" applyFont="1" applyNumberFormat="1">
      <alignment horizontal="center" vertical="center"/>
    </xf>
    <xf borderId="2" fillId="0" fontId="0" numFmtId="166" xfId="0" applyAlignment="1" applyBorder="1" applyFont="1" applyNumberFormat="1">
      <alignment vertical="bottom"/>
    </xf>
    <xf borderId="2" fillId="0" fontId="1" numFmtId="2" xfId="0" applyAlignment="1" applyBorder="1" applyFont="1" applyNumberFormat="1">
      <alignment horizontal="center" vertical="bottom"/>
    </xf>
    <xf borderId="2" fillId="0" fontId="1" numFmtId="0" xfId="0" applyAlignment="1" applyBorder="1" applyFont="1">
      <alignment vertical="bottom"/>
    </xf>
    <xf borderId="2" fillId="0" fontId="5" numFmtId="0" xfId="0" applyAlignment="1" applyBorder="1" applyFont="1">
      <alignment vertical="bottom"/>
    </xf>
    <xf borderId="2" fillId="2" fontId="6" numFmtId="0" xfId="0" applyAlignment="1" applyBorder="1" applyFont="1">
      <alignment vertical="bottom"/>
    </xf>
    <xf borderId="2" fillId="0" fontId="6" numFmtId="0" xfId="0" applyAlignment="1" applyBorder="1" applyFont="1">
      <alignment vertical="bottom"/>
    </xf>
    <xf borderId="1" fillId="0" fontId="6" numFmtId="0" xfId="0" applyAlignment="1" applyBorder="1" applyFont="1">
      <alignment vertical="bottom"/>
    </xf>
    <xf borderId="2" fillId="0" fontId="6" numFmtId="2" xfId="0" applyAlignment="1" applyBorder="1" applyFont="1" applyNumberFormat="1">
      <alignment vertical="bottom"/>
    </xf>
    <xf borderId="10" fillId="0" fontId="6" numFmtId="2" xfId="0" applyAlignment="1" applyBorder="1" applyFont="1" applyNumberFormat="1">
      <alignment horizontal="right" vertical="center"/>
    </xf>
    <xf borderId="11" fillId="0" fontId="6" numFmtId="2" xfId="0" applyAlignment="1" applyBorder="1" applyFont="1" applyNumberFormat="1">
      <alignment vertical="bottom"/>
    </xf>
    <xf borderId="12" fillId="0" fontId="3" numFmtId="0" xfId="0" applyAlignment="1" applyBorder="1" applyFont="1">
      <alignment vertical="center"/>
    </xf>
    <xf borderId="2" fillId="0" fontId="6" numFmtId="2" xfId="0" applyAlignment="1" applyBorder="1" applyFont="1" applyNumberFormat="1">
      <alignment horizontal="right" vertical="bottom"/>
    </xf>
    <xf borderId="2" fillId="3" fontId="6" numFmtId="164" xfId="0" applyAlignment="1" applyBorder="1" applyFont="1" applyNumberFormat="1">
      <alignment vertical="bottom"/>
    </xf>
    <xf borderId="0" fillId="0" fontId="0" numFmtId="0" xfId="0" applyAlignment="1" applyFont="1">
      <alignment vertical="bottom"/>
    </xf>
    <xf borderId="1" fillId="0" fontId="0" numFmtId="0" xfId="0" applyAlignment="1" applyBorder="1" applyFont="1">
      <alignment horizontal="right" vertical="bottom"/>
    </xf>
    <xf borderId="0" fillId="0" fontId="0" numFmtId="0" xfId="0" applyAlignment="1" applyFont="1">
      <alignment horizontal="right" vertical="bottom"/>
    </xf>
    <xf borderId="1" fillId="4" fontId="0" numFmtId="0" xfId="0" applyAlignment="1" applyBorder="1" applyFill="1" applyFont="1">
      <alignment horizontal="right" vertical="bottom"/>
    </xf>
    <xf borderId="2" fillId="0" fontId="6" numFmtId="166" xfId="0" applyAlignment="1" applyBorder="1" applyFont="1" applyNumberFormat="1">
      <alignment vertical="bottom"/>
    </xf>
    <xf borderId="2" fillId="3" fontId="5" numFmtId="164" xfId="0" applyAlignment="1" applyBorder="1" applyFont="1" applyNumberFormat="1">
      <alignment vertical="bottom"/>
    </xf>
    <xf borderId="1" fillId="0" fontId="6" numFmtId="2" xfId="0" applyAlignment="1" applyBorder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9.png"/><Relationship Id="rId5" Type="http://schemas.openxmlformats.org/officeDocument/2006/relationships/image" Target="../media/image10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Relationship Id="rId4" Type="http://schemas.openxmlformats.org/officeDocument/2006/relationships/image" Target="../media/image19.png"/><Relationship Id="rId5" Type="http://schemas.openxmlformats.org/officeDocument/2006/relationships/image" Target="../media/image20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Relationship Id="rId3" Type="http://schemas.openxmlformats.org/officeDocument/2006/relationships/image" Target="../media/image2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5.png"/><Relationship Id="rId3" Type="http://schemas.openxmlformats.org/officeDocument/2006/relationships/image" Target="../media/image2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3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</xdr:rowOff>
    </xdr:from>
    <xdr:ext cx="6419850" cy="48196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285750</xdr:colOff>
      <xdr:row>0</xdr:row>
      <xdr:rowOff>123825</xdr:rowOff>
    </xdr:from>
    <xdr:ext cx="6753225" cy="48101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485775</xdr:colOff>
      <xdr:row>1</xdr:row>
      <xdr:rowOff>47625</xdr:rowOff>
    </xdr:from>
    <xdr:ext cx="6134100" cy="853440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24</xdr:row>
      <xdr:rowOff>171450</xdr:rowOff>
    </xdr:from>
    <xdr:ext cx="6181725" cy="542925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428625</xdr:colOff>
      <xdr:row>25</xdr:row>
      <xdr:rowOff>28575</xdr:rowOff>
    </xdr:from>
    <xdr:ext cx="6057900" cy="8724900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23</xdr:row>
      <xdr:rowOff>114300</xdr:rowOff>
    </xdr:from>
    <xdr:ext cx="5448300" cy="843915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0</xdr:row>
      <xdr:rowOff>0</xdr:rowOff>
    </xdr:from>
    <xdr:ext cx="5505450" cy="461010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361950</xdr:colOff>
      <xdr:row>0</xdr:row>
      <xdr:rowOff>0</xdr:rowOff>
    </xdr:from>
    <xdr:ext cx="5543550" cy="9886950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0</xdr:row>
      <xdr:rowOff>47625</xdr:rowOff>
    </xdr:from>
    <xdr:ext cx="5143500" cy="4457700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23</xdr:row>
      <xdr:rowOff>19050</xdr:rowOff>
    </xdr:from>
    <xdr:ext cx="5562600" cy="10801350"/>
    <xdr:pic>
      <xdr:nvPicPr>
        <xdr:cNvPr id="0" name="image1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409575</xdr:colOff>
      <xdr:row>0</xdr:row>
      <xdr:rowOff>57150</xdr:rowOff>
    </xdr:from>
    <xdr:ext cx="5391150" cy="34480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628650</xdr:colOff>
      <xdr:row>0</xdr:row>
      <xdr:rowOff>38100</xdr:rowOff>
    </xdr:from>
    <xdr:ext cx="5372100" cy="3429000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295275</xdr:colOff>
      <xdr:row>17</xdr:row>
      <xdr:rowOff>76200</xdr:rowOff>
    </xdr:from>
    <xdr:ext cx="5534025" cy="3095625"/>
    <xdr:pic>
      <xdr:nvPicPr>
        <xdr:cNvPr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581025</xdr:colOff>
      <xdr:row>17</xdr:row>
      <xdr:rowOff>19050</xdr:rowOff>
    </xdr:from>
    <xdr:ext cx="5438775" cy="3143250"/>
    <xdr:pic>
      <xdr:nvPicPr>
        <xdr:cNvPr id="0" name="image1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428625</xdr:colOff>
      <xdr:row>0</xdr:row>
      <xdr:rowOff>57150</xdr:rowOff>
    </xdr:from>
    <xdr:ext cx="5353050" cy="3867150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447675</xdr:colOff>
      <xdr:row>0</xdr:row>
      <xdr:rowOff>171450</xdr:rowOff>
    </xdr:from>
    <xdr:ext cx="5486400" cy="3876675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561975</xdr:colOff>
      <xdr:row>1</xdr:row>
      <xdr:rowOff>85725</xdr:rowOff>
    </xdr:from>
    <xdr:ext cx="5343525" cy="3686175"/>
    <xdr:pic>
      <xdr:nvPicPr>
        <xdr:cNvPr id="0" name="image1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20</xdr:row>
      <xdr:rowOff>123825</xdr:rowOff>
    </xdr:from>
    <xdr:ext cx="5353050" cy="3895725"/>
    <xdr:pic>
      <xdr:nvPicPr>
        <xdr:cNvPr id="0" name="image1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</xdr:row>
      <xdr:rowOff>38100</xdr:rowOff>
    </xdr:from>
    <xdr:ext cx="5514975" cy="3914775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609600</xdr:colOff>
      <xdr:row>20</xdr:row>
      <xdr:rowOff>47625</xdr:rowOff>
    </xdr:from>
    <xdr:ext cx="5495925" cy="3924300"/>
    <xdr:pic>
      <xdr:nvPicPr>
        <xdr:cNvPr id="0" name="image2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361950</xdr:colOff>
      <xdr:row>0</xdr:row>
      <xdr:rowOff>133350</xdr:rowOff>
    </xdr:from>
    <xdr:ext cx="8658225" cy="5886450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752475</xdr:colOff>
      <xdr:row>0</xdr:row>
      <xdr:rowOff>0</xdr:rowOff>
    </xdr:from>
    <xdr:ext cx="5362575" cy="5848350"/>
    <xdr:pic>
      <xdr:nvPicPr>
        <xdr:cNvPr id="0" name="image2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704850</xdr:colOff>
      <xdr:row>10</xdr:row>
      <xdr:rowOff>47625</xdr:rowOff>
    </xdr:from>
    <xdr:ext cx="5953125" cy="5143500"/>
    <xdr:pic>
      <xdr:nvPicPr>
        <xdr:cNvPr id="0" name="image2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495300</xdr:colOff>
      <xdr:row>0</xdr:row>
      <xdr:rowOff>47625</xdr:rowOff>
    </xdr:from>
    <xdr:ext cx="5867400" cy="6496050"/>
    <xdr:pic>
      <xdr:nvPicPr>
        <xdr:cNvPr id="0" name="image2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666750</xdr:colOff>
      <xdr:row>0</xdr:row>
      <xdr:rowOff>47625</xdr:rowOff>
    </xdr:from>
    <xdr:ext cx="6724650" cy="6438900"/>
    <xdr:pic>
      <xdr:nvPicPr>
        <xdr:cNvPr id="0" name="image2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12</xdr:row>
      <xdr:rowOff>47625</xdr:rowOff>
    </xdr:from>
    <xdr:ext cx="5743575" cy="6486525"/>
    <xdr:pic>
      <xdr:nvPicPr>
        <xdr:cNvPr id="0" name="image2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285750</xdr:colOff>
      <xdr:row>0</xdr:row>
      <xdr:rowOff>0</xdr:rowOff>
    </xdr:from>
    <xdr:ext cx="5476875" cy="3371850"/>
    <xdr:pic>
      <xdr:nvPicPr>
        <xdr:cNvPr id="0" name="image2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133350</xdr:colOff>
      <xdr:row>0</xdr:row>
      <xdr:rowOff>0</xdr:rowOff>
    </xdr:from>
    <xdr:ext cx="5181600" cy="3219450"/>
    <xdr:pic>
      <xdr:nvPicPr>
        <xdr:cNvPr id="0" name="image2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219075</xdr:colOff>
      <xdr:row>0</xdr:row>
      <xdr:rowOff>0</xdr:rowOff>
    </xdr:from>
    <xdr:ext cx="5534025" cy="3028950"/>
    <xdr:pic>
      <xdr:nvPicPr>
        <xdr:cNvPr id="0" name="image2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209550</xdr:colOff>
      <xdr:row>15</xdr:row>
      <xdr:rowOff>171450</xdr:rowOff>
    </xdr:from>
    <xdr:ext cx="5229225" cy="3152775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400050</xdr:colOff>
      <xdr:row>14</xdr:row>
      <xdr:rowOff>0</xdr:rowOff>
    </xdr:from>
    <xdr:ext cx="5534025" cy="2466975"/>
    <xdr:pic>
      <xdr:nvPicPr>
        <xdr:cNvPr id="0" name="image3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352425</xdr:colOff>
      <xdr:row>0</xdr:row>
      <xdr:rowOff>104775</xdr:rowOff>
    </xdr:from>
    <xdr:ext cx="5600700" cy="6172200"/>
    <xdr:pic>
      <xdr:nvPicPr>
        <xdr:cNvPr id="0" name="image3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285750</xdr:colOff>
      <xdr:row>0</xdr:row>
      <xdr:rowOff>9525</xdr:rowOff>
    </xdr:from>
    <xdr:ext cx="5553075" cy="5829300"/>
    <xdr:pic>
      <xdr:nvPicPr>
        <xdr:cNvPr id="0" name="image3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409575</xdr:colOff>
      <xdr:row>0</xdr:row>
      <xdr:rowOff>66675</xdr:rowOff>
    </xdr:from>
    <xdr:ext cx="7362825" cy="5695950"/>
    <xdr:pic>
      <xdr:nvPicPr>
        <xdr:cNvPr id="0" name="image3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Tema de Offic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5" width="11.4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2" width="11.4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F5496"/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19" width="11.43"/>
  </cols>
  <sheetData>
    <row r="1">
      <c r="A1" s="2" t="s">
        <v>0</v>
      </c>
      <c r="B1" s="3">
        <v>3.6</v>
      </c>
      <c r="C1" s="4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>
      <c r="A2" s="2" t="s">
        <v>2</v>
      </c>
      <c r="B2" s="3">
        <v>138.0</v>
      </c>
      <c r="C2" s="4" t="s">
        <v>3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>
      <c r="A3" s="2" t="s">
        <v>4</v>
      </c>
      <c r="B3" s="3">
        <v>19.5</v>
      </c>
      <c r="C3" s="4" t="s">
        <v>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>
      <c r="A4" s="2" t="s">
        <v>6</v>
      </c>
      <c r="B4" s="3">
        <v>29.3</v>
      </c>
      <c r="C4" s="4" t="s">
        <v>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>
      <c r="A5" s="1"/>
      <c r="B5" s="5"/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>
      <c r="A6" s="1"/>
      <c r="B6" s="5"/>
      <c r="C6" s="5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>
      <c r="A7" s="6" t="s">
        <v>8</v>
      </c>
      <c r="B7" s="7" t="str">
        <f>(B3*B2)/(B2+(B4*(B1)^2))</f>
        <v>5.20</v>
      </c>
      <c r="C7" s="5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>
      <c r="A8" s="1"/>
      <c r="B8" s="5"/>
      <c r="C8" s="5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>
      <c r="A9" s="1"/>
      <c r="B9" s="5"/>
      <c r="C9" s="5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>
      <c r="A10" s="1"/>
      <c r="B10" s="5"/>
      <c r="C10" s="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>
      <c r="A11" s="1"/>
      <c r="B11" s="5"/>
      <c r="C11" s="5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>
      <c r="A12" s="1"/>
      <c r="B12" s="5"/>
      <c r="C12" s="5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>
      <c r="A13" s="1"/>
      <c r="B13" s="5"/>
      <c r="C13" s="5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>
      <c r="A14" s="1"/>
      <c r="B14" s="5"/>
      <c r="C14" s="5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>
      <c r="A15" s="1"/>
      <c r="B15" s="5"/>
      <c r="C15" s="5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>
      <c r="A16" s="1"/>
      <c r="B16" s="5"/>
      <c r="C16" s="5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>
      <c r="A17" s="1"/>
      <c r="B17" s="5"/>
      <c r="C17" s="5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>
      <c r="A18" s="1"/>
      <c r="B18" s="5"/>
      <c r="C18" s="5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>
      <c r="A19" s="1"/>
      <c r="B19" s="5"/>
      <c r="C19" s="5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>
      <c r="A20" s="1"/>
      <c r="B20" s="5"/>
      <c r="C20" s="5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5.75" customHeight="1">
      <c r="A21" s="1"/>
      <c r="B21" s="5"/>
      <c r="C21" s="5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5.75" customHeight="1">
      <c r="A22" s="1"/>
      <c r="B22" s="5"/>
      <c r="C22" s="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5.75" customHeight="1">
      <c r="A23" s="1"/>
      <c r="B23" s="5"/>
      <c r="C23" s="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5.75" customHeight="1">
      <c r="A24" s="1"/>
      <c r="B24" s="5"/>
      <c r="C24" s="5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5.75" customHeight="1">
      <c r="A25" s="1"/>
      <c r="B25" s="5"/>
      <c r="C25" s="5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5.75" customHeight="1">
      <c r="A26" s="1"/>
      <c r="B26" s="5"/>
      <c r="C26" s="5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5.75" customHeight="1">
      <c r="A27" s="1"/>
      <c r="B27" s="5"/>
      <c r="C27" s="5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5.75" customHeight="1">
      <c r="A28" s="1"/>
      <c r="B28" s="5"/>
      <c r="C28" s="5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5.75" customHeight="1">
      <c r="A29" s="1"/>
      <c r="B29" s="5"/>
      <c r="C29" s="5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5.75" customHeight="1">
      <c r="A30" s="1"/>
      <c r="B30" s="5"/>
      <c r="C30" s="5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5.75" customHeight="1">
      <c r="A31" s="1"/>
      <c r="B31" s="5"/>
      <c r="C31" s="5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5.75" customHeight="1">
      <c r="A32" s="1"/>
      <c r="B32" s="5"/>
      <c r="C32" s="5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5.75" customHeight="1">
      <c r="A33" s="1"/>
      <c r="B33" s="5"/>
      <c r="C33" s="5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5.75" customHeight="1">
      <c r="A34" s="1"/>
      <c r="B34" s="5"/>
      <c r="C34" s="5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5.75" customHeight="1">
      <c r="A35" s="1"/>
      <c r="B35" s="5"/>
      <c r="C35" s="5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5.75" customHeight="1">
      <c r="A36" s="1"/>
      <c r="B36" s="5"/>
      <c r="C36" s="5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5.75" customHeight="1">
      <c r="A37" s="1"/>
      <c r="B37" s="5"/>
      <c r="C37" s="5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5.75" customHeight="1">
      <c r="A38" s="1"/>
      <c r="B38" s="5"/>
      <c r="C38" s="5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5.75" customHeight="1">
      <c r="A39" s="1"/>
      <c r="B39" s="5"/>
      <c r="C39" s="5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5.75" customHeight="1">
      <c r="A40" s="1"/>
      <c r="B40" s="5"/>
      <c r="C40" s="5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5.75" customHeight="1">
      <c r="A41" s="1"/>
      <c r="B41" s="5"/>
      <c r="C41" s="5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5.75" customHeight="1">
      <c r="A42" s="1"/>
      <c r="B42" s="5"/>
      <c r="C42" s="5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5.75" customHeight="1">
      <c r="A43" s="1"/>
      <c r="B43" s="5"/>
      <c r="C43" s="5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5.75" customHeight="1">
      <c r="A44" s="1"/>
      <c r="B44" s="5"/>
      <c r="C44" s="5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5.75" customHeight="1">
      <c r="A45" s="1"/>
      <c r="B45" s="5"/>
      <c r="C45" s="5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5.75" customHeight="1">
      <c r="A46" s="1"/>
      <c r="B46" s="5"/>
      <c r="C46" s="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5.75" customHeight="1">
      <c r="A47" s="1"/>
      <c r="B47" s="5"/>
      <c r="C47" s="5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5.75" customHeight="1">
      <c r="A48" s="1"/>
      <c r="B48" s="5"/>
      <c r="C48" s="5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5.75" customHeight="1">
      <c r="A49" s="1"/>
      <c r="B49" s="5"/>
      <c r="C49" s="5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5.75" customHeight="1">
      <c r="A50" s="1"/>
      <c r="B50" s="5"/>
      <c r="C50" s="5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5.75" customHeight="1">
      <c r="A51" s="1"/>
      <c r="B51" s="5"/>
      <c r="C51" s="5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5.75" customHeight="1">
      <c r="A52" s="1"/>
      <c r="B52" s="5"/>
      <c r="C52" s="5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5.75" customHeight="1">
      <c r="A53" s="1"/>
      <c r="B53" s="5"/>
      <c r="C53" s="5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5.75" customHeight="1">
      <c r="A54" s="1"/>
      <c r="B54" s="5"/>
      <c r="C54" s="5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5.75" customHeight="1">
      <c r="A55" s="1"/>
      <c r="B55" s="5"/>
      <c r="C55" s="5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5.75" customHeight="1">
      <c r="A56" s="1"/>
      <c r="B56" s="5"/>
      <c r="C56" s="5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5.75" customHeight="1">
      <c r="A57" s="1"/>
      <c r="B57" s="5"/>
      <c r="C57" s="5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5.75" customHeight="1">
      <c r="A58" s="1"/>
      <c r="B58" s="5"/>
      <c r="C58" s="5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5.75" customHeight="1">
      <c r="A59" s="1"/>
      <c r="B59" s="5"/>
      <c r="C59" s="5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5.75" customHeight="1">
      <c r="A60" s="1"/>
      <c r="B60" s="5"/>
      <c r="C60" s="5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5.75" customHeight="1">
      <c r="A61" s="1"/>
      <c r="B61" s="5"/>
      <c r="C61" s="5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5.75" customHeight="1">
      <c r="A62" s="1"/>
      <c r="B62" s="5"/>
      <c r="C62" s="5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5.75" customHeight="1">
      <c r="A63" s="1"/>
      <c r="B63" s="5"/>
      <c r="C63" s="5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5.75" customHeight="1">
      <c r="A64" s="1"/>
      <c r="B64" s="5"/>
      <c r="C64" s="5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5.75" customHeight="1">
      <c r="A65" s="1"/>
      <c r="B65" s="5"/>
      <c r="C65" s="5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5.75" customHeight="1">
      <c r="A66" s="1"/>
      <c r="B66" s="5"/>
      <c r="C66" s="5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5.75" customHeight="1">
      <c r="A67" s="1"/>
      <c r="B67" s="5"/>
      <c r="C67" s="5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5.75" customHeight="1">
      <c r="A68" s="1"/>
      <c r="B68" s="5"/>
      <c r="C68" s="5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5.75" customHeight="1">
      <c r="A69" s="1"/>
      <c r="B69" s="5"/>
      <c r="C69" s="5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5.75" customHeight="1">
      <c r="A70" s="1"/>
      <c r="B70" s="5"/>
      <c r="C70" s="5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5.75" customHeight="1">
      <c r="A71" s="1"/>
      <c r="B71" s="5"/>
      <c r="C71" s="5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5.75" customHeight="1">
      <c r="A72" s="1"/>
      <c r="B72" s="5"/>
      <c r="C72" s="5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5.75" customHeight="1">
      <c r="A73" s="1"/>
      <c r="B73" s="5"/>
      <c r="C73" s="5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5.75" customHeight="1">
      <c r="A74" s="1"/>
      <c r="B74" s="5"/>
      <c r="C74" s="5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5.75" customHeight="1">
      <c r="A75" s="1"/>
      <c r="B75" s="5"/>
      <c r="C75" s="5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5.75" customHeight="1">
      <c r="A76" s="1"/>
      <c r="B76" s="5"/>
      <c r="C76" s="5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5.75" customHeight="1">
      <c r="A77" s="1"/>
      <c r="B77" s="5"/>
      <c r="C77" s="5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5.75" customHeight="1">
      <c r="A78" s="1"/>
      <c r="B78" s="5"/>
      <c r="C78" s="5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5.75" customHeight="1">
      <c r="A79" s="1"/>
      <c r="B79" s="5"/>
      <c r="C79" s="5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5.75" customHeight="1">
      <c r="A80" s="1"/>
      <c r="B80" s="5"/>
      <c r="C80" s="5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5.75" customHeight="1">
      <c r="A81" s="1"/>
      <c r="B81" s="5"/>
      <c r="C81" s="5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5.75" customHeight="1">
      <c r="A82" s="1"/>
      <c r="B82" s="5"/>
      <c r="C82" s="5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5.75" customHeight="1">
      <c r="A83" s="1"/>
      <c r="B83" s="5"/>
      <c r="C83" s="5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5.75" customHeight="1">
      <c r="A84" s="1"/>
      <c r="B84" s="5"/>
      <c r="C84" s="5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5.75" customHeight="1">
      <c r="A85" s="1"/>
      <c r="B85" s="5"/>
      <c r="C85" s="5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5.75" customHeight="1">
      <c r="A86" s="1"/>
      <c r="B86" s="5"/>
      <c r="C86" s="5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5.75" customHeight="1">
      <c r="A87" s="1"/>
      <c r="B87" s="5"/>
      <c r="C87" s="5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5.75" customHeight="1">
      <c r="A88" s="1"/>
      <c r="B88" s="5"/>
      <c r="C88" s="5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5.75" customHeight="1">
      <c r="A89" s="1"/>
      <c r="B89" s="5"/>
      <c r="C89" s="5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5.75" customHeight="1">
      <c r="A90" s="1"/>
      <c r="B90" s="5"/>
      <c r="C90" s="5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5.75" customHeight="1">
      <c r="A91" s="1"/>
      <c r="B91" s="5"/>
      <c r="C91" s="5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5.75" customHeight="1">
      <c r="A92" s="1"/>
      <c r="B92" s="5"/>
      <c r="C92" s="5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5.75" customHeight="1">
      <c r="A93" s="1"/>
      <c r="B93" s="5"/>
      <c r="C93" s="5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5.75" customHeight="1">
      <c r="A94" s="1"/>
      <c r="B94" s="5"/>
      <c r="C94" s="5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5.75" customHeight="1">
      <c r="A95" s="1"/>
      <c r="B95" s="5"/>
      <c r="C95" s="5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5.75" customHeight="1">
      <c r="A96" s="1"/>
      <c r="B96" s="5"/>
      <c r="C96" s="5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5.75" customHeight="1">
      <c r="A97" s="1"/>
      <c r="B97" s="5"/>
      <c r="C97" s="5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5.75" customHeight="1">
      <c r="A98" s="1"/>
      <c r="B98" s="5"/>
      <c r="C98" s="5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5.75" customHeight="1">
      <c r="A99" s="1"/>
      <c r="B99" s="5"/>
      <c r="C99" s="5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5.75" customHeight="1">
      <c r="A100" s="1"/>
      <c r="B100" s="5"/>
      <c r="C100" s="5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E4E79"/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10.0"/>
    <col customWidth="1" min="3" max="3" width="11.43"/>
    <col customWidth="1" min="4" max="6" width="9.0"/>
  </cols>
  <sheetData>
    <row r="1">
      <c r="A1" s="8" t="s">
        <v>9</v>
      </c>
      <c r="B1" s="9">
        <v>690.8</v>
      </c>
      <c r="C1" s="10" t="s">
        <v>10</v>
      </c>
      <c r="D1" s="1"/>
      <c r="E1" s="1"/>
      <c r="F1" s="1"/>
      <c r="G1" s="1"/>
      <c r="H1" s="1"/>
      <c r="I1" s="1"/>
      <c r="J1" s="1"/>
      <c r="K1" s="1"/>
    </row>
    <row r="2">
      <c r="A2" s="8" t="s">
        <v>11</v>
      </c>
      <c r="B2" s="9">
        <v>29.0</v>
      </c>
      <c r="C2" s="10" t="s">
        <v>12</v>
      </c>
      <c r="D2" s="1"/>
      <c r="E2" s="1"/>
      <c r="F2" s="1"/>
      <c r="G2" s="1"/>
      <c r="H2" s="1"/>
      <c r="I2" s="1"/>
      <c r="J2" s="1"/>
      <c r="K2" s="1"/>
    </row>
    <row r="3">
      <c r="A3" s="2" t="s">
        <v>13</v>
      </c>
      <c r="B3" s="9">
        <v>0.6</v>
      </c>
      <c r="C3" s="10" t="s">
        <v>1</v>
      </c>
      <c r="D3" s="1"/>
      <c r="E3" s="1"/>
      <c r="F3" s="1"/>
      <c r="G3" s="1"/>
      <c r="H3" s="1"/>
      <c r="I3" s="1"/>
      <c r="J3" s="1"/>
      <c r="K3" s="1"/>
    </row>
    <row r="4">
      <c r="A4" s="11" t="s">
        <v>2</v>
      </c>
      <c r="B4" s="9">
        <v>1.4</v>
      </c>
      <c r="C4" s="10" t="s">
        <v>14</v>
      </c>
      <c r="D4" s="1"/>
      <c r="E4" s="1"/>
      <c r="F4" s="1"/>
      <c r="G4" s="1"/>
      <c r="H4" s="1"/>
      <c r="I4" s="1"/>
      <c r="J4" s="1"/>
      <c r="K4" s="1"/>
    </row>
    <row r="5">
      <c r="A5" s="2" t="s">
        <v>15</v>
      </c>
      <c r="B5" s="9">
        <v>4849.0</v>
      </c>
      <c r="C5" s="10" t="s">
        <v>16</v>
      </c>
      <c r="D5" s="1"/>
      <c r="E5" s="1"/>
      <c r="F5" s="1"/>
      <c r="G5" s="1"/>
      <c r="H5" s="1"/>
      <c r="I5" s="1"/>
      <c r="J5" s="1"/>
      <c r="K5" s="1"/>
    </row>
    <row r="6">
      <c r="A6" s="2" t="s">
        <v>17</v>
      </c>
      <c r="B6" s="2">
        <v>9.81</v>
      </c>
      <c r="C6" s="2"/>
      <c r="D6" s="1"/>
      <c r="E6" s="1"/>
      <c r="F6" s="1"/>
      <c r="G6" s="1"/>
      <c r="H6" s="1"/>
      <c r="I6" s="1"/>
      <c r="J6" s="1"/>
      <c r="K6" s="1"/>
    </row>
    <row r="7">
      <c r="A7" s="2" t="s">
        <v>1</v>
      </c>
      <c r="B7" s="12" t="str">
        <f>+B1/B6</f>
        <v>70.42</v>
      </c>
      <c r="C7" s="2"/>
      <c r="D7" s="1"/>
      <c r="E7" s="1"/>
      <c r="F7" s="1"/>
      <c r="G7" s="1"/>
      <c r="H7" s="1"/>
      <c r="I7" s="1"/>
      <c r="J7" s="1"/>
      <c r="K7" s="1"/>
    </row>
    <row r="8">
      <c r="A8" s="2" t="s">
        <v>18</v>
      </c>
      <c r="B8" s="12" t="str">
        <f>+(1/2*B7*(B2)^2*(B3)^2)+(1/2*B4*B7*(B2)^2*(B3)^2)</f>
        <v>25583.68</v>
      </c>
      <c r="C8" s="2"/>
      <c r="D8" s="1"/>
      <c r="E8" s="1"/>
      <c r="F8" s="1"/>
      <c r="G8" s="1"/>
      <c r="H8" s="1"/>
      <c r="I8" s="1"/>
      <c r="J8" s="1"/>
      <c r="K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</row>
    <row r="10">
      <c r="A10" s="13" t="s">
        <v>8</v>
      </c>
      <c r="B10" s="14" t="str">
        <f>+(B8-B5)/(B7*B6)</f>
        <v>30.02</v>
      </c>
      <c r="C10" s="15"/>
      <c r="D10" s="1"/>
      <c r="E10" s="1"/>
      <c r="F10" s="1"/>
      <c r="G10" s="1"/>
      <c r="H10" s="1"/>
      <c r="I10" s="1"/>
      <c r="J10" s="1"/>
      <c r="K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E4E79"/>
    <pageSetUpPr/>
  </sheetPr>
  <sheetViews>
    <sheetView workbookViewId="0"/>
  </sheetViews>
  <sheetFormatPr customHeight="1" defaultColWidth="14.43" defaultRowHeight="15.0"/>
  <cols>
    <col customWidth="1" min="1" max="1" width="23.43"/>
    <col customWidth="1" min="2" max="22" width="11.43"/>
  </cols>
  <sheetData>
    <row r="1">
      <c r="A1" s="16" t="s">
        <v>19</v>
      </c>
      <c r="B1" s="3">
        <v>1.2</v>
      </c>
      <c r="C1" s="17" t="s">
        <v>7</v>
      </c>
      <c r="D1" s="18" t="s">
        <v>20</v>
      </c>
      <c r="E1" s="1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>
      <c r="A2" s="20" t="s">
        <v>21</v>
      </c>
      <c r="B2" s="3">
        <v>30.2</v>
      </c>
      <c r="C2" s="17" t="s">
        <v>22</v>
      </c>
      <c r="D2" s="17" t="str">
        <f>B2/100</f>
        <v>0.302</v>
      </c>
      <c r="E2" s="21" t="s">
        <v>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>
      <c r="A3" s="16" t="s">
        <v>19</v>
      </c>
      <c r="B3" s="3">
        <v>221.8</v>
      </c>
      <c r="C3" s="17" t="s">
        <v>23</v>
      </c>
      <c r="D3" s="17" t="str">
        <f t="shared" ref="D3:D4" si="1">B3/1000</f>
        <v>0.2218</v>
      </c>
      <c r="E3" s="21" t="s">
        <v>7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>
      <c r="A4" s="16" t="s">
        <v>24</v>
      </c>
      <c r="B4" s="3">
        <v>13.6</v>
      </c>
      <c r="C4" s="17" t="s">
        <v>23</v>
      </c>
      <c r="D4" s="17" t="str">
        <f t="shared" si="1"/>
        <v>0.0136</v>
      </c>
      <c r="E4" s="21" t="s">
        <v>7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>
      <c r="A5" s="16" t="s">
        <v>25</v>
      </c>
      <c r="B5" s="3">
        <v>226.0</v>
      </c>
      <c r="C5" s="17" t="s">
        <v>26</v>
      </c>
      <c r="D5" s="17"/>
      <c r="E5" s="2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>
      <c r="A6" s="22"/>
      <c r="B6" s="5"/>
      <c r="C6" s="23"/>
      <c r="D6" s="23"/>
      <c r="E6" s="2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>
      <c r="A7" s="22"/>
      <c r="B7" s="5"/>
      <c r="C7" s="23"/>
      <c r="D7" s="23"/>
      <c r="E7" s="2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>
      <c r="A8" s="16" t="s">
        <v>8</v>
      </c>
      <c r="B8" s="25" t="str">
        <f>(D4*B5)/(B1+D4+1/3*D3)</f>
        <v>2.387</v>
      </c>
      <c r="C8" s="26" t="s">
        <v>26</v>
      </c>
      <c r="D8" s="23"/>
      <c r="E8" s="24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>
      <c r="A9" s="1"/>
      <c r="B9" s="5"/>
      <c r="C9" s="5"/>
      <c r="D9" s="5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>
      <c r="A10" s="1"/>
      <c r="B10" s="5"/>
      <c r="C10" s="5"/>
      <c r="D10" s="5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>
      <c r="A11" s="1"/>
      <c r="B11" s="5"/>
      <c r="C11" s="5"/>
      <c r="D11" s="5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>
      <c r="A12" s="1"/>
      <c r="B12" s="5"/>
      <c r="C12" s="5"/>
      <c r="D12" s="5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>
      <c r="A13" s="1"/>
      <c r="B13" s="5"/>
      <c r="C13" s="5"/>
      <c r="D13" s="5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>
      <c r="A14" s="1"/>
      <c r="B14" s="5"/>
      <c r="C14" s="5"/>
      <c r="D14" s="5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>
      <c r="A15" s="1"/>
      <c r="B15" s="5"/>
      <c r="C15" s="5"/>
      <c r="D15" s="5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>
      <c r="A16" s="1"/>
      <c r="B16" s="5"/>
      <c r="C16" s="5"/>
      <c r="D16" s="5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>
      <c r="A17" s="1"/>
      <c r="B17" s="5"/>
      <c r="C17" s="5"/>
      <c r="D17" s="5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>
      <c r="A18" s="1"/>
      <c r="B18" s="5"/>
      <c r="C18" s="5"/>
      <c r="D18" s="5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>
      <c r="A19" s="1"/>
      <c r="B19" s="5"/>
      <c r="C19" s="5"/>
      <c r="D19" s="5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>
      <c r="A20" s="1"/>
      <c r="B20" s="5"/>
      <c r="C20" s="5"/>
      <c r="D20" s="5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5.75" customHeight="1">
      <c r="A21" s="1"/>
      <c r="B21" s="5"/>
      <c r="C21" s="5"/>
      <c r="D21" s="5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ht="15.75" customHeight="1">
      <c r="A22" s="1"/>
      <c r="B22" s="5"/>
      <c r="C22" s="5"/>
      <c r="D22" s="5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ht="15.75" customHeight="1">
      <c r="A23" s="1"/>
      <c r="B23" s="5"/>
      <c r="C23" s="5"/>
      <c r="D23" s="5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15.75" customHeight="1">
      <c r="A24" s="1"/>
      <c r="B24" s="5"/>
      <c r="C24" s="5"/>
      <c r="D24" s="5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ht="15.75" customHeight="1">
      <c r="A25" s="1"/>
      <c r="B25" s="5"/>
      <c r="C25" s="5"/>
      <c r="D25" s="5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15.75" customHeight="1">
      <c r="A26" s="1"/>
      <c r="B26" s="5"/>
      <c r="C26" s="5"/>
      <c r="D26" s="5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15.75" customHeight="1">
      <c r="A27" s="1"/>
      <c r="B27" s="5"/>
      <c r="C27" s="5"/>
      <c r="D27" s="5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15.75" customHeight="1">
      <c r="A28" s="1"/>
      <c r="B28" s="5"/>
      <c r="C28" s="5"/>
      <c r="D28" s="5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15.75" customHeight="1">
      <c r="A29" s="1"/>
      <c r="B29" s="5"/>
      <c r="C29" s="5"/>
      <c r="D29" s="5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15.75" customHeight="1">
      <c r="A30" s="1"/>
      <c r="B30" s="5"/>
      <c r="C30" s="5"/>
      <c r="D30" s="5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5.75" customHeight="1">
      <c r="A31" s="1"/>
      <c r="B31" s="5"/>
      <c r="C31" s="5"/>
      <c r="D31" s="5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5.75" customHeight="1">
      <c r="A32" s="1"/>
      <c r="B32" s="5"/>
      <c r="C32" s="5"/>
      <c r="D32" s="5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5.75" customHeight="1">
      <c r="A33" s="1"/>
      <c r="B33" s="5"/>
      <c r="C33" s="5"/>
      <c r="D33" s="5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15.75" customHeight="1">
      <c r="A34" s="1"/>
      <c r="B34" s="5"/>
      <c r="C34" s="5"/>
      <c r="D34" s="5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5.75" customHeight="1">
      <c r="A35" s="1"/>
      <c r="B35" s="5"/>
      <c r="C35" s="5"/>
      <c r="D35" s="5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5.75" customHeight="1">
      <c r="A36" s="1"/>
      <c r="B36" s="5"/>
      <c r="C36" s="5"/>
      <c r="D36" s="5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5.75" customHeight="1">
      <c r="A37" s="1"/>
      <c r="B37" s="5"/>
      <c r="C37" s="5"/>
      <c r="D37" s="5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5.75" customHeight="1">
      <c r="A38" s="1"/>
      <c r="B38" s="5"/>
      <c r="C38" s="5"/>
      <c r="D38" s="5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15.75" customHeight="1">
      <c r="A39" s="1"/>
      <c r="B39" s="5"/>
      <c r="C39" s="5"/>
      <c r="D39" s="5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5.75" customHeight="1">
      <c r="A40" s="1"/>
      <c r="B40" s="5"/>
      <c r="C40" s="5"/>
      <c r="D40" s="5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15.75" customHeight="1">
      <c r="A41" s="1"/>
      <c r="B41" s="5"/>
      <c r="C41" s="5"/>
      <c r="D41" s="5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15.75" customHeight="1">
      <c r="A42" s="1"/>
      <c r="B42" s="5"/>
      <c r="C42" s="5"/>
      <c r="D42" s="5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15.75" customHeight="1">
      <c r="A43" s="1"/>
      <c r="B43" s="5"/>
      <c r="C43" s="5"/>
      <c r="D43" s="5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ht="15.75" customHeight="1">
      <c r="A44" s="1"/>
      <c r="B44" s="5"/>
      <c r="C44" s="5"/>
      <c r="D44" s="5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ht="15.75" customHeight="1">
      <c r="A45" s="1"/>
      <c r="B45" s="5"/>
      <c r="C45" s="5"/>
      <c r="D45" s="5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ht="15.75" customHeight="1">
      <c r="A46" s="1"/>
      <c r="B46" s="5"/>
      <c r="C46" s="5"/>
      <c r="D46" s="5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ht="15.75" customHeight="1">
      <c r="A47" s="1"/>
      <c r="B47" s="5"/>
      <c r="C47" s="5"/>
      <c r="D47" s="5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ht="15.75" customHeight="1">
      <c r="A48" s="1"/>
      <c r="B48" s="5"/>
      <c r="C48" s="5"/>
      <c r="D48" s="5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ht="15.75" customHeight="1">
      <c r="A49" s="1"/>
      <c r="B49" s="5"/>
      <c r="C49" s="5"/>
      <c r="D49" s="5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ht="15.75" customHeight="1">
      <c r="A50" s="1"/>
      <c r="B50" s="5"/>
      <c r="C50" s="5"/>
      <c r="D50" s="5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ht="15.75" customHeight="1">
      <c r="A51" s="1"/>
      <c r="B51" s="5"/>
      <c r="C51" s="5"/>
      <c r="D51" s="5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ht="15.75" customHeight="1">
      <c r="A52" s="1"/>
      <c r="B52" s="5"/>
      <c r="C52" s="5"/>
      <c r="D52" s="5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ht="15.75" customHeight="1">
      <c r="A53" s="1"/>
      <c r="B53" s="5"/>
      <c r="C53" s="5"/>
      <c r="D53" s="5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ht="15.75" customHeight="1">
      <c r="A54" s="1"/>
      <c r="B54" s="5"/>
      <c r="C54" s="5"/>
      <c r="D54" s="5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ht="15.75" customHeight="1">
      <c r="A55" s="1"/>
      <c r="B55" s="5"/>
      <c r="C55" s="5"/>
      <c r="D55" s="5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5.75" customHeight="1">
      <c r="A56" s="1"/>
      <c r="B56" s="5"/>
      <c r="C56" s="5"/>
      <c r="D56" s="5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5.75" customHeight="1">
      <c r="A57" s="1"/>
      <c r="B57" s="5"/>
      <c r="C57" s="5"/>
      <c r="D57" s="5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5.75" customHeight="1">
      <c r="A58" s="1"/>
      <c r="B58" s="5"/>
      <c r="C58" s="5"/>
      <c r="D58" s="5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15.75" customHeight="1">
      <c r="A59" s="1"/>
      <c r="B59" s="5"/>
      <c r="C59" s="5"/>
      <c r="D59" s="5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ht="15.75" customHeight="1">
      <c r="A60" s="1"/>
      <c r="B60" s="5"/>
      <c r="C60" s="5"/>
      <c r="D60" s="5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ht="15.75" customHeight="1">
      <c r="A61" s="1"/>
      <c r="B61" s="5"/>
      <c r="C61" s="5"/>
      <c r="D61" s="5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ht="15.75" customHeight="1">
      <c r="A62" s="1"/>
      <c r="B62" s="5"/>
      <c r="C62" s="5"/>
      <c r="D62" s="5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ht="15.75" customHeight="1">
      <c r="A63" s="1"/>
      <c r="B63" s="5"/>
      <c r="C63" s="5"/>
      <c r="D63" s="5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ht="15.75" customHeight="1">
      <c r="A64" s="1"/>
      <c r="B64" s="5"/>
      <c r="C64" s="5"/>
      <c r="D64" s="5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ht="15.75" customHeight="1">
      <c r="A65" s="1"/>
      <c r="B65" s="5"/>
      <c r="C65" s="5"/>
      <c r="D65" s="5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5.75" customHeight="1">
      <c r="A66" s="1"/>
      <c r="B66" s="5"/>
      <c r="C66" s="5"/>
      <c r="D66" s="5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5.75" customHeight="1">
      <c r="A67" s="1"/>
      <c r="B67" s="5"/>
      <c r="C67" s="5"/>
      <c r="D67" s="5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5.75" customHeight="1">
      <c r="A68" s="1"/>
      <c r="B68" s="5"/>
      <c r="C68" s="5"/>
      <c r="D68" s="5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5.75" customHeight="1">
      <c r="A69" s="1"/>
      <c r="B69" s="5"/>
      <c r="C69" s="5"/>
      <c r="D69" s="5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5.75" customHeight="1">
      <c r="A70" s="1"/>
      <c r="B70" s="5"/>
      <c r="C70" s="5"/>
      <c r="D70" s="5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5.75" customHeight="1">
      <c r="A71" s="1"/>
      <c r="B71" s="5"/>
      <c r="C71" s="5"/>
      <c r="D71" s="5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5.75" customHeight="1">
      <c r="A72" s="1"/>
      <c r="B72" s="5"/>
      <c r="C72" s="5"/>
      <c r="D72" s="5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5.75" customHeight="1">
      <c r="A73" s="1"/>
      <c r="B73" s="5"/>
      <c r="C73" s="5"/>
      <c r="D73" s="5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5.75" customHeight="1">
      <c r="A74" s="1"/>
      <c r="B74" s="5"/>
      <c r="C74" s="5"/>
      <c r="D74" s="5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5.75" customHeight="1">
      <c r="A75" s="1"/>
      <c r="B75" s="5"/>
      <c r="C75" s="5"/>
      <c r="D75" s="5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5.75" customHeight="1">
      <c r="A76" s="1"/>
      <c r="B76" s="5"/>
      <c r="C76" s="5"/>
      <c r="D76" s="5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ht="15.75" customHeight="1">
      <c r="A77" s="1"/>
      <c r="B77" s="5"/>
      <c r="C77" s="5"/>
      <c r="D77" s="5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5.75" customHeight="1">
      <c r="A78" s="1"/>
      <c r="B78" s="5"/>
      <c r="C78" s="5"/>
      <c r="D78" s="5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5.75" customHeight="1">
      <c r="A79" s="1"/>
      <c r="B79" s="5"/>
      <c r="C79" s="5"/>
      <c r="D79" s="5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5.75" customHeight="1">
      <c r="A80" s="1"/>
      <c r="B80" s="5"/>
      <c r="C80" s="5"/>
      <c r="D80" s="5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5.75" customHeight="1">
      <c r="A81" s="1"/>
      <c r="B81" s="5"/>
      <c r="C81" s="5"/>
      <c r="D81" s="5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5.75" customHeight="1">
      <c r="A82" s="1"/>
      <c r="B82" s="5"/>
      <c r="C82" s="5"/>
      <c r="D82" s="5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5.75" customHeight="1">
      <c r="A83" s="1"/>
      <c r="B83" s="5"/>
      <c r="C83" s="5"/>
      <c r="D83" s="5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5.75" customHeight="1">
      <c r="A84" s="1"/>
      <c r="B84" s="5"/>
      <c r="C84" s="5"/>
      <c r="D84" s="5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5.75" customHeight="1">
      <c r="A85" s="1"/>
      <c r="B85" s="5"/>
      <c r="C85" s="5"/>
      <c r="D85" s="5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5.75" customHeight="1">
      <c r="A86" s="1"/>
      <c r="B86" s="5"/>
      <c r="C86" s="5"/>
      <c r="D86" s="5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5.75" customHeight="1">
      <c r="A87" s="1"/>
      <c r="B87" s="5"/>
      <c r="C87" s="5"/>
      <c r="D87" s="5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5.75" customHeight="1">
      <c r="A88" s="1"/>
      <c r="B88" s="5"/>
      <c r="C88" s="5"/>
      <c r="D88" s="5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5.75" customHeight="1">
      <c r="A89" s="1"/>
      <c r="B89" s="5"/>
      <c r="C89" s="5"/>
      <c r="D89" s="5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5.75" customHeight="1">
      <c r="A90" s="1"/>
      <c r="B90" s="5"/>
      <c r="C90" s="5"/>
      <c r="D90" s="5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5.75" customHeight="1">
      <c r="A91" s="1"/>
      <c r="B91" s="5"/>
      <c r="C91" s="5"/>
      <c r="D91" s="5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5.75" customHeight="1">
      <c r="A92" s="1"/>
      <c r="B92" s="5"/>
      <c r="C92" s="5"/>
      <c r="D92" s="5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5.75" customHeight="1">
      <c r="A93" s="1"/>
      <c r="B93" s="5"/>
      <c r="C93" s="5"/>
      <c r="D93" s="5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5.75" customHeight="1">
      <c r="A94" s="1"/>
      <c r="B94" s="5"/>
      <c r="C94" s="5"/>
      <c r="D94" s="5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5.75" customHeight="1">
      <c r="A95" s="1"/>
      <c r="B95" s="5"/>
      <c r="C95" s="5"/>
      <c r="D95" s="5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5.75" customHeight="1">
      <c r="A96" s="1"/>
      <c r="B96" s="5"/>
      <c r="C96" s="5"/>
      <c r="D96" s="5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5.75" customHeight="1">
      <c r="A97" s="1"/>
      <c r="B97" s="5"/>
      <c r="C97" s="5"/>
      <c r="D97" s="5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5.75" customHeight="1">
      <c r="A98" s="1"/>
      <c r="B98" s="5"/>
      <c r="C98" s="5"/>
      <c r="D98" s="5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5.75" customHeight="1">
      <c r="A99" s="1"/>
      <c r="B99" s="5"/>
      <c r="C99" s="5"/>
      <c r="D99" s="5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5.75" customHeight="1">
      <c r="A100" s="1"/>
      <c r="B100" s="5"/>
      <c r="C100" s="5"/>
      <c r="D100" s="5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</sheetData>
  <mergeCells count="1">
    <mergeCell ref="D1:E1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E4E79"/>
    <pageSetUpPr/>
  </sheetPr>
  <sheetViews>
    <sheetView workbookViewId="0"/>
  </sheetViews>
  <sheetFormatPr customHeight="1" defaultColWidth="14.43" defaultRowHeight="15.0"/>
  <cols>
    <col customWidth="1" min="1" max="1" width="21.0"/>
    <col customWidth="1" min="2" max="3" width="10.0"/>
    <col customWidth="1" min="4" max="4" width="6.86"/>
    <col customWidth="1" min="5" max="6" width="9.0"/>
  </cols>
  <sheetData>
    <row r="1" ht="15.0" customHeight="1">
      <c r="A1" s="2" t="s">
        <v>27</v>
      </c>
      <c r="B1" s="27">
        <v>141.1</v>
      </c>
      <c r="C1" s="10" t="s">
        <v>10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15.0" customHeight="1">
      <c r="A2" s="2" t="s">
        <v>28</v>
      </c>
      <c r="B2" s="27">
        <v>250.1</v>
      </c>
      <c r="C2" s="28" t="s">
        <v>10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 t="s">
        <v>29</v>
      </c>
      <c r="B3" s="27">
        <v>5.7</v>
      </c>
      <c r="C3" s="28" t="s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A4" s="2" t="s">
        <v>30</v>
      </c>
      <c r="B4" s="27">
        <v>2.3</v>
      </c>
      <c r="C4" s="28" t="s">
        <v>1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A5" s="28" t="s">
        <v>31</v>
      </c>
      <c r="B5" s="29" t="str">
        <f>ROUNDUP(DEGREES(ATAN(B4/B3)),3)</f>
        <v>21.975</v>
      </c>
      <c r="C5" s="28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6" t="s">
        <v>8</v>
      </c>
      <c r="B8" s="30" t="str">
        <f>((B2*B3)+(B1*B4))/((SIN(B5*PI()/180))*B3)</f>
        <v>820.51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3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3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</sheetData>
  <mergeCells count="1">
    <mergeCell ref="A9:A10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E4E79"/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13.14"/>
    <col customWidth="1" min="3" max="4" width="10.0"/>
    <col customWidth="1" min="5" max="5" width="3.86"/>
    <col customWidth="1" min="6" max="6" width="6.29"/>
  </cols>
  <sheetData>
    <row r="1" ht="15.0" customHeight="1">
      <c r="A1" s="2" t="s">
        <v>32</v>
      </c>
      <c r="B1" s="3">
        <v>40.6</v>
      </c>
      <c r="C1" s="33" t="s">
        <v>7</v>
      </c>
      <c r="D1" s="17" t="s">
        <v>33</v>
      </c>
      <c r="E1" s="17" t="str">
        <f>B1*B6</f>
        <v>398.286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ht="15.0" customHeight="1">
      <c r="A2" s="2" t="s">
        <v>34</v>
      </c>
      <c r="B2" s="3">
        <v>54.1</v>
      </c>
      <c r="C2" s="33" t="s">
        <v>7</v>
      </c>
      <c r="D2" s="17" t="s">
        <v>35</v>
      </c>
      <c r="E2" s="17" t="str">
        <f>B2*B6</f>
        <v>530.721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ht="15.0" customHeight="1">
      <c r="A3" s="2" t="s">
        <v>36</v>
      </c>
      <c r="B3" s="3">
        <v>7.9</v>
      </c>
      <c r="C3" s="33" t="s">
        <v>7</v>
      </c>
      <c r="D3" s="17" t="s">
        <v>37</v>
      </c>
      <c r="E3" s="17" t="str">
        <f>E1</f>
        <v>398.286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ht="15.0" customHeight="1">
      <c r="A4" s="11" t="s">
        <v>38</v>
      </c>
      <c r="B4" s="3">
        <v>30.7</v>
      </c>
      <c r="C4" s="33" t="s">
        <v>22</v>
      </c>
      <c r="D4" s="17" t="s">
        <v>39</v>
      </c>
      <c r="E4" s="17" t="str">
        <f>E3*B5</f>
        <v>39.8286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ht="15.0" customHeight="1">
      <c r="A5" s="11" t="s">
        <v>40</v>
      </c>
      <c r="B5" s="3">
        <v>0.1</v>
      </c>
      <c r="C5" s="33"/>
      <c r="D5" s="17"/>
      <c r="E5" s="1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ht="15.0" customHeight="1">
      <c r="A6" s="2" t="s">
        <v>17</v>
      </c>
      <c r="B6" s="17">
        <v>9.81</v>
      </c>
      <c r="C6" s="33" t="s">
        <v>41</v>
      </c>
      <c r="D6" s="17"/>
      <c r="E6" s="17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>
      <c r="A7" s="1"/>
      <c r="B7" s="5"/>
      <c r="C7" s="5"/>
      <c r="D7" s="5"/>
      <c r="E7" s="5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>
      <c r="A8" s="1"/>
      <c r="B8" s="5"/>
      <c r="C8" s="5"/>
      <c r="D8" s="5"/>
      <c r="E8" s="5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>
      <c r="A9" s="13" t="s">
        <v>8</v>
      </c>
      <c r="B9" s="34" t="str">
        <f>(E2-E4)/(B1+B2)</f>
        <v>5.184</v>
      </c>
      <c r="C9" s="5"/>
      <c r="D9" s="5"/>
      <c r="E9" s="5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>
      <c r="A10" s="1"/>
      <c r="B10" s="5"/>
      <c r="C10" s="5"/>
      <c r="D10" s="5"/>
      <c r="E10" s="5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>
      <c r="A11" s="1"/>
      <c r="B11" s="5"/>
      <c r="C11" s="5"/>
      <c r="D11" s="5"/>
      <c r="E11" s="5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>
      <c r="A12" s="1"/>
      <c r="B12" s="5"/>
      <c r="C12" s="5"/>
      <c r="D12" s="5"/>
      <c r="E12" s="5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>
      <c r="A13" s="1"/>
      <c r="B13" s="5"/>
      <c r="C13" s="5"/>
      <c r="D13" s="5"/>
      <c r="E13" s="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>
      <c r="A14" s="1"/>
      <c r="B14" s="5"/>
      <c r="C14" s="5"/>
      <c r="D14" s="5"/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>
      <c r="A15" s="1"/>
      <c r="B15" s="5"/>
      <c r="C15" s="5"/>
      <c r="D15" s="5"/>
      <c r="E15" s="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>
      <c r="A16" s="1"/>
      <c r="B16" s="5"/>
      <c r="C16" s="5"/>
      <c r="D16" s="5"/>
      <c r="E16" s="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>
      <c r="A17" s="1"/>
      <c r="B17" s="5"/>
      <c r="C17" s="5"/>
      <c r="D17" s="5"/>
      <c r="E17" s="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>
      <c r="A18" s="1"/>
      <c r="B18" s="5"/>
      <c r="C18" s="5"/>
      <c r="D18" s="5"/>
      <c r="E18" s="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>
      <c r="A19" s="1"/>
      <c r="B19" s="5"/>
      <c r="C19" s="5"/>
      <c r="D19" s="5"/>
      <c r="E19" s="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>
      <c r="A20" s="1"/>
      <c r="B20" s="5"/>
      <c r="C20" s="5"/>
      <c r="D20" s="5"/>
      <c r="E20" s="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5.75" customHeight="1">
      <c r="A21" s="1"/>
      <c r="B21" s="5"/>
      <c r="C21" s="5"/>
      <c r="D21" s="5"/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ht="15.75" customHeight="1">
      <c r="A22" s="1"/>
      <c r="B22" s="5"/>
      <c r="C22" s="5"/>
      <c r="D22" s="5"/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ht="15.75" customHeight="1">
      <c r="A23" s="1"/>
      <c r="B23" s="5"/>
      <c r="C23" s="5"/>
      <c r="D23" s="5"/>
      <c r="E23" s="5"/>
      <c r="F23" s="3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15.75" customHeight="1">
      <c r="A24" s="1"/>
      <c r="B24" s="5"/>
      <c r="C24" s="5"/>
      <c r="D24" s="5"/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ht="15.75" customHeight="1">
      <c r="A25" s="1"/>
      <c r="B25" s="5"/>
      <c r="C25" s="5"/>
      <c r="D25" s="5"/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15.75" customHeight="1">
      <c r="A26" s="1"/>
      <c r="B26" s="5"/>
      <c r="C26" s="5"/>
      <c r="D26" s="5"/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15.75" customHeight="1">
      <c r="A27" s="1"/>
      <c r="B27" s="5"/>
      <c r="C27" s="5"/>
      <c r="D27" s="5"/>
      <c r="E27" s="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15.75" customHeight="1">
      <c r="A28" s="1"/>
      <c r="B28" s="5"/>
      <c r="C28" s="5"/>
      <c r="D28" s="5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15.75" customHeight="1">
      <c r="A29" s="1"/>
      <c r="B29" s="5"/>
      <c r="C29" s="5"/>
      <c r="D29" s="5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15.75" customHeight="1">
      <c r="A30" s="1"/>
      <c r="B30" s="5"/>
      <c r="C30" s="5"/>
      <c r="D30" s="5"/>
      <c r="E30" s="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5.75" customHeight="1">
      <c r="A31" s="1"/>
      <c r="B31" s="5"/>
      <c r="C31" s="5"/>
      <c r="D31" s="5"/>
      <c r="E31" s="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5.75" customHeight="1">
      <c r="A32" s="1"/>
      <c r="B32" s="5"/>
      <c r="C32" s="5"/>
      <c r="D32" s="5"/>
      <c r="E32" s="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5.75" customHeight="1">
      <c r="A33" s="1"/>
      <c r="B33" s="5"/>
      <c r="C33" s="5"/>
      <c r="D33" s="5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15.75" customHeight="1">
      <c r="A34" s="1"/>
      <c r="B34" s="5"/>
      <c r="C34" s="5"/>
      <c r="D34" s="5"/>
      <c r="E34" s="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5.75" customHeight="1">
      <c r="A35" s="1"/>
      <c r="B35" s="5"/>
      <c r="C35" s="5"/>
      <c r="D35" s="5"/>
      <c r="E35" s="5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5.75" customHeight="1">
      <c r="A36" s="1"/>
      <c r="B36" s="5"/>
      <c r="C36" s="5"/>
      <c r="D36" s="5"/>
      <c r="E36" s="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5.75" customHeight="1">
      <c r="A37" s="1"/>
      <c r="B37" s="5"/>
      <c r="C37" s="5"/>
      <c r="D37" s="5"/>
      <c r="E37" s="5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5.75" customHeight="1">
      <c r="A38" s="1"/>
      <c r="B38" s="5"/>
      <c r="C38" s="5"/>
      <c r="D38" s="5"/>
      <c r="E38" s="5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15.75" customHeight="1">
      <c r="A39" s="1"/>
      <c r="B39" s="5"/>
      <c r="C39" s="5"/>
      <c r="D39" s="5"/>
      <c r="E39" s="5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5.75" customHeight="1">
      <c r="A40" s="1"/>
      <c r="B40" s="5"/>
      <c r="C40" s="5"/>
      <c r="D40" s="5"/>
      <c r="E40" s="5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15.75" customHeight="1">
      <c r="A41" s="1"/>
      <c r="B41" s="5"/>
      <c r="C41" s="5"/>
      <c r="D41" s="5"/>
      <c r="E41" s="5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15.75" customHeight="1">
      <c r="A42" s="1"/>
      <c r="B42" s="5"/>
      <c r="C42" s="5"/>
      <c r="D42" s="5"/>
      <c r="E42" s="5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15.75" customHeight="1">
      <c r="A43" s="1"/>
      <c r="B43" s="5"/>
      <c r="C43" s="5"/>
      <c r="D43" s="5"/>
      <c r="E43" s="5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ht="15.75" customHeight="1">
      <c r="A44" s="1"/>
      <c r="B44" s="5"/>
      <c r="C44" s="5"/>
      <c r="D44" s="5"/>
      <c r="E44" s="5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ht="15.75" customHeight="1">
      <c r="A45" s="1"/>
      <c r="B45" s="5"/>
      <c r="C45" s="5"/>
      <c r="D45" s="5"/>
      <c r="E45" s="5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ht="15.75" customHeight="1">
      <c r="A46" s="1"/>
      <c r="B46" s="5"/>
      <c r="C46" s="5"/>
      <c r="D46" s="5"/>
      <c r="E46" s="5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ht="15.75" customHeight="1">
      <c r="A47" s="1"/>
      <c r="B47" s="5"/>
      <c r="C47" s="5"/>
      <c r="D47" s="5"/>
      <c r="E47" s="5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ht="15.75" customHeight="1">
      <c r="A48" s="1"/>
      <c r="B48" s="5"/>
      <c r="C48" s="5"/>
      <c r="D48" s="5"/>
      <c r="E48" s="5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ht="15.75" customHeight="1">
      <c r="A49" s="1"/>
      <c r="B49" s="5"/>
      <c r="C49" s="5"/>
      <c r="D49" s="5"/>
      <c r="E49" s="5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ht="15.75" customHeight="1">
      <c r="A50" s="1"/>
      <c r="B50" s="5"/>
      <c r="C50" s="5"/>
      <c r="D50" s="5"/>
      <c r="E50" s="5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ht="15.75" customHeight="1">
      <c r="A51" s="1"/>
      <c r="B51" s="5"/>
      <c r="C51" s="5"/>
      <c r="D51" s="5"/>
      <c r="E51" s="5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ht="15.75" customHeight="1">
      <c r="A52" s="1"/>
      <c r="B52" s="5"/>
      <c r="C52" s="5"/>
      <c r="D52" s="5"/>
      <c r="E52" s="5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ht="15.75" customHeight="1">
      <c r="A53" s="1"/>
      <c r="B53" s="5"/>
      <c r="C53" s="5"/>
      <c r="D53" s="5"/>
      <c r="E53" s="5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ht="15.75" customHeight="1">
      <c r="A54" s="1"/>
      <c r="B54" s="5"/>
      <c r="C54" s="5"/>
      <c r="D54" s="5"/>
      <c r="E54" s="5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ht="15.75" customHeight="1">
      <c r="A55" s="1"/>
      <c r="B55" s="5"/>
      <c r="C55" s="5"/>
      <c r="D55" s="5"/>
      <c r="E55" s="5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5.75" customHeight="1">
      <c r="A56" s="1"/>
      <c r="B56" s="5"/>
      <c r="C56" s="5"/>
      <c r="D56" s="5"/>
      <c r="E56" s="5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5.75" customHeight="1">
      <c r="A57" s="1"/>
      <c r="B57" s="5"/>
      <c r="C57" s="5"/>
      <c r="D57" s="5"/>
      <c r="E57" s="5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5.75" customHeight="1">
      <c r="A58" s="1"/>
      <c r="B58" s="5"/>
      <c r="C58" s="5"/>
      <c r="D58" s="5"/>
      <c r="E58" s="5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15.75" customHeight="1">
      <c r="A59" s="1"/>
      <c r="B59" s="5"/>
      <c r="C59" s="5"/>
      <c r="D59" s="5"/>
      <c r="E59" s="5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ht="15.75" customHeight="1">
      <c r="A60" s="1"/>
      <c r="B60" s="5"/>
      <c r="C60" s="5"/>
      <c r="D60" s="5"/>
      <c r="E60" s="5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ht="15.75" customHeight="1">
      <c r="A61" s="1"/>
      <c r="B61" s="5"/>
      <c r="C61" s="5"/>
      <c r="D61" s="5"/>
      <c r="E61" s="5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ht="15.75" customHeight="1">
      <c r="A62" s="1"/>
      <c r="B62" s="5"/>
      <c r="C62" s="5"/>
      <c r="D62" s="5"/>
      <c r="E62" s="5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ht="15.75" customHeight="1">
      <c r="A63" s="1"/>
      <c r="B63" s="5"/>
      <c r="C63" s="5"/>
      <c r="D63" s="5"/>
      <c r="E63" s="5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ht="15.75" customHeight="1">
      <c r="A64" s="1"/>
      <c r="B64" s="5"/>
      <c r="C64" s="5"/>
      <c r="D64" s="5"/>
      <c r="E64" s="5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ht="15.75" customHeight="1">
      <c r="A65" s="1"/>
      <c r="B65" s="5"/>
      <c r="C65" s="5"/>
      <c r="D65" s="5"/>
      <c r="E65" s="5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5.75" customHeight="1">
      <c r="A66" s="1"/>
      <c r="B66" s="5"/>
      <c r="C66" s="5"/>
      <c r="D66" s="5"/>
      <c r="E66" s="5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5.75" customHeight="1">
      <c r="A67" s="1"/>
      <c r="B67" s="5"/>
      <c r="C67" s="5"/>
      <c r="D67" s="5"/>
      <c r="E67" s="5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5.75" customHeight="1">
      <c r="A68" s="1"/>
      <c r="B68" s="5"/>
      <c r="C68" s="5"/>
      <c r="D68" s="5"/>
      <c r="E68" s="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5.75" customHeight="1">
      <c r="A69" s="1"/>
      <c r="B69" s="5"/>
      <c r="C69" s="5"/>
      <c r="D69" s="5"/>
      <c r="E69" s="5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5.75" customHeight="1">
      <c r="A70" s="1"/>
      <c r="B70" s="5"/>
      <c r="C70" s="5"/>
      <c r="D70" s="5"/>
      <c r="E70" s="5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5.75" customHeight="1">
      <c r="A71" s="1"/>
      <c r="B71" s="5"/>
      <c r="C71" s="5"/>
      <c r="D71" s="5"/>
      <c r="E71" s="5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5.75" customHeight="1">
      <c r="A72" s="1"/>
      <c r="B72" s="5"/>
      <c r="C72" s="5"/>
      <c r="D72" s="5"/>
      <c r="E72" s="5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5.75" customHeight="1">
      <c r="A73" s="1"/>
      <c r="B73" s="5"/>
      <c r="C73" s="5"/>
      <c r="D73" s="5"/>
      <c r="E73" s="5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5.75" customHeight="1">
      <c r="A74" s="1"/>
      <c r="B74" s="5"/>
      <c r="C74" s="5"/>
      <c r="D74" s="5"/>
      <c r="E74" s="5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5.75" customHeight="1">
      <c r="A75" s="1"/>
      <c r="B75" s="5"/>
      <c r="C75" s="5"/>
      <c r="D75" s="5"/>
      <c r="E75" s="5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5.75" customHeight="1">
      <c r="A76" s="1"/>
      <c r="B76" s="5"/>
      <c r="C76" s="5"/>
      <c r="D76" s="5"/>
      <c r="E76" s="5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ht="15.75" customHeight="1">
      <c r="A77" s="1"/>
      <c r="B77" s="5"/>
      <c r="C77" s="5"/>
      <c r="D77" s="5"/>
      <c r="E77" s="5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5.75" customHeight="1">
      <c r="A78" s="1"/>
      <c r="B78" s="5"/>
      <c r="C78" s="5"/>
      <c r="D78" s="5"/>
      <c r="E78" s="5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5.75" customHeight="1">
      <c r="A79" s="1"/>
      <c r="B79" s="5"/>
      <c r="C79" s="5"/>
      <c r="D79" s="5"/>
      <c r="E79" s="5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5.75" customHeight="1">
      <c r="A80" s="1"/>
      <c r="B80" s="5"/>
      <c r="C80" s="5"/>
      <c r="D80" s="5"/>
      <c r="E80" s="5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5.75" customHeight="1">
      <c r="A81" s="1"/>
      <c r="B81" s="5"/>
      <c r="C81" s="5"/>
      <c r="D81" s="5"/>
      <c r="E81" s="5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5.75" customHeight="1">
      <c r="A82" s="1"/>
      <c r="B82" s="5"/>
      <c r="C82" s="5"/>
      <c r="D82" s="5"/>
      <c r="E82" s="5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5.75" customHeight="1">
      <c r="A83" s="1"/>
      <c r="B83" s="5"/>
      <c r="C83" s="5"/>
      <c r="D83" s="5"/>
      <c r="E83" s="5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5.75" customHeight="1">
      <c r="A84" s="1"/>
      <c r="B84" s="5"/>
      <c r="C84" s="5"/>
      <c r="D84" s="5"/>
      <c r="E84" s="5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5.75" customHeight="1">
      <c r="A85" s="1"/>
      <c r="B85" s="5"/>
      <c r="C85" s="5"/>
      <c r="D85" s="5"/>
      <c r="E85" s="5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5.75" customHeight="1">
      <c r="A86" s="1"/>
      <c r="B86" s="5"/>
      <c r="C86" s="5"/>
      <c r="D86" s="5"/>
      <c r="E86" s="5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5.75" customHeight="1">
      <c r="A87" s="1"/>
      <c r="B87" s="5"/>
      <c r="C87" s="5"/>
      <c r="D87" s="5"/>
      <c r="E87" s="5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5.75" customHeight="1">
      <c r="A88" s="1"/>
      <c r="B88" s="5"/>
      <c r="C88" s="5"/>
      <c r="D88" s="5"/>
      <c r="E88" s="5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5.75" customHeight="1">
      <c r="A89" s="1"/>
      <c r="B89" s="5"/>
      <c r="C89" s="5"/>
      <c r="D89" s="5"/>
      <c r="E89" s="5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5.75" customHeight="1">
      <c r="A90" s="1"/>
      <c r="B90" s="5"/>
      <c r="C90" s="5"/>
      <c r="D90" s="5"/>
      <c r="E90" s="5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5.75" customHeight="1">
      <c r="A91" s="1"/>
      <c r="B91" s="5"/>
      <c r="C91" s="5"/>
      <c r="D91" s="5"/>
      <c r="E91" s="5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5.75" customHeight="1">
      <c r="A92" s="1"/>
      <c r="B92" s="5"/>
      <c r="C92" s="5"/>
      <c r="D92" s="5"/>
      <c r="E92" s="5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5.75" customHeight="1">
      <c r="A93" s="1"/>
      <c r="B93" s="5"/>
      <c r="C93" s="5"/>
      <c r="D93" s="5"/>
      <c r="E93" s="5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5.75" customHeight="1">
      <c r="A94" s="1"/>
      <c r="B94" s="5"/>
      <c r="C94" s="5"/>
      <c r="D94" s="5"/>
      <c r="E94" s="5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5.75" customHeight="1">
      <c r="A95" s="1"/>
      <c r="B95" s="5"/>
      <c r="C95" s="5"/>
      <c r="D95" s="5"/>
      <c r="E95" s="5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5.75" customHeight="1">
      <c r="A96" s="1"/>
      <c r="B96" s="5"/>
      <c r="C96" s="5"/>
      <c r="D96" s="5"/>
      <c r="E96" s="5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5.75" customHeight="1">
      <c r="A97" s="1"/>
      <c r="B97" s="5"/>
      <c r="C97" s="5"/>
      <c r="D97" s="5"/>
      <c r="E97" s="5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5.75" customHeight="1">
      <c r="A98" s="1"/>
      <c r="B98" s="5"/>
      <c r="C98" s="5"/>
      <c r="D98" s="5"/>
      <c r="E98" s="5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5.75" customHeight="1">
      <c r="A99" s="1"/>
      <c r="B99" s="5"/>
      <c r="C99" s="5"/>
      <c r="D99" s="5"/>
      <c r="E99" s="5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5.75" customHeight="1">
      <c r="A100" s="1"/>
      <c r="B100" s="5"/>
      <c r="C100" s="5"/>
      <c r="D100" s="5"/>
      <c r="E100" s="5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ht="15.75" customHeight="1">
      <c r="A101" s="1"/>
      <c r="B101" s="5"/>
      <c r="C101" s="5"/>
      <c r="D101" s="5"/>
      <c r="E101" s="5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ht="15.75" customHeight="1">
      <c r="A102" s="1"/>
      <c r="B102" s="5"/>
      <c r="C102" s="5"/>
      <c r="D102" s="5"/>
      <c r="E102" s="5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ht="15.75" customHeight="1">
      <c r="A103" s="1"/>
      <c r="B103" s="5"/>
      <c r="C103" s="5"/>
      <c r="D103" s="5"/>
      <c r="E103" s="5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ht="15.75" customHeight="1">
      <c r="A104" s="1"/>
      <c r="B104" s="5"/>
      <c r="C104" s="5"/>
      <c r="D104" s="5"/>
      <c r="E104" s="5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ht="15.75" customHeight="1">
      <c r="A105" s="1"/>
      <c r="B105" s="5"/>
      <c r="C105" s="5"/>
      <c r="D105" s="5"/>
      <c r="E105" s="5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E4E79"/>
    <pageSetUpPr/>
  </sheetPr>
  <sheetViews>
    <sheetView workbookViewId="0"/>
  </sheetViews>
  <sheetFormatPr customHeight="1" defaultColWidth="14.43" defaultRowHeight="15.0"/>
  <cols>
    <col customWidth="1" min="1" max="1" width="25.57"/>
    <col customWidth="1" min="2" max="2" width="6.29"/>
    <col customWidth="1" min="3" max="3" width="4.43"/>
    <col customWidth="1" min="4" max="4" width="7.0"/>
    <col customWidth="1" min="5" max="5" width="6.0"/>
    <col customWidth="1" min="6" max="6" width="4.43"/>
    <col customWidth="1" min="7" max="7" width="7.0"/>
    <col customWidth="1" min="8" max="8" width="3.14"/>
    <col customWidth="1" min="9" max="11" width="10.71"/>
  </cols>
  <sheetData>
    <row r="1" ht="15.0" customHeight="1">
      <c r="A1" s="2" t="s">
        <v>42</v>
      </c>
      <c r="B1" s="9">
        <v>24.1</v>
      </c>
      <c r="C1" s="28" t="s">
        <v>23</v>
      </c>
      <c r="D1" s="36" t="str">
        <f>+B1/1000</f>
        <v>0.02</v>
      </c>
      <c r="E1" s="28" t="s">
        <v>43</v>
      </c>
      <c r="F1" s="1"/>
      <c r="G1" s="1"/>
      <c r="H1" s="1"/>
      <c r="I1" s="1"/>
      <c r="J1" s="1"/>
      <c r="K1" s="1"/>
      <c r="L1" s="1"/>
      <c r="M1" s="1"/>
      <c r="N1" s="1"/>
      <c r="O1" s="1"/>
    </row>
    <row r="2" ht="15.0" customHeight="1">
      <c r="A2" s="2" t="s">
        <v>44</v>
      </c>
      <c r="B2" s="9">
        <v>320.6</v>
      </c>
      <c r="C2" s="28" t="s">
        <v>26</v>
      </c>
      <c r="D2" s="36"/>
      <c r="E2" s="28"/>
      <c r="F2" s="1"/>
      <c r="G2" s="1"/>
      <c r="H2" s="1"/>
      <c r="I2" s="1"/>
      <c r="J2" s="1"/>
      <c r="K2" s="1"/>
      <c r="L2" s="1"/>
      <c r="M2" s="1"/>
      <c r="N2" s="1"/>
      <c r="O2" s="1"/>
    </row>
    <row r="3" ht="15.0" customHeight="1">
      <c r="A3" s="2" t="s">
        <v>45</v>
      </c>
      <c r="B3" s="9">
        <v>3.2</v>
      </c>
      <c r="C3" s="28" t="s">
        <v>43</v>
      </c>
      <c r="D3" s="36"/>
      <c r="E3" s="28"/>
      <c r="F3" s="1"/>
      <c r="G3" s="1"/>
      <c r="H3" s="1"/>
      <c r="I3" s="1"/>
      <c r="J3" s="1"/>
      <c r="K3" s="1"/>
      <c r="L3" s="1"/>
      <c r="M3" s="1"/>
      <c r="N3" s="1"/>
      <c r="O3" s="1"/>
    </row>
    <row r="4" ht="15.0" customHeight="1">
      <c r="A4" s="2" t="s">
        <v>46</v>
      </c>
      <c r="B4" s="9">
        <v>35.3</v>
      </c>
      <c r="C4" s="28" t="s">
        <v>22</v>
      </c>
      <c r="D4" s="36" t="str">
        <f>+B4/100</f>
        <v>0.35</v>
      </c>
      <c r="E4" s="28" t="s">
        <v>1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>
      <c r="A5" s="1"/>
      <c r="B5" s="1"/>
      <c r="C5" s="1"/>
      <c r="D5" s="37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>
      <c r="A6" s="1"/>
      <c r="B6" s="1"/>
      <c r="C6" s="1"/>
      <c r="D6" s="37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ht="15.0" customHeight="1">
      <c r="A7" s="6" t="s">
        <v>8</v>
      </c>
      <c r="B7" s="38" t="str">
        <f>+(6*D1*B2)/((B3+3*D1)*D4)</f>
        <v>40.1</v>
      </c>
      <c r="C7" s="1"/>
      <c r="D7" s="37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>
      <c r="A8" s="39"/>
      <c r="B8" s="40"/>
      <c r="C8" s="40"/>
      <c r="D8" s="40"/>
      <c r="E8" s="40"/>
      <c r="F8" s="40"/>
      <c r="G8" s="40"/>
      <c r="H8" s="40"/>
      <c r="I8" s="40"/>
      <c r="J8" s="40"/>
      <c r="K8" s="41"/>
      <c r="L8" s="1"/>
      <c r="M8" s="1"/>
      <c r="N8" s="1"/>
      <c r="O8" s="1"/>
    </row>
    <row r="9">
      <c r="A9" s="1"/>
      <c r="B9" s="1"/>
      <c r="C9" s="1"/>
      <c r="D9" s="37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>
      <c r="A10" s="1"/>
      <c r="B10" s="1"/>
      <c r="C10" s="1"/>
      <c r="D10" s="37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>
      <c r="A11" s="1"/>
      <c r="B11" s="1"/>
      <c r="C11" s="1"/>
      <c r="D11" s="37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>
      <c r="A12" s="1"/>
      <c r="B12" s="1"/>
      <c r="C12" s="1"/>
      <c r="D12" s="37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>
      <c r="A13" s="1"/>
      <c r="B13" s="1"/>
      <c r="C13" s="1"/>
      <c r="D13" s="37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>
      <c r="A14" s="1"/>
      <c r="B14" s="1"/>
      <c r="C14" s="1"/>
      <c r="D14" s="37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>
      <c r="A15" s="1"/>
      <c r="B15" s="1"/>
      <c r="C15" s="1"/>
      <c r="D15" s="37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>
      <c r="A16" s="1"/>
      <c r="B16" s="1"/>
      <c r="C16" s="1"/>
      <c r="D16" s="37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>
      <c r="A17" s="1"/>
      <c r="B17" s="1"/>
      <c r="C17" s="1"/>
      <c r="D17" s="37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>
      <c r="A18" s="1"/>
      <c r="B18" s="1"/>
      <c r="C18" s="1"/>
      <c r="D18" s="37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>
      <c r="A19" s="1"/>
      <c r="B19" s="1"/>
      <c r="C19" s="1"/>
      <c r="D19" s="37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>
      <c r="A20" s="1"/>
      <c r="B20" s="1"/>
      <c r="C20" s="1"/>
      <c r="D20" s="37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ht="15.75" customHeight="1">
      <c r="A21" s="1"/>
      <c r="B21" s="1"/>
      <c r="C21" s="1"/>
      <c r="D21" s="37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ht="15.75" customHeight="1">
      <c r="A22" s="1"/>
      <c r="B22" s="1"/>
      <c r="C22" s="1"/>
      <c r="D22" s="37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ht="15.75" customHeight="1">
      <c r="A23" s="1"/>
      <c r="B23" s="1"/>
      <c r="C23" s="1"/>
      <c r="D23" s="37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ht="15.75" customHeight="1">
      <c r="A24" s="1"/>
      <c r="B24" s="1"/>
      <c r="C24" s="1"/>
      <c r="D24" s="37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ht="15.75" customHeight="1">
      <c r="A25" s="1"/>
      <c r="B25" s="1"/>
      <c r="C25" s="1"/>
      <c r="D25" s="37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ht="15.75" customHeight="1">
      <c r="A26" s="1"/>
      <c r="B26" s="1"/>
      <c r="C26" s="1"/>
      <c r="D26" s="37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ht="15.75" customHeight="1">
      <c r="A27" s="1"/>
      <c r="B27" s="1"/>
      <c r="C27" s="1"/>
      <c r="D27" s="3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ht="15.75" customHeight="1">
      <c r="A28" s="1"/>
      <c r="B28" s="1"/>
      <c r="C28" s="1"/>
      <c r="D28" s="37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ht="15.75" customHeight="1">
      <c r="A29" s="1"/>
      <c r="B29" s="1"/>
      <c r="C29" s="1"/>
      <c r="D29" s="37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ht="15.75" customHeight="1">
      <c r="A30" s="1"/>
      <c r="B30" s="1"/>
      <c r="C30" s="1"/>
      <c r="D30" s="37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ht="15.75" customHeight="1">
      <c r="A31" s="1"/>
      <c r="B31" s="1"/>
      <c r="C31" s="1"/>
      <c r="D31" s="37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ht="15.75" customHeight="1">
      <c r="A32" s="1"/>
      <c r="B32" s="1"/>
      <c r="C32" s="1"/>
      <c r="D32" s="37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ht="15.75" customHeight="1">
      <c r="A33" s="1"/>
      <c r="B33" s="1"/>
      <c r="C33" s="1"/>
      <c r="D33" s="37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ht="15.75" customHeight="1">
      <c r="A34" s="1"/>
      <c r="B34" s="1"/>
      <c r="C34" s="1"/>
      <c r="D34" s="37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ht="15.75" customHeight="1">
      <c r="A35" s="1"/>
      <c r="B35" s="1"/>
      <c r="C35" s="1"/>
      <c r="D35" s="37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ht="15.75" customHeight="1">
      <c r="A36" s="1"/>
      <c r="B36" s="1"/>
      <c r="C36" s="1"/>
      <c r="D36" s="37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ht="15.75" customHeight="1">
      <c r="A37" s="1"/>
      <c r="B37" s="1"/>
      <c r="C37" s="1"/>
      <c r="D37" s="37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ht="15.75" customHeight="1">
      <c r="A38" s="1"/>
      <c r="B38" s="1"/>
      <c r="C38" s="1"/>
      <c r="D38" s="37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ht="15.75" customHeight="1">
      <c r="A39" s="1"/>
      <c r="B39" s="1"/>
      <c r="C39" s="1"/>
      <c r="D39" s="37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ht="15.75" customHeight="1">
      <c r="A40" s="1"/>
      <c r="B40" s="1"/>
      <c r="C40" s="1"/>
      <c r="D40" s="37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ht="15.75" customHeight="1">
      <c r="A41" s="1"/>
      <c r="B41" s="1"/>
      <c r="C41" s="1"/>
      <c r="D41" s="37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ht="15.75" customHeight="1">
      <c r="A42" s="1"/>
      <c r="B42" s="1"/>
      <c r="C42" s="1"/>
      <c r="D42" s="37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ht="15.75" customHeight="1">
      <c r="A43" s="1"/>
      <c r="B43" s="1"/>
      <c r="C43" s="1"/>
      <c r="D43" s="37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ht="15.75" customHeight="1">
      <c r="A44" s="1"/>
      <c r="B44" s="1"/>
      <c r="C44" s="1"/>
      <c r="D44" s="37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ht="15.75" customHeight="1">
      <c r="A45" s="1"/>
      <c r="B45" s="1"/>
      <c r="C45" s="1"/>
      <c r="D45" s="37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ht="15.75" customHeight="1">
      <c r="A46" s="1"/>
      <c r="B46" s="1"/>
      <c r="C46" s="1"/>
      <c r="D46" s="37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ht="15.75" customHeight="1">
      <c r="A47" s="1"/>
      <c r="B47" s="1"/>
      <c r="C47" s="1"/>
      <c r="D47" s="37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ht="15.75" customHeight="1">
      <c r="A48" s="1"/>
      <c r="B48" s="1"/>
      <c r="C48" s="1"/>
      <c r="D48" s="37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ht="15.75" customHeight="1">
      <c r="A49" s="1"/>
      <c r="B49" s="1"/>
      <c r="C49" s="1"/>
      <c r="D49" s="37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ht="15.75" customHeight="1">
      <c r="A50" s="1"/>
      <c r="B50" s="1"/>
      <c r="C50" s="1"/>
      <c r="D50" s="37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ht="15.75" customHeight="1">
      <c r="A51" s="1"/>
      <c r="B51" s="1"/>
      <c r="C51" s="1"/>
      <c r="D51" s="37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ht="15.75" customHeight="1">
      <c r="A52" s="1"/>
      <c r="B52" s="1"/>
      <c r="C52" s="1"/>
      <c r="D52" s="37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ht="15.75" customHeight="1">
      <c r="A53" s="1"/>
      <c r="B53" s="1"/>
      <c r="C53" s="1"/>
      <c r="D53" s="37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ht="15.75" customHeight="1">
      <c r="A54" s="1"/>
      <c r="B54" s="1"/>
      <c r="C54" s="1"/>
      <c r="D54" s="37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ht="15.75" customHeight="1">
      <c r="A55" s="1"/>
      <c r="B55" s="1"/>
      <c r="C55" s="1"/>
      <c r="D55" s="37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ht="15.75" customHeight="1">
      <c r="A56" s="1"/>
      <c r="B56" s="1"/>
      <c r="C56" s="1"/>
      <c r="D56" s="37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ht="15.75" customHeight="1">
      <c r="A57" s="1"/>
      <c r="B57" s="1"/>
      <c r="C57" s="1"/>
      <c r="D57" s="37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ht="15.75" customHeight="1">
      <c r="A58" s="1"/>
      <c r="B58" s="1"/>
      <c r="C58" s="1"/>
      <c r="D58" s="37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ht="15.75" customHeight="1">
      <c r="A59" s="1"/>
      <c r="B59" s="1"/>
      <c r="C59" s="1"/>
      <c r="D59" s="37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ht="15.75" customHeight="1">
      <c r="A60" s="1"/>
      <c r="B60" s="1"/>
      <c r="C60" s="1"/>
      <c r="D60" s="37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ht="15.75" customHeight="1">
      <c r="A61" s="1"/>
      <c r="B61" s="1"/>
      <c r="C61" s="1"/>
      <c r="D61" s="37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ht="15.75" customHeight="1">
      <c r="A62" s="1"/>
      <c r="B62" s="1"/>
      <c r="C62" s="1"/>
      <c r="D62" s="37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ht="15.75" customHeight="1">
      <c r="A63" s="1"/>
      <c r="B63" s="1"/>
      <c r="C63" s="1"/>
      <c r="D63" s="37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ht="15.75" customHeight="1">
      <c r="A64" s="1"/>
      <c r="B64" s="1"/>
      <c r="C64" s="1"/>
      <c r="D64" s="37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ht="15.75" customHeight="1">
      <c r="A65" s="1"/>
      <c r="B65" s="1"/>
      <c r="C65" s="1"/>
      <c r="D65" s="37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ht="15.75" customHeight="1">
      <c r="A66" s="1"/>
      <c r="B66" s="1"/>
      <c r="C66" s="1"/>
      <c r="D66" s="37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ht="15.75" customHeight="1">
      <c r="A67" s="1"/>
      <c r="B67" s="1"/>
      <c r="C67" s="1"/>
      <c r="D67" s="37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ht="15.75" customHeight="1">
      <c r="A68" s="1"/>
      <c r="B68" s="1"/>
      <c r="C68" s="1"/>
      <c r="D68" s="37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ht="15.75" customHeight="1">
      <c r="A69" s="1"/>
      <c r="B69" s="1"/>
      <c r="C69" s="1"/>
      <c r="D69" s="37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ht="15.75" customHeight="1">
      <c r="A70" s="1"/>
      <c r="B70" s="1"/>
      <c r="C70" s="1"/>
      <c r="D70" s="37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ht="15.75" customHeight="1">
      <c r="A71" s="1"/>
      <c r="B71" s="1"/>
      <c r="C71" s="1"/>
      <c r="D71" s="37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ht="15.75" customHeight="1">
      <c r="A72" s="1"/>
      <c r="B72" s="1"/>
      <c r="C72" s="1"/>
      <c r="D72" s="37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ht="15.75" customHeight="1">
      <c r="A73" s="1"/>
      <c r="B73" s="1"/>
      <c r="C73" s="1"/>
      <c r="D73" s="37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ht="15.75" customHeight="1">
      <c r="A74" s="1"/>
      <c r="B74" s="1"/>
      <c r="C74" s="1"/>
      <c r="D74" s="37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ht="15.75" customHeight="1">
      <c r="A75" s="1"/>
      <c r="B75" s="1"/>
      <c r="C75" s="1"/>
      <c r="D75" s="37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ht="15.75" customHeight="1">
      <c r="A76" s="1"/>
      <c r="B76" s="1"/>
      <c r="C76" s="1"/>
      <c r="D76" s="37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ht="15.75" customHeight="1">
      <c r="A77" s="1"/>
      <c r="B77" s="1"/>
      <c r="C77" s="1"/>
      <c r="D77" s="37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ht="15.75" customHeight="1">
      <c r="A78" s="1"/>
      <c r="B78" s="1"/>
      <c r="C78" s="1"/>
      <c r="D78" s="37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ht="15.75" customHeight="1">
      <c r="A79" s="1"/>
      <c r="B79" s="1"/>
      <c r="C79" s="1"/>
      <c r="D79" s="37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ht="15.75" customHeight="1">
      <c r="A80" s="1"/>
      <c r="B80" s="1"/>
      <c r="C80" s="1"/>
      <c r="D80" s="37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ht="15.75" customHeight="1">
      <c r="A81" s="1"/>
      <c r="B81" s="1"/>
      <c r="C81" s="1"/>
      <c r="D81" s="37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ht="15.75" customHeight="1">
      <c r="A82" s="1"/>
      <c r="B82" s="1"/>
      <c r="C82" s="1"/>
      <c r="D82" s="37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ht="15.75" customHeight="1">
      <c r="A83" s="1"/>
      <c r="B83" s="1"/>
      <c r="C83" s="1"/>
      <c r="D83" s="37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ht="15.75" customHeight="1">
      <c r="A84" s="1"/>
      <c r="B84" s="1"/>
      <c r="C84" s="1"/>
      <c r="D84" s="37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ht="15.75" customHeight="1">
      <c r="A85" s="1"/>
      <c r="B85" s="1"/>
      <c r="C85" s="1"/>
      <c r="D85" s="37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ht="15.75" customHeight="1">
      <c r="A86" s="1"/>
      <c r="B86" s="1"/>
      <c r="C86" s="1"/>
      <c r="D86" s="37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ht="15.75" customHeight="1">
      <c r="A87" s="1"/>
      <c r="B87" s="1"/>
      <c r="C87" s="1"/>
      <c r="D87" s="37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ht="15.75" customHeight="1">
      <c r="A88" s="1"/>
      <c r="B88" s="1"/>
      <c r="C88" s="1"/>
      <c r="D88" s="37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ht="15.75" customHeight="1">
      <c r="A89" s="1"/>
      <c r="B89" s="1"/>
      <c r="C89" s="1"/>
      <c r="D89" s="37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ht="15.75" customHeight="1">
      <c r="A90" s="1"/>
      <c r="B90" s="1"/>
      <c r="C90" s="1"/>
      <c r="D90" s="37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ht="15.75" customHeight="1">
      <c r="A91" s="1"/>
      <c r="B91" s="1"/>
      <c r="C91" s="1"/>
      <c r="D91" s="37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ht="15.75" customHeight="1">
      <c r="A92" s="1"/>
      <c r="B92" s="1"/>
      <c r="C92" s="1"/>
      <c r="D92" s="37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ht="15.75" customHeight="1">
      <c r="A93" s="1"/>
      <c r="B93" s="1"/>
      <c r="C93" s="1"/>
      <c r="D93" s="37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ht="15.75" customHeight="1">
      <c r="A94" s="1"/>
      <c r="B94" s="1"/>
      <c r="C94" s="1"/>
      <c r="D94" s="37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ht="15.75" customHeight="1">
      <c r="A95" s="1"/>
      <c r="B95" s="1"/>
      <c r="C95" s="1"/>
      <c r="D95" s="37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ht="15.75" customHeight="1">
      <c r="A96" s="1"/>
      <c r="B96" s="1"/>
      <c r="C96" s="1"/>
      <c r="D96" s="37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ht="15.75" customHeight="1">
      <c r="A97" s="1"/>
      <c r="B97" s="1"/>
      <c r="C97" s="1"/>
      <c r="D97" s="37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ht="15.75" customHeight="1">
      <c r="A98" s="1"/>
      <c r="B98" s="1"/>
      <c r="C98" s="1"/>
      <c r="D98" s="37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ht="15.75" customHeight="1">
      <c r="A99" s="1"/>
      <c r="B99" s="1"/>
      <c r="C99" s="1"/>
      <c r="D99" s="37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ht="15.75" customHeight="1">
      <c r="A100" s="1"/>
      <c r="B100" s="1"/>
      <c r="C100" s="1"/>
      <c r="D100" s="37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</sheetData>
  <mergeCells count="1">
    <mergeCell ref="A8:K8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E4E79"/>
    <pageSetUpPr/>
  </sheetPr>
  <sheetViews>
    <sheetView workbookViewId="0"/>
  </sheetViews>
  <sheetFormatPr customHeight="1" defaultColWidth="14.43" defaultRowHeight="15.0"/>
  <cols>
    <col customWidth="1" min="1" max="20" width="11.43"/>
  </cols>
  <sheetData>
    <row r="1">
      <c r="A1" s="28" t="s">
        <v>47</v>
      </c>
      <c r="B1" s="42">
        <v>52.4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>
      <c r="A2" s="28" t="s">
        <v>19</v>
      </c>
      <c r="B2" s="42">
        <v>11.7</v>
      </c>
      <c r="C2" s="1" t="s">
        <v>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>
      <c r="A3" s="28" t="s">
        <v>48</v>
      </c>
      <c r="B3" s="42">
        <v>37.2</v>
      </c>
      <c r="C3" s="1" t="s">
        <v>22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>
      <c r="A4" s="28" t="s">
        <v>49</v>
      </c>
      <c r="B4" s="4">
        <v>9.81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>
      <c r="A5" s="1"/>
      <c r="B5" s="5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>
      <c r="A6" s="37"/>
      <c r="B6" s="43"/>
      <c r="C6" s="37"/>
      <c r="D6" s="37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>
      <c r="A7" s="6" t="s">
        <v>8</v>
      </c>
      <c r="B7" s="44" t="str">
        <f>(B4*(SIN(RADIANS(B1))*5/7))</f>
        <v>5.55</v>
      </c>
      <c r="C7" s="37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>
      <c r="A8" s="1"/>
      <c r="B8" s="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>
      <c r="A9" s="1"/>
      <c r="B9" s="5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>
      <c r="A10" s="1"/>
      <c r="B10" s="5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>
      <c r="A11" s="1"/>
      <c r="B11" s="5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>
      <c r="A12" s="1"/>
      <c r="B12" s="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>
      <c r="A13" s="1"/>
      <c r="B13" s="5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>
      <c r="A14" s="1"/>
      <c r="B14" s="5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>
      <c r="A15" s="1"/>
      <c r="B15" s="5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>
      <c r="A16" s="1"/>
      <c r="B16" s="5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>
      <c r="A17" s="1"/>
      <c r="B17" s="5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>
      <c r="A18" s="1"/>
      <c r="B18" s="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>
      <c r="A19" s="1"/>
      <c r="B19" s="5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>
      <c r="A20" s="1"/>
      <c r="B20" s="5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ht="15.75" customHeight="1">
      <c r="A21" s="1"/>
      <c r="B21" s="5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ht="15.75" customHeight="1">
      <c r="A22" s="1"/>
      <c r="B22" s="5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ht="15.75" customHeight="1">
      <c r="A23" s="1"/>
      <c r="B23" s="5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ht="15.75" customHeight="1">
      <c r="A24" s="1"/>
      <c r="B24" s="5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ht="15.75" customHeight="1">
      <c r="A25" s="1"/>
      <c r="B25" s="5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ht="15.75" customHeight="1">
      <c r="A26" s="1"/>
      <c r="B26" s="5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ht="15.75" customHeight="1">
      <c r="A27" s="1"/>
      <c r="B27" s="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ht="15.75" customHeight="1">
      <c r="A28" s="1"/>
      <c r="B28" s="5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ht="15.75" customHeight="1">
      <c r="A29" s="1"/>
      <c r="B29" s="5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ht="15.75" customHeight="1">
      <c r="A30" s="1"/>
      <c r="B30" s="5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ht="15.75" customHeight="1">
      <c r="A31" s="1"/>
      <c r="B31" s="5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ht="15.75" customHeight="1">
      <c r="A32" s="1"/>
      <c r="B32" s="5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ht="15.75" customHeight="1">
      <c r="A33" s="1"/>
      <c r="B33" s="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ht="15.75" customHeight="1">
      <c r="A34" s="1"/>
      <c r="B34" s="5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ht="15.75" customHeight="1">
      <c r="A35" s="1"/>
      <c r="B35" s="5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ht="15.75" customHeight="1">
      <c r="A36" s="1"/>
      <c r="B36" s="5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ht="15.75" customHeight="1">
      <c r="A37" s="1"/>
      <c r="B37" s="5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ht="15.75" customHeight="1">
      <c r="A38" s="1"/>
      <c r="B38" s="5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ht="15.75" customHeight="1">
      <c r="A39" s="1"/>
      <c r="B39" s="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ht="15.75" customHeight="1">
      <c r="A40" s="1"/>
      <c r="B40" s="5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ht="15.75" customHeight="1">
      <c r="A41" s="1"/>
      <c r="B41" s="5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ht="15.75" customHeight="1">
      <c r="A42" s="1"/>
      <c r="B42" s="5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ht="15.75" customHeight="1">
      <c r="A43" s="1"/>
      <c r="B43" s="5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ht="15.75" customHeight="1">
      <c r="A44" s="1"/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ht="15.75" customHeight="1">
      <c r="A45" s="1"/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ht="15.75" customHeight="1">
      <c r="A46" s="1"/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ht="15.75" customHeight="1">
      <c r="A47" s="1"/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ht="15.75" customHeight="1">
      <c r="A48" s="1"/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ht="15.75" customHeight="1">
      <c r="A49" s="1"/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ht="15.75" customHeight="1">
      <c r="A50" s="1"/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ht="15.75" customHeight="1">
      <c r="A51" s="1"/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ht="15.75" customHeight="1">
      <c r="A52" s="1"/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ht="15.75" customHeight="1">
      <c r="A53" s="1"/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ht="15.75" customHeight="1">
      <c r="A54" s="1"/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ht="15.75" customHeight="1">
      <c r="A55" s="1"/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ht="15.75" customHeight="1">
      <c r="A56" s="1"/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ht="15.75" customHeight="1">
      <c r="A57" s="1"/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ht="15.75" customHeight="1">
      <c r="A58" s="1"/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ht="15.75" customHeight="1">
      <c r="A59" s="1"/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ht="15.75" customHeight="1">
      <c r="A60" s="1"/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ht="15.75" customHeight="1">
      <c r="A61" s="1"/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ht="15.75" customHeight="1">
      <c r="A62" s="1"/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ht="15.75" customHeight="1">
      <c r="A63" s="1"/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ht="15.75" customHeight="1">
      <c r="A64" s="1"/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ht="15.75" customHeight="1">
      <c r="A65" s="1"/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ht="15.75" customHeight="1">
      <c r="A66" s="1"/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ht="15.75" customHeight="1">
      <c r="A67" s="1"/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ht="15.75" customHeight="1">
      <c r="A68" s="1"/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ht="15.75" customHeight="1">
      <c r="A69" s="1"/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ht="15.75" customHeight="1">
      <c r="A70" s="1"/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ht="15.75" customHeight="1">
      <c r="A71" s="1"/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ht="15.75" customHeight="1">
      <c r="A72" s="1"/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ht="15.75" customHeight="1">
      <c r="A73" s="1"/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ht="15.75" customHeight="1">
      <c r="A74" s="1"/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ht="15.75" customHeight="1">
      <c r="A75" s="1"/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ht="15.75" customHeight="1">
      <c r="A76" s="1"/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ht="15.75" customHeight="1">
      <c r="A77" s="1"/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ht="15.75" customHeight="1">
      <c r="A78" s="1"/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ht="15.75" customHeight="1">
      <c r="A79" s="1"/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ht="15.75" customHeight="1">
      <c r="A80" s="1"/>
      <c r="B80" s="5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ht="15.75" customHeight="1">
      <c r="A81" s="1"/>
      <c r="B81" s="5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ht="15.75" customHeight="1">
      <c r="A82" s="1"/>
      <c r="B82" s="5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ht="15.75" customHeight="1">
      <c r="A83" s="1"/>
      <c r="B83" s="5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ht="15.75" customHeight="1">
      <c r="A84" s="1"/>
      <c r="B84" s="5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ht="15.75" customHeight="1">
      <c r="A85" s="1"/>
      <c r="B85" s="5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ht="15.75" customHeight="1">
      <c r="A86" s="1"/>
      <c r="B86" s="5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ht="15.75" customHeight="1">
      <c r="A87" s="1"/>
      <c r="B87" s="5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ht="15.75" customHeight="1">
      <c r="A88" s="1"/>
      <c r="B88" s="5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ht="15.75" customHeight="1">
      <c r="A89" s="1"/>
      <c r="B89" s="5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ht="15.75" customHeight="1">
      <c r="A90" s="1"/>
      <c r="B90" s="5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ht="15.75" customHeight="1">
      <c r="A91" s="1"/>
      <c r="B91" s="5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ht="15.75" customHeight="1">
      <c r="A92" s="1"/>
      <c r="B92" s="5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ht="15.75" customHeight="1">
      <c r="A93" s="1"/>
      <c r="B93" s="5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ht="15.75" customHeight="1">
      <c r="A94" s="1"/>
      <c r="B94" s="5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ht="15.75" customHeight="1">
      <c r="A95" s="1"/>
      <c r="B95" s="5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ht="15.75" customHeight="1">
      <c r="A96" s="1"/>
      <c r="B96" s="5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ht="15.75" customHeight="1">
      <c r="A97" s="1"/>
      <c r="B97" s="5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ht="15.75" customHeight="1">
      <c r="A98" s="1"/>
      <c r="B98" s="5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ht="15.75" customHeight="1">
      <c r="A99" s="1"/>
      <c r="B99" s="5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ht="15.75" customHeight="1">
      <c r="A100" s="1"/>
      <c r="B100" s="5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</sheetData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E4E79"/>
    <pageSetUpPr/>
  </sheetPr>
  <sheetViews>
    <sheetView workbookViewId="0"/>
  </sheetViews>
  <sheetFormatPr customHeight="1" defaultColWidth="14.43" defaultRowHeight="15.0"/>
  <cols>
    <col customWidth="1" min="1" max="1" width="28.14"/>
    <col customWidth="1" min="2" max="3" width="11.43"/>
    <col customWidth="1" min="4" max="4" width="11.29"/>
    <col customWidth="1" min="5" max="5" width="4.0"/>
    <col customWidth="1" min="6" max="13" width="11.43"/>
  </cols>
  <sheetData>
    <row r="1">
      <c r="A1" s="28" t="s">
        <v>2</v>
      </c>
      <c r="B1" s="27">
        <v>4.4</v>
      </c>
      <c r="C1" s="21" t="s">
        <v>50</v>
      </c>
      <c r="D1" s="21"/>
      <c r="E1" s="21"/>
      <c r="F1" s="1"/>
      <c r="G1" s="1"/>
      <c r="H1" s="1"/>
      <c r="I1" s="1"/>
      <c r="J1" s="1"/>
      <c r="K1" s="1"/>
      <c r="L1" s="1"/>
      <c r="M1" s="1"/>
    </row>
    <row r="2">
      <c r="A2" s="28" t="s">
        <v>51</v>
      </c>
      <c r="B2" s="27">
        <v>95.7</v>
      </c>
      <c r="C2" s="21" t="s">
        <v>52</v>
      </c>
      <c r="D2" s="45" t="str">
        <f>B2*(PI()/30)</f>
        <v>10.0217</v>
      </c>
      <c r="E2" s="21" t="str">
        <f>B1+B3</f>
        <v>7</v>
      </c>
      <c r="F2" s="1"/>
      <c r="G2" s="1"/>
      <c r="H2" s="1"/>
      <c r="I2" s="1"/>
      <c r="J2" s="1"/>
      <c r="K2" s="1"/>
      <c r="L2" s="1"/>
      <c r="M2" s="1"/>
    </row>
    <row r="3">
      <c r="A3" s="28" t="s">
        <v>53</v>
      </c>
      <c r="B3" s="27">
        <v>2.6</v>
      </c>
      <c r="C3" s="21" t="s">
        <v>50</v>
      </c>
      <c r="D3" s="21"/>
      <c r="E3" s="21"/>
      <c r="F3" s="1"/>
      <c r="G3" s="1"/>
      <c r="H3" s="1"/>
      <c r="I3" s="1"/>
      <c r="J3" s="1"/>
      <c r="K3" s="1"/>
      <c r="L3" s="1"/>
      <c r="M3" s="1"/>
    </row>
    <row r="4">
      <c r="A4" s="1"/>
      <c r="B4" s="1"/>
      <c r="C4" s="24"/>
      <c r="D4" s="24"/>
      <c r="E4" s="24"/>
      <c r="F4" s="1"/>
      <c r="G4" s="1"/>
      <c r="H4" s="1"/>
      <c r="I4" s="1"/>
      <c r="J4" s="1"/>
      <c r="K4" s="1"/>
      <c r="L4" s="1"/>
      <c r="M4" s="1"/>
    </row>
    <row r="5">
      <c r="A5" s="16" t="s">
        <v>8</v>
      </c>
      <c r="B5" s="46" t="str">
        <f>(B1*D2)/(B3+B1)</f>
        <v>6.30</v>
      </c>
      <c r="C5" s="47" t="s">
        <v>54</v>
      </c>
      <c r="D5" s="24"/>
      <c r="E5" s="24"/>
      <c r="F5" s="1"/>
      <c r="G5" s="1"/>
      <c r="H5" s="1"/>
      <c r="I5" s="1"/>
      <c r="J5" s="1"/>
      <c r="K5" s="1"/>
      <c r="L5" s="1"/>
      <c r="M5" s="1"/>
    </row>
    <row r="6">
      <c r="A6" s="1"/>
      <c r="B6" s="5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>
      <c r="A7" s="1"/>
      <c r="B7" s="5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>
      <c r="A8" s="1"/>
      <c r="B8" s="5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>
      <c r="A9" s="1"/>
      <c r="B9" s="5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>
      <c r="A10" s="1"/>
      <c r="B10" s="5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>
      <c r="A11" s="1"/>
      <c r="B11" s="5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>
      <c r="A12" s="1"/>
      <c r="B12" s="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>
      <c r="A13" s="1"/>
      <c r="B13" s="5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>
      <c r="A14" s="1"/>
      <c r="B14" s="5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>
      <c r="A15" s="1"/>
      <c r="B15" s="5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>
      <c r="A16" s="1"/>
      <c r="B16" s="5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>
      <c r="A17" s="1"/>
      <c r="B17" s="5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>
      <c r="A18" s="1"/>
      <c r="B18" s="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>
      <c r="A19" s="1"/>
      <c r="B19" s="5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>
      <c r="A20" s="1"/>
      <c r="B20" s="5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ht="15.75" customHeight="1">
      <c r="A21" s="1"/>
      <c r="B21" s="5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ht="15.75" customHeight="1">
      <c r="A22" s="1"/>
      <c r="B22" s="5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ht="15.75" customHeight="1">
      <c r="A23" s="1"/>
      <c r="B23" s="5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ht="15.75" customHeight="1">
      <c r="A24" s="1"/>
      <c r="B24" s="5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ht="15.75" customHeight="1">
      <c r="A25" s="1"/>
      <c r="B25" s="5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ht="15.75" customHeight="1">
      <c r="A26" s="1"/>
      <c r="B26" s="5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ht="15.75" customHeight="1">
      <c r="A27" s="1"/>
      <c r="B27" s="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ht="15.75" customHeight="1">
      <c r="A28" s="1"/>
      <c r="B28" s="5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ht="15.75" customHeight="1">
      <c r="A29" s="1"/>
      <c r="B29" s="5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ht="15.75" customHeight="1">
      <c r="A30" s="1"/>
      <c r="B30" s="5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ht="15.75" customHeight="1">
      <c r="A31" s="1"/>
      <c r="B31" s="5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ht="15.75" customHeight="1">
      <c r="A32" s="1"/>
      <c r="B32" s="5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ht="15.75" customHeight="1">
      <c r="A33" s="1"/>
      <c r="B33" s="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ht="15.75" customHeight="1">
      <c r="A34" s="1"/>
      <c r="B34" s="5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ht="15.75" customHeight="1">
      <c r="A35" s="1"/>
      <c r="B35" s="5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ht="15.75" customHeight="1">
      <c r="A36" s="1"/>
      <c r="B36" s="5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ht="15.75" customHeight="1">
      <c r="A37" s="1"/>
      <c r="B37" s="5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ht="15.75" customHeight="1">
      <c r="A38" s="1"/>
      <c r="B38" s="5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ht="15.75" customHeight="1">
      <c r="A39" s="1"/>
      <c r="B39" s="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ht="15.75" customHeight="1">
      <c r="A40" s="1"/>
      <c r="B40" s="5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ht="15.75" customHeight="1">
      <c r="A41" s="1"/>
      <c r="B41" s="5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ht="15.75" customHeight="1">
      <c r="A42" s="1"/>
      <c r="B42" s="5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ht="15.75" customHeight="1">
      <c r="A43" s="1"/>
      <c r="B43" s="5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ht="15.75" customHeight="1">
      <c r="A44" s="1"/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ht="15.75" customHeight="1">
      <c r="A45" s="1"/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ht="15.75" customHeight="1">
      <c r="A46" s="1"/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ht="15.75" customHeight="1">
      <c r="A47" s="1"/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ht="15.75" customHeight="1">
      <c r="A48" s="1"/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ht="15.75" customHeight="1">
      <c r="A49" s="1"/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ht="15.75" customHeight="1">
      <c r="A50" s="1"/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ht="15.75" customHeight="1">
      <c r="A51" s="1"/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ht="15.75" customHeight="1">
      <c r="A52" s="1"/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ht="15.75" customHeight="1">
      <c r="A53" s="1"/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ht="15.75" customHeight="1">
      <c r="A54" s="1"/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ht="15.75" customHeight="1">
      <c r="A55" s="1"/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ht="15.75" customHeight="1">
      <c r="A56" s="1"/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ht="15.75" customHeight="1">
      <c r="A57" s="1"/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ht="15.75" customHeight="1">
      <c r="A58" s="1"/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ht="15.75" customHeight="1">
      <c r="A59" s="1"/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ht="15.75" customHeight="1">
      <c r="A60" s="1"/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ht="15.75" customHeight="1">
      <c r="A61" s="1"/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ht="15.75" customHeight="1">
      <c r="A62" s="1"/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ht="15.75" customHeight="1">
      <c r="A63" s="1"/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ht="15.75" customHeight="1">
      <c r="A64" s="1"/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ht="15.75" customHeight="1">
      <c r="A65" s="1"/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ht="15.75" customHeight="1">
      <c r="A66" s="1"/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ht="15.75" customHeight="1">
      <c r="A67" s="1"/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ht="15.75" customHeight="1">
      <c r="A68" s="1"/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ht="15.75" customHeight="1">
      <c r="A69" s="1"/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ht="15.75" customHeight="1">
      <c r="A70" s="1"/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ht="15.75" customHeight="1">
      <c r="A71" s="1"/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ht="15.75" customHeight="1">
      <c r="A72" s="1"/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ht="15.75" customHeight="1">
      <c r="A73" s="1"/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ht="15.75" customHeight="1">
      <c r="A74" s="1"/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ht="15.75" customHeight="1">
      <c r="A75" s="1"/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ht="15.75" customHeight="1">
      <c r="A76" s="1"/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ht="15.75" customHeight="1">
      <c r="A77" s="1"/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ht="15.75" customHeight="1">
      <c r="A78" s="1"/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ht="15.75" customHeight="1">
      <c r="A79" s="1"/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ht="15.75" customHeight="1">
      <c r="A80" s="1"/>
      <c r="B80" s="5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ht="15.75" customHeight="1">
      <c r="A81" s="1"/>
      <c r="B81" s="5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ht="15.75" customHeight="1">
      <c r="A82" s="1"/>
      <c r="B82" s="5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ht="15.75" customHeight="1">
      <c r="A83" s="1"/>
      <c r="B83" s="5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ht="15.75" customHeight="1">
      <c r="A84" s="1"/>
      <c r="B84" s="5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ht="15.75" customHeight="1">
      <c r="A85" s="1"/>
      <c r="B85" s="5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ht="15.75" customHeight="1">
      <c r="A86" s="1"/>
      <c r="B86" s="5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ht="15.75" customHeight="1">
      <c r="A87" s="1"/>
      <c r="B87" s="5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ht="15.75" customHeight="1">
      <c r="A88" s="1"/>
      <c r="B88" s="5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ht="15.75" customHeight="1">
      <c r="A89" s="1"/>
      <c r="B89" s="5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ht="15.75" customHeight="1">
      <c r="A90" s="1"/>
      <c r="B90" s="5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ht="15.75" customHeight="1">
      <c r="A91" s="1"/>
      <c r="B91" s="5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ht="15.75" customHeight="1">
      <c r="A92" s="1"/>
      <c r="B92" s="5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ht="15.75" customHeight="1">
      <c r="A93" s="1"/>
      <c r="B93" s="5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ht="15.75" customHeight="1">
      <c r="A94" s="1"/>
      <c r="B94" s="5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ht="15.75" customHeight="1">
      <c r="A95" s="1"/>
      <c r="B95" s="5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ht="15.75" customHeight="1">
      <c r="A96" s="1"/>
      <c r="B96" s="5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ht="15.75" customHeight="1">
      <c r="A97" s="1"/>
      <c r="B97" s="5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ht="15.75" customHeight="1">
      <c r="A98" s="1"/>
      <c r="B98" s="5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ht="15.75" customHeight="1">
      <c r="A99" s="1"/>
      <c r="B99" s="5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ht="15.75" customHeight="1">
      <c r="A100" s="1"/>
      <c r="B100" s="5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</sheetData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E4E79"/>
    <pageSetUpPr/>
  </sheetPr>
  <sheetViews>
    <sheetView workbookViewId="0"/>
  </sheetViews>
  <sheetFormatPr customHeight="1" defaultColWidth="14.43" defaultRowHeight="15.0"/>
  <cols>
    <col customWidth="1" min="1" max="1" width="20.86"/>
    <col customWidth="1" min="2" max="2" width="12.0"/>
    <col customWidth="1" min="3" max="3" width="6.43"/>
    <col customWidth="1" min="4" max="13" width="11.43"/>
  </cols>
  <sheetData>
    <row r="1">
      <c r="A1" s="48" t="s">
        <v>55</v>
      </c>
      <c r="B1" s="49">
        <v>36.5</v>
      </c>
      <c r="C1" s="50" t="s">
        <v>7</v>
      </c>
      <c r="D1" s="51"/>
      <c r="E1" s="51">
        <v>37.5</v>
      </c>
      <c r="F1" s="51"/>
      <c r="G1" s="51"/>
      <c r="H1" s="51"/>
      <c r="I1" s="51"/>
      <c r="J1" s="51"/>
      <c r="K1" s="51"/>
      <c r="L1" s="51"/>
      <c r="M1" s="51"/>
    </row>
    <row r="2">
      <c r="A2" s="48" t="s">
        <v>34</v>
      </c>
      <c r="B2" s="49">
        <v>46.8</v>
      </c>
      <c r="C2" s="50" t="s">
        <v>7</v>
      </c>
      <c r="D2" s="51"/>
      <c r="E2" s="51">
        <v>69.6</v>
      </c>
      <c r="F2" s="51"/>
      <c r="G2" s="51"/>
      <c r="H2" s="51"/>
      <c r="I2" s="51"/>
      <c r="J2" s="51"/>
      <c r="K2" s="51"/>
      <c r="L2" s="51"/>
      <c r="M2" s="51"/>
    </row>
    <row r="3">
      <c r="A3" s="48" t="s">
        <v>56</v>
      </c>
      <c r="B3" s="49">
        <v>12.4</v>
      </c>
      <c r="C3" s="50"/>
      <c r="D3" s="51"/>
      <c r="E3" s="51">
        <v>8.8</v>
      </c>
      <c r="F3" s="51"/>
      <c r="G3" s="51"/>
      <c r="H3" s="51"/>
      <c r="I3" s="51"/>
      <c r="J3" s="51"/>
      <c r="K3" s="51"/>
      <c r="L3" s="51"/>
      <c r="M3" s="51"/>
    </row>
    <row r="4">
      <c r="A4" s="48" t="s">
        <v>48</v>
      </c>
      <c r="B4" s="49">
        <v>33.6</v>
      </c>
      <c r="C4" s="50"/>
      <c r="D4" s="51"/>
      <c r="E4" s="51">
        <v>20.9</v>
      </c>
      <c r="F4" s="51"/>
      <c r="G4" s="51"/>
      <c r="H4" s="51"/>
      <c r="I4" s="51"/>
      <c r="J4" s="51"/>
      <c r="K4" s="51"/>
      <c r="L4" s="51"/>
      <c r="M4" s="51"/>
    </row>
    <row r="5">
      <c r="A5" s="48" t="s">
        <v>57</v>
      </c>
      <c r="B5" s="49">
        <v>0.2</v>
      </c>
      <c r="C5" s="50"/>
      <c r="D5" s="51"/>
      <c r="E5" s="51">
        <v>0.1</v>
      </c>
      <c r="F5" s="51"/>
      <c r="G5" s="51"/>
      <c r="H5" s="51"/>
      <c r="I5" s="51"/>
      <c r="J5" s="51"/>
      <c r="K5" s="51"/>
      <c r="L5" s="51"/>
      <c r="M5" s="51"/>
    </row>
    <row r="6">
      <c r="A6" s="48" t="s">
        <v>58</v>
      </c>
      <c r="B6" s="49">
        <v>10.6</v>
      </c>
      <c r="C6" s="50"/>
      <c r="D6" s="51"/>
      <c r="E6" s="51">
        <v>8.5</v>
      </c>
      <c r="F6" s="51"/>
      <c r="G6" s="51"/>
      <c r="H6" s="51"/>
      <c r="I6" s="51"/>
      <c r="J6" s="51"/>
      <c r="K6" s="51"/>
      <c r="L6" s="51"/>
      <c r="M6" s="51"/>
    </row>
    <row r="7">
      <c r="A7" s="48" t="s">
        <v>17</v>
      </c>
      <c r="B7" s="49">
        <v>9.81</v>
      </c>
      <c r="C7" s="50"/>
      <c r="D7" s="51"/>
      <c r="E7" s="51">
        <v>9.81</v>
      </c>
      <c r="F7" s="51"/>
      <c r="G7" s="51"/>
      <c r="H7" s="51"/>
      <c r="I7" s="51"/>
      <c r="J7" s="51"/>
      <c r="K7" s="51"/>
      <c r="L7" s="51"/>
      <c r="M7" s="51"/>
    </row>
    <row r="8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</row>
    <row r="9">
      <c r="A9" s="50" t="s">
        <v>59</v>
      </c>
      <c r="B9" s="52" t="str">
        <f>B1*B7*(SIN(RADIANS(B6)))</f>
        <v>65.87</v>
      </c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</row>
    <row r="10">
      <c r="A10" s="50" t="s">
        <v>60</v>
      </c>
      <c r="B10" s="52" t="str">
        <f>COS(RADIANS(B6))*B1*B7</f>
        <v>351.95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</row>
    <row r="11">
      <c r="A11" s="50" t="s">
        <v>61</v>
      </c>
      <c r="B11" s="52" t="str">
        <f>B2*B7</f>
        <v>459.11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</row>
    <row r="12">
      <c r="A12" s="50" t="s">
        <v>39</v>
      </c>
      <c r="B12" s="52" t="str">
        <f>B5*B10</f>
        <v>70.39</v>
      </c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</row>
    <row r="13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</row>
    <row r="14">
      <c r="A14" s="53" t="s">
        <v>62</v>
      </c>
      <c r="B14" s="54" t="str">
        <f>(B11-B9-B12)</f>
        <v>322.85</v>
      </c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</row>
    <row r="15">
      <c r="A15" s="55"/>
      <c r="B15" s="51" t="str">
        <f>B1+B2</f>
        <v>83.3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</row>
    <row r="16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</row>
    <row r="17">
      <c r="A17" s="56" t="s">
        <v>8</v>
      </c>
      <c r="B17" s="57" t="str">
        <f>B14/B15</f>
        <v>3.876</v>
      </c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</row>
    <row r="18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</row>
    <row r="19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</row>
    <row r="20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</row>
    <row r="21" ht="15.75" customHeight="1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</row>
    <row r="22" ht="15.75" customHeight="1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</row>
    <row r="23" ht="15.75" customHeight="1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</row>
    <row r="24" ht="15.75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</row>
    <row r="25" ht="15.75" customHeight="1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</row>
    <row r="26" ht="15.75" customHeight="1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</row>
    <row r="27" ht="15.75" customHeight="1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</row>
    <row r="28" ht="15.75" customHeight="1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</row>
    <row r="29" ht="15.75" customHeight="1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</row>
    <row r="30" ht="15.75" customHeight="1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</row>
    <row r="31" ht="15.75" customHeight="1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</row>
    <row r="32" ht="15.75" customHeight="1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</row>
    <row r="33" ht="15.75" customHeight="1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</row>
    <row r="34" ht="15.75" customHeight="1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</row>
    <row r="35" ht="15.75" customHeight="1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</row>
    <row r="36" ht="15.75" customHeight="1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</row>
    <row r="37" ht="15.75" customHeight="1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</row>
    <row r="38" ht="15.75" customHeight="1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</row>
    <row r="39" ht="15.75" customHeight="1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</row>
    <row r="40" ht="15.75" customHeight="1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</row>
    <row r="41" ht="15.75" customHeight="1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</row>
    <row r="42" ht="15.75" customHeight="1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</row>
    <row r="43" ht="15.75" customHeight="1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</row>
    <row r="44" ht="15.75" customHeight="1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</row>
    <row r="45" ht="15.75" customHeight="1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</row>
    <row r="46" ht="15.75" customHeight="1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</row>
    <row r="47" ht="15.75" customHeight="1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</row>
    <row r="48" ht="15.75" customHeight="1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</row>
    <row r="49" ht="15.75" customHeight="1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</row>
    <row r="50" ht="15.75" customHeight="1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</row>
    <row r="51" ht="15.75" customHeight="1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</row>
    <row r="52" ht="15.75" customHeight="1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</row>
    <row r="53" ht="15.75" customHeight="1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</row>
    <row r="54" ht="15.75" customHeight="1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</row>
    <row r="55" ht="15.75" customHeight="1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</row>
    <row r="56" ht="15.75" customHeight="1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</row>
    <row r="57" ht="15.75" customHeight="1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</row>
    <row r="58" ht="15.75" customHeight="1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</row>
    <row r="59" ht="15.75" customHeight="1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</row>
    <row r="60" ht="15.75" customHeight="1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</row>
    <row r="61" ht="15.75" customHeight="1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</row>
    <row r="62" ht="15.75" customHeight="1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</row>
    <row r="63" ht="15.75" customHeight="1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</row>
    <row r="64" ht="15.75" customHeight="1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</row>
    <row r="65" ht="15.75" customHeight="1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</row>
    <row r="66" ht="15.75" customHeight="1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</row>
    <row r="67" ht="15.75" customHeight="1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</row>
    <row r="68" ht="15.75" customHeight="1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</row>
    <row r="69" ht="15.75" customHeight="1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</row>
    <row r="70" ht="15.75" customHeight="1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</row>
    <row r="71" ht="15.75" customHeight="1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</row>
    <row r="72" ht="15.75" customHeight="1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</row>
    <row r="73" ht="15.75" customHeight="1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</row>
    <row r="74" ht="15.75" customHeight="1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</row>
    <row r="75" ht="15.75" customHeight="1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</row>
    <row r="76" ht="15.75" customHeight="1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</row>
    <row r="77" ht="15.75" customHeight="1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</row>
    <row r="78" ht="15.75" customHeight="1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</row>
    <row r="79" ht="15.75" customHeight="1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</row>
    <row r="80" ht="15.75" customHeight="1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</row>
    <row r="81" ht="15.75" customHeight="1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</row>
    <row r="82" ht="15.75" customHeight="1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</row>
    <row r="83" ht="15.75" customHeight="1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</row>
    <row r="84" ht="15.75" customHeight="1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</row>
    <row r="85" ht="15.75" customHeight="1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</row>
    <row r="86" ht="15.75" customHeight="1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</row>
    <row r="87" ht="15.75" customHeight="1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</row>
    <row r="88" ht="15.75" customHeight="1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</row>
    <row r="89" ht="15.75" customHeight="1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</row>
    <row r="90" ht="15.75" customHeight="1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</row>
    <row r="91" ht="15.75" customHeight="1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</row>
    <row r="92" ht="15.75" customHeight="1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</row>
    <row r="93" ht="15.75" customHeight="1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</row>
    <row r="94" ht="15.75" customHeight="1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</row>
    <row r="95" ht="15.75" customHeight="1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</row>
    <row r="96" ht="15.75" customHeight="1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</row>
    <row r="97" ht="15.75" customHeight="1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</row>
    <row r="98" ht="15.75" customHeight="1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</row>
    <row r="99" ht="15.75" customHeight="1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</row>
    <row r="100" ht="15.75" customHeight="1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</row>
  </sheetData>
  <mergeCells count="1">
    <mergeCell ref="A14:A15"/>
  </mergeCell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/>
    <pageSetUpPr/>
  </sheetPr>
  <sheetViews>
    <sheetView workbookViewId="0"/>
  </sheetViews>
  <sheetFormatPr customHeight="1" defaultColWidth="14.43" defaultRowHeight="15.0"/>
  <cols>
    <col customWidth="1" min="1" max="1" width="16.43"/>
    <col customWidth="1" min="2" max="2" width="15.0"/>
    <col customWidth="1" min="3" max="11" width="9.14"/>
  </cols>
  <sheetData>
    <row r="1">
      <c r="A1" s="58" t="s">
        <v>63</v>
      </c>
      <c r="B1" s="59">
        <v>23.4</v>
      </c>
    </row>
    <row r="2">
      <c r="A2" s="58" t="s">
        <v>64</v>
      </c>
      <c r="B2" s="60" t="str">
        <f>SIN(RADIANS(B1))</f>
        <v>0.3971478906</v>
      </c>
    </row>
    <row r="3">
      <c r="A3" s="58"/>
      <c r="B3" s="60"/>
    </row>
    <row r="4">
      <c r="A4" s="58" t="s">
        <v>65</v>
      </c>
      <c r="B4" s="59">
        <v>47.3</v>
      </c>
    </row>
    <row r="5">
      <c r="A5" s="58" t="s">
        <v>66</v>
      </c>
      <c r="B5" s="60" t="str">
        <f>B4*9.8/2</f>
        <v>231.77</v>
      </c>
    </row>
    <row r="6">
      <c r="A6" s="58"/>
      <c r="B6" s="60"/>
    </row>
    <row r="7">
      <c r="A7" s="58" t="s">
        <v>67</v>
      </c>
      <c r="B7" s="60">
        <v>23.2</v>
      </c>
    </row>
    <row r="8">
      <c r="A8" s="58" t="s">
        <v>68</v>
      </c>
      <c r="B8" s="60" t="str">
        <f>B7*9.8</f>
        <v>227.36</v>
      </c>
    </row>
    <row r="9">
      <c r="A9" s="58"/>
      <c r="B9" s="60"/>
    </row>
    <row r="10">
      <c r="A10" s="58" t="s">
        <v>69</v>
      </c>
      <c r="B10" s="59" t="str">
        <f>(B7+B8)/B2</f>
        <v>630.8984786</v>
      </c>
    </row>
    <row r="11">
      <c r="A11" s="58" t="s">
        <v>70</v>
      </c>
      <c r="B11" s="61" t="str">
        <f> B10/1000</f>
        <v>0.6308984786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22.0"/>
    <col customWidth="1" min="2" max="2" width="13.57"/>
    <col customWidth="1" min="3" max="4" width="2.71"/>
    <col customWidth="1" min="5" max="5" width="5.0"/>
    <col customWidth="1" min="6" max="16" width="11.43"/>
  </cols>
  <sheetData>
    <row r="1">
      <c r="A1" s="50" t="s">
        <v>71</v>
      </c>
      <c r="B1" s="49">
        <v>20.0</v>
      </c>
      <c r="C1" s="50" t="s">
        <v>7</v>
      </c>
      <c r="D1" s="51"/>
      <c r="E1" s="51">
        <v>20.0</v>
      </c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</row>
    <row r="2">
      <c r="A2" s="50" t="s">
        <v>72</v>
      </c>
      <c r="B2" s="49">
        <v>32.4</v>
      </c>
      <c r="C2" s="50" t="s">
        <v>7</v>
      </c>
      <c r="D2" s="51"/>
      <c r="E2" s="51">
        <v>32.4</v>
      </c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</row>
    <row r="3">
      <c r="A3" s="50" t="s">
        <v>46</v>
      </c>
      <c r="B3" s="49">
        <v>1.8</v>
      </c>
      <c r="C3" s="50" t="s">
        <v>1</v>
      </c>
      <c r="D3" s="51"/>
      <c r="E3" s="51">
        <v>1.8</v>
      </c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>
      <c r="A4" s="50" t="s">
        <v>73</v>
      </c>
      <c r="B4" s="49">
        <v>23.9</v>
      </c>
      <c r="C4" s="50" t="s">
        <v>74</v>
      </c>
      <c r="D4" s="51"/>
      <c r="E4" s="51">
        <v>23.9</v>
      </c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</row>
    <row r="5">
      <c r="A5" s="50" t="s">
        <v>17</v>
      </c>
      <c r="B5" s="52">
        <v>9.81</v>
      </c>
      <c r="C5" s="50"/>
      <c r="D5" s="51"/>
      <c r="E5" s="51">
        <v>9.81</v>
      </c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</row>
    <row r="6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</row>
    <row r="7">
      <c r="A7" s="50" t="s">
        <v>75</v>
      </c>
      <c r="B7" s="52" t="str">
        <f>COS(RADIANS(B4))</f>
        <v>0.91</v>
      </c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</row>
    <row r="8">
      <c r="A8" s="50" t="s">
        <v>76</v>
      </c>
      <c r="B8" s="62" t="str">
        <f>SIN(RADIANS(B4))</f>
        <v>0.4051</v>
      </c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</row>
    <row r="9">
      <c r="A9" s="50" t="s">
        <v>77</v>
      </c>
      <c r="B9" s="52" t="str">
        <f>B1*B5</f>
        <v>196.20</v>
      </c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</row>
    <row r="10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</row>
    <row r="11">
      <c r="A11" s="50" t="s">
        <v>78</v>
      </c>
      <c r="B11" s="52" t="str">
        <f>B9/B8</f>
        <v>484.28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</row>
    <row r="12">
      <c r="A12" s="51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</row>
    <row r="13">
      <c r="A13" s="48" t="s">
        <v>8</v>
      </c>
      <c r="B13" s="63" t="str">
        <f>B11/9.81</f>
        <v>49.365</v>
      </c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</row>
    <row r="14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</row>
    <row r="15">
      <c r="A15" s="51"/>
      <c r="B15" s="64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</row>
    <row r="16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</row>
    <row r="17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</row>
    <row r="18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</row>
    <row r="19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</row>
    <row r="20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</row>
    <row r="21" ht="15.75" customHeight="1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</row>
    <row r="22" ht="15.75" customHeight="1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</row>
    <row r="23" ht="15.75" customHeight="1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</row>
    <row r="24" ht="15.75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</row>
    <row r="25" ht="15.75" customHeight="1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</row>
    <row r="26" ht="15.75" customHeight="1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</row>
    <row r="27" ht="15.75" customHeight="1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</row>
    <row r="28" ht="15.75" customHeight="1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</row>
    <row r="29" ht="15.75" customHeight="1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</row>
    <row r="30" ht="15.75" customHeight="1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</row>
    <row r="31" ht="15.75" customHeight="1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</row>
    <row r="32" ht="15.75" customHeight="1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</row>
    <row r="33" ht="15.75" customHeight="1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</row>
    <row r="34" ht="15.75" customHeight="1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</row>
    <row r="35" ht="15.75" customHeight="1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</row>
    <row r="36" ht="15.75" customHeight="1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</row>
    <row r="37" ht="15.75" customHeight="1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</row>
    <row r="38" ht="15.75" customHeight="1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</row>
    <row r="39" ht="15.75" customHeight="1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</row>
    <row r="40" ht="15.75" customHeight="1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</row>
    <row r="41" ht="15.75" customHeight="1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</row>
    <row r="42" ht="15.75" customHeight="1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</row>
    <row r="43" ht="15.75" customHeight="1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</row>
    <row r="44" ht="15.75" customHeight="1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</row>
    <row r="45" ht="15.75" customHeight="1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</row>
    <row r="46" ht="15.75" customHeight="1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</row>
    <row r="47" ht="15.75" customHeight="1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</row>
    <row r="48" ht="15.75" customHeight="1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</row>
    <row r="49" ht="15.75" customHeight="1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</row>
    <row r="50" ht="15.75" customHeight="1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</row>
    <row r="51" ht="15.75" customHeight="1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</row>
    <row r="52" ht="15.75" customHeight="1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</row>
    <row r="53" ht="15.75" customHeight="1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</row>
    <row r="54" ht="15.75" customHeight="1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</row>
    <row r="55" ht="15.75" customHeight="1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</row>
    <row r="56" ht="15.75" customHeight="1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</row>
    <row r="57" ht="15.75" customHeight="1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</row>
    <row r="58" ht="15.75" customHeight="1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</row>
    <row r="59" ht="15.75" customHeight="1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</row>
    <row r="60" ht="15.75" customHeight="1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</row>
    <row r="61" ht="15.75" customHeight="1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</row>
    <row r="62" ht="15.75" customHeight="1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</row>
    <row r="63" ht="15.75" customHeight="1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</row>
    <row r="64" ht="15.75" customHeight="1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</row>
    <row r="65" ht="15.75" customHeight="1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</row>
    <row r="66" ht="15.75" customHeight="1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</row>
    <row r="67" ht="15.75" customHeight="1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</row>
    <row r="68" ht="15.75" customHeight="1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</row>
    <row r="69" ht="15.75" customHeight="1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</row>
    <row r="70" ht="15.75" customHeight="1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</row>
    <row r="71" ht="15.75" customHeight="1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</row>
    <row r="72" ht="15.75" customHeight="1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</row>
    <row r="73" ht="15.75" customHeight="1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</row>
    <row r="74" ht="15.75" customHeight="1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</row>
    <row r="75" ht="15.75" customHeight="1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</row>
    <row r="76" ht="15.75" customHeight="1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</row>
    <row r="77" ht="15.75" customHeight="1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</row>
    <row r="78" ht="15.75" customHeight="1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</row>
    <row r="79" ht="15.75" customHeight="1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</row>
    <row r="80" ht="15.75" customHeight="1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</row>
    <row r="81" ht="15.75" customHeight="1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</row>
    <row r="82" ht="15.75" customHeight="1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</row>
    <row r="83" ht="15.75" customHeight="1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</row>
    <row r="84" ht="15.75" customHeight="1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</row>
    <row r="85" ht="15.75" customHeight="1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</row>
    <row r="86" ht="15.75" customHeight="1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</row>
    <row r="87" ht="15.75" customHeight="1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</row>
    <row r="88" ht="15.75" customHeight="1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</row>
    <row r="89" ht="15.75" customHeight="1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</row>
    <row r="90" ht="15.75" customHeight="1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</row>
    <row r="91" ht="15.75" customHeight="1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</row>
    <row r="92" ht="15.75" customHeight="1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</row>
    <row r="93" ht="15.75" customHeight="1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</row>
    <row r="94" ht="15.75" customHeight="1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</row>
    <row r="95" ht="15.75" customHeight="1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</row>
    <row r="96" ht="15.75" customHeight="1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</row>
    <row r="97" ht="15.75" customHeight="1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</row>
    <row r="98" ht="15.75" customHeight="1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</row>
    <row r="99" ht="15.75" customHeight="1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</row>
    <row r="100" ht="15.75" customHeight="1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</row>
  </sheetData>
  <printOptions/>
  <pageMargins bottom="0.75" footer="0.0" header="0.0" left="0.7" right="0.7" top="0.7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ScaleCrop>false</ScaleCrop>
  <HeadingPairs>
    <vt:vector baseType="variant" size="2">
      <vt:variant>
        <vt:lpstr>Hojas de cálculo</vt:lpstr>
      </vt:variant>
      <vt:variant>
        <vt:i4>13</vt:i4>
      </vt:variant>
    </vt:vector>
  </HeadingPairs>
  <TitlesOfParts>
    <vt:vector baseType="lpstr" size="13">
      <vt:lpstr>Repuesta Multiple</vt:lpstr>
      <vt:lpstr>Repuesta Multiple2</vt:lpstr>
      <vt:lpstr>Un carrusel de jardín</vt:lpstr>
      <vt:lpstr>Una rueda</vt:lpstr>
      <vt:lpstr>Un bloque de madera de</vt:lpstr>
      <vt:lpstr>La viga horizontal</vt:lpstr>
      <vt:lpstr>para el sistema</vt:lpstr>
      <vt:lpstr>Un proyectil de masa</vt:lpstr>
      <vt:lpstr>Desde la parte más alta</vt:lpstr>
      <vt:lpstr>Un cilindro con momento</vt:lpstr>
      <vt:lpstr>Para el sistema 2</vt:lpstr>
      <vt:lpstr>Lampara</vt:lpstr>
      <vt:lpstr>Una Lampara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2017-12-18T06:25:20Z</dcterms:created>
  <dc:creator>MILENA G</dc:creator>
  <cp:lastModifiedBy>Stream</cp:lastModifiedBy>
  <dcterms:modified xsi:type="dcterms:W3CDTF">2022-11-28T02:57:07Z</dcterms:modified>
</cp:coreProperties>
</file>