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flores\Desktop\SEGUIMIENTO DE AUDITORIAS\2.-SEGUIMIENTO_2016\2.-REDES ASISTENCIALES\"/>
    </mc:Choice>
  </mc:AlternateContent>
  <bookViews>
    <workbookView xWindow="0" yWindow="0" windowWidth="23970" windowHeight="9660" tabRatio="827"/>
  </bookViews>
  <sheets>
    <sheet name="Subsecretaria Redes Asistencial" sheetId="2" r:id="rId1"/>
    <sheet name="Base" sheetId="9" state="hidden" r:id="rId2"/>
    <sheet name="Hoja2" sheetId="17" state="hidden" r:id="rId3"/>
    <sheet name="Hoja5" sheetId="12" state="hidden" r:id="rId4"/>
    <sheet name="Hoja1" sheetId="8" state="hidden" r:id="rId5"/>
    <sheet name="Hoja4" sheetId="18" state="hidden" r:id="rId6"/>
    <sheet name="Indice" sheetId="6" state="hidden" r:id="rId7"/>
    <sheet name="Hoja3" sheetId="10" state="hidden" r:id="rId8"/>
    <sheet name="Estructura" sheetId="7" state="hidden" r:id="rId9"/>
    <sheet name="listas desplegables" sheetId="20" r:id="rId10"/>
  </sheets>
  <externalReferences>
    <externalReference r:id="rId11"/>
    <externalReference r:id="rId12"/>
    <externalReference r:id="rId13"/>
    <externalReference r:id="rId14"/>
    <externalReference r:id="rId15"/>
  </externalReferences>
  <definedNames>
    <definedName name="_xlnm._FilterDatabase" localSheetId="1" hidden="1">Base!$B$4:$D$165</definedName>
    <definedName name="_xlnm._FilterDatabase" localSheetId="0" hidden="1">'Subsecretaria Redes Asistencial'!$C$6:$AI$328</definedName>
    <definedName name="criticidad_micro" localSheetId="9">[1]Datos!$D$2:$D$4</definedName>
    <definedName name="criticidad_micro">[2]Datos!$D$2:$D$4</definedName>
    <definedName name="DATOS">#REF!</definedName>
    <definedName name="Estado">'[3]Lista Desplegable'!$A$2:$A$8</definedName>
    <definedName name="SUBPROCESO_OG1">[4]Datos!$F$2:$F$3</definedName>
  </definedNames>
  <calcPr calcId="152511"/>
  <pivotCaches>
    <pivotCache cacheId="0"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9" i="2" l="1"/>
  <c r="F157" i="7" l="1"/>
  <c r="C246" i="6"/>
  <c r="B246" i="6"/>
  <c r="C245" i="6"/>
  <c r="B245" i="6"/>
  <c r="C244" i="6"/>
  <c r="B244" i="6"/>
  <c r="C243" i="6"/>
  <c r="B243" i="6"/>
  <c r="C242" i="6"/>
  <c r="B242" i="6"/>
  <c r="C241" i="6"/>
  <c r="B241" i="6"/>
  <c r="C240" i="6"/>
  <c r="B240" i="6"/>
  <c r="C239" i="6"/>
  <c r="B239" i="6"/>
  <c r="C238" i="6"/>
  <c r="B238" i="6"/>
  <c r="C237" i="6"/>
  <c r="B237" i="6"/>
  <c r="C236" i="6"/>
  <c r="B236" i="6"/>
  <c r="C235" i="6"/>
  <c r="B235" i="6"/>
  <c r="C234" i="6"/>
  <c r="B234" i="6"/>
  <c r="C233" i="6"/>
  <c r="B233" i="6"/>
  <c r="C232" i="6"/>
  <c r="B232" i="6"/>
  <c r="C231" i="6"/>
  <c r="B231" i="6"/>
  <c r="C230" i="6"/>
  <c r="B230" i="6"/>
  <c r="C229" i="6"/>
  <c r="B229" i="6"/>
  <c r="C228" i="6"/>
  <c r="B228" i="6"/>
  <c r="C227" i="6"/>
  <c r="B227" i="6"/>
  <c r="C226" i="6"/>
  <c r="B226" i="6"/>
  <c r="C225" i="6"/>
  <c r="B225" i="6"/>
  <c r="C224" i="6"/>
  <c r="B224" i="6"/>
  <c r="C223" i="6"/>
  <c r="B223" i="6"/>
  <c r="C222" i="6"/>
  <c r="B222" i="6"/>
  <c r="C221" i="6"/>
  <c r="B221" i="6"/>
  <c r="C220" i="6"/>
  <c r="B220" i="6"/>
  <c r="C219" i="6"/>
  <c r="B219" i="6"/>
  <c r="C218" i="6"/>
  <c r="B218" i="6"/>
  <c r="C217" i="6"/>
  <c r="B217" i="6"/>
  <c r="C216" i="6"/>
  <c r="B216" i="6"/>
  <c r="C215" i="6"/>
  <c r="B215" i="6"/>
  <c r="C214" i="6"/>
  <c r="B214" i="6"/>
  <c r="D213" i="6"/>
  <c r="C213" i="6"/>
  <c r="B213" i="6"/>
  <c r="D33" i="6"/>
  <c r="C33" i="6"/>
  <c r="B33" i="6"/>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N14" i="6"/>
  <c r="N17" i="6" s="1"/>
  <c r="D14" i="6"/>
  <c r="C14" i="6"/>
  <c r="B14" i="6"/>
  <c r="N13" i="6"/>
  <c r="D13" i="6"/>
  <c r="C13" i="6"/>
  <c r="B13" i="6"/>
  <c r="N12" i="6"/>
  <c r="D12" i="6"/>
  <c r="C12" i="6"/>
  <c r="B12" i="6"/>
  <c r="D11" i="6"/>
  <c r="C11" i="6"/>
  <c r="B11" i="6"/>
  <c r="D10" i="6"/>
  <c r="C10" i="6"/>
  <c r="B10" i="6"/>
  <c r="N9" i="6"/>
  <c r="D9" i="6"/>
  <c r="C9" i="6"/>
  <c r="B9" i="6"/>
  <c r="D8" i="6"/>
  <c r="C8" i="6"/>
  <c r="B8" i="6"/>
  <c r="D7" i="6"/>
  <c r="B7" i="6"/>
  <c r="H15" i="12"/>
  <c r="G15" i="12"/>
  <c r="F15" i="12"/>
  <c r="E15" i="12"/>
  <c r="D15" i="12"/>
  <c r="C15" i="12"/>
  <c r="H13" i="12"/>
  <c r="G13" i="12"/>
  <c r="F13" i="12"/>
  <c r="E13" i="12"/>
  <c r="D13" i="12"/>
  <c r="C13" i="12"/>
  <c r="Y316" i="2"/>
  <c r="C316" i="2"/>
  <c r="C317" i="2" s="1"/>
  <c r="C318" i="2" s="1"/>
  <c r="C319" i="2" s="1"/>
  <c r="C320" i="2" s="1"/>
  <c r="C321" i="2" s="1"/>
  <c r="C322" i="2" s="1"/>
  <c r="C323" i="2" s="1"/>
  <c r="C324" i="2" s="1"/>
  <c r="C325" i="2" s="1"/>
  <c r="C326" i="2" s="1"/>
  <c r="C327" i="2" s="1"/>
  <c r="C328" i="2" s="1"/>
  <c r="C296" i="2"/>
  <c r="C297" i="2" s="1"/>
  <c r="C292" i="2"/>
  <c r="C293" i="2" s="1"/>
  <c r="C294" i="2" s="1"/>
  <c r="Y289" i="2"/>
  <c r="AH289" i="2" s="1"/>
  <c r="Y288" i="2"/>
  <c r="AH288" i="2" s="1"/>
  <c r="Y285" i="2"/>
  <c r="AH285" i="2" s="1"/>
  <c r="Y284" i="2"/>
  <c r="AH284" i="2" s="1"/>
  <c r="C284" i="2"/>
  <c r="C285" i="2" s="1"/>
  <c r="Y275" i="2"/>
  <c r="AH275" i="2" s="1"/>
  <c r="Y274" i="2"/>
  <c r="AH274" i="2" s="1"/>
  <c r="Y273" i="2"/>
  <c r="AH273" i="2" s="1"/>
  <c r="Y272" i="2"/>
  <c r="AH272" i="2" s="1"/>
  <c r="Y271" i="2"/>
  <c r="AH271" i="2" s="1"/>
  <c r="Y270" i="2"/>
  <c r="AH270" i="2" s="1"/>
  <c r="Y269" i="2"/>
  <c r="AH269" i="2" s="1"/>
  <c r="Y268" i="2"/>
  <c r="AH268" i="2" s="1"/>
  <c r="Y267" i="2"/>
  <c r="AH267" i="2" s="1"/>
  <c r="Y266" i="2"/>
  <c r="AH266" i="2" s="1"/>
  <c r="Y265" i="2"/>
  <c r="AH265" i="2" s="1"/>
  <c r="Y264" i="2"/>
  <c r="AH264" i="2" s="1"/>
  <c r="Y263" i="2"/>
  <c r="AH263" i="2" s="1"/>
  <c r="Y262" i="2"/>
  <c r="AH262" i="2" s="1"/>
  <c r="Y261" i="2"/>
  <c r="AH261" i="2" s="1"/>
  <c r="Y260" i="2"/>
  <c r="AH260" i="2" s="1"/>
  <c r="Y259" i="2"/>
  <c r="AH259" i="2" s="1"/>
  <c r="Y258" i="2"/>
  <c r="AH258" i="2" s="1"/>
  <c r="Y257" i="2"/>
  <c r="AH257" i="2" s="1"/>
  <c r="Y256" i="2"/>
  <c r="AH256" i="2" s="1"/>
  <c r="Y255" i="2"/>
  <c r="AH255" i="2" s="1"/>
  <c r="Y254" i="2"/>
  <c r="AH254" i="2" s="1"/>
  <c r="Y253" i="2"/>
  <c r="AH253" i="2" s="1"/>
  <c r="Y252" i="2"/>
  <c r="AH252" i="2" s="1"/>
  <c r="Y251" i="2"/>
  <c r="AH251" i="2" s="1"/>
  <c r="Y250" i="2"/>
  <c r="AH250" i="2" s="1"/>
  <c r="Y249" i="2"/>
  <c r="AH249" i="2" s="1"/>
  <c r="Y246" i="2"/>
  <c r="AH246" i="2" s="1"/>
  <c r="Y245" i="2"/>
  <c r="AH245" i="2" s="1"/>
  <c r="Y244" i="2"/>
  <c r="AH244" i="2" s="1"/>
  <c r="Y243" i="2"/>
  <c r="AH243" i="2" s="1"/>
  <c r="Y242" i="2"/>
  <c r="AH242" i="2" s="1"/>
  <c r="Y241" i="2"/>
  <c r="AH241" i="2" s="1"/>
  <c r="C241" i="2"/>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Y240" i="2"/>
  <c r="AH240" i="2" s="1"/>
  <c r="Y239" i="2"/>
  <c r="AH239" i="2" s="1"/>
  <c r="Y238" i="2"/>
  <c r="AH238" i="2" s="1"/>
  <c r="Y237" i="2"/>
  <c r="AH237" i="2" s="1"/>
  <c r="Y236" i="2"/>
  <c r="AH236" i="2" s="1"/>
  <c r="Y235" i="2"/>
  <c r="AH235" i="2" s="1"/>
  <c r="Y234" i="2"/>
  <c r="AH234" i="2" s="1"/>
  <c r="Y233" i="2"/>
  <c r="AH233" i="2" s="1"/>
  <c r="Y232" i="2"/>
  <c r="AH232" i="2" s="1"/>
  <c r="Y231" i="2"/>
  <c r="AH231" i="2" s="1"/>
  <c r="Y230" i="2"/>
  <c r="AH230" i="2" s="1"/>
  <c r="Y229" i="2"/>
  <c r="AH229" i="2" s="1"/>
  <c r="Y228" i="2"/>
  <c r="AH228" i="2" s="1"/>
  <c r="Y227" i="2"/>
  <c r="AH227" i="2" s="1"/>
  <c r="Y226" i="2"/>
  <c r="AH226" i="2" s="1"/>
  <c r="Y225" i="2"/>
  <c r="AH225" i="2" s="1"/>
  <c r="Y224" i="2"/>
  <c r="AH224" i="2" s="1"/>
  <c r="Y223" i="2"/>
  <c r="AH223" i="2" s="1"/>
  <c r="Y222" i="2"/>
  <c r="AH222" i="2" s="1"/>
  <c r="Y221" i="2"/>
  <c r="AH221" i="2" s="1"/>
  <c r="Y220" i="2"/>
  <c r="AH220" i="2" s="1"/>
  <c r="Y219" i="2"/>
  <c r="AH219" i="2" s="1"/>
  <c r="Y218" i="2"/>
  <c r="AH218" i="2" s="1"/>
  <c r="Y217" i="2"/>
  <c r="AH217" i="2" s="1"/>
  <c r="Y216" i="2"/>
  <c r="AH216" i="2" s="1"/>
  <c r="Y215" i="2"/>
  <c r="AH215" i="2" s="1"/>
  <c r="Y214" i="2"/>
  <c r="AH214" i="2" s="1"/>
  <c r="Y213" i="2"/>
  <c r="AH213" i="2" s="1"/>
  <c r="Y211" i="2"/>
  <c r="AH211" i="2" s="1"/>
  <c r="Y210" i="2"/>
  <c r="AH210" i="2" s="1"/>
  <c r="Y209" i="2"/>
  <c r="AH209" i="2" s="1"/>
  <c r="Y208" i="2"/>
  <c r="AH208" i="2" s="1"/>
  <c r="Y207" i="2"/>
  <c r="AH207" i="2" s="1"/>
  <c r="Y206" i="2"/>
  <c r="AH206" i="2" s="1"/>
  <c r="Y205" i="2"/>
  <c r="AH205" i="2" s="1"/>
  <c r="Y204" i="2"/>
  <c r="AH204" i="2" s="1"/>
  <c r="Y203" i="2"/>
  <c r="AH203" i="2" s="1"/>
  <c r="Y202" i="2"/>
  <c r="AH202" i="2" s="1"/>
  <c r="Y201" i="2"/>
  <c r="AH201" i="2" s="1"/>
  <c r="Y200" i="2"/>
  <c r="AH200" i="2" s="1"/>
  <c r="Y199" i="2"/>
  <c r="AH199" i="2" s="1"/>
  <c r="Y198" i="2"/>
  <c r="AH198" i="2" s="1"/>
  <c r="Y197" i="2"/>
  <c r="AH197" i="2" s="1"/>
  <c r="Y196" i="2"/>
  <c r="AH196" i="2" s="1"/>
  <c r="Y195" i="2"/>
  <c r="AH195" i="2" s="1"/>
  <c r="Y194" i="2"/>
  <c r="AH194" i="2" s="1"/>
  <c r="Y193" i="2"/>
  <c r="AH193" i="2" s="1"/>
  <c r="Y192" i="2"/>
  <c r="AH192" i="2" s="1"/>
  <c r="Y191" i="2"/>
  <c r="AH191" i="2" s="1"/>
  <c r="Y190" i="2"/>
  <c r="AH190" i="2" s="1"/>
  <c r="Y189" i="2"/>
  <c r="AH189" i="2" s="1"/>
  <c r="Y188" i="2"/>
  <c r="AH188" i="2" s="1"/>
  <c r="Y187" i="2"/>
  <c r="AH187" i="2" s="1"/>
  <c r="Y186" i="2"/>
  <c r="AH186" i="2" s="1"/>
  <c r="Y185" i="2"/>
  <c r="AH185" i="2" s="1"/>
  <c r="Y184" i="2"/>
  <c r="AH184" i="2" s="1"/>
  <c r="Y183" i="2"/>
  <c r="AH183" i="2" s="1"/>
  <c r="Y182" i="2"/>
  <c r="AH182" i="2" s="1"/>
  <c r="Y181" i="2"/>
  <c r="AH181" i="2" s="1"/>
  <c r="Y180" i="2"/>
  <c r="AH180" i="2" s="1"/>
  <c r="Y179" i="2"/>
  <c r="AH179" i="2" s="1"/>
  <c r="Y178" i="2"/>
  <c r="AH178" i="2" s="1"/>
  <c r="Y177" i="2"/>
  <c r="AH177" i="2" s="1"/>
  <c r="Y176" i="2"/>
  <c r="AH176" i="2" s="1"/>
  <c r="Y175" i="2"/>
  <c r="AH175" i="2" s="1"/>
  <c r="Y174" i="2"/>
  <c r="AH174" i="2" s="1"/>
  <c r="Y173" i="2"/>
  <c r="AH173" i="2" s="1"/>
  <c r="Y172" i="2"/>
  <c r="AH172" i="2" s="1"/>
  <c r="Y171" i="2"/>
  <c r="AH171" i="2" s="1"/>
  <c r="Y169" i="2"/>
  <c r="AH169" i="2" s="1"/>
  <c r="Y168" i="2"/>
  <c r="AH168" i="2" s="1"/>
  <c r="Y167" i="2"/>
  <c r="AH167" i="2" s="1"/>
  <c r="Y166" i="2"/>
  <c r="AH166" i="2" s="1"/>
  <c r="Y165" i="2"/>
  <c r="AH165" i="2" s="1"/>
  <c r="Y164" i="2"/>
  <c r="AH164" i="2" s="1"/>
  <c r="Y163" i="2"/>
  <c r="AH163" i="2" s="1"/>
  <c r="Y162" i="2"/>
  <c r="AH162" i="2" s="1"/>
  <c r="Y161" i="2"/>
  <c r="AH161" i="2" s="1"/>
  <c r="Y160" i="2"/>
  <c r="AH160" i="2" s="1"/>
  <c r="Y159" i="2"/>
  <c r="AH159" i="2" s="1"/>
  <c r="Y158" i="2"/>
  <c r="AH158" i="2" s="1"/>
  <c r="Y157" i="2"/>
  <c r="AH157" i="2" s="1"/>
  <c r="Y156" i="2"/>
  <c r="AH156" i="2" s="1"/>
  <c r="Y155" i="2"/>
  <c r="AH155" i="2" s="1"/>
  <c r="Y154" i="2"/>
  <c r="AH154" i="2" s="1"/>
  <c r="Y153" i="2"/>
  <c r="AH153" i="2" s="1"/>
  <c r="Y152" i="2"/>
  <c r="AH152" i="2" s="1"/>
  <c r="Y151" i="2"/>
  <c r="AH151" i="2" s="1"/>
  <c r="Y150" i="2"/>
  <c r="AH150" i="2" s="1"/>
  <c r="Y149" i="2"/>
  <c r="AH149" i="2" s="1"/>
  <c r="Y148" i="2"/>
  <c r="AH148" i="2" s="1"/>
  <c r="Y147" i="2"/>
  <c r="AH147" i="2" s="1"/>
  <c r="Y146" i="2"/>
  <c r="AH146" i="2" s="1"/>
  <c r="Y145" i="2"/>
  <c r="AH145" i="2" s="1"/>
  <c r="Y144" i="2"/>
  <c r="AH144" i="2" s="1"/>
  <c r="Y143" i="2"/>
  <c r="AH143" i="2" s="1"/>
  <c r="Y142" i="2"/>
  <c r="AH142" i="2" s="1"/>
  <c r="Y141" i="2"/>
  <c r="AH141" i="2" s="1"/>
  <c r="Y140" i="2"/>
  <c r="AH140" i="2" s="1"/>
  <c r="Y139" i="2"/>
  <c r="AH139" i="2" s="1"/>
  <c r="Y138" i="2"/>
  <c r="AH138" i="2" s="1"/>
  <c r="Y137" i="2"/>
  <c r="AH137" i="2" s="1"/>
  <c r="Y136" i="2"/>
  <c r="AH136" i="2" s="1"/>
  <c r="Y135" i="2"/>
  <c r="AH135" i="2" s="1"/>
  <c r="Y134" i="2"/>
  <c r="AH134" i="2" s="1"/>
  <c r="Y133" i="2"/>
  <c r="AH133" i="2" s="1"/>
  <c r="Y132" i="2"/>
  <c r="AH132" i="2" s="1"/>
  <c r="Y131" i="2"/>
  <c r="AH131" i="2" s="1"/>
  <c r="Y130" i="2"/>
  <c r="AH130" i="2" s="1"/>
  <c r="Y129" i="2"/>
  <c r="AH129" i="2" s="1"/>
  <c r="Y128" i="2"/>
  <c r="AH128" i="2" s="1"/>
  <c r="Y127" i="2"/>
  <c r="AH127" i="2" s="1"/>
  <c r="Y126" i="2"/>
  <c r="AH126" i="2" s="1"/>
  <c r="Y125" i="2"/>
  <c r="AH125" i="2" s="1"/>
  <c r="Y124" i="2"/>
  <c r="AH124" i="2" s="1"/>
  <c r="Y123" i="2"/>
  <c r="AH123" i="2" s="1"/>
  <c r="Y121" i="2"/>
  <c r="AH121" i="2" s="1"/>
  <c r="Y120" i="2"/>
  <c r="AH120" i="2" s="1"/>
  <c r="Y119" i="2"/>
  <c r="AH119" i="2" s="1"/>
  <c r="Y118" i="2"/>
  <c r="AH118" i="2" s="1"/>
  <c r="Y117" i="2"/>
  <c r="AH117" i="2" s="1"/>
  <c r="Y116" i="2"/>
  <c r="AH116" i="2" s="1"/>
  <c r="Y115" i="2"/>
  <c r="AH115" i="2" s="1"/>
  <c r="Y114" i="2"/>
  <c r="AH114" i="2" s="1"/>
  <c r="Y113" i="2"/>
  <c r="AH113" i="2" s="1"/>
  <c r="Y112" i="2"/>
  <c r="AH112" i="2" s="1"/>
  <c r="Y111" i="2"/>
  <c r="AH111" i="2" s="1"/>
  <c r="Y110" i="2"/>
  <c r="AH110" i="2" s="1"/>
  <c r="Y109" i="2"/>
  <c r="AH109" i="2" s="1"/>
  <c r="Y108" i="2"/>
  <c r="AH108" i="2" s="1"/>
  <c r="Y107" i="2"/>
  <c r="AH107" i="2" s="1"/>
  <c r="Y106" i="2"/>
  <c r="AH106" i="2" s="1"/>
  <c r="Y105" i="2"/>
  <c r="AH105" i="2" s="1"/>
  <c r="Y104" i="2"/>
  <c r="AH104" i="2" s="1"/>
  <c r="Y103" i="2"/>
  <c r="AH103" i="2" s="1"/>
  <c r="Y102" i="2"/>
  <c r="AH102" i="2" s="1"/>
  <c r="Y101" i="2"/>
  <c r="AH101" i="2" s="1"/>
  <c r="Y100" i="2"/>
  <c r="AH100" i="2" s="1"/>
  <c r="Y99" i="2"/>
  <c r="AH99" i="2" s="1"/>
  <c r="Y98" i="2"/>
  <c r="AH98" i="2" s="1"/>
  <c r="Y97" i="2"/>
  <c r="AH97" i="2" s="1"/>
  <c r="Y96" i="2"/>
  <c r="AH96" i="2" s="1"/>
  <c r="Y95" i="2"/>
  <c r="AH95" i="2" s="1"/>
  <c r="Y94" i="2"/>
  <c r="AH94" i="2" s="1"/>
  <c r="Y93" i="2"/>
  <c r="AH93" i="2" s="1"/>
  <c r="Y92" i="2"/>
  <c r="AH92" i="2" s="1"/>
  <c r="Y91" i="2"/>
  <c r="AH91" i="2" s="1"/>
  <c r="Y90" i="2"/>
  <c r="AH90" i="2" s="1"/>
  <c r="Y89" i="2"/>
  <c r="AH89" i="2" s="1"/>
  <c r="Y88" i="2"/>
  <c r="AH88" i="2" s="1"/>
  <c r="Y87" i="2"/>
  <c r="AH87" i="2" s="1"/>
  <c r="Y86" i="2"/>
  <c r="AH86" i="2" s="1"/>
  <c r="Y85" i="2"/>
  <c r="AH85" i="2" s="1"/>
  <c r="Y84" i="2"/>
  <c r="AH84" i="2" s="1"/>
  <c r="Y83" i="2"/>
  <c r="AH83" i="2" s="1"/>
  <c r="Y82" i="2"/>
  <c r="AH82" i="2" s="1"/>
  <c r="Y81" i="2"/>
  <c r="AH81" i="2" s="1"/>
  <c r="Y80" i="2"/>
  <c r="AH80" i="2" s="1"/>
  <c r="Y79" i="2"/>
  <c r="AH79" i="2" s="1"/>
  <c r="Y78" i="2"/>
  <c r="AH78" i="2" s="1"/>
  <c r="Y77" i="2"/>
  <c r="AH77" i="2" s="1"/>
  <c r="Y76" i="2"/>
  <c r="AH76" i="2" s="1"/>
  <c r="Y75" i="2"/>
  <c r="AH75" i="2" s="1"/>
  <c r="Y74" i="2"/>
  <c r="AH74" i="2" s="1"/>
  <c r="Y73" i="2"/>
  <c r="AH73" i="2" s="1"/>
  <c r="Y72" i="2"/>
  <c r="AH72" i="2" s="1"/>
  <c r="Y71" i="2"/>
  <c r="AH71" i="2" s="1"/>
  <c r="Y70" i="2"/>
  <c r="AH70" i="2" s="1"/>
  <c r="Y69" i="2"/>
  <c r="AH69" i="2" s="1"/>
  <c r="Y68" i="2"/>
  <c r="AH68" i="2" s="1"/>
  <c r="Y67" i="2"/>
  <c r="AH67" i="2" s="1"/>
  <c r="Y66" i="2"/>
  <c r="AH66" i="2" s="1"/>
  <c r="Y65" i="2"/>
  <c r="AH65" i="2" s="1"/>
  <c r="Y64" i="2"/>
  <c r="AH64" i="2" s="1"/>
  <c r="Y63" i="2"/>
  <c r="AH63" i="2" s="1"/>
  <c r="Y62" i="2"/>
  <c r="AH62" i="2" s="1"/>
  <c r="Y61" i="2"/>
  <c r="AH61" i="2" s="1"/>
  <c r="Y60" i="2"/>
  <c r="AH60" i="2" s="1"/>
  <c r="Y59" i="2"/>
  <c r="AH59" i="2" s="1"/>
  <c r="Y58" i="2"/>
  <c r="AH58" i="2" s="1"/>
  <c r="Y56" i="2"/>
  <c r="AH56" i="2" s="1"/>
  <c r="Y55" i="2"/>
  <c r="AH55" i="2" s="1"/>
  <c r="Y54" i="2"/>
  <c r="AH54" i="2" s="1"/>
  <c r="Y53" i="2"/>
  <c r="AH53" i="2" s="1"/>
  <c r="Y52" i="2"/>
  <c r="AH52" i="2" s="1"/>
  <c r="Y51" i="2"/>
  <c r="AH51" i="2" s="1"/>
  <c r="Y50" i="2"/>
  <c r="AH50" i="2" s="1"/>
  <c r="Y49" i="2"/>
  <c r="AH49" i="2" s="1"/>
  <c r="Y48" i="2"/>
  <c r="AH48" i="2" s="1"/>
  <c r="Y47" i="2"/>
  <c r="AH47" i="2" s="1"/>
  <c r="Y46" i="2"/>
  <c r="AH46" i="2" s="1"/>
  <c r="Y45" i="2"/>
  <c r="AH45" i="2" s="1"/>
  <c r="Y44" i="2"/>
  <c r="AH44" i="2" s="1"/>
  <c r="Y43" i="2"/>
  <c r="AH43" i="2" s="1"/>
  <c r="Y42" i="2"/>
  <c r="AH42" i="2" s="1"/>
  <c r="Y40" i="2"/>
  <c r="AH40" i="2" s="1"/>
  <c r="Y39" i="2"/>
  <c r="AH39" i="2" s="1"/>
  <c r="Y38" i="2"/>
  <c r="AH38" i="2" s="1"/>
  <c r="Y37" i="2"/>
  <c r="AH37" i="2" s="1"/>
  <c r="Y36" i="2"/>
  <c r="AH36" i="2" s="1"/>
  <c r="Y35" i="2"/>
  <c r="AH35" i="2" s="1"/>
  <c r="Y34" i="2"/>
  <c r="AH34" i="2" s="1"/>
  <c r="Y33" i="2"/>
  <c r="AH33" i="2" s="1"/>
  <c r="Y32" i="2"/>
  <c r="AH32" i="2" s="1"/>
  <c r="Y31" i="2"/>
  <c r="AH31" i="2" s="1"/>
  <c r="Y30" i="2"/>
  <c r="AH30" i="2" s="1"/>
  <c r="Y29" i="2"/>
  <c r="AH29" i="2" s="1"/>
  <c r="Y28" i="2"/>
  <c r="AH28" i="2" s="1"/>
  <c r="Y27" i="2"/>
  <c r="AH27" i="2" s="1"/>
  <c r="Y26" i="2"/>
  <c r="AH26" i="2" s="1"/>
  <c r="Y25" i="2"/>
  <c r="AH25" i="2" s="1"/>
  <c r="Y24" i="2"/>
  <c r="AH24" i="2" s="1"/>
  <c r="Y23" i="2"/>
  <c r="AH23" i="2" s="1"/>
  <c r="Y22" i="2"/>
  <c r="AH22" i="2" s="1"/>
  <c r="Y21" i="2"/>
  <c r="AH21" i="2" s="1"/>
  <c r="Y20" i="2"/>
  <c r="AH20" i="2" s="1"/>
  <c r="Y19" i="2"/>
  <c r="AH19" i="2" s="1"/>
  <c r="Y18" i="2"/>
  <c r="AH18" i="2" s="1"/>
  <c r="Y17" i="2"/>
  <c r="AH17" i="2" s="1"/>
  <c r="Y16" i="2"/>
  <c r="AH16" i="2" s="1"/>
  <c r="Y15" i="2"/>
  <c r="AH15" i="2" s="1"/>
  <c r="Y14" i="2"/>
  <c r="AH14" i="2" s="1"/>
  <c r="Y13" i="2"/>
  <c r="AH13" i="2" s="1"/>
  <c r="Y12" i="2"/>
  <c r="AH12" i="2" s="1"/>
  <c r="Y11" i="2"/>
  <c r="AH11" i="2" s="1"/>
  <c r="Y10" i="2"/>
  <c r="AH10" i="2" s="1"/>
  <c r="Y9" i="2"/>
  <c r="AH9" i="2" s="1"/>
  <c r="Y8" i="2"/>
  <c r="AH8" i="2" s="1"/>
  <c r="Y7" i="2"/>
  <c r="AH7" i="2" s="1"/>
  <c r="X1" i="2"/>
  <c r="Y318" i="2" l="1"/>
  <c r="Y317" i="2"/>
  <c r="N16" i="6"/>
  <c r="N18" i="6" s="1"/>
  <c r="X88" i="2"/>
  <c r="X211" i="2"/>
  <c r="X18" i="2"/>
  <c r="X143" i="2"/>
  <c r="Y304" i="2"/>
  <c r="X72" i="2"/>
  <c r="X109" i="2"/>
  <c r="Y294" i="2"/>
  <c r="AH294" i="2" s="1"/>
  <c r="X79" i="2"/>
  <c r="X200" i="2"/>
  <c r="Y297" i="2"/>
  <c r="AH297" i="2" s="1"/>
  <c r="X54" i="2"/>
  <c r="X101" i="2"/>
  <c r="X135" i="2"/>
  <c r="X20" i="2"/>
  <c r="X33" i="2"/>
  <c r="X43" i="2"/>
  <c r="X56" i="2"/>
  <c r="X76" i="2"/>
  <c r="X90" i="2"/>
  <c r="X95" i="2"/>
  <c r="X103" i="2"/>
  <c r="X137" i="2"/>
  <c r="X145" i="2"/>
  <c r="X186" i="2"/>
  <c r="X197" i="2"/>
  <c r="X202" i="2"/>
  <c r="Y292" i="2"/>
  <c r="AH292" i="2" s="1"/>
  <c r="Y295" i="2"/>
  <c r="AH295" i="2" s="1"/>
  <c r="Y298" i="2"/>
  <c r="Y308" i="2"/>
  <c r="X30" i="2"/>
  <c r="Y41" i="2"/>
  <c r="AH41" i="2" s="1"/>
  <c r="X45" i="2"/>
  <c r="X50" i="2"/>
  <c r="X59" i="2"/>
  <c r="X64" i="2"/>
  <c r="X92" i="2"/>
  <c r="X97" i="2"/>
  <c r="X105" i="2"/>
  <c r="X139" i="2"/>
  <c r="X147" i="2"/>
  <c r="Y170" i="2"/>
  <c r="AH170" i="2" s="1"/>
  <c r="X194" i="2"/>
  <c r="Y247" i="2"/>
  <c r="AH247" i="2" s="1"/>
  <c r="Y300" i="2"/>
  <c r="X47" i="2"/>
  <c r="X52" i="2"/>
  <c r="X61" i="2"/>
  <c r="X66" i="2"/>
  <c r="X86" i="2"/>
  <c r="X99" i="2"/>
  <c r="X107" i="2"/>
  <c r="Y122" i="2"/>
  <c r="AH122" i="2" s="1"/>
  <c r="X141" i="2"/>
  <c r="X149" i="2"/>
  <c r="Y302" i="2"/>
  <c r="Y313" i="2"/>
  <c r="Y306" i="2"/>
  <c r="Y310" i="2"/>
  <c r="Y315" i="2"/>
  <c r="X19" i="2"/>
  <c r="X22" i="2"/>
  <c r="X31" i="2"/>
  <c r="X46" i="2"/>
  <c r="X53" i="2"/>
  <c r="Y57" i="2"/>
  <c r="AH57" i="2" s="1"/>
  <c r="X60" i="2"/>
  <c r="X63" i="2"/>
  <c r="X67" i="2"/>
  <c r="X77" i="2"/>
  <c r="X87" i="2"/>
  <c r="X91" i="2"/>
  <c r="X94" i="2"/>
  <c r="X98" i="2"/>
  <c r="X102" i="2"/>
  <c r="X106" i="2"/>
  <c r="X110" i="2"/>
  <c r="X138" i="2"/>
  <c r="X142" i="2"/>
  <c r="X146" i="2"/>
  <c r="X150" i="2"/>
  <c r="Y212" i="2"/>
  <c r="AH212" i="2" s="1"/>
  <c r="Y248" i="2"/>
  <c r="AH248" i="2" s="1"/>
  <c r="Y276" i="2"/>
  <c r="AH276" i="2" s="1"/>
  <c r="Y278" i="2"/>
  <c r="AH278" i="2" s="1"/>
  <c r="Y280" i="2"/>
  <c r="AH280" i="2" s="1"/>
  <c r="Y282" i="2"/>
  <c r="AH282" i="2" s="1"/>
  <c r="Y287" i="2"/>
  <c r="AH287" i="2" s="1"/>
  <c r="Y291" i="2"/>
  <c r="AH291" i="2" s="1"/>
  <c r="Y299" i="2"/>
  <c r="Y303" i="2"/>
  <c r="Y307" i="2"/>
  <c r="Y311" i="2"/>
  <c r="Y314" i="2"/>
  <c r="X35" i="2"/>
  <c r="X44" i="2"/>
  <c r="X48" i="2"/>
  <c r="X51" i="2"/>
  <c r="X55" i="2"/>
  <c r="X58" i="2"/>
  <c r="X65" i="2"/>
  <c r="X75" i="2"/>
  <c r="X85" i="2"/>
  <c r="X89" i="2"/>
  <c r="X96" i="2"/>
  <c r="X100" i="2"/>
  <c r="X104" i="2"/>
  <c r="X108" i="2"/>
  <c r="X136" i="2"/>
  <c r="X140" i="2"/>
  <c r="X144" i="2"/>
  <c r="X148" i="2"/>
  <c r="X188" i="2"/>
  <c r="X195" i="2"/>
  <c r="X198" i="2"/>
  <c r="X201" i="2"/>
  <c r="X204" i="2"/>
  <c r="Y277" i="2"/>
  <c r="AH277" i="2" s="1"/>
  <c r="Y279" i="2"/>
  <c r="AH279" i="2" s="1"/>
  <c r="Y281" i="2"/>
  <c r="AH281" i="2" s="1"/>
  <c r="Y283" i="2"/>
  <c r="AH283" i="2" s="1"/>
  <c r="Y286" i="2"/>
  <c r="AH286" i="2" s="1"/>
  <c r="Y290" i="2"/>
  <c r="AH290" i="2" s="1"/>
  <c r="Y293" i="2"/>
  <c r="AH293" i="2" s="1"/>
  <c r="Y296" i="2"/>
  <c r="AH296" i="2" s="1"/>
  <c r="Y301" i="2"/>
  <c r="Y305" i="2"/>
  <c r="Y309" i="2"/>
  <c r="Y312" i="2"/>
</calcChain>
</file>

<file path=xl/comments1.xml><?xml version="1.0" encoding="utf-8"?>
<comments xmlns="http://schemas.openxmlformats.org/spreadsheetml/2006/main">
  <authors>
    <author>Pamela Andrea Reyes Perez</author>
  </authors>
  <commentList>
    <comment ref="AC15" authorId="0" shapeId="0">
      <text>
        <r>
          <rPr>
            <b/>
            <sz val="9"/>
            <color indexed="81"/>
            <rFont val="Tahoma"/>
            <family val="2"/>
          </rPr>
          <t>Pamela Andrea Reyes Perez:</t>
        </r>
        <r>
          <rPr>
            <sz val="9"/>
            <color indexed="81"/>
            <rFont val="Tahoma"/>
            <family val="2"/>
          </rPr>
          <t xml:space="preserve">
El dia 15/12/15 se realiza visita a la Encargada Técnica de las "Comisiones de Servicio Nacionales". En esta visita se pudo observar el almacenamiento de soporte de papel de las Comisiones de Servicio Nacionales e Internacionales, en un mueble con llave, ubicado en las dependencias de la Unidad de Personal. Ademas, se observa planilla Excel con la informacion de todas las Comisiones Nacionales que se realizan en la institucion, tanto de funcionarios del Minsal y funcionarios externos que realizan Comisiones de Servicio dentro del Ministerio. Esta informacion esta respaldada de manera fisica y digital.
Esta informacion se verifico con el cotejo de informacion fisica (archivador) con la Planilla Excel que maneja la Encargada de la informacion. Se tomo una muestra al azar de 20 funcionarios en Comision de Servicio, no hubo hallazgos que informar, todo se encontraba segun lo acordado en Memo B41 N°1824 del 03-11-15, en el cual se especifica a la Encargada y el compromiso de subsanar los Hallazgos informados.</t>
        </r>
      </text>
    </comment>
  </commentList>
</comments>
</file>

<file path=xl/sharedStrings.xml><?xml version="1.0" encoding="utf-8"?>
<sst xmlns="http://schemas.openxmlformats.org/spreadsheetml/2006/main" count="7449" uniqueCount="1351">
  <si>
    <t>Identificación Específica del Tema Auditado</t>
  </si>
  <si>
    <t>Hallazgos de Auditoría Contenidos en el Informe</t>
  </si>
  <si>
    <t>Subsecretaría</t>
  </si>
  <si>
    <t>Área Auditada</t>
  </si>
  <si>
    <t>Responsable</t>
  </si>
  <si>
    <t>Descripción compromiso</t>
  </si>
  <si>
    <t>Medios de Verificación</t>
  </si>
  <si>
    <t>Estado</t>
  </si>
  <si>
    <t>OBSERVACION</t>
  </si>
  <si>
    <t>Proceso</t>
  </si>
  <si>
    <t>Criticidad</t>
  </si>
  <si>
    <t>Nomenclatura</t>
  </si>
  <si>
    <t xml:space="preserve">Año </t>
  </si>
  <si>
    <t>División</t>
  </si>
  <si>
    <t>N° Informe</t>
  </si>
  <si>
    <t>Fecha Informe</t>
  </si>
  <si>
    <t xml:space="preserve">Nombre Auditor </t>
  </si>
  <si>
    <t>Descripción del Hallazgo</t>
  </si>
  <si>
    <t>Descripción recomendación</t>
  </si>
  <si>
    <t xml:space="preserve">SEGUIMIENTO AUDITOR </t>
  </si>
  <si>
    <t>Correlativo Interno</t>
  </si>
  <si>
    <t>Finalizado</t>
  </si>
  <si>
    <t>Fecha Hoy</t>
  </si>
  <si>
    <t>SRA</t>
  </si>
  <si>
    <t>DIGERA</t>
  </si>
  <si>
    <t>DAM Nº10</t>
  </si>
  <si>
    <t>UAI Nº24</t>
  </si>
  <si>
    <t>UAE Nº16</t>
  </si>
  <si>
    <t>DIVAP</t>
  </si>
  <si>
    <t>UAE Nº18</t>
  </si>
  <si>
    <t>PMG</t>
  </si>
  <si>
    <t>Evaluación al Control Interno Institucional</t>
  </si>
  <si>
    <t>Selección de Postulantes al Programa de Especialización de Dermatólogos en Hospital El Pino</t>
  </si>
  <si>
    <t>Formación de Especialistas</t>
  </si>
  <si>
    <t>Proceso de Remuneraciones a través del Sistema SIRH a nivel nacional</t>
  </si>
  <si>
    <t>Auditoría de Objetivo Ministerial al Proceso: "Formación de Especialistas"</t>
  </si>
  <si>
    <t>Uso de Campos de Formación Profesional y Técnica (CFPT) para Estudiantes de Carreras de Salud de Pre-Grado</t>
  </si>
  <si>
    <t>Servicio de Pabellones</t>
  </si>
  <si>
    <t>Auditoría revisión y análisis de bases del Repositorio Nacional de Listas de Espera RNLE</t>
  </si>
  <si>
    <t>Auditoría de Tele-Dermatología</t>
  </si>
  <si>
    <t xml:space="preserve">Documentos de garantía y pólizas de seguro por proyectos de inversión </t>
  </si>
  <si>
    <t>APS: Programa de Reforzamiento</t>
  </si>
  <si>
    <t>De las Actividades de Control:
No todas las Divisiones informan contar con la Descripción de sus principales procesos de manera escrita. Aun cuando son conocidos algunos procedimientos.</t>
  </si>
  <si>
    <t>Que la DIGEDEP, elabore, formalice y difunda,  los correspondientes Manuales de procedimientos.</t>
  </si>
  <si>
    <t xml:space="preserve">Inexistencia de un Manual de Procedimientos formalizado y difundido, que reúna en sí, las diferentes “Estrategias de Formación” así como el procedimiento de selección de postulantes y adjudicación de cupos de Especialización, para cada una de las “Estrategias de Formación” definidas. </t>
  </si>
  <si>
    <t>Elaborar formalizar y difundir un Manual de procedimientos que reúna las diferentes “Estrategias de Formación”, sus etapas, procedimiento de postulación, evaluación de antecedentes y asignación de cupos.</t>
  </si>
  <si>
    <t>Inexistencia de un Manual de Procedimientos formalizado y difundido, que reúna en sí, las diferentes “Estrategias de Formación” así como el procedimiento de selección de postulantes y adjudicación de cupos de Especialización, para cada una de las “Estrategias de Formación” definidas.</t>
  </si>
  <si>
    <t>Elaborar formalizar y difundir un Manual de procedimientos que reúna las diferentes “Estrategias de Formación”, sus etapas, procedimiento de postulación, evaluación de antecedentes y asignación de cupos</t>
  </si>
  <si>
    <t>La Unidad cuenta con Planilla Excel de registro que presenta datos desactualizados, campos incompletos e información errónea</t>
  </si>
  <si>
    <t>Diseñar una estrategia, que permita actualizar y/o mantener actualizado el registro de los profesionales que actualmente cursan programas de especialización y/o cumplen PAO.</t>
  </si>
  <si>
    <t>No se tuvo a la vista un registro en el Nivel Central que contemple información, de los procesos de selección utilizados para la selección de los profesionales que cursan Programas de Formación asociados a las Estrategias: “APS 9 años”, “FORDIR” y “Programa Especial”</t>
  </si>
  <si>
    <t>Definir una metodología que permita tomar conocimiento a la Unidad, del proceso de selección utilizado por la Universidad o el Servicio de Salud según corresponda, que permita asegurar su objetividad, imparcialidad y apego a la normativa vigente</t>
  </si>
  <si>
    <t>Se observan 163 profesionales incorporados en Planilla de registro que mantienen la Unidad de Destinación y Becas, que no cuentan con documentación de respaldo que acredite su participación en alguno de los concursos evaluados, según lo informado, corresponden a casos “Autofinanciados” o “Captados”. Modalidad informal que no dispone de procedimiento homogéneo ni de directrices del Nivel Central</t>
  </si>
  <si>
    <t>Instruir a los Servicios de Salud la improcedencia de este mecanismo de selección, no normado (captados)</t>
  </si>
  <si>
    <t xml:space="preserve">Aun cuando la normativa y las Bases de Selección de los concursos evaluados establecen las sanciones y plazos para las “Renuncias” a las respectivas Becas, no se ha instruido por parte del Nivel Central a los Servicios de Salud, su comunicación a la Unidad de Destinación y Becas, lo que conlleva potenciales riesgos de ineficiencia en el uso de los recursos. </t>
  </si>
  <si>
    <t>Instruir a los Servicios de Salud, el dar aviso al Nivel Central de las renuncias a las becas que se produzcan</t>
  </si>
  <si>
    <t>La Unidad de Destinación y Becas no mantiene un registro consolidado con los Convenios que regulan la relación entre el Servicio de Salud y el Centro Formador, sólo mantiene respaldo de los Convenios asociados a la Estrategia EDF</t>
  </si>
  <si>
    <t>Elaborar un registro que contenga los convenios suscritos por los Servicios de Salud con los Centros Formadores, con la finalidad de tomar conocimiento de las condiciones establecidas en éstos</t>
  </si>
  <si>
    <t>La Unidad de Destinación y Becas no dispone de un registro consolidado de las cauciones o garantías presentadas por los profesionales en formación, en consideración a que estas debieran ser resguardadas en cada Servicio de Salud</t>
  </si>
  <si>
    <t>Solicitar a los Servicios de Salud copias de las cauciones/garantías firmadas por los profesionales que cursan programas de especialización y/o PAO, con la finalidad de asegurarse que el 100% de éstos cuenten con ella, manteniendo un registro de control central actualizado e íntegro</t>
  </si>
  <si>
    <t>Inexistencia de un mecanismo de control orientado al manejo de los recursos destinados y distribuidos a los Servicios de Salud para la Formación de Especialistas</t>
  </si>
  <si>
    <t>Definir un mecanismo para el control del presupuesto destinado a Formación de Especialistas</t>
  </si>
  <si>
    <t>Debilidad importante del sistema de información SIRH, por cuanto el sistema permite eventualmente el pago de remuneraciones (sin un control por oposición de funciones) directamente desde el módulo de remuneraciones.</t>
  </si>
  <si>
    <t xml:space="preserve">La DIGEDEP deberá considerar en la nueva licitación de plataforma, requisitos asociados a la presencia en el nuevo software de un control obligatorio por oposición de funciones (no cancelar remuneraciones sin el registro en el sistema de un contrato asociado) </t>
  </si>
  <si>
    <t>Inexistencia de un control de contratos a nivel nacional que cumpla una función preventiva y evite la generación de contrataciones incompatibles a los Servicios y establecimientos de salud a nivel nacional (Criticidad Alta).</t>
  </si>
  <si>
    <t>La DIGEDEP deberá generar un control de contratos a nivel nacional que evite y alerte preventivamente y oportunamente la existencia de contrataciones incompatibles.</t>
  </si>
  <si>
    <t>Módulo de hoja de vida no dispone de toda la información necesaria que permita realizar un control de incompatibilidad de contratos (Criticidad Alta).</t>
  </si>
  <si>
    <t xml:space="preserve">La DIGEDEP deberá evaluar la necesidad de generar en el sistema SIRH, la generación de una hoja de vida a nivel nacional, la cual contenga la información contractual actualizada de cada funcionario de Sistema.  </t>
  </si>
  <si>
    <t xml:space="preserve"> Elaborar, formalizar, actualizar en los casos que proceda y difundir un Manual de Procedimientos que reúna las diferentes “Estrategias de Formación”, sus etapas, procedimiento de postulación, evaluación de antecedentes, asignación de cupos (Programa FORDIR), incorporación de lineamientos para las etapa de ejecución y PAO.</t>
  </si>
  <si>
    <t>De las 5 Direcciones de Servicios de Salud que declararon tener manual o procedimiento para el proceso de formación de especialistas, 3 de ellos informan que éste No se encuentra formalizado por Resolución, y que tiene una vigencia mayor a 5 años. lo que contraviene en lo dispuesto en los árticulos Nº 3 y 8 de la Ley Nº 19.880, que “Establece Bases de los Procedimientos Administrativos que Rigen los Actos de los Órganos de la Administración de la Administración del Estado”.</t>
  </si>
  <si>
    <t xml:space="preserve">En cuanto a la existencia de un responsable o encargado del proceso de formación de especialistas, se observa que del total de los Servicios de Salud evaluados (29), 5 Direcciones de Servicios de Salud declaran No contar con este profesional, lo que equivale a un 17%. </t>
  </si>
  <si>
    <t xml:space="preserve">De los 24 SS que informaron contar con un profesional a cargo del proceso auditado, 14 de ellos equivalente al 58%, declara que No existe un documento que describa las funciones asignadas como profesional responsable. </t>
  </si>
  <si>
    <t>Instruir desde el Nivel Central, las funciones que le compete realizar al profesional encargado de la función.</t>
  </si>
  <si>
    <t>Definir y difundir a los Servicios de Salud una metodología para seleccionar a los postulantes a las becas de formación, en los casos y programas que sean de competencia a los Servicios de Salud, a fin de transparentar los procesos que permita asegurar su objetividad, imparcialidad y apego a la normativa vigente.</t>
  </si>
  <si>
    <t>Llevar un control desde el Nivel Central de estos procesos de selección y adjudicación de becas.</t>
  </si>
  <si>
    <t>Un 34% de los casos (13 de 38 casos de la muestra del Programa de Becas Especiales), declara que No utilizó un proceso de selección y un 10% (4 de los 38 casos) declararon no contar con un convenio suscrito entre el Servicio de Salud y/o Hospital y el Centro Formador que imparte la beca.</t>
  </si>
  <si>
    <t>Instruir a los Servicios de Salud que deberán formalizar a través de convenios la beca respectiva</t>
  </si>
  <si>
    <t xml:space="preserve"> Instruir a los Servicios de Salud, el dar aviso al Nivel Central de las renuncias a las becas que se produzcan, a fin de dar orden de hacer efectiva garantías en caso que estas procedan y actualizar los registros correspondientes.</t>
  </si>
  <si>
    <t>Solicitar a los Servicios de Salud, un informe de seguimiento del cobro de las garantías para los profesionales que reportaron no cumplir las obligaciones de su beca.</t>
  </si>
  <si>
    <t xml:space="preserve">En cuanto a verificar si el pago mensual percibido por el becario se realiza contra informe o documento de cumplimiento, de los 713 casos que se les canceló un estipendio mensual, 495 casos (69%) reportan que este se realiza Sin contar con esta información. </t>
  </si>
  <si>
    <t>Dar instrucciones para el procedimiento de pago de remuneraciones para los profesionales en período de formación y período asistencial obligatorio, de acuerdo a la normativa vigente en la materia y por cada Programa de Formación.</t>
  </si>
  <si>
    <t xml:space="preserve"> En relación a los 52 casos reportados por los Servicios de Salud como incumplimiento de la beca, se reportó que a 6 de ellos (11%) se les continúo pagando estipendio mensual, correspondientes a los Servicios de Salud: Metropolitano Oriente (1caso), Arauco (1 caso), Chiloé (2 casos), Bío-Bío (1 caso) y Talcahuano (1 caso).</t>
  </si>
  <si>
    <t xml:space="preserve">Dar lineamientos a los Servicios de Salud que reportaron los 6 casos que se les continuó cancelando el estipendio mensual, aún cuando habían incumplido o renunciado a la ejecución de la beca, a fin de que los Servicios de Salud realicen las gestiones pertinentes para el reintegro de los recursos, en caso que no se haya comenzado con este proceso. 
La División de Gestión y Desarrollo de las Personas, deberá preparar un Oficio de la Subsecretaría de Redes Asistenciales a las Direcciones de los Servicios de Salud, instruyendo el inicio de  un proceso administrativo para evaluar las eventuales responsabilidades y cuantificar el monto de pagos de estipendios que no correspondía su cancelación.  </t>
  </si>
  <si>
    <t xml:space="preserve">De los 227 becados que se reporta que cuentan con garantía, 4 de ellos (2%) informa que esta No se encuentra vigente. </t>
  </si>
  <si>
    <t>Solicitar a los Servicios de Salud copias de las cauciones/garantías firmadas por los profesionales que cursan programas de especialización y/o PAO, con la finalidad de asegurar que el 100% de éstos cuenten con ella, manteniendo un registro de control central actualizado e íntegro.</t>
  </si>
  <si>
    <t>Solicitar a los Servicios de Salud, un informe de seguimiento del cobro de las garantías para los profesionales que reportaron no cumplir su Período Asistencial Obligatorio.</t>
  </si>
  <si>
    <t xml:space="preserve">De los 13 casos reportados en calidad de funcionarios en el Programa Becado Primario, se informa que el 38% equivalente a 5 casos no se tuvo evidencia en el Servicio de Salud de algún documento que garantice el cumplimiento de las obligaciones de la beca. </t>
  </si>
  <si>
    <t xml:space="preserve">Un 67% (2 casos) de los 3 casos Becado Primario que se reportan que no se cumple el período asistencial obligatorio, no se les hizo efectiva la garantía y/o esta se encuentra en consulta jurídica. </t>
  </si>
  <si>
    <t xml:space="preserve">En un 16% de los establecimientos (10 de 61), no se cuenta con un registro actualizado de los convenios asistencial-docentes. </t>
  </si>
  <si>
    <t>Instruir a los  Servicios de Salud y establecimientos la actualización de registros de convenios vigentes, en especial en los 10 establecimientos que informaron no tenerlo.</t>
  </si>
  <si>
    <t>En un 15% de los establecimientos se encuentran presentes alumnos, sin que el establecimiento mantenga un convenio formalizado con el Centro Formador de esos alumnos.</t>
  </si>
  <si>
    <t>La Subsecretaría de Redes Asistenciales, a través de la División de Gestión de Desarrollo de las Personas (DIGEDEP), deberá instruir a los Servicios de Salud, que se regularice la situación de los  9 establecimientos y 35 centros formadores,  en relación al uso de campos clínicos, ya que se encuentran con alumnos en los establecimientos, sin tener un convenio.</t>
  </si>
  <si>
    <t xml:space="preserve">El 5% de los establecimientos (3 de 61) no tienen definida su capacidad formadora y el 69% de los establecimientos que la tienen, no está formalizada por el Director de Servicio de Salud. 
</t>
  </si>
  <si>
    <t>La Subsecretaría de Redes Asistenciales, a través de la División de Gestión de las personas (DIGEDEP), deberá instruir a los Servicios de Salud dar cumplimiento oportuno e íntegro al Decreto Exento Nº 254, reforzando para este acápite, respecto de la definición de la capacidad formadora en los establecimientos y Servicios de Salud que no cuentan con ésta, formalizada a través de un acto administrativo.</t>
  </si>
  <si>
    <t xml:space="preserve">El 70% (43 de 61) de los establecimientos refiere no contar con documento de metodología emanado por Nivel Central para el cálculo de los mayores costos. </t>
  </si>
  <si>
    <t xml:space="preserve">La Subsecretaría de Redes Asistenciales, a través de la División de Gestión de las personas (DIGEDEP), deberá instruir a los Servicios de Salud sobre la aplicación de la metodología referida al cálculo de los mayores costos, verificando que el Documento para el Cálculo de los Mayores Costos lo reciban los encargados de la RAD (Relación Asistencial Docente) del Servicio de Salud y hospitales. 
</t>
  </si>
  <si>
    <t xml:space="preserve">El 79% (48 de 61) de los establecimientos refiere que no existe plan de desarrollo estratégico o plan de  desarrollo. </t>
  </si>
  <si>
    <t>La Subsecretaría de Redes Asistenciales, a través de la División de Gestión de las personas (DIGEDEP), deberá instruir a los Servicios de Salud sobre la elaboración del plan estratégico de los Servicios de Salud.</t>
  </si>
  <si>
    <t>Del 22% (13 de 59) de los convenios que se informaron con bases técnicas, éstas no se encontraban validadas por el MINSAL.</t>
  </si>
  <si>
    <t>La Subsecretaría de Redes Asistenciales, a través de la División de Gestión de las personas (DIGEDEP), deberá instruir a los Servicios de Salud sobre contar con Bases técnicas, previas a la suscripción del convenio, las cuales deben ser validadas por MINSAL</t>
  </si>
  <si>
    <t>• El 17% (10 de 59) de los convenios (con bases técnicas) no se encuentran formalizados por el Director de Servicio y/o del establecimiento.</t>
  </si>
  <si>
    <t>La Subsecretaría de Redes Asistenciales, a través de la División de Gestión de las personas (DIGEDEP), deberá instruir a los Servicios de Salud sobre el envío de la Resolución del Director de Servicio de Salud, formalizando las bases técnicas de los establecimientos de su red.</t>
  </si>
  <si>
    <t xml:space="preserve">El 88% (414 de 473) de  los convenios informados no contó con bases técnicas previo a la suscripción del convenio. </t>
  </si>
  <si>
    <t>La Subsecretaría de Redes Asistenciales, a través de la División de Gestión de las personas (DIGEDEP), deberá instruir a los Servicios de Salud dar cumplimiento oportuno e íntegro al Decreto Exento Nº 254, reforzando: Contar con Bases técnicas, previas a la suscripción del convenio, las cuales deben ser validadas por MINSAL.</t>
  </si>
  <si>
    <t xml:space="preserve">Un 78% (370 de 473) de los convenios, no surgió de un “Proceso de asignación de CFPT”. </t>
  </si>
  <si>
    <t>La Subsecretaría de Redes Asistenciales, a través de la División de Gestión de las personas (DIGEDEP), deberá instruir a los Servicios de Salud dar cumplimiento oportuno e íntegro al Decreto Exento Nº 254, reforzando el cumplimiento del Proceso de Asignación del Campo de Formación Profesional y Técnico, de acuerdo a la normativa vigente.</t>
  </si>
  <si>
    <t xml:space="preserve">En un 69% de los convenios informados, no se definen los cupos y los Servicios Clínicos y/o de Apoyo que el Establecimiento pone a disposición del Centro Formador, para cada carrera de Pre-Grado. </t>
  </si>
  <si>
    <t xml:space="preserve">La Subsecretaría de Redes Asistenciales, a través de la División de Gestión de Desarrollo de las Personas (DIGEDEP), deberá instruir a los Servicios de Salud, que se realicen los convenios guiándose por normativa vigente, especialmente Decreto Exento Nº 254 y resolución 462 de la Subse. de Redes, en donde se señalan claramente los contenidos que deben estar presentes en los convenios asistencial-docentes. </t>
  </si>
  <si>
    <t>No establecen la instancia de COLDAS (Comisión Local Docente Asistencial) a nivel de Servicio de Salud (40% de los convenios), para la coordinación, organización y evaluación de las actividades asistenciales-docentes propias de la Red (Criticidad Alta)</t>
  </si>
  <si>
    <t xml:space="preserve">En un 56% de los convenios (265 de 473), no se considera académicos para la supervisión de los estudiantes con registro en la Superintendencia de Salud. </t>
  </si>
  <si>
    <t>En un 49% de los convenios, no se consideran los mayores costos por el uso de los servicios clínicos y de apoyo.</t>
  </si>
  <si>
    <t>En un 14%, los convenios  no consideran retribuciones por el uso de los servicios clínicos y de apoyo</t>
  </si>
  <si>
    <t>Existe un 33% de establecimientos hospitalarios que no recibe compensación por los mayores costos que implica la práctica de los estudiantes</t>
  </si>
  <si>
    <t xml:space="preserve">Hay un 21% de establecimientos Hospitalarios (13 de 61) que no cuentan con respaldo documental de las retribuciones entregadas por el Centro Formador. </t>
  </si>
  <si>
    <t xml:space="preserve">Un 25% de los establecimientos, no cuenta con documento de distribución de alumnos por carrera en los Servicios Clínicos previo al inicio de práctica académica. </t>
  </si>
  <si>
    <t>·La Subsecretaría de Redes Asistenciales, a través de la División de Gestión de las personas (DIGEDEP), deberá instruir respecto del cumplimiento de las 2 medidas anteriores, más la asignación clara de las funciones del coordinador de la RAD, se cumple en gran medida con el control de los convenios y los Centros Formadores y el cumplimiento de la normativa vigente</t>
  </si>
  <si>
    <t>En 17 de los 61 establecimientos, refieren no tener conformado el COLDAS (Comisión Local Docente-Asistencial), instancia asesora de coordinación local para el adecuado desarrollo y articulación de la actividad docente que se realiza dentro de los establecimientos.</t>
  </si>
  <si>
    <t>La Subsecretaría de Redes Asistenciales, a través de la División de Gestión de Redes Asistenciales (DIGERA), deberá solicitar a todos los establecimientos de salud que cuente con un convenio asistencial-docente, la obligatoriedad de conformar la Comisión Local Docente-Asistencial, según lo estipula el Decreto Exento N°254. La cual deberá reunirse en forma periódica y contar con las actas respectivas de cada reunión, para respaldar las decisiones que surjan de esta instancia asesora de coordinación, indispensable para el adecuado desarrollo y articulación de la actividad docente que se realiza dentro de los respectivos Servicios y establecimientos de salud.</t>
  </si>
  <si>
    <t>Existe un 73% de los establecimientos (32 de 44, en que está conformado el COLDAS), que no cuenta con documento en que quede establecido la periodicidad de las reuniones del COLDAS.</t>
  </si>
  <si>
    <t>De los establecimientos en que está constituido el COLDAS, un 48% (21 de 44) no cuenta con actas que den cuenta de los temas y acuerdos tomados en las reuniones del COLDAS.</t>
  </si>
  <si>
    <t>En el 45% de los establecimientos (25 de 56 hospitales), no cuenta con un proceso de coordinación entre la gestión de lista de espera quirúrgica y la programación de los pacientes a intervenir.</t>
  </si>
  <si>
    <t>Implementar en los establecimientos de salud que no exista, el proceso de coordinación entre la gestión de la resolución de lista de espera de pacientes quirúrgicos y la programación de los pacientes a intervenir.</t>
  </si>
  <si>
    <t>En el 55% de los establecimientos (31 de 56 hospitales), el Servicio de Pabellón, no tiene un proceso quirúrgico definido según modelamiento del Ministerio de Salud.</t>
  </si>
  <si>
    <t>Fortalecer la implementación del Proceso Quirúrgico, según modelamiento del Ministerio de Salud, en aquellos hospitales que aún no lo han incorporado.</t>
  </si>
  <si>
    <t>En el 50% de los establecimientos (28 de 56 hospitales), que tiene el proceso quirúrgico implementado en el Servicio de Pabellón, no describe todas las actividades que se desarrollan según las etapas de una intervención quirúrgica, definidos en los lineamientos establecidos por el Ministerio de Salud.</t>
  </si>
  <si>
    <t>Revisar y actualizar el proceso quirúrgico implementado en algunos hospitales, en base a los lineamientos establecidos por el Ministerio de Salud.</t>
  </si>
  <si>
    <t>En el 45% de los establecimiento (25 de 56 hospitales), tienen un total de 117 prestadores individuales, que pertenecen al estamento Técnicos de Enfermería, que tienen pendiente sus certificación en la Superintendencia de Salud.</t>
  </si>
  <si>
    <t>Promover a nivel de los Establecimientos Hospitalarios, la pertinencia de contar con funcionarios que otorguen atención de salud, acreditados por la Superintendencia de Salud, conforme a la normativa existente a nivel país.</t>
  </si>
  <si>
    <t>En el 45% de los establecimientos (25 de 56 hospitales), no tenían en la totalidad de sus fichas clínicas, el registro del Consentimiento informado.</t>
  </si>
  <si>
    <t>Los Establecimientos deben dar cumplimiento a los estándares solicitados en la Acreditación en Calidad, normado por Decreto Supremo N°15/2007, evaluados en la pauta de cotejo de atención cerrado; por tanto deben exigir que en las fichas clínicas, queden los registros de los ámbitos que se miden a través de las diferentes documentaciones revisada, sobre todo si estos Prestadores son los que resuelven la patologías GES, reguladas en la Ley N° 19.966.</t>
  </si>
  <si>
    <t>En el 46% de los establecimientos (26 de 56 hospitales), no tenían en la totalidad de sus fichas clínicas, la evaluación pre anestésica.</t>
  </si>
  <si>
    <t>En el 45% de los establecimientos (25 de 56 hospitales), no tenían en la totalidad de las fichas clínicas el registro de las pausas de seguridad, que se aplica en un proceso quirúrgico.</t>
  </si>
  <si>
    <t xml:space="preserve">Existencia de un bajo número de registros inconsistentes (RUT con registros en blanco o inconsistentes (72 registros con 0,001% de la base maestra de pacientes)) y RUT duplicados (80 registros con un 0,002% de la base maestra de pacientes) en bases de datos del RNLE. </t>
  </si>
  <si>
    <t>Se sugiere que la División de Gestión de Redes Asistenciales, genere las instancias necesarias para efectuar una normalización de los datos y registros incluidos en el RNLE</t>
  </si>
  <si>
    <t>Existencias de registros con RUT no coincidente con Base de datos de Registro Civil (14.576 registros en Lista de Espera Abierta con un 0,8% de dicha base).</t>
  </si>
  <si>
    <t>Se sugiere que la División de Gestión de Redes Asistenciales, genere las instancias necesarias para efectuar una normalización de los datos y registros incluidos en el RNLE.</t>
  </si>
  <si>
    <t>Existencias de registros con RUT no coincidente con Base de datos de Registro Civil (3.753 casos en Lista de Espera Abierta (0,2% de dicha base), los que se componen de 3.176 RUT duplicados y 577 RUT distintos entre RNLE y RC) .</t>
  </si>
  <si>
    <t xml:space="preserve">El asesor técnico quien realiza acciones como gestor y encargado de la Unidad de Tele-medicina, se encuentra contratado bajo la modalidad de Honorarios a Suma Alzada, no siéndole aplicable las disposiciones consignadas en el Estatuto Administrativo respectivamente. </t>
  </si>
  <si>
    <t xml:space="preserve">Que las decisiones e instrucciones administrativas adoptadas sean canalizadas a través de la Jefa de la División de Gestión de Redes Asistenciales.  </t>
  </si>
  <si>
    <t>Es relevante indicar que la Unidad de Tele-medicina no cuenta con un documento formal, que ilustre sobre la estructura y funcionamiento, pudiendo estar oficializado a través de un Manual de Procedimiento y Funcionamiento</t>
  </si>
  <si>
    <t>Elaborar, formalizar y difundir Manual de Procedimiento de la Unidad.</t>
  </si>
  <si>
    <t>Otro punto observable, dice relación con la ausencia de la Resolución que aprueba el documento normativo referente a las “Orientaciones Técnico Administrativas en Tele-dermatología”, no adoptando lo establecido en el art. 3º de la Ley 19.880, (Ley  Base de los Procedimiento Administrativos que rigen los actos de los Órganos de la Administración del Estado), relativo a las decisiones escritas que la administración exprese por medio de actos administrativos, tomando la forma de decretos supremos y resoluciones.</t>
  </si>
  <si>
    <t>Gestionar la tramitación vía resolución del documento denominado “Orientaciones Técnicas Administrativas 2014”, para ser distribuido posteriormente a los Directores de Servicios de Salud y Establecimientos respectivos.</t>
  </si>
  <si>
    <t>No es posible establecer el impacto que ha tenido la estrategia en relación a la Lista de Espera por consultas dermatológicas No GES, al no haber sido considerado la Tele-medicina como una causal de egreso del Repositorio Nacional de Lista de Espera (RNLE), sólo hasta después del mes de octubre del año 2014.</t>
  </si>
  <si>
    <t>Continuar con el monitoreo de registro relativo a la causal de egreso Nº17 y de esta manera objetivar los reales impactos en la lista de espera en dicha especialidad.</t>
  </si>
  <si>
    <t>No se logra vincular la relación o consistencia que debiera existir entre la programación anual de atenciones Tele-dermatológicas, con el Nº de pacientes en lista de espera</t>
  </si>
  <si>
    <t>Vincular cuantitativamente la cantidad de pacientes en espera para atención dermatológica con la meta que se acuerde para Tele-dermatología con los Servicios de Salud.</t>
  </si>
  <si>
    <t>Bajo nivel de cumplimiento de las metas de atención Tele-dermatológicas fijadas para el año 2013, en especial en los Servicios de Salud Central, Aysén, Chiloé, Valdivia, Antofagasta y Atacama  presentan avances entre 0 a 10%</t>
  </si>
  <si>
    <t>Que la División de Gestión de la Red Asistencial, instruya a los Servicios de Salud, a que estos analicen la información histórica y comprometan una meta realizable, que dé cuenta de los avances, monitoreándola periódicamente.</t>
  </si>
  <si>
    <t xml:space="preserve">Bajo nivel de avance de las metas al mes de octubre en las atenciones de Tele-dermatología para el año 2014, en especial el Servicios de Salud Araucanía Norte y Sur, Aysén, Chiloé, Valdivia, Antofagasta, Coquimbo, Biobío, Osorno Metropolitano Norte y Sur Oriente, quienes presentan avances entre un 0 al 10%. </t>
  </si>
  <si>
    <t>No fueron aplicadas las deducciones de recursos económicos, por bajo cumplimiento de atenciones Tele-dermatológicas, como tampoco se compensó con una mejora económica aquellos establecimientos con un positivo resultado, esto a raíz de lo resuelto por la autoridad de manera excepcional de no aplicar las respectivas reliquidaciones, según las Resoluciones Nº1079 del 21/11/2013 y Nº1138 del 10/11/2014</t>
  </si>
  <si>
    <t xml:space="preserve">Establecer mecanismos de monitoreo y control periódico sobre los Servicios de Salud, que permitan prevenir a la autoridad ante eventuales causas de no cumplimiento, evidenciando las evaluaciones respectivas.
</t>
  </si>
  <si>
    <t>No se encuentra incorporado en el SIDRA (Sistema de la Información de la Red Asistencial) la estrategia de Tele-medicina</t>
  </si>
  <si>
    <t>Priorizar el traspaso de la plataforma de Tele-dermatología a SIDRA, para agilizar la herramienta de referencia y contra referencia.</t>
  </si>
  <si>
    <t>Para establecer la producción final Tele-dermatológica, la Unidad estructura la información de acuerdo a los datos extraídos desde la plataforma www.teledermatologia.redsalud.gov.cl., no considerando como parte vinculante del análisis la información que proporcional el REM, teniendo en consideración, que para efectuar el cálculo del indicador señalado en el “Programa de Resolutividad de Atención Primaria”, el numerador se construirá del dato obtenido del Registro Estadístico Mensual</t>
  </si>
  <si>
    <t xml:space="preserve">Coordinar con los entidades relacionadas referente a la extracción del dato que conforma el denominador de la fórmula de cálculo del indicar, a fin de obtener una información correcta y uniforme </t>
  </si>
  <si>
    <t>Los Servicios de Salud Talcahuano y Araucanía Sur, informan la existencia de boletas de garantía por canje de retenciones, mecanismo no dispuesto en las bases de licitación.</t>
  </si>
  <si>
    <t>La División de Inversiones a través de la Subsecretaría de Redes Asistenciales, deberá solicitar a los Servicios de Salud Talcahuano y Araucanía Surque inicien procesos disciplinarios a fin de determinar presuntas responsabilidades administrativas en la entrega de las retenciones.</t>
  </si>
  <si>
    <t>En 112 (26%) de los 430 programas, no envió informe de gastos al Servicio de Salud respectivo de parte del Organismo receptor de los fondos. (Criticidad Alta).</t>
  </si>
  <si>
    <t>La DIVAP a través de la Subsecretaria de Redes Asistenciales, deberá orientar a los Servicios de Salud, sobre iImplementar medidas de control, tales como visaciones del área técnica y financiera en las rendiciones entregadas por los Establecimientos o Municipios ejecutores</t>
  </si>
  <si>
    <t>De los 2.255 informes de gastos, en 1.579 (70%) no tenían visación del responsable del área técnica y en 1.051 (47%) no tenían visación del área financiera (Criticidad Alta</t>
  </si>
  <si>
    <t>La DIVAP a través de la Subsecretaria de Redes Asistenciales, deberá orientar a los Servicios de Salud, sobre implementar medidas de control, tales como visaciones del área técnica y financiera en las rendiciones entregadas por los Establecimientos o Municipios ejecutores.</t>
  </si>
  <si>
    <t>La DIVAP, a través de la Subsecretaria de Redes Asistenciales, instruya a los Servicios de Salud, con el objeto de dar cumplimiento a que los Referentes Técnicos de los programas de Reforzamiento de APS, implementen planes de monitoreo en que se consideren visitas a terreno en forma sistemática</t>
  </si>
  <si>
    <t>Jefa de División de Gestión y Desarrollo de las Personas</t>
  </si>
  <si>
    <t>Jefe Depto de Formación y Desarrollo de RRHH</t>
  </si>
  <si>
    <t>Jefe Depto de Planificación</t>
  </si>
  <si>
    <t>Jefe Departamento de Formación y Becas</t>
  </si>
  <si>
    <t>Jefa Unidad de Destinación y Becas</t>
  </si>
  <si>
    <t>Jefe del Depto. De Calidad y Formación de Especialistas</t>
  </si>
  <si>
    <t>Dra Gisela Alarcón Jefe DIGERA</t>
  </si>
  <si>
    <t>Jefe Departamento de Calidad y Formación</t>
  </si>
  <si>
    <t>DPTO. CALIDAD</t>
  </si>
  <si>
    <t>DGSTIC - UGI</t>
  </si>
  <si>
    <t>Jefa DIGERA /Encargada  (S) Unidad de Telemedicina</t>
  </si>
  <si>
    <t>Encargada (S) Unidad Telemedicina</t>
  </si>
  <si>
    <t>Encargada (S) Unidad Telemedicina / Unidad de Gestión de la Información</t>
  </si>
  <si>
    <t>Jefe Depto. Tecnologías de la Información</t>
  </si>
  <si>
    <t>División de Inversiones</t>
  </si>
  <si>
    <t>Elaborar Manual de procedimientos del proceso "Formación de Especialistas" que sistematice  las distintas estrategias de formación ajustadas a la normativa vigente y las actuales políticas de gobierno en la materia</t>
  </si>
  <si>
    <t xml:space="preserve">Elaborar Manual de procedimientos del proceso de "Formación de Especialistas" que sistematice las distintas estrategias de formación ajustadas a la normativa vigente y las actuales políticas de gobierno en la materia. </t>
  </si>
  <si>
    <t xml:space="preserve">Formular un plan de trabajo para la implementacion de un nuevo sistema de información que pueda abarcar todos los procesos de la unidad que permita almacenar copias electrónicas de los antecedentes principales del proceso y mantener mejor control de la información que se administra. </t>
  </si>
  <si>
    <t xml:space="preserve">Elaborar Manual de procedimientos del proceso de "Formación de Especialistas" que sistematice las distintas estrategias de formación ajustadas a la normativa vigente y las actuales políticas de gobierno en la materia, difundido en la Red. </t>
  </si>
  <si>
    <t>Respecto de los 163 profesionales incorporados bajo la modalidad de “captados”, la medida es ACEPTAR, puesto que habiéndose formalizado la suscripción de sus becas y encontrándose ya en proceso formativo no se puede subsanar el hecho de que no hayan ingresado por la vías concursales existentes. 
Respecto de futuras incorporaciones la medida preventiva es la de establecer en el Manual de procedimiento cuáles son los mecanismos únicos posibles de ingreso que se ajustan a la norma. 
Elaborar Manual de Procedimientos del proceso “Formación de Especialistas” que sistematice las distintas estrategias de formación ajustadas a la normativa vigente y las actuales políticas de gobierno en la materia.</t>
  </si>
  <si>
    <t xml:space="preserve">
Elaborar Manual de Procedimientos del proceso “Formación de Especialistas” que sistematice las distintas estrategias de formación ajustadas a la normativa vigente y las actuales políticas de gobierno en la materia.
En el Manual se incorpora el procedimiento de comunicación de este tipo de situaciones al nivel central.</t>
  </si>
  <si>
    <t xml:space="preserve">Siendo de responsabilidad de los Servicios de Salud la suscripción de convenios con Centros Formadores,  se trabajará en la consolidación de antecedentes, a modo de catastro de tales convenios. </t>
  </si>
  <si>
    <t xml:space="preserve">Atendiendo a que las cauciones son escrituras públicas y que los profesionales en formación son aproximadamente 3000 personas, se resolvió solicitar que los Subdirectores de RRHH de los Servicios de Salud, certifiquen que los profesionales cuentan con la caución respectiva vigente, individualizándolos en una nómina que se controlará del nivel central, y que se pedirá sea actualizada dos veces al año em armonía con los procesos de ingreso a los programas de formación de especialidades que corresponda. </t>
  </si>
  <si>
    <t>1.Analizar los casos observados e instruir a los Servicios de Salud respectivos la regularización de la situación, mediante Oficio de la Subsecretaría.  
2. En la nueva licitacion se  considera una base de datos unica para todo el sector, que permitira controlar de mejor forma el registro contractual, ademas de realizar controles ante elimiacion de registros ya cancelados.</t>
  </si>
  <si>
    <t>Implementar una base centeralizada que permita  tener controles al mes siguiente de los registros</t>
  </si>
  <si>
    <t>Elaborar Manual de Procedimientos de acuerdo a cada proceso con sus etapas, y en dónde se establezcan lineamientos claros de qué, quién, cuándo, cómo, dónde y para qué hacer.</t>
  </si>
  <si>
    <t>Se enviará oficio que indique que el Manual será el que regule todo el accionar respecto de la formación en todos los SS, si existe alguna indicación especial, que contravenga lo definido deberá ser expuesto y sancionado a Nivel Central, en todas las materias que a éste le competen.</t>
  </si>
  <si>
    <t>Se solicitará directamente a través de oficio a los SS falentes de Encargado, la obligatoriedad de contar con el nombramiento por RE como plazo perentorio marzo de 2015.</t>
  </si>
  <si>
    <t>Elaborar Manual de Funciones formalizarlo y difundirlo a todos los SS</t>
  </si>
  <si>
    <t>Se hará a través de manual de procedimientos con difusión para todos los SS, hoy se han centralizado los concursos.. Con el fin de minimizar los errores.</t>
  </si>
  <si>
    <t>Se hará a través de manual de procedimientos con difusión para todos los SS, hoy se han centralizado los concursos, con el fin de minimizar los errores.</t>
  </si>
  <si>
    <t>Se regulará con el Manual de Procedimientos y Manual de Funciones, el MONITOREO de esta actividad.</t>
  </si>
  <si>
    <t>Se conformará un equipo que se dedique a hacer la revisión solicitada, y se confrontará con la información de los SS,      Posterior a esto se solicitará formalmente realizar los convenios faltantes.    Se instruirá a través de Manuales la responsabilidad de esta función, se realizará monitoreo respectivo.</t>
  </si>
  <si>
    <t>Se revisa situación puntual con cada SS y se solicitará a éste, formalización de la reposición por parte de los becados,</t>
  </si>
  <si>
    <t>Solicitar antededentes, revisar cada caso, proceder a la solicitud de formalización de cobro por reintegro.</t>
  </si>
  <si>
    <t>Revisar caso individualizados, preparar antecedentes para el oficio que deberá enviar la DIGEDEP.</t>
  </si>
  <si>
    <t>Se enviará oficio solicitando antecedentes de la Resolución Exenta aprobatoria de los actos administrativos correspondiente.    Se realizará muestra aleatoria entre los 29 SS para monitorear en terreno la completitud y actualización de éstos.</t>
  </si>
  <si>
    <t>Se revisa situación puntual con cada SS y se solicitará a éste, formalización de la reposición por parte de los becados.</t>
  </si>
  <si>
    <t>Instruir a los Servicios de Salud elaborar un registro actualizado de sus Convenios Asistenciales Docentes, remitiendo  informes anuales al Depto de Calidad, los que deberán materializarse el primer trimestre de cada año</t>
  </si>
  <si>
    <t>Instruir la la suscripción de Convenios Asistenciales Docentes transitorios mientras se lleva a cabo el proceso de redifinición de las políticas y normativas de la RAD.</t>
  </si>
  <si>
    <t xml:space="preserve">Instruir la suspención de la publicación de sus Bases Técnicas de Asignación hasta la consecución de una:                            
 - Redefinición de la metodología de cáculo de la Capacidad Formadora durante el primer trimestre del 2015.                                 - Redefinición de la metodología de cáculo de los Mayores Costos en Docencia durante segundo trimestre el 2015.                                 - Elaboración por parte de los Servicios de Salud de sus Planes de Desarrollo, detectando aquellos nudos críticos donde los Centros Formadores puedan aportar por medio de sus mecanismos de retribución, tercer y cuarto trimestre del 2015.                                       </t>
  </si>
  <si>
    <t>Instruir la suspención  de la generación de nuevos Convenios Asistenciales Docentes sin contar con un proceso de asignación de los Campos de Formación Profesional y Técnicos</t>
  </si>
  <si>
    <t xml:space="preserve">Informar a los Servicios de Salud, sobre la extensión del plazo establecido en las normas transitorias de la NGTA N°254 para realizar el cabal cumplimiento de la misma, posibilitando la elaboración de un Reglamento que regule la RAD, entre los años 2015 y 2016. Mientras y en paralelo se instruye calculo de capacidad formadora y perfecciona metodología de calculo. </t>
  </si>
  <si>
    <t xml:space="preserve">Reformulación de Convenio Asistencial Tipo, que asegure la consecución de todos los procesos básicos de la RAD. </t>
  </si>
  <si>
    <t>Instruir a los Servicios de Salud elaborar un registro actualizado de la forma y monto, de la devolución de los mayores gastos en docencia por parte de los Centros Formadores en Convenio vigente, remitiendo un informe anual al Depto de Calidad.</t>
  </si>
  <si>
    <t>Reformulación de Convenio Asistencial Tipo, que asegure la consecución de todos los procesos básicos de la RAD. Último trimestre del 2015.</t>
  </si>
  <si>
    <t>Instruir a los Servicios de Salud elaborar un registro actualizado de la forma y monto, de la devolución de los mayores costos en docencia por parte de los Centros Formadores en Convenio vigente, a través de sus Encargados de la RAD, remitiendo un informe anual al Depto de Calidad.</t>
  </si>
  <si>
    <t>Instruir a los Servicios de Salud elaborar un registro actualizado de la forma y monto, de los mecanismos de retribución por parte de los Centros Formadores en Convenio vigente, a través de sus Encargados de la RAD, remitiendo un informe anual al Depto de Calidad.</t>
  </si>
  <si>
    <t>Instruir a los Servicios de Salud elaborar un registro actualizado de sus Convenios Asistenciales Docentes vigentes,  remitiendo un informe anual al Depto de Calidad.</t>
  </si>
  <si>
    <t xml:space="preserve">Instruir la suspención de la publicación de sus Bases Técnicas de Asignación hasta la consecución de una:                            
- Redefinición de la metodología de cáculo de la Capacidad Formadora durante el primer trimestre del 2015.                                 - Redefinición de la metodología de cáculo de los Mayores Costos en Docencia durante segundo trimestre el 2015.                                 - Elaboración por parte de los Servicios de Salud de sus Planes de Desarrollo, detectando aquellos nudos críticos donde los Centros Formadores puedan aportar por medio de sus mecanismos de retribución, tercer y cuarto trimestre del 2015.                                       </t>
  </si>
  <si>
    <t>Elaboración de una propuesta de Estandarización del proceso pre quirúrgico para aprobación de la Subsecretaria de Redes Asistenciales.
Hito 1: Conformación de Mesa de trabajo. Abril 2015
Hito 2: Documento de estandarización  del Proceso PreQuirúrgico enviado a Subsecretaría de Redes Asistenciales para aprobación. 30/09/2015</t>
  </si>
  <si>
    <t>Implementación de Programa de Asesoría y Acompañamiento a Hospitales del Departamento de Procesos Clínicos Integrados.
Hito 1:Programa de asesoria y acompañamiento validado por jefatura. 30/08/2015
Hito 2: Nºde informes de resultado / Nº de establecimientos programados. 15/11/2015</t>
  </si>
  <si>
    <t xml:space="preserve">La solicitud de requerimientos del Proceso Quirúrgico, se encuentra incorporado en el cumplimiento de compromisos del BSC como requisito de Autogestión </t>
  </si>
  <si>
    <t>Se  solicitará a los establecimientos que tienen contratacion de personal sanitario no registrado en la Superitendencia de Salud, definan los cursos de acción para resolver la situación.   Junto con ello se reiterará la necesidad de cumplir con la garantía de calidad vigente y por lo tanto aquel personal no registrado no puede participar del otorgamiento de prestaciones del regimen GES.</t>
  </si>
  <si>
    <t xml:space="preserve">Se informará del incumplimiento de estas caracteristicas obligatorias a los establecimientos acreditados y se solicitará se reallice una muestra actualizada de verificacion por parte de los encargados de calidad de los Servicios de Salud  Involucrados en lo relativo al cumplimiento de: Consentimiento Informado, Evaluación Pre Anestésica y Pausa de Seguridad.  Junto con lo anterior se reiterará  a los directores de establecimientos acreditados la necesidad de mantener la retrospectividad de las caracteristicas obligatorias  en cumplimiento para sus procesos de reacreditación.  Se realizará evaluación de cumplimiento de características obligatorias al 60% de los establecimientos de alta complejidad del pais.  </t>
  </si>
  <si>
    <t>1. Intructivo y Registros de aplicación de la corrección de registros inconsistentes identificados en proceso de Auditoria por parte de los SS según procedimiento definido.  
2. Reporte del cruce bimensual de BD RNLE con Registro Civil. 
3. Reporte o impresión de pantalla sobre las reglas en RNLE para mantención consistencia de datos de identificación de pacientes. 
4. Procedimiento de actualización de datos a nivel de SS acorde con los resultados de cruces bimensuales.
5.  Informe de evaluación para mejoras en proceso de identificación de pacientes en estrategia SIDRA.</t>
  </si>
  <si>
    <t>1. Intructivo y Registros de aplicación de la corrección de registros inconsistentes identificados en proceso de Auditoria por parte de los SS según procedimiento definido.  
2. Reporte del cruce bimensual de BD RNLE con Registro Civil. 
3.  Reporte o impresión de pantalla sobre las reglas en RNLE para mantención consistencia de datos de identificación de pacientes. 
4. Procedimiento de actualización de datos a nivel de SS acorde con los resultados de cruces bimensuales.
5.  Informe de evaluación para mejoras en proceso de identificación de pacientes en estrategia SIDRA.</t>
  </si>
  <si>
    <t>1. Intructivo y Registros de aplicación de la corrección de registros inconsistentes identificados en proceso de Auditoria por parte de los SS según procedimiento definido.  
2. Reporte del cruce bimensual de BD RNLE con Registro Civil. 
3.  Reporte o impresión de pantalla sobre las reglas en RNLE para mantención consistencia de datos de identificación de pacientes. 
4. Procedimiento de actualización de datos a nivel de SS acorde con los resultados de cruces bimensuales.
5.  Informe de evaluación para mejoras en proceso de identificación de pacientes en  estrategia SIDRA.</t>
  </si>
  <si>
    <t>Todos los documentos que se elaboren serán canalizados con firma de la Jefa de la División de Gestión de Redes Asistenciales.</t>
  </si>
  <si>
    <t>Elaborar Manual de Procedimiento.</t>
  </si>
  <si>
    <t xml:space="preserve">Se solicitará en conjunto con la División de Atención Primaria para tramitar tramitar a la División de Jurídica las Resoluciones relativas a las Orientaciones Técnicas 2015. </t>
  </si>
  <si>
    <t>Solicitud de reportes trimestrales a los servicios de salud de personas, atendidos por telemedicina
Cruce de datos con RNLE
Indicaciones de los Servicios de Salud de acuerdo resultados</t>
  </si>
  <si>
    <t>Vincular Lista de Espera con programación de atenciones por Teledermatología, tomando en consideración variables como; capacidad de oferta, gestión, cumplimiento y presupuesto.</t>
  </si>
  <si>
    <t>Se instruirá a los Servicios de Salud</t>
  </si>
  <si>
    <t>Se continuará con los mecanismos de monitoreo y la entrega de información oportuna a la autoridad.</t>
  </si>
  <si>
    <t>Elabora Plan de desarrollo con empresas proveedoras de Sidra.</t>
  </si>
  <si>
    <t>Se solicitará al Departamento de Estadística en Salud, información oportuna de los registros de REM, en los momentos de evaluación del Programa.</t>
  </si>
  <si>
    <t>Servicios de Salud Capacitados en manejo general de los  contratos para ejecución de obras  civiles / Total de Servicios de Salud</t>
  </si>
  <si>
    <t xml:space="preserve">Orientar a los SS para que todos los PRAPS, cuenten con visaciones técnicas y financieras, de sus referentes locales, sobre las rendiciones efectuadas por los Municipios y/o establecimientos de cada SS.  Instruyéndose que cuenten con Equipos Técnicos constituidos.
a) Oficio enviado a los SS. al 30.09.2015.
b) Informe monitoreo de cumplimiento al 30.04.2016    
c) Informe resultados cumplimiento de metas a diciembre 2013 y 2014 de aquellas comunas con remanente. </t>
  </si>
  <si>
    <t>Instruir a las direcciones de Servicios de Salud para la elaboración de planes de monitoreo mediante  visitas a terreno en forma sistematica, incorporando una pauta de visitas.
a) Oficio enviado a los SS. al 30.09.2015.
b) Informe monitoreo de cumplimiento al 30.04.2016</t>
  </si>
  <si>
    <t>Pamela Reyes Pérez</t>
  </si>
  <si>
    <t>Ana María Martínez Silva</t>
  </si>
  <si>
    <t>Manuel Lara Espinoza</t>
  </si>
  <si>
    <t>Gabriel Reveco Peña</t>
  </si>
  <si>
    <t>Jovita Muñoz Uribe</t>
  </si>
  <si>
    <t>Robert González Caro</t>
  </si>
  <si>
    <t>UAE N°30</t>
  </si>
  <si>
    <t>DGSTIC</t>
  </si>
  <si>
    <t>DAM N°28</t>
  </si>
  <si>
    <t>UAE N°34</t>
  </si>
  <si>
    <t>UAE N°43</t>
  </si>
  <si>
    <t>UAE N°44</t>
  </si>
  <si>
    <t>En 12 (63%) de las 19 obras que se encuentran a la fecha de la presente auditoría en ejecución, el avance físico no está de acuerdo con el Cronograma Vigente. (Criticidad alta).</t>
  </si>
  <si>
    <t>El copyright y demás derechos de propiedad intelectual sobre las mejoras y modificaciones de las soluciones informáticas ofrecidas por la Empresa Saydex tanto para los contratos con Servicios de Salud (Iniciativa Sidra) así como para el contrato con la Subsecretaría de Salud Pública (RNI), son de propiedad de la Empresa. De esta forma, los Servicios de Salud no son dueños del Software</t>
  </si>
  <si>
    <t xml:space="preserve">De los 22 Servicios de Salud Auditados 8 de ellos (36%), no poseen un documento de apoyo (procedimiento, protocolo, instrucciones, etc.) formalizado respecto del tema “Grandes Compras” asociado a Convenio Marco, para compras o contrataciones por esta vía, cuando superen las 1.000 UTM. (Criticidad Baja) </t>
  </si>
  <si>
    <t>El 50% de los Servicios de Salud con contrato vigente con la empresa Saydex, tienen fecha término de contratación antes del 31/12/2015, existiendo incertidumbre respecto de la fecha de inicio de vigencia del Contrato Marco Iniciativa Sidra 2</t>
  </si>
  <si>
    <t xml:space="preserve">De los 21 Contratos en los que se debiera haber efectuado el procedimiento de Grandes Compras en Convenio Marco, sólo se encontraron antecedentes de respaldo de su existencia en 7 de ellos (33%). </t>
  </si>
  <si>
    <t xml:space="preserve">Inexistencia de la publicación del documento de Refrendación Presupuestaria en el portal de compras públicas en 17 de los 22 Servicios de Salud analizados. </t>
  </si>
  <si>
    <t>Se observa que existen distintos niveles de explotación y uso del Sistema Rayén en cada Servicio de Salud, principalmente en lo que respecta a los módulos de Contra-Referencia e Historial Clínico Compartido, lo que manifiesta una subutilización de los servicios y módulos disponibles.</t>
  </si>
  <si>
    <t>No se observa relación directamente proporcional entre el precio cancelado por cada licencia del contrato con empresa Saydex, versus el nivel de explotación existente, lo que generaría en algunos Servicios de Salud una subutilización de recursos entregados para el contrato con la empresa Saydex y la iniciativa SIDRA.</t>
  </si>
  <si>
    <t>En 18 de los 22 Servicios de Salud no fue posible tener a la vista antecedentes de respaldo que refrendaran la existencia de documentación soportante respecto de la validación por parte del Servicio del paso de la etapa de implementación del sistema a la explotación de éste, el cual se transforma en un hito relevante a la hora de determinar y evidenciar que módulos se implementarían en el Servicio de Salud (y cuales no), situación que se requería de acuerdo al Anexo Nº3 de los contratos de prestación de servicios.</t>
  </si>
  <si>
    <t>En 9 (14%) de los 63 establecimientos de salud, tienen recursos humanos pendiente de ser certificado como prestador individual en la Superintendencia de Salud</t>
  </si>
  <si>
    <t>En 18 (29%) de los 63 establecimientos de salud, la Farmacia Central no tiene un Manual que describa la organización de la unidad y las funciones del recurso humano.</t>
  </si>
  <si>
    <t>En 6 (40%) de los 15 establecimientos de salud que tienen Farmacia Satélite en sus Servicios Clínicos, informaron que la Farmacia Central no supervisa el inventario y el funcionamiento de ésta.</t>
  </si>
  <si>
    <t>En 40 (66%) de los 61 establecimientos de salud que tienen registros de firmas, este registro no se encuentra actualizado de acuerdo al ingreso y egresos de nuevos facultativos para prescribir medicamentos</t>
  </si>
  <si>
    <t>En 19 (30%) de los 63 establecimientos de salud, no cuentan con un protocolo que permita detectar fármacos vencidos a nivel de los carros de paro, farmacias satélites y botiquines en Servicios Clínicos y a su vez del proceso de reposición de estos medicamentos en forma oportuna</t>
  </si>
  <si>
    <t>En 173 (30%) de 571 medicamentos revisados, no existió coincidencia en la revisión del inventario de medicamento físico en la Unidad de Farmacia con el sistema de control de inventario</t>
  </si>
  <si>
    <t>En 19 (30%) de los 63 establecimientos de salud, no cuentan con un protocolo de recepción, almacenamiento y distribución de todos los medicamentos controlados</t>
  </si>
  <si>
    <t>En 66 (20%) de los 334 estupefacientes revisados, no existió registro del funcionario de la Unidad de Farmacia que despacho los medicamentos de estupefacientes</t>
  </si>
  <si>
    <t xml:space="preserve">En 100 (12%) de 812 medicamentos del stock mínimo de las Unidades Críticas revisados, no existió coincidencia del inventario, entre lo revisado por el Auditor y lo indicado en la Resolución de la Unidad </t>
  </si>
  <si>
    <t>En 24 (38%) de los 63 establecimientos de salud, el reenvasado de medicamentos no considera una rotulación diferenciada para presentaciones farmacéuticas similares o nombres similares, con objeto de evitar eventos adverso</t>
  </si>
  <si>
    <t>En 12 (19%) de los 63 establecimientos de salud, la Unidad de Farmacia, no tiene un protocolo de Fármacovigilancia, con el objeto de evaluar y notificar al ISP, reacciones adversas de los medicamentos (RAM) en pacientes</t>
  </si>
  <si>
    <t>En 274 (26%) de los 1050 registros en que se confirmó la administración del medicamento al paciente, no quedó registrado el funcionario que otorgó el medicamento al paciente</t>
  </si>
  <si>
    <t>En 80 (40%) de los 199 registros, en que se verificó que existía registro de la suspensión del medicamento, esta información no contenía la causa o motivo de dicha suspensión</t>
  </si>
  <si>
    <t>En 72 (29%) de los 248 registros, no se registró en la Hoja de Atención de Enfermería, los medicamentos suspendidos y la justificación de esta suspensión</t>
  </si>
  <si>
    <t xml:space="preserve">En 64 (25%) de los 248 casos, no existió registro en la Ficha Clínica, respecto a que el medicamento no administrado al paciente haya sido devuelto a la Unidad de Farmacia </t>
  </si>
  <si>
    <t>El Manual de procedimientos no contempla el procedimiento vigente de registro y cotejo de facturas, control establecido para mitigar el riesgo de realizar un traspaso erróneo de los recursos por duplicación de facturas</t>
  </si>
  <si>
    <t>Al mes de septiembre se observa un 25.3% de recursos transferidos respecto de los decretados.</t>
  </si>
  <si>
    <t>En cuanto al control interno y los procesos de referencia, agenda y gestión de la demanda de la lista de espera, se detectaron deficiencias que afectaron sobre el 35% de los 56 establecimientos de salud revisados (Criticidad media), estas se asocian a los siguientes aspectos: No tienen un Manual del Proceso de Gestión de la Demanda (39%);  Desconocimiento de flujos de gestión para las interconsultas mal emitidas (50%); Falta de monitoreo en el registro de las Interconsultas Ges y No Ges, en el Modulo de Referencia (38%); Falta de monitoreo en el registro de las Interconsultas Ges y No Ges, en el Modulo de Referencia (38%); Falta de monitoreo en el registro de las Interconsultas Ges y No Ges, en el Modulo de Referencia (38%). Falta de monitoreo en el registro de las Interconsultas Ges y No Ges, en el Modulo de Referencia (38%); No tienen criterios de priorización para otorgar cupos por Especialidad (42%); Deficiencia en la supervisión del llenado de las hojas de estadísticas diarias de atención médica (41%); No han implementado el proceso de contra referencia de pacientes dados de alta (46%).</t>
  </si>
  <si>
    <t>Respecto del proceso de programación de pacientes ambulatorios y quirúrgicos, se detectaron deficiencias que afectaron sobre el 35% de los 56 establecimientos de salud revisados (Criticidad media), según se detalla: No tienen porcentaje mínimo de programación para la atención abierta (consultas y procedimientos ambulatorios) (36%); No realizan priorización de horas para pacientes que requieren pase quirúrgico (39%); No cuentan con criterios de priorización para la generación de la tabla quirúrgica (39%); No han implementado el proceso de contra referencia de pacientes dados de alta (46%).</t>
  </si>
  <si>
    <t>En cuanto a la existencia de plan común de registro de listas de espera a nivel de la Red Asistencia, se detectaron deficiencias que afectaron sobre el 30% de los 56 establecimientos de salud revisados (Criticidad media), relacionados con  no contar con un representante en el Comité de Lista de Espera dirigido por la D.S.S. (30%); Desconocen si hay coordinación de la gestión de listas de espera No Ges a Nivel Comunal (43%); No realizan supervisión a respaldos exigido por norma para los egresos de pacientes del RNLE (34%)</t>
  </si>
  <si>
    <t>La Unidad de Destinación y Becas no mantiene un registro consolidado con los Convenios que regulan la relación entre el Servicio de Salud y el Centro Formador, sólo mantiene respaldo de los Convenios asociados a la Estrategia EDF.</t>
  </si>
  <si>
    <t>La División de Inversiones a través de la Subsecretaría de Redes Asistenciales, deberá orientar a los Servicios de Salud, sobre realizar las acciones necesarias para la correcta ejecución de las obras y así dar cumplimiento con los plazos establecidos.</t>
  </si>
  <si>
    <t>El Departamento de Gestión sectorial TIC deberá velar para que en próximos contratos generados por el Convenio Marco Sidra 2 (que se encuentra en proceso revisión de bases por parte de la DCCP), se  proteja la continuidad de los servicios, sin que aquello signifique el respaldo de una situación de dependencia irrevocable hacia la empresa contratada, resguardando los derechos de propiedad de la información en los sistemas contratados.</t>
  </si>
  <si>
    <t>La Subsecretaría de Redes Asistenciales deberá generar una instrucción hacia los Servicios de Salud con la finalidad de que estos normalicen o construyan procedimientos o manuales destinados a apoyar y asegurar el cumplimiento de la normativa de compras vigente, considerando las instrucciones y guías sobre “grandes compras”.</t>
  </si>
  <si>
    <t>Se sugiere que la Subsecretaría de Redes Asistenciales efectúe gestiones para agilizar la tramitación de la Licitación para el nuevo Convenio Marco Sidra 2</t>
  </si>
  <si>
    <t>La Subsecretaría de Redes Asistenciales deberá instruir a los Servicios de Salud, generar instancias de reforzamiento de la normativa de compras públicas y verificar para las próximas contrataciones mediante el Convenio Marco Sidra 2, se cumpla con la normativa vigente asociada a este tipo de compras con las acciones en “Grandes Compras”</t>
  </si>
  <si>
    <t>La Subsecretaría de Redes Asistenciales deberá instruir a los Servicios de Salud en cuestión para que éstos revisen y mejoren sus procesos y procedimientos de compras con la finalidad de cumplir cabalmente la normativa vigente, en lo específico, evidenciar y publicar en el portal la disponibilidad presupuestaria que sea pertinente</t>
  </si>
  <si>
    <t>Es recomendable que la Subsecretaría de Redes Asistenciales, requiera al Depto. TIC Sectorial, un informe técnico que dé cuenta y justifique las causales de la implementación gradual de los módulo del sistema Rayen en uso, como también se manifieste sobre los motivos del no uso a la fecha, de los módulo disponibles</t>
  </si>
  <si>
    <t>El Departamento de Gestión Sectorial TIC deberá propender, para las próximas contrataciones asociados a la iniciativa SIDRA 2, del resguardo contractual de los intereses y el patrimonio de los Servicios de Salud, generando condiciones beneficiosas y adecuadas, en cuanto a los servicios requeridos y la implementación de los sistemas, aplicaciones y módulos en uso, velando por la proporcionalidad razonable entre el precio pagado por cada licencia en uso, versus el nivel de explotación existente del sistema instalado</t>
  </si>
  <si>
    <t>El Departamento de Gestión Sectorial TIC, a través de la Subsecretaría de Redes Asistenciales, debe generar las condiciones, indicaciones e instrucciones necesarias para que los Servicios de Salud efectúen una gestión y control más exhaustiva de las cláusulas y condiciones establecidas en los contratos y sus anexos, previniendo de esta forma el interés público y la aplicación de las normas de control y supervisión definidas en la Resolución Exenta Nº1485, del año 1996 de la Contraloría General de la República</t>
  </si>
  <si>
    <t>La Unidad de Fármacos e Insumos del Departamento de Gestión de Procesos Asistenciales Integrados, a través de la Subsecretaria de Redes Asistenciales, deberá orientar a los Servicios de Salud de la importancia que el recurso humano se encuentre certificado como prestador individual en la Superintendencia de Salud.</t>
  </si>
  <si>
    <t>La Unidad de Fármacos e Insumos del Departamento de Gestión de Procesos Asistenciales Integrados, a través de la Subsecretaria de Redes Asistenciales, deberá orientar a los Servicios de Salud de la relevancia de disponer de un Manual de Organización que describa las funciones y organización del recurso humano.</t>
  </si>
  <si>
    <t>La Unidad de Fármacos e Insumos del Departamento de Gestión de Procesos Asistenciales Integrados, a través de la Subsecretaria de Redes Asistenciales, deberá orientar a los Servicios de Salud para que realice un adecuado control y supervisión de la Farmacia Central, al inventario y el funcionamiento de las Farmacias Satélites en sus Servicios Clínicos.</t>
  </si>
  <si>
    <t>La Unidad de Fármacos e Insumos del Departamento de Gestión de Procesos Asistenciales Integrados, a través de la Subsecretaria de Redes Asistenciales, deberá orientar a los Servicios de Salud para que mantenga actualizado el registro de firmas de acuerdo al ingreso y egresos de nuevos facultativos que puedan prescribir medicamentos en el Establecimiento.</t>
  </si>
  <si>
    <t>La Unidad de Fármacos e Insumos del Departamento de Gestión de Procesos Asistenciales Integrados, a través de la Subsecretaria de Redes Asistenciales, deberá orientar a los Servicios de Salud para que disponga de un protocolo que permita detectar fármacos vencidos a nivel de los carros de paro, farmacias satélites y botiquines en Servicios Clínicos y a su vez contar con un proceso de reposición oportuna de estos medicamentos.</t>
  </si>
  <si>
    <t>La Unidad de Fármacos e Insumos del Departamento de Gestión de Procesos Asistenciales Integrados, a través de la Subsecretaria de Redes Asistenciales, deberá orientar a los Servicios de Salud para que implemente un sistema de control de inventarios de los medicamentos en la Unidad de Farmacia adecuado, para mantener un control del arsenal farmacológico del hospital.</t>
  </si>
  <si>
    <t>La Unidad de Fármacos e Insumos del Departamento de Gestión de Procesos Asistenciales Integrados, a través de la Subsecretaria de Redes Asistenciales, deberá orientar a los Servicios de Salud de la relevancia que exista un protocolo de recepción, almacenamiento y distribución de todos los medicamentos controlados.</t>
  </si>
  <si>
    <t>La Unidad de Fármacos e Insumos del Departamento de Gestión de Procesos Asistenciales Integrados, a través de la Subsecretaria de Redes Asistenciales, deberá orientar a los Servicios de Salud de la importancia de cumplir con la normativa vigente, respecto al manejo y control de inventario de estupefacientes.</t>
  </si>
  <si>
    <t>La Unidad de Fármacos e Insumos del Departamento de Gestión de Procesos Asistenciales Integrados, a través de la Subsecretaria de Redes Asistenciales, deberá orientar a los Servicios de Salud para que de cumplimiento a las características obligatorias, estipuladas en el proceso de acreditación de calidad y seguridad del paciente.</t>
  </si>
  <si>
    <t>La Unidad de Fármacos e Insumos del Departamento de Gestión de Procesos Asistenciales Integrados, a través de la Subsecretaria de Redes Asistenciales, deberá orientar a los Servicios de Salud respecto a que el reenvasado de medicamentos, el cual debe considerar una rotulación diferenciada para presentaciones farmacéuticas similares o nombres similares, con objeto de evitar eventos adversos.</t>
  </si>
  <si>
    <t>La Unidad de Fármacos e Insumos del Departamento de Gestión de Procesos Asistenciales Integrados, a través de la Subsecretaria de Redes Asistenciales, deberá orientar a los Servicios de Salud para que implementar en la Unidad de Farmacia que no tienen un protocolo de Fármacovigilancia, con el objeto de evaluar y notificar al ISP, reacciones adversas de los medicamentos (RAM) en pacientes.</t>
  </si>
  <si>
    <t>La Unidad de Fármacos e Insumos del Departamento de Gestión de Procesos Asistenciales Integrados, a través de la Subsecretaria de Redes Asistenciales, deberá orientar a los Servicios de Salud, respecto a la pertinencia de efectuar los registros pertinentes en los antecedentes clínicos (Ficha Clínica y Hoja de Enfermería), los datos de los funcionarios que otorgan los tratamientos de medicamentos en los pacientes hospitalizados, conforme a las atenciones realizadas.</t>
  </si>
  <si>
    <t>La Unidad de Fármacos e Insumos del Departamento de Gestión de Procesos Asistenciales Integrados, a través de la Subsecretaria de Redes Asistenciales, deberá orientar a los Servicios de Salud, respecto a la pertinencia de efectuar los registros pertinentes de las causas de las suspensiones de tratamientos médicos conforme a la normativa vigente.</t>
  </si>
  <si>
    <t>La Unidad de Fármacos e Insumos del Departamento de Gestión de Procesos Asistenciales Integrados, a través de la Subsecretaria de Redes Asistenciales, deberá orientar a los Servicios de Salud, respecto a la pertinencia de efectuar los registros clínicos oportunos, de la administración de medicamentos, de acuerdo a indicaciones prescritas por el Médico tratante en cada paciente.</t>
  </si>
  <si>
    <t>La Unidad de Fármacos e Insumos del Departamento de Gestión de Procesos Asistenciales Integrados, a través de la Subsecretaria de Redes Asistenciales, deberá orientar a los Servicios de Salud, respecto a la pertinencia de mantener adecuados controles de inventarios, respecto al Arsenal Farmacológico que debe tener el establecimiento, según su resolución clínica.</t>
  </si>
  <si>
    <t>Complementar el manual de procedimientos</t>
  </si>
  <si>
    <t xml:space="preserve">Que la División de Inversiones genere acciones de apoyo a los Servicios de Salud, tendientes a mejorar los niveles de ejecución de proyectos. </t>
  </si>
  <si>
    <t>Se sugiere, como medida de buena administración, que la División de Gestión de Desarrollo de las Personas, elabore, formalice y difunda un procedimiento que defina las etapas a desarrollar, funciones de cada actor y otros aspectos relevantes que permitan efectuar el proceso de formulación de manera ágil, expedita y conocido por todos.</t>
  </si>
  <si>
    <t>La DIGEDEP deberá recabar todos los antecedentes a través de los Servicios de Salud a fin de disponer de un registro actualizado de los convenios y sus modificaciones.</t>
  </si>
  <si>
    <t xml:space="preserve">LA DIGEDEP deberá implementar un mecanismo de revisión de los convenios y sus antecedentes, que permitan detectar errores o inconsistencias, del cual se pueda dejar evidencia de ello. </t>
  </si>
  <si>
    <t>Respecto a las modificaciones a los indicadores en los SS de Iquique y Metropolitano Occidente, se sugiere que la DIGEDEP realice una consulta a la División Jurídica en calidad de urgente, a fin de asegurar el debido cumplimiento de la normativa legal.</t>
  </si>
  <si>
    <t xml:space="preserve">La DIGEDEP deberá agilizar la tramitación de las solicitudes recibidas y recabar la existencia de otras que no se conozcan, a fin de revisar y tramitar la visación pertinente.  Del mismo modo deberá implementar un procedimiento para el año siguiente a fin de colocar fechas límites para efectuar este proceso y difundirlo a los Servicios de Salud. </t>
  </si>
  <si>
    <t>Informar los resultados obtenidosde la evaluación parcial a los Servicios de Salud, con el propósito de que se tomen las medidas corectivas pertinentes en cada caso.</t>
  </si>
  <si>
    <t>Respecto de la existencia de Establecimientos que no han definido Unidades a su interior para la suscripción de compromisos, se sugiere que la DIGEDEP realice la consulta a la División Jurídica en calidad de urgente, a fin de asegurar el debido cumplimiento de la normativa legal.</t>
  </si>
  <si>
    <t>La DIGEDEP deberá orientar a los Servicios de Salud la correcta aplicación del artículo 8 del Decreto Nº172 al momento de efectuar la evaluación final de los compromisos.</t>
  </si>
  <si>
    <t>El Departamento de Estudios, Innovación e Información para la Gestión de la División de Gestión de la Red Asistencial, a través de la Subsecretaria de Redes Asistenciales, deberá orientar a los Servicios de Salud, para que corrijan las deficiencias detectadas en algunos hospitales de acuerdo a los aspectos detallados en el hallazgo.</t>
  </si>
  <si>
    <t>El Departamento de Estudios, Innovación e Información para la Gestión de la División de Gestión de la Red Asistencial, a través de la Subsecretaria de Redes Asistenciales, deberá orientar a los Servicios de Salud, para modificar las gestiones que presentan deficiencias, sobre todo por la importancia que conlleva el establecer una eficiente programación para resolución de los pacientes del RNLE ambulatorios y quirúrgicos.</t>
  </si>
  <si>
    <t>El Departamento de Estudios, Innovación e Información para la Gestión de la División de Gestión de la Red Asistencial, a través de la Subsecretaria de Redes Asistenciales, deberá orientar a los Servicios de Salud, para que modifiquen la deficiencias detectadas, y refuercen las acciones asociadas a la participación, coordinación y supervisión y gestión de los pacientes de las lista de espera tanto a nivel del Establecimiento, como en las acciones que se realizan en sus Comunas</t>
  </si>
  <si>
    <t>Que la División de Gestión y Desarrollo de las Personas solicite un pronunciamiento a la División Jurídica, respecto de la pertinencia de la aplicación de la Ley de Compras, al proceso que autoriza el pago de arancel a las Universidades, y la publicación de los convenios celebrados entre los Servicios de Salud y/o la Subsecretaría de Redes Asistenciales y los Centros Formadores</t>
  </si>
  <si>
    <t>Informar al Dpto de Auditoría sobre el Monitoreo efectuado a los proyectos señalados con retraso.</t>
  </si>
  <si>
    <t>Velar por la inclusión de cláusula de propiedad de datos en los contratos de Convenio Marco SIDRA 2.0, por parte de los Servicios de Salud. Donde se asegure la propiedad de los datos por parte del contratante y se resguarde la continuidad del servicio a traves de la migración de datos, ante cambio de solución o proveedor explícitas en CM SIDRA 2.</t>
  </si>
  <si>
    <t xml:space="preserve">1. Generar un Manual de Procedimientos asociado a la gestión de Grandes Compras por Convenio Marco que incluya compras o contrataciones por esta vía, cuando superen las 1.000 UTM.
2. Oficiar a todos los Servicios de Salud con la recomendación de uso del Manual de procedimiento señalado. </t>
  </si>
  <si>
    <t>Elaborar una estrategia de apoyo desde la Subsecretaría de Redes Asistenciales para agilizar la tramitación del Convenio Marco SIDRA 2 en los Servicios de Salud.</t>
  </si>
  <si>
    <t>Elaborar un informe de implementación y uso de los módulos del sistema Rayen en los Servicios de Salud que lo han implementado</t>
  </si>
  <si>
    <t>Monitorear mensualmente el nivel de uso de los sistemas contratados y el pago asociado.
Implementar una herramienta de monitoreo y control de proyectos SIDRA2  en los Servicios de Salud</t>
  </si>
  <si>
    <t xml:space="preserve">Capacitar a los equipos SIDRA de los Servicios de Salud respecto la gestión de proyectos y seguimiento de contratos para las contrataciones al alero del convenio marco SIDRA 2.
</t>
  </si>
  <si>
    <t>Enviar orientacion a las redes respecto de la importancia que el recurso humano se encuentre certificado como prestador individual en la Superintendencia de Salud.</t>
  </si>
  <si>
    <t>Enviar orientacion a las redes respecto de disponer de un Manual de Organización que describa las funciones y organización del recurso humano.</t>
  </si>
  <si>
    <t>Enviar orientación a las redes respecto de realizar un adecuado control y supervisión de la Farmacia Central, al inventario y el funcionamiento de las Farmacias Satélites en sus Servicios Clínicos.</t>
  </si>
  <si>
    <t>Enviar orientación a las redes respecto de mantener actualizado el registro de firmas de acuerdo al ingreso y egresos de nuevos facultativos que puedan prescribir medicamentos en el Establecimiento.</t>
  </si>
  <si>
    <t>Enviar orientación a las redes respecto de disponer de protocolo que permita detectar fármacos vencidos a nivel de los carros de paro, farmacias satélites y botiquines en Servicios Clínicos y a su vez contar con un proceso de reposición oportuna de estos.</t>
  </si>
  <si>
    <t>Enviar orientación a las redes respecto de implementar un sistema de control de inventarios de los medicamentos en la Unidad de Farmacia adecuado, para mantener un control del arsenal farmacológico del hospital.</t>
  </si>
  <si>
    <t>Enviar orientación a las redes respecto de la relevancia que exista un protocolo de recepción, almacenamiento y distribución de todos los medicamentos controlados.</t>
  </si>
  <si>
    <t>Enviar orientación a las redes respecto de  la importancia de cumplir con la normativa vigente, respecto al manejo y control de inventario de estupefacientes.</t>
  </si>
  <si>
    <t>Enviar orientación a las redes respecto del cumplimiento de las características obligatorias, estipuladas en el proceso de acreditación de calidad y seguridad del paciente.</t>
  </si>
  <si>
    <t>Enviar orientación a las redes respecto del reenvasado de medicamentos, el cual debe considerar una rotulación diferenciada para presentaciones farmacéuticas similares o nombres similares, con objeto de evitar eventos adversos.</t>
  </si>
  <si>
    <t>Enviar orientación a las redes respecto de implementar en la Unidad de Farmacia protocolos de Fármacovigilancia, con el objeto de evaluar y notificar al ISP, reacciones adversas de los medicamentos (RAM) en pacientes</t>
  </si>
  <si>
    <t>Enviar orientación a las redes respecto de la pertinencia de efectuar los registros pertinentes en los antecedentes clínicos (Ficha Clínica y Hoja de Enfermería), los datos de los funcionarios que otorgan los tratamientos de medicamentos en los pacientes hospitalizados, conforme a las atenciones realizadas.</t>
  </si>
  <si>
    <t>Enviar orientación a las redes respecto de la pertinencia de efectuar los registros pertinentes de las causas de las suspensiones de tratamientos médicos conforme a la normativa vigente.</t>
  </si>
  <si>
    <t>Enviar orientación a las redes respecto de la pertinencia de efectuar los registros clínicos oportunos, de la administración de medicamentos, de acuerdo a indicaciones prescritas por el Médico tratante en cada paciente.</t>
  </si>
  <si>
    <t>Enviar orientación a las redes respecto de la pertinencia de mantener adecuados controles de inventarios, respecto al Arsenal Farmacológico que debe tener el establecimiento, según su resolución clínica.</t>
  </si>
  <si>
    <t>Se adecuará manual de procedimientos existente en relación a Matriz de Riesgo vigente para el Departamento de Finanzas, a fin de unificar criterios.</t>
  </si>
  <si>
    <t xml:space="preserve">Reunion con cada Servicio de Salud las que seran realizadas dos veces al año, a fin de;
Primera Reunión; Definición de Cartera de Proyectos de Inversión, asociada a montos con los que contaran los servicios para su desarrollo y entrega de lineamientos  y plazos para el cumplimiento de la ejecución.
</t>
  </si>
  <si>
    <t>Segunda Reunión; Revición de avance y ajustes a la cartera vigente para cumplir la ejecución comprometida.</t>
  </si>
  <si>
    <t>Enviar oficio a la División Jurídica, solicitando se pronuncie respecto de la pertinencia de la aplicación de la Ley de Compras, al proceso que autoriza el pago de arancel a las Universidades, en cuanto a la publicación de los convenios celebrados entre los Servicios de Salud y/o la Subsecretaría de Redes Asistenciales y los Centros Formadores.</t>
  </si>
  <si>
    <t>Se elabora plan de mejora para revisión, valiadación, actualización y mantención de Base de Datos</t>
  </si>
  <si>
    <t>Jefe DIVIN</t>
  </si>
  <si>
    <t>DGSTIC
DIGERA - SRA</t>
  </si>
  <si>
    <t>DGSTIC
DIGERA - SRA</t>
  </si>
  <si>
    <t>Dra Llach                     Dra Navarrete</t>
  </si>
  <si>
    <t>Coordinadora de  Finanzas / Encargada Control de Gestión División de Inversiones</t>
  </si>
  <si>
    <t>Jefatura de División / Coordinadora de  Finanzas</t>
  </si>
  <si>
    <t>1. 31.12.2015
2. 10.01.2016</t>
  </si>
  <si>
    <t>31.03.2016</t>
  </si>
  <si>
    <t>30.12.2015</t>
  </si>
  <si>
    <t>a contar de segundo trimestre del 2016
30.03.2016</t>
  </si>
  <si>
    <t xml:space="preserve">30.12.2016
</t>
  </si>
  <si>
    <t>Carlos del Pino Contreras</t>
  </si>
  <si>
    <t>Lilian del Valle Sarno</t>
  </si>
  <si>
    <t>NO PMG</t>
  </si>
  <si>
    <t>En Proceso</t>
  </si>
  <si>
    <t>NOMINA</t>
  </si>
  <si>
    <t>NOMENCLATURA</t>
  </si>
  <si>
    <t>Color Ident.</t>
  </si>
  <si>
    <t>Sub total</t>
  </si>
  <si>
    <t>Total</t>
  </si>
  <si>
    <t>1.-PMG</t>
  </si>
  <si>
    <t>2.-NO PMG</t>
  </si>
  <si>
    <t>3.-CGR</t>
  </si>
  <si>
    <t>4.-REPROG.</t>
  </si>
  <si>
    <t xml:space="preserve">SUBTOTAL </t>
  </si>
  <si>
    <t>RESTAR DEL ANÁLISIS LOS REPROG.</t>
  </si>
  <si>
    <t xml:space="preserve">TOTAL COMPROMISOS </t>
  </si>
  <si>
    <t xml:space="preserve">   1.2.-PMG</t>
  </si>
  <si>
    <t xml:space="preserve">   1.1.-PMG Seguimiento</t>
  </si>
  <si>
    <t>Inversiones en Obras, Equipos y equipamiento</t>
  </si>
  <si>
    <t>Auditoría a las Contrataciones efectuadas con la empresa SAYDEX Ltda.  a nivel nacional</t>
  </si>
  <si>
    <t>Unidades de Farmacia en Establecimientos de Mayor Complejidad y Experimentales</t>
  </si>
  <si>
    <t>Inversiones en Obras, Equipos y Equipamiento</t>
  </si>
  <si>
    <t>Evaluación al cumplimiento de las metas de produccioón y calidad, Ley N°20.707</t>
  </si>
  <si>
    <t>Proceso de Gestión de la Demanda de Lista de Espera en Establecimientos Hospitalarios</t>
  </si>
  <si>
    <r>
      <t>Regularizar los casos en que no se cuente  con el documento que garantice el cumplimiento de las obligaciones de la beca de formación hasta el período asistencial obligatorio, así como también, actualizar las garantías no vigentes a fin de cubrir el tiempo de ejecución de la beca.</t>
    </r>
    <r>
      <rPr>
        <b/>
        <sz val="11"/>
        <color theme="1"/>
        <rFont val="Calibri"/>
        <family val="2"/>
        <scheme val="minor"/>
      </rPr>
      <t xml:space="preserve"> </t>
    </r>
  </si>
  <si>
    <r>
      <t>·La Subsecretaría de Redes Asistenciales, a través de la División de Gestión de las personas (DIGEDEP), deberá instruir, en calidad de urgente, que los Servicios de Salud s</t>
    </r>
    <r>
      <rPr>
        <sz val="11"/>
        <color theme="1"/>
        <rFont val="Calibri"/>
        <family val="2"/>
        <scheme val="minor"/>
      </rPr>
      <t>oliciten informe de las formas de pago que se utilizaron en los establecimientos en que los convenios no consideran los mayores costos.</t>
    </r>
  </si>
  <si>
    <r>
      <t>·La Subsecretaría de Redes Asistenciales, a través de la División de Gestión de las personas (DIGEDEP), deberá instruir, en calidad de urgente, que los Servicios de Salud s</t>
    </r>
    <r>
      <rPr>
        <sz val="11"/>
        <color theme="1"/>
        <rFont val="Calibri"/>
        <family val="2"/>
        <scheme val="minor"/>
      </rPr>
      <t>oliciten informe de las formas de pago que se utilizaron en los establecimientos en que los convenios no consideran las retribuciones.</t>
    </r>
  </si>
  <si>
    <t>Cumplida Parcial</t>
  </si>
  <si>
    <t>Cumplida</t>
  </si>
  <si>
    <t>Reprogramado</t>
  </si>
  <si>
    <t>REPROG.</t>
  </si>
  <si>
    <t>SUBSECRETARÍA DE REDES ASISTENCIALES</t>
  </si>
  <si>
    <t>% Avance</t>
  </si>
  <si>
    <t>Condición</t>
  </si>
  <si>
    <t>reprogramado_164</t>
  </si>
  <si>
    <t>reprogramado_165</t>
  </si>
  <si>
    <t>reprogramado_166</t>
  </si>
  <si>
    <t>reprogramado_167</t>
  </si>
  <si>
    <t>reprogramado_168</t>
  </si>
  <si>
    <t>reprogramado_169</t>
  </si>
  <si>
    <t>reprogramado_170</t>
  </si>
  <si>
    <t>reprogramado_171</t>
  </si>
  <si>
    <t>1ra vez Reprogramado</t>
  </si>
  <si>
    <t>reprogramado_163</t>
  </si>
  <si>
    <t>reprogramado_172</t>
  </si>
  <si>
    <t>reprogramado_173</t>
  </si>
  <si>
    <t>reprogramado_174</t>
  </si>
  <si>
    <t>reprogramado_175</t>
  </si>
  <si>
    <t>reprogramado_176</t>
  </si>
  <si>
    <t>reprogramado_177</t>
  </si>
  <si>
    <t>reprogramado_178</t>
  </si>
  <si>
    <t>reprogramado_179</t>
  </si>
  <si>
    <t>reprogramado_180</t>
  </si>
  <si>
    <t>reprogramado_181</t>
  </si>
  <si>
    <t>reprogramado_182</t>
  </si>
  <si>
    <t>reprogramado_183</t>
  </si>
  <si>
    <t>reprogramado_184</t>
  </si>
  <si>
    <t>reprogramado_185</t>
  </si>
  <si>
    <t>reprogramado_153</t>
  </si>
  <si>
    <t>reprogramado_154</t>
  </si>
  <si>
    <t>reprogramado_155</t>
  </si>
  <si>
    <t>reprogramado_156</t>
  </si>
  <si>
    <t>reprogramado_157</t>
  </si>
  <si>
    <t>reprogramado_187</t>
  </si>
  <si>
    <t>reprogramado_188</t>
  </si>
  <si>
    <t>reprogramado_189</t>
  </si>
  <si>
    <t>reprogramado_158</t>
  </si>
  <si>
    <t>reprogramado_159</t>
  </si>
  <si>
    <t>Reprogramado_160</t>
  </si>
  <si>
    <t>Reprogramado_161</t>
  </si>
  <si>
    <r>
      <t>Instruir que se designe un responsable o encargado del Proceso en las 5 Direcciones de SS que señalaron no contar con este profesional: SS Arica; Antofagasta;  SS Ñuble; SS Concepción; SS Valdivia.</t>
    </r>
    <r>
      <rPr>
        <b/>
        <sz val="8"/>
        <color theme="1"/>
        <rFont val="Calibri"/>
        <family val="2"/>
        <scheme val="minor"/>
      </rPr>
      <t xml:space="preserve"> </t>
    </r>
  </si>
  <si>
    <r>
      <t xml:space="preserve"> Regularizar los casos en que no se cuente  con el documento que garantice el cumplimiento de las obligaciones de la beca de formación hasta el período asistencial obligatorio, así como también, actualizar las garantías no vigentes a fin de cubrir el tiempo de ejecución de la beca.</t>
    </r>
    <r>
      <rPr>
        <b/>
        <sz val="8"/>
        <color theme="1"/>
        <rFont val="Calibri"/>
        <family val="2"/>
        <scheme val="minor"/>
      </rPr>
      <t xml:space="preserve"> </t>
    </r>
  </si>
  <si>
    <r>
      <t xml:space="preserve">De los 256 casos reportados en calidad de funcionarios en el Programa FORDIR, se informa que el 9% equivalente a 23 casos </t>
    </r>
    <r>
      <rPr>
        <u/>
        <sz val="8"/>
        <color theme="1"/>
        <rFont val="Calibri"/>
        <family val="2"/>
        <scheme val="minor"/>
      </rPr>
      <t>No se tuvo</t>
    </r>
    <r>
      <rPr>
        <sz val="8"/>
        <color theme="1"/>
        <rFont val="Calibri"/>
        <family val="2"/>
        <scheme val="minor"/>
      </rPr>
      <t xml:space="preserve"> evidencia en el Servicio de Salud de algún documento que garantice el cumplimiento de las obligaciones de la beca. </t>
    </r>
  </si>
  <si>
    <r>
      <t xml:space="preserve"> Un 3% (6 casos) de los 219 becados que cuentan con garantía vigente, declaran que ésta N</t>
    </r>
    <r>
      <rPr>
        <u/>
        <sz val="8"/>
        <color theme="1"/>
        <rFont val="Calibri"/>
        <family val="2"/>
        <scheme val="minor"/>
      </rPr>
      <t xml:space="preserve">o cumple </t>
    </r>
    <r>
      <rPr>
        <sz val="8"/>
        <color theme="1"/>
        <rFont val="Calibri"/>
        <family val="2"/>
        <scheme val="minor"/>
      </rPr>
      <t xml:space="preserve">con el requisito de cubrir todo el período de la beca hasta el período asistencial obligatorio. </t>
    </r>
  </si>
  <si>
    <r>
      <t xml:space="preserve">Un 50% (3 casos) de los 6 casos FORDIR que se reportan que </t>
    </r>
    <r>
      <rPr>
        <u/>
        <sz val="8"/>
        <color theme="1"/>
        <rFont val="Calibri"/>
        <family val="2"/>
        <scheme val="minor"/>
      </rPr>
      <t>No se cumple</t>
    </r>
    <r>
      <rPr>
        <sz val="8"/>
        <color theme="1"/>
        <rFont val="Calibri"/>
        <family val="2"/>
        <scheme val="minor"/>
      </rPr>
      <t xml:space="preserve"> el período asistencial obligatorio, no se les hizo efectiva la garantía y/o esta se encuentra en consulta jurídica. </t>
    </r>
  </si>
  <si>
    <t xml:space="preserve"> De los 7 casos que cuentan con garantía, el 29% (2 casos) no cumple con el requisito de cubrir todo el período de la beca hasta el período asistencial obligatorio. </t>
  </si>
  <si>
    <t>Proviene de la Reprog_Correl_54</t>
  </si>
  <si>
    <t>Proviene de la Reprog_Correl_55</t>
  </si>
  <si>
    <t>Proviene de la Reprog_Correl_57</t>
  </si>
  <si>
    <t>Proviene de la Reprog_Correl_58</t>
  </si>
  <si>
    <t>Proviene de la Reprog_Correl_59</t>
  </si>
  <si>
    <t>Proviene de la Reprog_Correl_60</t>
  </si>
  <si>
    <t>Proviene de la Reprog_Correl_69</t>
  </si>
  <si>
    <t>Proviene de la Reprog_Correl_73</t>
  </si>
  <si>
    <t>Proviene de la Reprog_Correl_79</t>
  </si>
  <si>
    <t>Proviene de la Reprog_Correl_80</t>
  </si>
  <si>
    <t>Proviene de la Reprog_Correl_82</t>
  </si>
  <si>
    <t>Proviene de la Reprog_Correl_85</t>
  </si>
  <si>
    <t>Proviene de la Reprog_Correl_86</t>
  </si>
  <si>
    <t>Proviene de la Reprog_Correl_87</t>
  </si>
  <si>
    <t>Proviene de la Reprog_Correl_88</t>
  </si>
  <si>
    <t>Proviene de la Reprog_Correl_89</t>
  </si>
  <si>
    <t>Proviene de la Reprog_Correl_90</t>
  </si>
  <si>
    <t>Proviene de la Reprog_Correl_91</t>
  </si>
  <si>
    <t>Proviene de la Reprog_Correl_92</t>
  </si>
  <si>
    <t>Proviene de la Reprog_Correl_94</t>
  </si>
  <si>
    <t>Proviene de la Reprog_Correl_95</t>
  </si>
  <si>
    <t>Proviene de la Reprog_Correl_96</t>
  </si>
  <si>
    <t>Proviene de la Reprog_Correl_97</t>
  </si>
  <si>
    <t>Proviene de la Reprog_Correl_98</t>
  </si>
  <si>
    <t>Proviene de la Reprog_Correl_99</t>
  </si>
  <si>
    <t>Proviene de la Reprog_Correl_101</t>
  </si>
  <si>
    <t>Proviene de la Reprog_Correl_102</t>
  </si>
  <si>
    <t>Proviene de la Reprog_Correl_103</t>
  </si>
  <si>
    <t>Proviene de la Reprog_Correl_104</t>
  </si>
  <si>
    <t>Datos iniciales</t>
  </si>
  <si>
    <t>PLAN DE SEGUIMIENTO DE AUDITORÍAS AL AÑO 2016  REDES ASISTENCIALES</t>
  </si>
  <si>
    <t>INFORMACION ACTUAL</t>
  </si>
  <si>
    <t>INFORMACION INICIAL (RECIBIDA EN ACTA)</t>
  </si>
  <si>
    <t xml:space="preserve">Programa de Apoyo al Recién Nacido (PARN) </t>
  </si>
  <si>
    <t xml:space="preserve">Debido a cambios tecnológicos o administrativos, algunos procedimientos prescritos en el convenio se cumplen mediante medios alternativos, sin que se haya formalizado estas modificaciones </t>
  </si>
  <si>
    <t xml:space="preserve">Que DIVAP estudie la conveniencia de actualizar el convenio habida cuenta de los cambios de hecho que ha sufrido. Además de cambiar su periodo de vigencia de modo que coincida con el ejercicio presupuestario normal.  </t>
  </si>
  <si>
    <t>Lucía Vergara</t>
  </si>
  <si>
    <t>Chile Crece Contigo MINSAL gestionará con contraparte MIDESO nuevo convenio de transferencia que incorpore actualizaciones admnistrativas y técnicas</t>
  </si>
  <si>
    <t xml:space="preserve">La Unidad Chile Crece Contigo no ha sido formalizada mediante acto administrativo. No se ha dado cumplimiento al mandato expreso de la glosa 4, de publicar y actualizar en la página WEB del MINSAL información específica sobre el PARN, y la modalidad de cumplimiento alternativo no cumple la letra del mandato  </t>
  </si>
  <si>
    <t>Que  DIVAP procure el cumplimiento a la glosa 4 mediante la inclusión, en la página web del MINSAL, de un banner de Chile Crece Contigo o de un link que permita a todos y todas acceder a la información del PARN que debe publicarse por mandato legal</t>
  </si>
  <si>
    <t>DIVAP gestionará con Comunicaciones MINSAL la incorporación del banner parqa acceder directamente a los informes de glosa 04 mandatados por DIPRES</t>
  </si>
  <si>
    <t xml:space="preserve">Se observa diferencia entre la ejecución presupuestaria 2014 del PARN declarada en el Informe Técnico Final 2014 y la ejecución presupuestaria del registro SIGFE en la SRA </t>
  </si>
  <si>
    <t>Que DIVAP en conjunto con DIFAI analicen la congruencia entre los registros presupuestarios de la SRA y los registros del Sistema de Gestión de Convenios del Ministerio de Desarrollo Social, SIGEC-MDS y proponga soluciones.</t>
  </si>
  <si>
    <t>Confección de informe financiero que de cuenta de la congruencia de los registros SIGFE y SIGEC</t>
  </si>
  <si>
    <t>Lucía Vergada , Elizabeth Cerpa</t>
  </si>
  <si>
    <t>Gestionar reuniones de coordinación con actores involucrados (Presupuesto Redes, DIFAI, DIPRES y CENABAST) a fin de buscar medidas necesarias para regularizar el año convenio</t>
  </si>
  <si>
    <t xml:space="preserve">Los cobros de CENABAST por servicios logísticos que la Central contrata con terceros, están notoriamente atrasados, presentan problemas de valorización y carecen de documentación de respaldo completa y auténtica </t>
  </si>
  <si>
    <t>Que la DIVAP estudie la situación actual y que requira a la CENABAST, a través de la autoridad competente,  que tome las medidas que le franquee su contrato con el proveedor, en las áreas que corresponda.</t>
  </si>
  <si>
    <t>Yasna Opázo</t>
  </si>
  <si>
    <t>Envío de Ordinario conductor de la Subsecretarúia de Redes Asistenciales al Director de CENABAST</t>
  </si>
  <si>
    <t>Vigente</t>
  </si>
  <si>
    <t>Jorge Aguirre Bustamantes</t>
  </si>
  <si>
    <t>Auditoria al Programa Nacional de Fondo de Farmacia, FOFAR en Nivel Central</t>
  </si>
  <si>
    <t>El Departamento de Modelo de Atención Primaria del Nivel Central, no cuenta con un documento formal que ilustre en estructura la administración del FOFAR, como tampoco cuenta con un manual o un procedimiento que indique las funciones que se realizan en este programa.</t>
  </si>
  <si>
    <t>La DIVAP, deberá disponer de un manual de procedimientos formalizado que ilustre la estructura y funcionamiento del Departamento de Modelo de Atención Primaria.</t>
  </si>
  <si>
    <t>Jefe del Departamento de Modelo de la DIVAP</t>
  </si>
  <si>
    <t>Confección de Manual de procedimientos que ilustre la estructura y funcionamiento del programa FOFAR, hasta el 30-04-2016.</t>
  </si>
  <si>
    <t>No se observó que exista una resolución o un documento formal que asigne las funciones de los Encargados Técnicos de FOFAR a nivel central.</t>
  </si>
  <si>
    <t>Los Encargados del Programa FOFAR, deberán estar con asignaciones de funciones formalmente establecidas.</t>
  </si>
  <si>
    <t>Designar formalmente a los encargados del FOFAR, hasta el 31-03-2016.</t>
  </si>
  <si>
    <t>En 210 (10%) de los 1.987 Establecimientos de Salud, no tienen módulo de farmacia informatizado o plataforma web, y no existen antecedentes formales en el nivel central, que den cuentan que ingresan los datos del monitoreo de los indicadores establecidos en el programa FOFAR, al 30 de noviembre de 2015.</t>
  </si>
  <si>
    <t>La DIVAP a través de la Subsecretaría de Redes Asistenciales, deberá instruir a los Servicios de Salud, para que establezcan medidas de control que den cuente del ingresó de la totalidad de los datos generados por los establecimientos incorporados el programa FOFAR, de acuerdo a la periodicidad establecida.</t>
  </si>
  <si>
    <t>Oficiar desde la Subsecretaria de Redes Asistenciales a los Servicios de Salud, solicitando la elaboración de un Manual de Procedimientos y medidas de control que de cuenta del ingreso de la totalidad de los datos relacionados al Programa FOFAR, hasta el 31-03-2016.</t>
  </si>
  <si>
    <t>El Marco Presupuestario del Programa FOFAR, al ser modificado mediante la R.E. Nº 1240 del 31 de diciembre de 2015, produjo diferencias entre el presupuesto formalizado mediante las Resoluciones y Convenios, y además, se desconoce si estos montos han sido trasferidos para ser utilizados por los Servicios de Salud y/o Municipalidades.</t>
  </si>
  <si>
    <t>Informar de la diferencia de presupuesto producida, respecto al financiamiento del Programa FOFAR formalizado en la R. E. Nº 1240, señalando fecha del traspaso, uso y destino de los recursos remanentes con la acreditación de los respectivos respaldos.</t>
  </si>
  <si>
    <t>Informar respecto de diferencias de presupuestarias si han sido utilizados, conforme a la R.E. 1240 del 31-12-2015  (subtitulo 21-22-29 y 24)</t>
  </si>
  <si>
    <t>No se tuvo a la vista un documento formal que dé cuenta de los criterios utilizados para la asignación del presupuesto destinado a los Servicios de Salud para el año 2015.</t>
  </si>
  <si>
    <t>Definir criterios claros y formales para la asignación de recursos, los cuales puedan ser demostrados en el tiempo.</t>
  </si>
  <si>
    <t>Generar un manual para la asignación de recursos al 31-04-2016.</t>
  </si>
  <si>
    <t>El nivel central, analiza y consolida los indicadores del programa FOFAR en forma mensual y a cada corte evolutivo, según la base de datos obtenida del Tablero de Mando de Control, y no con los informes remitidos por los Servicios de Salud según lo establece el programa, así como tampoco ha realizado validaciones de la fiabilidad de los datos ingresados en este sistema.</t>
  </si>
  <si>
    <t>Implementar medidas de control que les permitan cumplir con la normativa asociada a la emisión de informes por parte de los Servicios de Salud, para el traspaso de los presupuestos establecida por el programa FOFAR y efectuar validaciones a la información contenida en el Tablero de Mando.</t>
  </si>
  <si>
    <t>Se oficiará desde la Subsecretaria de Redes Asistenciales a los Servicios de Salud, la elaboración de las medidas de control que den cuenta de una validación de datos aleatoria con respecto a lo informado en el tablero de mando al 31-03-2016.</t>
  </si>
  <si>
    <t>En 11 (11%) de los 95 reclamos asociados a la entrega de medicamentos del programa FOFAR, fueron resueltos en un plazo mayor de 24 horas hábiles*.</t>
  </si>
  <si>
    <t>Los Referentes Técnicos deben monitorear en forma sistemática el cumplimiento de los indicadores establecidos en los objetivos del programas FOFAR, según esta formalizado la R. E. Nº 1187.</t>
  </si>
  <si>
    <t>Confeccionar un Manual de Procedimientos que ilustre la estructura y funcionamiento del programa FOFAR al 30-04-2016.</t>
  </si>
  <si>
    <t>No se tuvo respaldo formal de la distribución y criterios utilizados en la asignación de Recurso Humano realizado por el Nivel Central, y tampoco del financiamiento asignado para éste recurso en el Programa FOFAR para el año 2015.</t>
  </si>
  <si>
    <t>Mantener una base de datos con el objeto de revisar en forma sistemática la dotación del Recurso Humano financiada por el Programa FOFAR, que debe incluir la totalidad de recurso humano asignado en los Servicios de Salud y Establecimientos Municipales del país (Químicos Farmacéuticos y TENS</t>
  </si>
  <si>
    <t>Creación de la Base de Datos con actualización semestral al 31-03-2016.
Solicitar reintegro si existiese al 31-06-2016 (Informar como se realizará el procedimiento).
Instruir al Servicio de Salud la implementación de Controles Internos que realizarán desde al área de finanzas. 31/6/2016
Instruir al Servicio de Salud la incorporación en el monitoreo del encargado Técnico Sanitario del Servicio de Salud, verificación del correcto pago y la detección de casos de pagos indebidos y pagos en exceso 31-06-2016.</t>
  </si>
  <si>
    <t>No se observó un documento formal que defina el monto asignado en la remuneración que percibe cada tipo de cargo de Recurso humano del Programa FOFAR (Químicos Farmacéuticos y Técnicos de Nivel Superior de Enfermería).</t>
  </si>
  <si>
    <t>Elaborar un documento formal que establezca los criterios y fórmula de cálculo en el pago de remuneraciones del Recurso Humano, ya sean Q.F. o TENS, en los Servicios de Salud del País y Establecimientos Municipales, e informar de esta gestión al Departamento de Auditoría Ministerial.</t>
  </si>
  <si>
    <t>Confeccionar un Manual de Procedimientos que ilustre la estructura y funcionamiento del programa FOFAR al 31-04-2016.</t>
  </si>
  <si>
    <t>De implementación del Programa de Fondo de Farmacia</t>
  </si>
  <si>
    <t>Alejandra Sutherland Soto</t>
  </si>
  <si>
    <t xml:space="preserve">Relacionado con el Ambiente de Control Interno de la implementación del Programa FOFAR, se detectó deficiencias asociadas a la falta de documentos formales que describan las funciones de los Encargados y de orientaciones técnicas para la ejecución individual. Por otra parte, hay deficiencias en los registros de Resoluciones y/o Convenios suscritos por este programa, del control del financiamiento recibido desde la DIVAP, así como también se observa, falta de informes de evaluación y de rendición de los gastos asociados al Programa FOFAR (Periodicidad y plazo de entrega). </t>
  </si>
  <si>
    <t>Jefa del Departamento Modelo.</t>
  </si>
  <si>
    <t>La DIVAP a través de la Subsecretaria de Redes Asistencial, deberá orientar a las Direcciones de Servicios de Salud, en relación a:
Implementar registros en los establecimientos, para los casos de rechazo de medicamentos y de despacho incompleto de recetas por parte del paciente.</t>
  </si>
  <si>
    <t>En 27% (11 de los 41 establecimientos) no coincide la información cargada y lo revisado por los auditores, como también en un 22% (9 de 41 establecimientos) el auditor no pudo realizar verificación de los datos. Todo lo anterior se traduce en la existencia de falencias en relación a la veracidad de los datos cargados en la plataforma, en un 49 % de la información de los establecimientos que usan plataforma web.</t>
  </si>
  <si>
    <t>La DIVAP a través de la Subsecretaria de Redes Asistencial, deberá orientar a las Direcciones de Servicios de Salud, en relación a:                              Reiterar la instrucción referente a que los datos que se requieren para formar el indicador, es el dato por receta de paciente, reforzando en utilizar algún mecanismo de control para efectuar trazabilidad de los resultados cargados en plataforma web, es decir que se pueda identificar las recetas de los pacientes FOFAR por día y por establecimiento.</t>
  </si>
  <si>
    <t>Lo recomendado ya es posible rescatarlo en aquellos establecimientos informatizados. Esto a Través del tablero de mando.                                                                                       1.- Para aquellos establecimientos no informatizados, se darán instrucciones referentes a resguardar la trazabilidad de los datos cargados en la plataforma web.</t>
  </si>
  <si>
    <t xml:space="preserve">En 29 (49%) de los 59 Centros de Salud revisados, no tienen stock crítico definido de medicamentos. </t>
  </si>
  <si>
    <t>La DIVAP a través de la Subsecretaria de Redes Asistencial, deberá orientar a las Direcciones de Servicios de Salud, respecto a que:                           Los Centros de Salud cuenten con un stock crítico definido de medicamentos.</t>
  </si>
  <si>
    <t>Mediante Circular Nº C/13 del 3 de noviembre de 2015, se instruyo a toda la red lineamientos para cumplir con algunos aspectos mencionados en la ENS. En este sentido, la circular antes mencionada instruye a los diferentes niveles de atención la implementación de un sistema de inventario de seguridad, el cual define con plazos de monitoreo y medicamentos a considerar. Los medicamentos FOFAR estan incluidos dentro los lineamientos mencionados en la circulas Nº C/13</t>
  </si>
  <si>
    <t xml:space="preserve">En 7 (24%) de los 29 Servicios de Salud, se determinó ausencia de medicamentos que forman parte del Programa FOFAR </t>
  </si>
  <si>
    <t xml:space="preserve">La DIVAP a través de la Subsecretaria de Redes Asistencial, deberá orientar a las Direcciones de Servicios de Salud, respecto a que:                           Los Servicios de Salud, mantengan sus stocks críticos de medicamentos, acción indispensable para la entrega oportuna y completa de las recetas. </t>
  </si>
  <si>
    <t xml:space="preserve">Oficiar desde la Subsecretaria de redes asistenciales a los Servicios de Salud, solicitando la regularización de los stock críticos en los Servicio de Salud.   </t>
  </si>
  <si>
    <t xml:space="preserve">En 24 (83%) de los 29 Servicios de Salud no han enviado a la DIVAP nómina de las contrataciones efectuadas durante el año 2015, en relación al Programa FOFAR, según lo estipulado en las Orientaciones Técnicas del Programa </t>
  </si>
  <si>
    <t xml:space="preserve">La DIVAP a través de la Subsecretaria de Redes Asistencial, deberá orientar a las Direcciones de Servicios de Salud, en relación a que:
 Los Referentes Técnicos del Servicio de Salud, deben enviar nómina de las contrataciones efectuadas durante el 2015.
</t>
  </si>
  <si>
    <t xml:space="preserve">Oficiar desde la Subsecretaria de redes asistenciales a los Servicios de Salud, solicitando semestralmente nomina de contrataciones con cargo al programa FOFAR y tomen medidas correctivas al constatar la utilizar los RRHH destidos por el Programa FOFAR. </t>
  </si>
  <si>
    <t>La DIVAP a través de la Subsecretaria de Redes Asistencial, deberá orientar a las Direcciones de Servicios de Salud, en relación a que:                      Los Referentes Técnicos del Servicio de Salud, deben monitorizar los cargos, para que éstos se dispongan de acuerdo a lo entregado desde el Nivel Central, según lo estipulado como uso de los recursos definidos por el programa.</t>
  </si>
  <si>
    <t>Oficiar desde la Subsecretaria de redes asistenciales a los Servicios de Salud, solicitando monitoreo de los cargos que disponga en programa FOFAR según lineamientos entregados desde nivel central y medidas correctivas para el eficiente uso de los RRHH disponibles por FOFAR</t>
  </si>
  <si>
    <t>En 38% (6 de 16 pacientes) que recibieron despacho incompleto de las recetas, no realizaron reclamo por desconocer el número de Salud Responde y en un 71% (47 de 66 pacientes) de pacientes que recibieron despacho completo de sus recetas, señalan no encontrarse informados del número telefónico de Salud Responde en los Centros de Salud, así como el 23% (14 de los 60) centros de salud y postas rurales no tienen letrero que indique dónde reclamar en los centros de salud visitados por los auditores.</t>
  </si>
  <si>
    <t xml:space="preserve">LA DIVAP, a través de la Subsecretaria de Redes Asistenciales, debe orientar a los Servicios de Salud, para que:
Los Prestadores Institucionales deben disponer de folletos informativos en lo que proporcione información suficiente, oportuna, veraz y comprensible, ya sea en forma visual, verbal o por escrito, respecto del número de Salud Responde, para realizar un reclamo en caso de medicamentos pendientes.
</t>
  </si>
  <si>
    <t>Oficiar desde la Subsecretaria de redes a los Servicios de Salud, para que instruyan a los Prestadores Institucionales sobre la obligación de disponer de folletos, afiches o información verbal; que proporcione información suficiente, oportuna, veraz y comprensible; para que la población beneficiaria pueda realizar un reclamo en caso de medicamentos pendientes.</t>
  </si>
  <si>
    <t>En un 10% de establecimientos de la muestra evaluada (5 establecimientos), no mantiene atención permanente hasta las 20:00 horas E19</t>
  </si>
  <si>
    <t>LA DIVAP, a través de la Subsecretaria de Redes Asistenciales, debe orientar a los Servicios de Salud, para que:                                                                     
Las Farmacias deben estar abierta conforme a los horarios de funcionamiento establecido en el Índice de Actividad de Atención Primaria (IAAPS), lo que permite cumplir con los objetivos del programa FOFAR.</t>
  </si>
  <si>
    <t>Oficiar desde la Subsecretaria de redes a los Servicios de Salud, para reforzar que instruyan a los Prestadores Institucionales sobre la obligación de disponer las farmacias abiertas hastas las 20,00 hrs conforme a los horarios de funcionamiento establecido en el Índice de Actividad de Atención Primaria (IAAPS) y que el SS debe monitorear el cumplimieno.</t>
  </si>
  <si>
    <t xml:space="preserve"> En 9 (31%) de los 29 Servicios de Salud, el Área Técnica no tiene un Plan de visitas a terreno y en 4 (44%) de estos Servicios de Salud, no efectuó visitas a terreno, con el objeto de revisar el cumplimiento de los objetivos de los convenios suscritos con estos Municipios o Comunas (Criticidad media).</t>
  </si>
  <si>
    <t>DAM N°57</t>
  </si>
  <si>
    <t>UAE N°56</t>
  </si>
  <si>
    <t>UAE N°55</t>
  </si>
  <si>
    <t>DAM Nº04</t>
  </si>
  <si>
    <t>DAM Nº08</t>
  </si>
  <si>
    <t>UAE Nº08</t>
  </si>
  <si>
    <t>UAE Nº07</t>
  </si>
  <si>
    <t>UAE Nº09</t>
  </si>
  <si>
    <t>UAI Nº13</t>
  </si>
  <si>
    <t>UAI N°39</t>
  </si>
  <si>
    <t>Año</t>
  </si>
  <si>
    <r>
      <t xml:space="preserve">La División de Atención Primaria, a través de la Subsecretaria de Redes Asistenciales, deberá orientar a los Servicios de Salud, para que corrijan las deficiencias detectadas en el ambiente control, dando énfasis a los siguientes aspectos:     _Que exista un documento formal que describa las funciones del Encargado del Programa FOFAR.  _Contar con orientaciones técnicas de la gestión individual en los Servicios de Salud.             _Realizar informe con evaluaciones que se realicen al programa FOFAR, y enviar estos al Nivel Central.   </t>
    </r>
    <r>
      <rPr>
        <sz val="8"/>
        <color rgb="FFFF0000"/>
        <rFont val="Arial"/>
        <family val="2"/>
      </rPr>
      <t xml:space="preserve"> </t>
    </r>
    <r>
      <rPr>
        <sz val="8"/>
        <rFont val="Arial"/>
        <family val="2"/>
      </rPr>
      <t xml:space="preserve">_Mantener registros de los antecedentes de los Convenios y de la rendición de los gastos del Programa. </t>
    </r>
    <r>
      <rPr>
        <sz val="8"/>
        <color rgb="FFFF0000"/>
        <rFont val="Arial"/>
        <family val="2"/>
      </rPr>
      <t xml:space="preserve">     </t>
    </r>
    <r>
      <rPr>
        <sz val="8"/>
        <color theme="1"/>
        <rFont val="Arial"/>
        <family val="2"/>
      </rPr>
      <t xml:space="preserve">        </t>
    </r>
  </si>
  <si>
    <r>
      <t>En 63% (26 de 41 establecimientos)</t>
    </r>
    <r>
      <rPr>
        <b/>
        <sz val="8"/>
        <color theme="1"/>
        <rFont val="Arial"/>
        <family val="2"/>
      </rPr>
      <t xml:space="preserve"> </t>
    </r>
    <r>
      <rPr>
        <sz val="8"/>
        <color theme="1"/>
        <rFont val="Arial"/>
        <family val="2"/>
      </rPr>
      <t xml:space="preserve">no existe registro del rechazo de medicamentos y tampoco registro de recetas con despacho incompleto </t>
    </r>
  </si>
  <si>
    <r>
      <t xml:space="preserve">En tanto de los 180 becarios de la muestra remitida, el 56%, equivalente a 100 casos, señalan que </t>
    </r>
    <r>
      <rPr>
        <u/>
        <sz val="8"/>
        <color theme="1"/>
        <rFont val="Calibri"/>
        <family val="2"/>
        <scheme val="minor"/>
      </rPr>
      <t>No se utilizó</t>
    </r>
    <r>
      <rPr>
        <sz val="8"/>
        <color theme="1"/>
        <rFont val="Calibri"/>
        <family val="2"/>
        <scheme val="minor"/>
      </rPr>
      <t xml:space="preserve"> proceso de selección y/o concurso para el otorgamiento de becas en sus Servicios de Salud. En tanto el Servicio de Salud de Magallanes, reporta en los 11 casos de su muestra que “no aplica” un proceso de selección en su Servicio, dado que no cuentan con centro formador para las becas de especialización y 8 casos correspondiente a 4 Servicios de Salud que reportan no tener información acerca de la selección de sus becados informados en su muestra.</t>
    </r>
  </si>
  <si>
    <r>
      <t xml:space="preserve">El 83% equivalente a 24 de los 29 Servicios de Salud, declararon </t>
    </r>
    <r>
      <rPr>
        <u/>
        <sz val="8"/>
        <color theme="1"/>
        <rFont val="Calibri"/>
        <family val="2"/>
        <scheme val="minor"/>
      </rPr>
      <t>No contar</t>
    </r>
    <r>
      <rPr>
        <sz val="8"/>
        <color theme="1"/>
        <rFont val="Calibri"/>
        <family val="2"/>
        <scheme val="minor"/>
      </rPr>
      <t xml:space="preserve"> con procedimiento interno para el proceso de selección de postulantes para el Programa FORDIR.</t>
    </r>
  </si>
  <si>
    <t>·La Subsecretaría de Redes Asistenciales, a través de la División de Gestión de las personas (DIGEDEP), deberá instruir, en calidad de urgente, que los Servicios de Salud soliciten informe de las formas de pago que se utilizaron en los establecimientos en que los convenios no consideran los mayores costos.</t>
  </si>
  <si>
    <t>·La Subsecretaría de Redes Asistenciales, a través de la División de Gestión de las personas (DIGEDEP), deberá instruir, en calidad de urgente, que los Servicios de Salud soliciten informe de las formas de pago que se utilizaron en los establecimientos en que los convenios no consideran las retribuciones.</t>
  </si>
  <si>
    <r>
      <t xml:space="preserve">Se observa, que el 83% de los 29 Servicios de Salud, reportan </t>
    </r>
    <r>
      <rPr>
        <u/>
        <sz val="8"/>
        <color theme="1"/>
        <rFont val="Calibri"/>
        <family val="2"/>
        <scheme val="minor"/>
      </rPr>
      <t>No contar</t>
    </r>
    <r>
      <rPr>
        <sz val="8"/>
        <color theme="1"/>
        <rFont val="Calibri"/>
        <family val="2"/>
        <scheme val="minor"/>
      </rPr>
      <t xml:space="preserve"> con Manual o Procedimiento en relación al proceso de formación de especialistas, tal como lo establece la  Resolución Nº 1485/96 de la Contraloría General de la República que aprueba Normas de Control Interno. </t>
    </r>
    <r>
      <rPr>
        <b/>
        <sz val="10"/>
        <color theme="1"/>
        <rFont val="Arial"/>
        <family val="2"/>
      </rPr>
      <t/>
    </r>
  </si>
  <si>
    <r>
      <t xml:space="preserve">Un 41% de los 180 becarios, que equivale a 73 casos de la muestra remitida a los SS, declararon </t>
    </r>
    <r>
      <rPr>
        <u/>
        <sz val="8"/>
        <color theme="1"/>
        <rFont val="Calibri"/>
        <family val="2"/>
        <scheme val="minor"/>
      </rPr>
      <t>No contar</t>
    </r>
    <r>
      <rPr>
        <sz val="8"/>
        <color theme="1"/>
        <rFont val="Calibri"/>
        <family val="2"/>
        <scheme val="minor"/>
      </rPr>
      <t xml:space="preserve"> con evidencia de respaldo que avale el desempeño previo al otorgamiento de la beca. </t>
    </r>
  </si>
  <si>
    <r>
      <t xml:space="preserve">De la muestra enviada desde el Nivel Central de 38 casos pertenecientes a 10 Servicios de Salud: Valparaíso-San Antonio; Viña del Mar-Quillota; Metropolitano Norte; Metropolitano Oriente; Metropolitano Occidente; Metropolitano Sur Oriente; Metropolitano Central, O`Higgins; Ñuble; Valdivia, </t>
    </r>
    <r>
      <rPr>
        <u/>
        <sz val="8"/>
        <color theme="1"/>
        <rFont val="Calibri"/>
        <family val="2"/>
        <scheme val="minor"/>
      </rPr>
      <t>ninguno declaró</t>
    </r>
    <r>
      <rPr>
        <sz val="8"/>
        <color theme="1"/>
        <rFont val="Calibri"/>
        <family val="2"/>
        <scheme val="minor"/>
      </rPr>
      <t xml:space="preserve"> contar con un procedimiento interno para la selección de postulantes (100%). </t>
    </r>
  </si>
  <si>
    <r>
      <t>Regularizar los casos en que no se cuente  con el documento que garantice el cumplimiento de las obligaciones de la beca de formación hasta el período asistencial obligatorio, así como también, actualizar las garantías no vigentes a fin de cubrir el tiempo de ejecución de la beca.</t>
    </r>
    <r>
      <rPr>
        <b/>
        <sz val="8"/>
        <color theme="1"/>
        <rFont val="Calibri"/>
        <family val="2"/>
        <scheme val="minor"/>
      </rPr>
      <t xml:space="preserve"> </t>
    </r>
  </si>
  <si>
    <r>
      <t xml:space="preserve">La DIGEDEP no cuenta con procedimientos internos que normen el proceso de formulación de las metas en general, definiendo roles de cada actor, como tampoco se observa la existencia de mecanismos que den cuentan de una revisión efectuada de la pertinencia de los indicadores enviados por los Servicios, como también de monitoreo al cumplimiento de las metas, responsabilidad asignada a los Servicios de Salud. </t>
    </r>
    <r>
      <rPr>
        <i/>
        <sz val="8"/>
        <color theme="1"/>
        <rFont val="Arial"/>
        <family val="2"/>
      </rPr>
      <t>(Criticidad Media).</t>
    </r>
  </si>
  <si>
    <r>
      <t xml:space="preserve">No se cuenta con archivo actualizado con información de las solicitudes de precisiones solicitadas por los Servicios, razón por la cual se desconoce la totalidad de solicitudes ingresadas a la Subsecretaría de Redes Asistenciales. </t>
    </r>
    <r>
      <rPr>
        <i/>
        <sz val="8"/>
        <color theme="1"/>
        <rFont val="Arial"/>
        <family val="2"/>
      </rPr>
      <t>(Criticidad Media)</t>
    </r>
  </si>
  <si>
    <r>
      <t xml:space="preserve">No se tuvo evidencia de la existencia de un procedimiento al interior de la DIGEDEP que dé cuenta de la revisión de los antecedentes entregados por Servicios de Salud, tanto para el proceso de formulación de compromisos, como las solicitudes de precisiones. </t>
    </r>
    <r>
      <rPr>
        <i/>
        <sz val="8"/>
        <color theme="1"/>
        <rFont val="Arial"/>
        <family val="2"/>
      </rPr>
      <t>(Criticidad Media).</t>
    </r>
  </si>
  <si>
    <r>
      <t xml:space="preserve">El Servicio de Salud Iquique envió a comienzos del mes de septiembre el convenio para la visación por parte de la SRA, sin embargo, posteriormente envió un nuevo convenio el cual presentaba modificaciones de indicadores, respecto del convenio original.  En la actualidad el convenio modificado se encuentra visado por la SRA. Los cambios en los indicadores aparentemente no se encuentran contemplados en la normativa vigente. </t>
    </r>
    <r>
      <rPr>
        <i/>
        <sz val="8"/>
        <color theme="1"/>
        <rFont val="Arial"/>
        <family val="2"/>
      </rPr>
      <t>(Criticidad Alta).</t>
    </r>
  </si>
  <si>
    <r>
      <t xml:space="preserve">El Servicio de Salud Metropolitano Occidente (SSMOC), también solicitó cambio en algunos en los indicadores del Hospital San Juan de Dios, la tramitación de la visación aún se encuentra pendiente. Los cambios en los indicadores aparentemente no se encuentran contemplados en la normativa vigente. </t>
    </r>
    <r>
      <rPr>
        <i/>
        <sz val="8"/>
        <color theme="1"/>
        <rFont val="Arial"/>
        <family val="2"/>
      </rPr>
      <t>(Criticidad Alta).</t>
    </r>
  </si>
  <si>
    <r>
      <t xml:space="preserve">Los Servicios de Salud O’Higgins, Valdivia, Bio Bio, Aysén y Metropolitano Occidente, han presentado solicitudes de precisiones, las cuales se encuentran en tramitación, sin que exista certificado de visación vigente. </t>
    </r>
    <r>
      <rPr>
        <i/>
        <sz val="8"/>
        <color theme="1"/>
        <rFont val="Arial"/>
        <family val="2"/>
      </rPr>
      <t>(Criticidad Alta).</t>
    </r>
  </si>
  <si>
    <r>
      <t xml:space="preserve">De acuerdo a la evaluación parcial de metas, efectuada con corte a agosto, se observa que de un total de 300 Unidades definidas en los distintos Servicios de Salud del país, en 46 casos (15% de las Unidades) su cumplimiento es inferior al 75%, por lo que no recibirían incentivo. </t>
    </r>
    <r>
      <rPr>
        <i/>
        <sz val="8"/>
        <color theme="1"/>
        <rFont val="Arial"/>
        <family val="2"/>
      </rPr>
      <t>(Criticidad Alta)</t>
    </r>
  </si>
  <si>
    <r>
      <t xml:space="preserve">Los Hospitales de Angol, Victoria, Lucio Córdova, Las Higueras, Castro, Ancud y de Puerto Natales, no definieron Unidades específicas para la suscripción de compromisos, la unidad corresponde al Hospital en su conjunto, lo anterior puede estar en contra de la normativa legal vigente.  </t>
    </r>
    <r>
      <rPr>
        <i/>
        <sz val="8"/>
        <color theme="1"/>
        <rFont val="Arial"/>
        <family val="2"/>
      </rPr>
      <t>(Criticidad Alta).</t>
    </r>
  </si>
  <si>
    <r>
      <t xml:space="preserve">Se observa discrepancia al momento de aplicar el criterio definido en el artículo 8 del Decreto Nº172/2014, por parte de algunos Establecimientos. </t>
    </r>
    <r>
      <rPr>
        <i/>
        <sz val="8"/>
        <color theme="1"/>
        <rFont val="Arial"/>
        <family val="2"/>
      </rPr>
      <t>(Criticidad Media).</t>
    </r>
  </si>
  <si>
    <r>
      <t xml:space="preserve">Un 12%, 22 casos de los 180, reportaron </t>
    </r>
    <r>
      <rPr>
        <u/>
        <sz val="8"/>
        <color theme="1"/>
        <rFont val="Calibri"/>
        <family val="2"/>
        <scheme val="minor"/>
      </rPr>
      <t>No contar</t>
    </r>
    <r>
      <rPr>
        <sz val="8"/>
        <color theme="1"/>
        <rFont val="Calibri"/>
        <family val="2"/>
        <scheme val="minor"/>
      </rPr>
      <t xml:space="preserve"> con la existencia de Convenio entre el Servicio de Salud y/o Hospital y el Centro Formador que imparte la beca. </t>
    </r>
  </si>
  <si>
    <r>
      <t xml:space="preserve">En cuanto a la existencia de una comisión evaluadora encargada de la selección de los postulantes a los cupos de becas, se obtuvo de los 61 casos de becados que reportaron en la Auditoría que contaron con un proceso de selección, en 7 casos </t>
    </r>
    <r>
      <rPr>
        <u/>
        <sz val="8"/>
        <color theme="1"/>
        <rFont val="Calibri"/>
        <family val="2"/>
        <scheme val="minor"/>
      </rPr>
      <t>No se contó</t>
    </r>
    <r>
      <rPr>
        <sz val="8"/>
        <color theme="1"/>
        <rFont val="Calibri"/>
        <family val="2"/>
        <scheme val="minor"/>
      </rPr>
      <t xml:space="preserve"> con esta comisión (11%) pertenecientes al Servicio de Salud Metropolitano Central y 1 caso correspondiente al SS Valparaíso que reportó sin Información. </t>
    </r>
  </si>
  <si>
    <r>
      <t xml:space="preserve">Un 6%, equivalente a 52 de los 875 becados reportados en la muestra a los SS, se informan con incumplimiento o renuncia, de estos 52 casos un 46% (24) de ellos </t>
    </r>
    <r>
      <rPr>
        <u/>
        <sz val="8"/>
        <color theme="1"/>
        <rFont val="Calibri"/>
        <family val="2"/>
        <scheme val="minor"/>
      </rPr>
      <t>No se informó</t>
    </r>
    <r>
      <rPr>
        <sz val="8"/>
        <color theme="1"/>
        <rFont val="Calibri"/>
        <family val="2"/>
        <scheme val="minor"/>
      </rPr>
      <t xml:space="preserve"> de esta situación a la Subsecretaría de Redes Asistenciales, tal como se indica en el Decreto Nº 507 de 1990. </t>
    </r>
  </si>
  <si>
    <r>
      <t xml:space="preserve">Un 8% equivalente a 54 casos de los 790 becados que reportaron que se encuentran cumpliendo la beca, informa que </t>
    </r>
    <r>
      <rPr>
        <u/>
        <sz val="8"/>
        <color theme="1"/>
        <rFont val="Calibri"/>
        <family val="2"/>
        <scheme val="minor"/>
      </rPr>
      <t>No se dio cumplimiento</t>
    </r>
    <r>
      <rPr>
        <sz val="8"/>
        <color theme="1"/>
        <rFont val="Calibri"/>
        <family val="2"/>
        <scheme val="minor"/>
      </rPr>
      <t xml:space="preserve"> al pago equivalente a 44 horas y/o que no aplico este pago, de acuerdo a lo señalado en el artículo 19 del Decreto Nº 507 de 1990, que  Aprueba Reglamento de becarios de la Ley 15.076, en el Sistema Nacional de Servicios de Salud. </t>
    </r>
    <r>
      <rPr>
        <i/>
        <sz val="8"/>
        <color theme="1"/>
        <rFont val="Calibri"/>
        <family val="2"/>
        <scheme val="minor"/>
      </rPr>
      <t xml:space="preserve">“El estipendio mensual que percibirá el becario será una cantidad equivalente al sueldo base mensual por 44 horas semanales de trabajo de un profesional funcionario que cumple jornada diurna regido por la Ley Nº 19.664”. </t>
    </r>
  </si>
  <si>
    <r>
      <t>En 7 (24%) de los 29 Servicio de Salud, se encuentran ocupados menos cargos de TENS de los enviados por el Nivel Central</t>
    </r>
    <r>
      <rPr>
        <b/>
        <sz val="8"/>
        <color theme="1"/>
        <rFont val="Arial"/>
        <family val="2"/>
      </rPr>
      <t xml:space="preserve"> </t>
    </r>
  </si>
  <si>
    <t>EVALUACION ACTUAL</t>
  </si>
  <si>
    <t xml:space="preserve">Documento recibido y en proceso de revisión </t>
  </si>
  <si>
    <t>No se ha recibido información de la Unidad auditada</t>
  </si>
  <si>
    <t>Plazo que compromete Auditado</t>
  </si>
  <si>
    <t>Diferencia 
(Plazo Comprom - Fecha Actual)</t>
  </si>
  <si>
    <t>Reprogramado_Correl.N°128</t>
  </si>
  <si>
    <t>Reprogramado_Correla N°129</t>
  </si>
  <si>
    <t>Reprogramado_Correl. N°130</t>
  </si>
  <si>
    <t>Reprogramdo_Correl.N°134</t>
  </si>
  <si>
    <t>Reprogramado_Correl.N°135</t>
  </si>
  <si>
    <t>reprogramado_Correl.N°138</t>
  </si>
  <si>
    <t>reprogramado_Correl.N°139</t>
  </si>
  <si>
    <t>reprogramado_Correl.N°140</t>
  </si>
  <si>
    <t>reprogramado_Correl.N°141</t>
  </si>
  <si>
    <t>reprogramado_Correl.N°142</t>
  </si>
  <si>
    <t>reprogramado_Correl.N°143</t>
  </si>
  <si>
    <t>reprogramado_Correl.N°144</t>
  </si>
  <si>
    <t>reprogramado_Correl.N°145</t>
  </si>
  <si>
    <t>reprogramado_Correl.N°146</t>
  </si>
  <si>
    <t>reprogramado_Correl.N°147</t>
  </si>
  <si>
    <t>reprogramado_Correl.N°148</t>
  </si>
  <si>
    <t>reprogramado_Correl.N°149</t>
  </si>
  <si>
    <t>reprogramado_Correl.N°150</t>
  </si>
  <si>
    <t>reprogramado_Correl.N°151</t>
  </si>
  <si>
    <t>reprogramado_Correl.N°152</t>
  </si>
  <si>
    <t>Plazo Estimado (Fijado x el Auditor)</t>
  </si>
  <si>
    <t xml:space="preserve">PT_172_NO PMG_OOT_202016 rev CG
PT_172_NO PMG_Re c ompromisos pendientes
PT_172_NO PMG_VC Comges N°15
PT_172_NO PMG_Ord.C21N°4062
PT_172_NO PMG_ordinario Auditoría Unidades de Farmacia
</t>
  </si>
  <si>
    <t xml:space="preserve">PT_173_NO PMG_OOT_202016 rev CG
PT_173_NO PMG_Re c ompromisos pendientes
PT_173_NO PMG_VC Comges N°15
PT_173_NO PMG_Ord.C21N°4062
PT_173_NO PMG_ordinario Auditoría Unidades de Farmacia
</t>
  </si>
  <si>
    <t xml:space="preserve">PT_174_NO PMG_OOT_202016 rev CG
PT_174_NO PMG_Re c ompromisos pendientes
PT_174_NO PMG_VC Comges N°15
PT_174_NO PMG_Ord.C21N°4062
PT_174_NO PMG_ordinario Auditoría Unidades de Farmacia
</t>
  </si>
  <si>
    <t xml:space="preserve">PT_175_NO PMG_OOT_202016 rev CG
PT_175_NO PMG_Re c ompromisos pendientes
PT_175_NO PMG_VC Comges N°15
PT_175_NO PMG_Ord.C21N°4062
PT_175_NO PMG_ordinario Auditoría Unidades de Farmacia
</t>
  </si>
  <si>
    <t xml:space="preserve">PT_176_NO PMG_OOT_202016 rev CG
PT_176_NO PMG_Re c ompromisos pendientes
PT_176_NO PMG_VC Comges N°15
PT_176_NO PMG_Ord.C21N°4062
PT_176_NO PMG_ordinario Auditoría Unidades de Farmacia
</t>
  </si>
  <si>
    <t xml:space="preserve">PT_177_NO PMG_OOT_202016 rev CG
PT_177_NO PMG_Re c ompromisos pendientes
PT_177_NO PMG_VC Comges N°15
PT_177_NO PMG_Ord.C21N°4062
PT_177_NO PMG_ordinario Auditoría Unidades de Farmacia
</t>
  </si>
  <si>
    <t xml:space="preserve">PT_178_NO PMG_OOT_202016 rev CG
PT_178_NO PMG_Re c ompromisos pendientes
PT_178_NO PMG_VC Comges N°15
PT_178_NO PMG_Ord.C21N°4062
PT_178_NO PMG_ordinario Auditoría Unidades de Farmacia
</t>
  </si>
  <si>
    <t xml:space="preserve">PT_179_NO PMG_OOT_202016 rev CG
PT_179_NO PMG_Re c ompromisos pendientes
PT_179_NO PMG_VC Comges N°15
PT_179_NO PMG_Ord.C21N°4062
PT_179_NO PMG_ordinario Auditoría Unidades de Farmacia
</t>
  </si>
  <si>
    <t xml:space="preserve">1,  Instruir a los Servicio de Salud para que suscriban los COMGES del año 2016, particularmente en aquellos asociados al ambito de modelo asistencial que considera: diseño de Red, gestión de programación de agenda, Protocolización de altas médicas, Protocolizacion  para la pertinencia y evaluación de referencia.
2, Monitorear el estado de implementación de los COMGES 2016, especialmente del ambito asistencial  al menos dos veces al año Agosto y Noviembre del mismo año
</t>
  </si>
  <si>
    <t>1. Instruir a los Servicios de Salud implementen   medidas que permitan la integración del  Programa de Resolutividad en APS a la gestión de TE  No Ges durante el año 2016 considerando la definición de un plan de trabajo a mayo del 2016 y el monitorio del avance en Julio y noviembre del mismo año.</t>
  </si>
  <si>
    <t>Construcción,  formalización y difusión de manual de procedimientos de metas sanitarias.</t>
  </si>
  <si>
    <t>La DIGEDEP elaborará una planilla con el registro de las visaciones que cada área realiza a los convenios y sus modificaciones</t>
  </si>
  <si>
    <t>Jornada de difusión a los Servicios de Salud, actividades  del manual de procedimientos y modalidad de trabajo a futuro.</t>
  </si>
  <si>
    <t>Observación subsanada, a través de Ord A16 N°3755 del 2-12-2015, se distribuye informe con los resultados.</t>
  </si>
  <si>
    <t>Observación subsanada, se solicitó pronunciamiento a la División Juridica emitiendo los memos 350 y 420, respecto de la pertinencia de la solicitud de cambios realizados.</t>
  </si>
  <si>
    <t>Claudia Godoy</t>
  </si>
  <si>
    <t xml:space="preserve">ver </t>
  </si>
  <si>
    <t>División de Administración y Finanzas</t>
  </si>
  <si>
    <t>División Jurídica</t>
  </si>
  <si>
    <t>División de Gestión de Red Asistencial</t>
  </si>
  <si>
    <t>División de Prevención y Control de Enfermedades</t>
  </si>
  <si>
    <t>División de Políticas Públicas Saludables y Promoción</t>
  </si>
  <si>
    <t>División de Planificación Sanitaria</t>
  </si>
  <si>
    <t>División de Gestión y Desarrollo de las Personas</t>
  </si>
  <si>
    <t>División de Atención Primaria</t>
  </si>
  <si>
    <t>División de Presupuesto</t>
  </si>
  <si>
    <t>PT_67_PMG Memo34 solicita a DIVAP tramitacion de Res.
PT_67_PMG_Resol.Exenta N°1232 Programa resolutividad.
PT_67__PMG_Resol.Exenta N°1198 Orientaciones Técnicas</t>
  </si>
  <si>
    <t>Recibido</t>
  </si>
  <si>
    <t>mar 3:00 p.m.</t>
  </si>
  <si>
    <t>Los documentos oficiales los firma la Minsitra y la Jefa de División.</t>
  </si>
  <si>
    <t>Proviene de la Reprog_Correl_66.
Reprograma 2da vez. Correlativo 212</t>
  </si>
  <si>
    <t>Proviene de la Reprog_Correl_157 
(2da. Reprogramación)</t>
  </si>
  <si>
    <t>PT_109_ NO PMG Memo 420 División Jurírica</t>
  </si>
  <si>
    <t>PT_112 NO PMG_ Ordinario d16 N°3755 del 2-12-2015</t>
  </si>
  <si>
    <t>PT_113 NO PMG Memo 420 División Jurírica</t>
  </si>
  <si>
    <t>PT_118 NO PMG_Correo con catastro</t>
  </si>
  <si>
    <t>PT_119 NO PMG_Ord N°1759 convoca jornada encargados adj programa
PT_119_NO PMG_presentaciones jornada
PT_119_NO PMG_Base de datos
PT_119_NO PMG_link base publicada
PT_119_NO PMG_Base publicada</t>
  </si>
  <si>
    <t>PT_120_NO PMG_Ord N°1759 convoca jornada encargados adj programa
PT_120_NO PMG_Presentaciones jornada
PT_120_NO PMG_Base de datos
PT_120_NO PMG link base publicada
PT_120_NO PMG Base publicada</t>
  </si>
  <si>
    <t>PT_152 PMG_Correo Teledermatología</t>
  </si>
  <si>
    <t>PT_153_PMG Correo información Auditoría Teledermatología
PT_153_PMG Oficio Ordinario N°4078 Distribución Servicios
PT_153_ PMG Memo N°42</t>
  </si>
  <si>
    <t>PT_154_PMG Correo información Auditoría Teledermatología
PT_154_PMG Oficio Ordinario N°4078 Distribución Servicios</t>
  </si>
  <si>
    <t>PT_156 NO PMG Memo N°142 y N°149 de Inversiones</t>
  </si>
  <si>
    <t>PT_157_NO PMG Licitación_Incorporación_Cláusula</t>
  </si>
  <si>
    <t>PT_159_NO PMG Licitación_Vigente</t>
  </si>
  <si>
    <t>PT_162_NO PMG Informe_SIDRA</t>
  </si>
  <si>
    <t xml:space="preserve">PT_165_NO PMG_OOT_202016 rev CG
PT_165_NO PMG_Re c ompromisos pendientes
PT_165_NO PMG_VC Comges N°15
PT_165_NO PMG_Ord.C21N°4062
PT_165_NO PMG_ordinario Auditoría Unidades de Farmacia
</t>
  </si>
  <si>
    <t xml:space="preserve">PT_166_NO PMG_OOT_202016 rev CG
PT_166_NO PMG_Re c ompromisos pendientes
PT_166_NO PMG_VC Comges N°15
PT_166_NO PMG_Ord.C21N°4062
PT_166_NO PMG_ordinario Auditoría Unidades de Farmacia
</t>
  </si>
  <si>
    <t xml:space="preserve">PT_167_NO PMG_OOT_202016 rev CG
PT_167_NO PMG_Re c ompromisos pendientes
PT_167_NO PMG_VC Comges N°15
PT_167_NO PMG_Ord.C21N°4062
PT_167_NO PMG_ordinario Auditoría Unidades de Farmacia
</t>
  </si>
  <si>
    <t xml:space="preserve">PT_168_NO PMG_OOT_202016 rev CG
PT_168_NO PMG_Re c ompromisos pendientes
PT_168_NO PMG_VC Comges N°15
PT_168_NO PMG_Ord.C21N°4062
PT_168_NO PMG_ordinario Auditoría Unidades de Farmacia
</t>
  </si>
  <si>
    <t xml:space="preserve">PT_169_NO PMG_OOT_202016 rev CG
PT_169_NO PMG_Re c ompromisos pendientes
PT_169_NO PMG_VC Comges N°15
PT_169_NO PMG_Ord.C21N°4062
PT_169_NO PMG_ordinario Auditoría Unidades de Farmacia
</t>
  </si>
  <si>
    <t xml:space="preserve">PT_170_NO PMG_OOT_202016 rev CG
PT_170_NO PMG_Re c ompromisos pendientes
PT_170_NO PMG_VC Comges N°15
PT_170_NO PMG_Ord.C21N°4062
PT_170_NO PMG_ordinario Auditoría Unidades de Farmacia
</t>
  </si>
  <si>
    <t xml:space="preserve">PT_171_NO PMG_OOT_202016 rev CG
PT_171_NO PMG_Re c ompromisos pendientes
PT_171_NO PMG_VC Comges N°15
PT_171_NO PMG_Ord.C21N°4062
PT_171_NO PMG_ordinario Auditoría Unidades de Farmacia
</t>
  </si>
  <si>
    <t xml:space="preserve">PT_187 NO PMG_ Suscribe Compromisos
PT_187 NO PMG_Ordinario N°1627
</t>
  </si>
  <si>
    <t xml:space="preserve">PT_5 PMG_Base de datos
PT_5 PMG_Base publicada
PT_5 PMG_Memo15 adjunta la informacion
PT_5 PMG_Ord1759 convoca jornada encargados adj programa
</t>
  </si>
  <si>
    <t>PT_9 PMG_Ord26 levantamiento de convenios
PT_9 PMG_Planilla catastro convenios</t>
  </si>
  <si>
    <t>PT_10 PMG_Ord25 Levantamiento cauciones
PT_10 PMG_Planilla catastro cauciones</t>
  </si>
  <si>
    <t>PT_17 PMG_Solicitudes de Encargado
PT_17 PMG_Ord425 solicitud informar resp formacion</t>
  </si>
  <si>
    <t>PT_26 PMG_Resolución Exenta N° 866</t>
  </si>
  <si>
    <t>PT_28 PMG_Correo solicitud de informacion
PT_28 PMG_Planilla con casos
PT_28 PMG_Reformulacion fechas a marzo 2016</t>
  </si>
  <si>
    <t>PT_30 PMG_Minuta respuesta Informe UAE 8
PT_30 PMG_Planilla con casos
PT_30 PMG_Correos con solicitud de informacion</t>
  </si>
  <si>
    <t>PT_31 PMG_Minuta respuesta Informe UAE 8
PT_31 PMG_Planilla con casos
PT_31 PMG_Correos con solicitud de informacion</t>
  </si>
  <si>
    <t>PT_32 PMG_Minuta respuesta Informe UAE 8
PT_32 PMG_Planilla con casos
PT_32 PMG_Correos con solicitud de informacion</t>
  </si>
  <si>
    <t>PT_33 PMG_Minuta respuesta Informe UAE 8
PT_33 PMG_Planilla con casos
PT_33 PMG_Correos con solicitud de informacion</t>
  </si>
  <si>
    <t>PT_34 PMG_Minuta respuesta Informe UAE 8
PT_34 PMG_Planilla con casos
PT_34 PMG_Correos con solicitud de informacion</t>
  </si>
  <si>
    <t>PT_36 PMG_Ord1220 requerimientos tecnicos
PT_36 PMG_Evidencia trabajo de la mesa de trabajo
PT_36 PMG_Memo5 y Memo8
PT_36 PMG_Decreto 383</t>
  </si>
  <si>
    <t>Reprogramado_Correl. N°137</t>
  </si>
  <si>
    <t>PT_43 PMG_Memo5 y Memo8
PT_43 PMG_Ord1220 requerimientos tecnicos
PT_43 PMG_Evidencia trabajo de la mesa de trabajo
PT_43 PMG_correo con catastro y calculo cap formadora</t>
  </si>
  <si>
    <t>PT_56_Memo N°98 con calendario de visitas
PT_56_Informes de visita
PT_56_Memo N°163 adjunta informes</t>
  </si>
  <si>
    <t xml:space="preserve">
PT_62_PMG Correo a SS SS
PT_62_PMG orreo procedimiento y manual
PT_62_PMG Correo remite cruce RegCiv y envia a SS 
PT_62_PMG_Memo344 envia informe de evaluacion</t>
  </si>
  <si>
    <t>PT_63 PMG Correo envia TDR</t>
  </si>
  <si>
    <t xml:space="preserve">
PT_64_PMG Correo a SS SS
PT_64_PMG orreo procedimiento y manual
PT_64_PMG Correo remite cruce RegCiv y envia a SS 
PT_64_PMG_Memo344 envia informe de evaluacion</t>
  </si>
  <si>
    <t>PT_68 PMG_Correo solicitud de atenciones
PT_68 PMG_Correo con cruce de atenciones</t>
  </si>
  <si>
    <t>PT_75 PMG_Ord N°2148 entrega orientaciones a SS SS</t>
  </si>
  <si>
    <t>PT_124 PMG_Memo N°100 solicita resolucion
PT_124 PMG_Ord N°1759 convoca jornada encargados adj programa
PT_124 PMG_Presentaciones jornada
PT_124 PMG_Carta Gantt
PT_124 PMG_Reformulacion fechas a marzo 2016</t>
  </si>
  <si>
    <t>PT_145 PMG_Correo reformulacion
PT_145 PMG_Propuesta de Proceso
PT_145 PMG_Minutas Mesa de Trabajo
PT_145 PMG_ Memo C21 N°175 Modelo a SRA.</t>
  </si>
  <si>
    <t>PT_148 PMG_Correo reformulacion
PT_148 PMG_Ordinario Pabellones Quirurgicos</t>
  </si>
  <si>
    <t>PT_147 PMG_Correo reformulacion
PT_147 PMG_Ordinario Pabellones Quirurgicos</t>
  </si>
  <si>
    <t>PT_149 PMG_Correo reformulacion
PT_149 PMG_Ordinario Pabellones Quirurgicos</t>
  </si>
  <si>
    <t>PT_150 PMG_Correo reformulacion
PT_150 PMG_Ordinario Pabellones Quirurgicos</t>
  </si>
  <si>
    <t>PT_163_NO PMG Herramienta_Monitoreo</t>
  </si>
  <si>
    <t>Gabinete</t>
  </si>
  <si>
    <t>Fonasa</t>
  </si>
  <si>
    <t>Instituto de Salud Pública</t>
  </si>
  <si>
    <t>Cenabast</t>
  </si>
  <si>
    <t>SEREMI I</t>
  </si>
  <si>
    <t>SEREMI II</t>
  </si>
  <si>
    <t>SEREMI III</t>
  </si>
  <si>
    <t>SEREMI IV</t>
  </si>
  <si>
    <t>SEREMI V</t>
  </si>
  <si>
    <t>SEREMI VI</t>
  </si>
  <si>
    <t>SEREMI VII</t>
  </si>
  <si>
    <t>SEREMI VIII</t>
  </si>
  <si>
    <t>SEREMI IX</t>
  </si>
  <si>
    <t>SEREMI X</t>
  </si>
  <si>
    <t>SEREMI XI</t>
  </si>
  <si>
    <t>SEREMI XII</t>
  </si>
  <si>
    <t>SEREMI XIII</t>
  </si>
  <si>
    <t>SEREMI XIV</t>
  </si>
  <si>
    <t>Superintendencia de Salud</t>
  </si>
  <si>
    <t>Departamento de Discapacidad y Rehabilitación</t>
  </si>
  <si>
    <t>Depto de Coordinación Nacional de Compin  </t>
  </si>
  <si>
    <t>Depto. de Adm. y Desarr. Instituc.</t>
  </si>
  <si>
    <t>Depto. de Adm. y Gestión de la Información</t>
  </si>
  <si>
    <t>Depto. de Administracion y Servicios</t>
  </si>
  <si>
    <t>Depto. de Alimentos y Nutrición</t>
  </si>
  <si>
    <t>Depto. de APS y Redes Ambulatorias</t>
  </si>
  <si>
    <t>Depto. de Asesoria Ministerial</t>
  </si>
  <si>
    <t>Depto. de Asignación de Recursos</t>
  </si>
  <si>
    <t>Depto. de Asistencia Remota en Salud</t>
  </si>
  <si>
    <t>Depto. de Auditoría</t>
  </si>
  <si>
    <t>Depto. de Capacitatación y Desarrollo de RHS</t>
  </si>
  <si>
    <t>Depto. de Ciclo Vital</t>
  </si>
  <si>
    <t>Depto. de Comunicaciones y RR.PP.</t>
  </si>
  <si>
    <t>Depto. de Concesiones</t>
  </si>
  <si>
    <t>Depto. de Control de Gestión y Calidad de la Atención</t>
  </si>
  <si>
    <t>Depto. de Control y Gestión</t>
  </si>
  <si>
    <t>Depto. de Desarrollo de Capital Humano</t>
  </si>
  <si>
    <t>Depto. de Desarrollo Estratégico</t>
  </si>
  <si>
    <t>Depto. de diseño y des. de procesos</t>
  </si>
  <si>
    <t>Depto. de Economía de la Salud</t>
  </si>
  <si>
    <t>Depto. de Ejecución y Gestión de Inversiones</t>
  </si>
  <si>
    <t>Depto. de Enfermedades no transmisibles</t>
  </si>
  <si>
    <t>Depto. de Enfermedades transmisibles</t>
  </si>
  <si>
    <t>Depto. de Epidemiología</t>
  </si>
  <si>
    <t>Depto. de Estadísticas e Información de Salud (DEIS)</t>
  </si>
  <si>
    <t>Depto. de Estrategia Nacional de Salud</t>
  </si>
  <si>
    <t>Depto. de Estudio,Innovacion e Inf. para la gestión</t>
  </si>
  <si>
    <t>Depto. de Evaluación de Tecnologías Sanitarias(ETESA)</t>
  </si>
  <si>
    <t>Depto. de Finanzas para la APS</t>
  </si>
  <si>
    <t>Depto. de Finanzas y Presupuesto</t>
  </si>
  <si>
    <t>Depto. de Gestión (APS)de Rec.para el modelo</t>
  </si>
  <si>
    <t>Depto. de Gestión de  Personas</t>
  </si>
  <si>
    <t>Depto. de Gestión de garantías explicitas en salud de redes.</t>
  </si>
  <si>
    <t>Depto. de Gestión de Rec. Hum.(DIGEDEP)</t>
  </si>
  <si>
    <t>Depto. de Gestion de Riesgos de Emergencias y Desastres</t>
  </si>
  <si>
    <t>Depto. de Gestión de Servicios de Salud</t>
  </si>
  <si>
    <t>Depto. de Gestión Presupuestaria</t>
  </si>
  <si>
    <t>Depto. de Gestión y Planificación Estratégica</t>
  </si>
  <si>
    <t>Depto. de Inversiones</t>
  </si>
  <si>
    <t>Depto. de Modelo de Atención Primaria</t>
  </si>
  <si>
    <t>Depto. de Planificación de Establecimientos de Salud</t>
  </si>
  <si>
    <t>Depto. de Planificación de RHS y Control de Gestión</t>
  </si>
  <si>
    <t>Depto. de Polit.y Reg.farmac. de prestadores de salud y med</t>
  </si>
  <si>
    <t>Depto. de Presupuesto</t>
  </si>
  <si>
    <t>Depto. de Proceso, Transformación Hospitalaria</t>
  </si>
  <si>
    <t>Depto. de Promoción de la Salud y Participación Ciudadana</t>
  </si>
  <si>
    <t>Depto. de Relaciones Laborales y Calidad de Vida</t>
  </si>
  <si>
    <t>Depto. de Salud Ambiental</t>
  </si>
  <si>
    <t>Depto. de Salud Bucal</t>
  </si>
  <si>
    <t>Depto. de Salud Mental</t>
  </si>
  <si>
    <t>Depto. de Salud Ocupacional(Pública)</t>
  </si>
  <si>
    <t>Depto. de Salud Ocupacional(Redes)</t>
  </si>
  <si>
    <t>Depto. de Salud y Pueblos Indígenas e Interculturalidad</t>
  </si>
  <si>
    <t>Depto. de Vacunas e Inmunizaciones</t>
  </si>
  <si>
    <t>Depto. Gestión Sectorial TIC</t>
  </si>
  <si>
    <t>Depto. Manejo Integral del Cáncer y otros Tumores</t>
  </si>
  <si>
    <t>Depto. Participación Ciudadana Y trato al Usuario</t>
  </si>
  <si>
    <t>Depto. Secretaria  Auge y de Coord.Evidencial y Metodologica</t>
  </si>
  <si>
    <t>Depto. Unidad Gestión centralizada de camas</t>
  </si>
  <si>
    <t>Depto.Programa Nacional de SIDA</t>
  </si>
  <si>
    <t>Encargado de Inventario</t>
  </si>
  <si>
    <t>Gabinete Sr(a). Ministro(a)</t>
  </si>
  <si>
    <t>Jefe Gabinete Sr(a). Ministro(a)</t>
  </si>
  <si>
    <t>Oficina  de Información y Desarrollo de las personas</t>
  </si>
  <si>
    <t>Oficina Central de Inform. en Salud</t>
  </si>
  <si>
    <t>Oficina de Administración Interna</t>
  </si>
  <si>
    <t>Oficina de Cooperación y Asuntos Internacionales</t>
  </si>
  <si>
    <t>Oficina de Coord. Nac. de Fármacos e Insumos</t>
  </si>
  <si>
    <t>Oficina de Coord. Nac. de Trasplantes</t>
  </si>
  <si>
    <t>Oficina de Información, Reclamos y Sugerencias</t>
  </si>
  <si>
    <t>Oficina de Partes</t>
  </si>
  <si>
    <t>Oficina de Reglamento Sanitario Internacional</t>
  </si>
  <si>
    <t>Oficina de Salud Mental</t>
  </si>
  <si>
    <t>Subsecretaría de Redes Asistenciales</t>
  </si>
  <si>
    <t>Subsecretaría de Salud Pública</t>
  </si>
  <si>
    <t>Unidad Auxilio Extraordinario</t>
  </si>
  <si>
    <t>Unidad Bodega</t>
  </si>
  <si>
    <t>Unidad de  Género</t>
  </si>
  <si>
    <t>Unidad de  Monitoreo de Obras</t>
  </si>
  <si>
    <t>Unidad de Administración</t>
  </si>
  <si>
    <t>Unidad de Administracion y Operaciones</t>
  </si>
  <si>
    <t>Unidad de Apoyo a la Gestión</t>
  </si>
  <si>
    <t>Unidad de Apoyo Jurídico(DIFAI)</t>
  </si>
  <si>
    <t>Unidad de Arquitectura e Ingeniería Hospitalaria</t>
  </si>
  <si>
    <t>Unidad de Bioética</t>
  </si>
  <si>
    <t>Unidad de Campaña Sanitaria</t>
  </si>
  <si>
    <t>Unidad de Capacitación</t>
  </si>
  <si>
    <t>Unidad de Central de Pagos  </t>
  </si>
  <si>
    <t>Unidad de Contabilidad(Finanzas)</t>
  </si>
  <si>
    <t>Unidad de Control  de Salud en Zoonosis y Vectores</t>
  </si>
  <si>
    <t>Unidad de Control de Procesos (DIFAI)</t>
  </si>
  <si>
    <t>Unidad de coordinación administrativa</t>
  </si>
  <si>
    <t>Unidad de Diseño y Gestión</t>
  </si>
  <si>
    <t>Unidad de Enfermedades Entericas</t>
  </si>
  <si>
    <t>Unidad de Equipamiento Médico e Industrial</t>
  </si>
  <si>
    <t>Unidad de Estudios  Atención Primaria</t>
  </si>
  <si>
    <t>Unidad de Estudios (Epidemiología)</t>
  </si>
  <si>
    <t>Unidad de Estudios (RRHH)</t>
  </si>
  <si>
    <t>Unidad de Estudios Hospitalarios</t>
  </si>
  <si>
    <t>Unidad de Evaluación y Desempeño</t>
  </si>
  <si>
    <t>Unidad de Evaluación, Seguimiento e Información</t>
  </si>
  <si>
    <t>Unidad de Gestión de la Información de Recursos Humanos</t>
  </si>
  <si>
    <t>Unidad de Gestión Legal</t>
  </si>
  <si>
    <t>Unidad de Higiene ySeguridad</t>
  </si>
  <si>
    <t>Unidad de Infraestructura ,telecomunicaciones y seguridad</t>
  </si>
  <si>
    <t>Unidad de Investigación Científica en Salud(CONIS/FONIS)</t>
  </si>
  <si>
    <t>Unidad de Macroredes</t>
  </si>
  <si>
    <t>Unidad de Mantención(RRHH)</t>
  </si>
  <si>
    <t>Unidad de Mantenimiento</t>
  </si>
  <si>
    <t>Unidad de Movilización</t>
  </si>
  <si>
    <t>Unidad de Personal</t>
  </si>
  <si>
    <t>Unidad de Planificación y Coordinación</t>
  </si>
  <si>
    <t>Unidad de Presupuesto(Finanzas)</t>
  </si>
  <si>
    <t>Unidad de Proyectos</t>
  </si>
  <si>
    <t>Unidad de Puesta en Marcha y Respuesta Rápida</t>
  </si>
  <si>
    <t>Unidad de Recreación, cultura y salud integral</t>
  </si>
  <si>
    <t>Unidad de Redes Ambulatorias</t>
  </si>
  <si>
    <t>Unidad de Remuneraciones (RRHH)</t>
  </si>
  <si>
    <t>Unidad de Tesoreria</t>
  </si>
  <si>
    <t>Unidad de Transformación Hosp. y Autogestion en Red</t>
  </si>
  <si>
    <t>Unidad de Transparencia</t>
  </si>
  <si>
    <t>Unidad de Vigilancia</t>
  </si>
  <si>
    <t>Unidad GES(DIRED)</t>
  </si>
  <si>
    <t>Unidad Grupos Territoriales</t>
  </si>
  <si>
    <t>Unidad PAI</t>
  </si>
  <si>
    <t>Unidad Patrimonio Cultural</t>
  </si>
  <si>
    <t>Unidad PRAIS</t>
  </si>
  <si>
    <t>Unidad TBC</t>
  </si>
  <si>
    <t xml:space="preserve">Compin </t>
  </si>
  <si>
    <t>Ambas Subsecretarías</t>
  </si>
  <si>
    <t>Depto. Telemedicina</t>
  </si>
  <si>
    <t>Unidad de Información y Desarrollo del Personal</t>
  </si>
  <si>
    <t>Depto. de Calidad y Formación de especialista</t>
  </si>
  <si>
    <t xml:space="preserve">Depto. Gestión de Procesos Asistenciales Integrados </t>
  </si>
  <si>
    <t>Unidad de Telemedicina</t>
  </si>
  <si>
    <r>
      <t xml:space="preserve">Oficiar desde la Subsecretaria de redes asistenciales a los Servicios de Salud, solicitando:                                                                 1.- La Formalización de los encargados del programa FOFAR mediante documento oficial. Este documento además debera indicar las funciones de los encargados del Programa FOFAR.                                                                                                                                                                                   Elaboración  de orientaciones técnicas individuales por parte de los servicios de Salud para sus encargados de FOFAR, a fin de procedimentar las tareas asignadas.                                                                                                                                             </t>
    </r>
    <r>
      <rPr>
        <sz val="8"/>
        <rFont val="Arial"/>
        <family val="2"/>
      </rPr>
      <t>NOTA: Para este 2016 se ha eliminado la generación de informes referentes a los distintos componentes del programa FOFAR, todo el monitoreo se realizara mediante el tablero de mando. Esta instrucción fue dada a través de las orientaciones tecnicas del programa.</t>
    </r>
    <r>
      <rPr>
        <b/>
        <sz val="8"/>
        <color theme="1"/>
        <rFont val="Arial"/>
        <family val="2"/>
      </rPr>
      <t xml:space="preserve">
</t>
    </r>
  </si>
  <si>
    <r>
      <t>Se evaluara un posible mantenimiento Normativo que pueda emitir TIC MINSAL, para generarar estos</t>
    </r>
    <r>
      <rPr>
        <sz val="8"/>
        <color theme="1"/>
        <rFont val="Arial"/>
        <family val="2"/>
      </rPr>
      <t xml:space="preserve"> registros y posteriores informes dentro de los establecimientos con informatización de la dispensación.      En aquellos establecimientos que no cuentan con informatización de la dispensación se les solicitará mediante oficio la creación de estos registros. </t>
    </r>
  </si>
  <si>
    <t>PT 197-NO PMG_ Memo N°781 del 23.03.2016</t>
  </si>
  <si>
    <t>PT 199-NO PMG_ Memo N°781 del 23.03.2016</t>
  </si>
  <si>
    <t>PT 200-NO PMG_ Memo N°781 del 23.03.2016</t>
  </si>
  <si>
    <t>PT 201-NO PMG_ Memo N°781 del 23.03.2016</t>
  </si>
  <si>
    <t>PT 202-NO PMG_ Memo N°781 del 23.03.2016</t>
  </si>
  <si>
    <t>PT 203-NO PMG_ Memo N°781 del 23.03.2016</t>
  </si>
  <si>
    <t>PT 204-NO PMG_ Memo N°781 del 23.03.2016</t>
  </si>
  <si>
    <t>Reprogramado_proviene del correlativo 205</t>
  </si>
  <si>
    <t>Reprogramado_ correlativo 208</t>
  </si>
  <si>
    <t>Reprogramado_ correlativo 207</t>
  </si>
  <si>
    <t>Reprogramdo_Correl.N°209</t>
  </si>
  <si>
    <t>Reprogramdo_Correl.N°210</t>
  </si>
  <si>
    <t>Reprogramdo_Correl.N°211</t>
  </si>
  <si>
    <t>Reprogramdo_Correl.N°212</t>
  </si>
  <si>
    <t>Reprogramdo_Correl.N°213</t>
  </si>
  <si>
    <t>Reprogramdo_Correl.N°214</t>
  </si>
  <si>
    <t>Reprogramdo_Correl.N°2015</t>
  </si>
  <si>
    <t>PT_193_NO PMG_Of.781</t>
  </si>
  <si>
    <t>PT_190_NO PMG_Of.781</t>
  </si>
  <si>
    <t>DIVISIONES</t>
  </si>
  <si>
    <t>DIVISIONES/DEPARTAMENTOS/UNIDADES/OFICINAS</t>
  </si>
  <si>
    <r>
      <rPr>
        <b/>
        <sz val="8"/>
        <color rgb="FF000000"/>
        <rFont val="Calibri"/>
        <family val="2"/>
      </rPr>
      <t>Cumplido</t>
    </r>
    <r>
      <rPr>
        <sz val="8"/>
        <color rgb="FF000000"/>
        <rFont val="Calibri"/>
        <family val="2"/>
      </rPr>
      <t xml:space="preserve">
Manual elaborado y aprobado por RE N°682 del 26/5/2016
Difundido preliminarmente a través de correo electrónico a los referentes de cada Servicio de Salud el 31/5/2016.</t>
    </r>
  </si>
  <si>
    <r>
      <t xml:space="preserve">Parcialmente Cumplido  75%
</t>
    </r>
    <r>
      <rPr>
        <sz val="8"/>
        <color rgb="FF000000"/>
        <rFont val="Calibri"/>
        <family val="2"/>
      </rPr>
      <t>El Manual se encuentra elaborado y aprobado formalmente, fue enviado a Comunicaciones para su diagramación para su posterior difusión oficial</t>
    </r>
  </si>
  <si>
    <r>
      <rPr>
        <b/>
        <sz val="8"/>
        <color rgb="FF000000"/>
        <rFont val="Calibri"/>
        <family val="2"/>
      </rPr>
      <t>Cumplido</t>
    </r>
    <r>
      <rPr>
        <sz val="8"/>
        <color rgb="FF000000"/>
        <rFont val="Calibri"/>
        <family val="2"/>
      </rPr>
      <t xml:space="preserve">
De los 24 casos observados, se solicitaron los antecedentes a los Servicios de Salud, existeindo respuesta en 22 casos lo que representa un 92%.  Por tanto se da por cumplido el compromiso, en el entendido que desde el NC no es factible obligar a que los SS hagan las gestiones que se solicitan.</t>
    </r>
  </si>
  <si>
    <r>
      <rPr>
        <b/>
        <sz val="8"/>
        <color rgb="FF000000"/>
        <rFont val="Calibri"/>
        <family val="2"/>
      </rPr>
      <t>Cumplido</t>
    </r>
    <r>
      <rPr>
        <sz val="8"/>
        <color rgb="FF000000"/>
        <rFont val="Calibri"/>
        <family val="2"/>
      </rPr>
      <t xml:space="preserve">
De los 54 casos observados, se solicitaron los antecedentes a los Servicios de Salud, existeindo respuesta en 50 casos lo que representa un 93%.  Por tanto se da por cumplido el compromiso, en el entendido que desde el NC no es factible obligar a que los SS hagan las gestiones que se solicitan.</t>
    </r>
  </si>
  <si>
    <r>
      <rPr>
        <b/>
        <sz val="8"/>
        <color rgb="FF000000"/>
        <rFont val="Calibri"/>
        <family val="2"/>
      </rPr>
      <t>Cumplido</t>
    </r>
    <r>
      <rPr>
        <sz val="8"/>
        <color rgb="FF000000"/>
        <rFont val="Calibri"/>
        <family val="2"/>
      </rPr>
      <t xml:space="preserve">
De los 6 casos observados, se solicitaron los antecedentes a los Servicios de Salud, existiendo respuesta en 5 casos, lo que equivale a un 83%.  Por tanto se da por cumplido el compromiso, en el entendido que desde el NC no es factible obligar a que los SS hagan las gestiones que se solicitan.</t>
    </r>
  </si>
  <si>
    <r>
      <rPr>
        <b/>
        <sz val="8"/>
        <color rgb="FF000000"/>
        <rFont val="Calibri"/>
        <family val="2"/>
      </rPr>
      <t>Cumplido</t>
    </r>
    <r>
      <rPr>
        <sz val="8"/>
        <color rgb="FF000000"/>
        <rFont val="Calibri"/>
        <family val="2"/>
      </rPr>
      <t xml:space="preserve">
De los 4 casos observados, se solicitaron los antecedentes a los Servicios de Salud, existiendo respuesta en todos los casos.  Por tanto se da por cumplido el compromiso, en el entendido que desde el NC no es factible obligar a que los SS hagan las gestiones que se solicitan.</t>
    </r>
  </si>
  <si>
    <t xml:space="preserve">PT_15_PMG_Memo N°100 Solicita resolucion
PT_15_PMG_Propuesta de manual de procedimientos
PT_15_PMG_RE N° 682 de 26.05.2016 Manual de Procedimientos
</t>
  </si>
  <si>
    <t xml:space="preserve">PT_18_PMG_Memo N°100 Solicita resolucion
PT_18_PMG_Propuesta de manual de procedimientos
PT_18_PMG_RE N° 682 de 26.05.2016 Manual de Procedimientos
</t>
  </si>
  <si>
    <t xml:space="preserve">PT_19_PMG_Memo N°100 Solicita resolucion
PT_19_PMG_Propuesta de manual de procedimientos
PT_19_PMG_RE N° 682 de 26.05.2016 Manual de Procedimientos
</t>
  </si>
  <si>
    <t xml:space="preserve">PT_20_PMG_Memo N°100 Solicita resolucion
PT_20_PMG_Propuesta de manual de procedimientos
PT_20_PMG_RE N° 682 de 26.05.2016 Manual de Procedimientos
</t>
  </si>
  <si>
    <t>PT_21_PMG_Memo N°100 Solicita resolucion
PT_21_PMG_Propuesta de manual de procedimientos
PT_21_PMG_RE N° 682 de 26.05.2016 Manual de Procedimientos</t>
  </si>
  <si>
    <t xml:space="preserve">PT_22_PMG_Memo N°100 Solicita resolucion
PT_22_PMG_Propuesta de manual de procedimientos
PT_22_PMG_RE N° 682 de 26.05.2016 Manual de Procedimientos
</t>
  </si>
  <si>
    <t xml:space="preserve">PT_23_PMG_Memo N°100 Solicita resolucion
PT_23_PMG_Propuesta de manual de procedimientos
PT_23_PMG_RE N° 682 de 26.05.2016 Manual de Procedimientos
</t>
  </si>
  <si>
    <t>PT_125 PMG_Memo N°100 solicita resolucion
PT_125 PMG_Planilla con revision de casos
PT_125 PMG_Correo solicitud de informacion
PT_125 PMG_Reformulacion fechas a marzo 2016
PT_125 PMG_Planilla con revision de casos</t>
  </si>
  <si>
    <t>PT_126 PMG_Correos solicitando informacion
PT_126 PMG_Planilla revision de casos
PT_126 PMG_Reformulacion fechas a marzo 2016
PT_126 PMG_ Com 10_Planilla revision de casos_30_06</t>
  </si>
  <si>
    <t>PT_127 PMG_Correo solicitud de informacion
PT_127 PMG_Planilla con casos
PT_127 PMG_Reformulacion fechas a marzo2016
PT_127_PMG_ Com Planilla con casos</t>
  </si>
  <si>
    <t>PT_128 Com 11 y 12_Planilla con casos</t>
  </si>
  <si>
    <t xml:space="preserve">PT_78 PMG_Ord N°3031 recomendaciones a los SS 
PT_78 PMG Memo C53 N°64 del 6-7-2016  Informe de Monitoreo
PT_78 PMG Estado compromisos UAE N°18
</t>
  </si>
  <si>
    <t>PT 211_NO PMG_Ord 4057
PT 211_NO PMG_Ord 4057_Remeses</t>
  </si>
  <si>
    <t xml:space="preserve">PT_214_NO PMG_Of.781
PT_214 NO PMG Correo cargo al programa FOFAR (8.07 KB)
PT_214_NO PMG BD RRHH FOFAR 07.2016
</t>
  </si>
  <si>
    <t>PT_207_NO PMG_Correo FOFAR
PT_207_ NO PMG Ord C51 N°2278 Recuerda intrucciones sobre ejecución del programa FOFAR.</t>
  </si>
  <si>
    <t>PT_4 PMG_Memo100 solicita resolucion
PT_4 PMG_Propuesta de manual de procedimientos
PT_4_PMG_Seguimiento compromisos UAI N°13</t>
  </si>
  <si>
    <t>PT_6 PMG_Memo100 solicita resolucion
PT_6 PMG_Propuesta de manual de procedimientos
PT_6_PMG_Seguimiento compromisos UAI N°13</t>
  </si>
  <si>
    <t>PT_7 PMG_Memo100 solicita resolucion
PT_7 PMG_Propuesta de manual de procedimientos
PT_7_PMG_Seguimiento compromisos UAI N°13</t>
  </si>
  <si>
    <t>PT_8 PMG_Memo100 solicita resolucion
PT_8 PMG_Propuesta de manual de procedimientos
PT_8_PMG_Seguimiento compromisos UAI N°13</t>
  </si>
  <si>
    <t>PT_11 PMG_Memo100 solicita resolucion
PT_11 PMG_Propuesta de manual de procedimientos
PT_11_PMG_Seguimiento compromisos UAI N°13</t>
  </si>
  <si>
    <t xml:space="preserve">1, Solicitar a los Servicios Salud mediante Oficio  la certificación de la existencia de respaldos exigido por Norma de Registro de LE del 100% del universo pacientes informados como  egresados en el Plan Extraordinario de LE No Ges del año 2015. 
2, Instruir a los serivios de salud a realizar la supervisión permanente de la existencia de respaldos exigidos según "Norma Técnica para el registro de las Lista de Espera", para los egresos de pacientes de lista de espera NO GES de consulta nueva, intervención quirúrgica mayor electiva y procedimientos informados en el RNLE" 
</t>
  </si>
  <si>
    <t>Se reformula la transcripción del compromiso, según lo solicitado en el Memo N°38 del 12/07/2016</t>
  </si>
  <si>
    <t xml:space="preserve">Proviene de la Reprog_Correl_37
2da vez Reprograma porviene Correlativo 217
</t>
  </si>
  <si>
    <t>Proviene de la Reprog_Correl_38
2da vez Reprograma porviene Correlativo 218</t>
  </si>
  <si>
    <t>Proviene de la Reprog_Correl_38
2da vez Reprograma porviene Correlativo 219</t>
  </si>
  <si>
    <t>Proviene de la Reprog_Correl_40
2da vez Reprograma porviene Correlativo 220</t>
  </si>
  <si>
    <t>Proviene de la Reprog_Correl_41
2da vez Reprograma porviene Correlativo 221</t>
  </si>
  <si>
    <t>Proviene de la Reprog_Correl_42
2da vez Reprograma porviene Correlativo 222</t>
  </si>
  <si>
    <t xml:space="preserve">Proviene de la Reprog_Correl_44
2da vez Reprograma porviene Correlativo 223
</t>
  </si>
  <si>
    <t>Proviene de la Reprog_Correl_44
2da vez Reprograma porviene Correlativo 224</t>
  </si>
  <si>
    <t>Proviene de la Reprog_Correl_46
2da vez Reprograma porviene Correlativo 225</t>
  </si>
  <si>
    <t>Proviene de la Reprog_Correl_47
2da vez Reprograma porviene Correlativo 226</t>
  </si>
  <si>
    <t>Proviene de la Reprog_Correl_47
2da vez Reprograma porviene Correlativo 227</t>
  </si>
  <si>
    <t>Proviene de la Reprog_Correl_48
2da vez Reprograma porviene Correlativo 228</t>
  </si>
  <si>
    <t>Proviene de la Reprog_Correl_49
2da vez Reprograma porviene Correlativo 229</t>
  </si>
  <si>
    <t>Proviene de la Reprog_Correl_50
2da vez Reprograma porviene Correlativo 230</t>
  </si>
  <si>
    <t>Proviene de la Reprog_Correl_52
2da vez Reprograma porviene Correlativo 231</t>
  </si>
  <si>
    <t>Proviene de la Reprog_Correl_53
2da vez Reprograma porviene Correlativo 232</t>
  </si>
  <si>
    <t>PT_184 NO PMG_Suscribe Compromisos
PT 184_NO PMG_ banner con informes</t>
  </si>
  <si>
    <t>PT_185_NO PMG Suscribe Compromisos
PT 185_NO PMG_ Memo conductor con informe de congruencias</t>
  </si>
  <si>
    <t>PT_3 PMG_Memo100 solicita resolucion
PT_3 PMG_Propuesta de manual de procedimientos
PT_3_PMG_RE N° 682 Manual de Procedimientos</t>
  </si>
  <si>
    <t xml:space="preserve">Reprogramado Correlativo N°233 </t>
  </si>
  <si>
    <t xml:space="preserve">Reprogramado Correlativo N°234 </t>
  </si>
  <si>
    <t>No Cumplida</t>
  </si>
  <si>
    <t>UAE N°16</t>
  </si>
  <si>
    <t>Sociedades Médicas Hospital Gustavo Fricke</t>
  </si>
  <si>
    <t>DAM N°18</t>
  </si>
  <si>
    <t>DAM N°19</t>
  </si>
  <si>
    <t>DAM N°20</t>
  </si>
  <si>
    <t>Contingencia Hospital Roberto del Río</t>
  </si>
  <si>
    <t>Contingencia Hospital San José</t>
  </si>
  <si>
    <t>Auditoría Compras Médicas Hospital de Vallenar</t>
  </si>
  <si>
    <t>UAE N°21</t>
  </si>
  <si>
    <t>UAE N°22</t>
  </si>
  <si>
    <t>UAE N°23</t>
  </si>
  <si>
    <t>UAE N°26</t>
  </si>
  <si>
    <t>Autoevalaución al SCI Financiero Contable en Hospital de Baja y Mediana Complejidad</t>
  </si>
  <si>
    <t>Auditoría Compras Consultas Médicas Hopsital de Copiapó</t>
  </si>
  <si>
    <t>Auditoría Monitoreo de Obras</t>
  </si>
  <si>
    <t>Hallazgos detallados en Informe de Auditoría UAE Nº16, correspondiente a Compra de consultas médicas y prestaciones quirúrgicas a Sociedades Médicas, en Hospital Dr. Gustavo Fricke del Servicio de Salud Viña del Mar - Quillota</t>
  </si>
  <si>
    <t>Solicitar al Hospital Dr. Gustavo Fricke del Servicio de Salud Viña del Mar - Quillota, comprometer acciones tendientes a subsanar los hallazgos identificados en el informe UAE N°16/2016</t>
  </si>
  <si>
    <t>Jefe de Gabinete SRA</t>
  </si>
  <si>
    <t>Solicitar al Hospital Dr. Gustavo Fricke del Servicio de Salud Viña del Mar - Quillota, comprometer acciones tendientes a subsanar los hallazgos identificados en el informe UAE N°16/2017</t>
  </si>
  <si>
    <t>Hospital Roberto del Río</t>
  </si>
  <si>
    <t>Hallazgos detallados en Informe de Auditoría UAE Nº18, correspondiente a Adquisiciones de bienes y/o servicios a la empresa Comercial Asesoría e Inversiones Greentec Limitada,  en el Hospital Roberto del Río.</t>
  </si>
  <si>
    <t>Solicitar al Hospital Roberto del Río del Servicio de Salud Metropolitano Norte, comprometer acciones tendientes a subsanar los hallazgos identificados en el informe UAE N°18/2016</t>
  </si>
  <si>
    <t>Hallazgos detallados en Informe de Auditoría UAE Nº19, correspondiente a  Adquisiciones de bienes y/o servicios a la empresa Comercial A y R Ltda., en el Hospital San José</t>
  </si>
  <si>
    <t>Solicitar al Hospital San José del Servicio de Salud Metropolitano Norte, comprometer acciones tendientes a subsanar los hallazgos identificados en el informe UAE N°19/2016</t>
  </si>
  <si>
    <t>Solicitar al Hospital San José, a través del Servicio de Salud Metropolitano Norte, comprometer acciones tendientes a subsanar los hallazgos identificados en el informe UAE N°19/2016</t>
  </si>
  <si>
    <t>Hospital de Vallenar, Atacama</t>
  </si>
  <si>
    <t>Hallazgos detallados en Informe de Auditoría UAE Nº20, correspondiente a Compra de consultas médicas y prestaciones quirúrgicas a Sociedades Médicas, en Hospital Provincial del Huasco de Vallenar., perteneciente al Servicio de Salud Atacama</t>
  </si>
  <si>
    <t>Solicitar al Hospital Provincial del Huasco, del Servicio de Salud Atacama, comprometer acciones tendientes a subsanar los hallazgos identificados en el informe UAE N°20/2016</t>
  </si>
  <si>
    <t>Solicitar al Provincial del Huasco  del Servicio de Salud Atacama, comprometer acciones tendientes a subsanar los hallazgos identificados en el informe UAE N°20/2016</t>
  </si>
  <si>
    <t>Hospital de Copiapó, Atacama</t>
  </si>
  <si>
    <t>Hallazgos detallados en Informe de Auditoría UAE Nº22, correspondiente a Compra de consultas médicas y prestaciones quirúrgicas a Sociedades Médicas, en Hospital Regional de Copiapó, perteneciente al Servicio de Salud Atacama.</t>
  </si>
  <si>
    <t>Solicitar al Hospital Regional de Copiapó, del Servicio de Salud Atacama, comprometer acciones tendientes a subsanar los hallazgos identificados en el informe UAE N°22/2016</t>
  </si>
  <si>
    <t>Hospitales Las Higueras de Talcahuano, San Carlos y Chillán, ambos de Ñuble, Puerto Montt de Reloncaví y Hospital Dr. Luis Tisné, Instituto Nacional del Tórax y Salvador</t>
  </si>
  <si>
    <t>Auditoría Compras Consultas Médicas consolidado de 7 Hospitales</t>
  </si>
  <si>
    <t>Hallazgos detallados en Informe de Auditoría UAE Nº23, correspondiente a Compra de consultas médicas y prestaciones quirúrgicas a Sociedades Médicas, en los Hospitales Las Higueras de Talcahuano, San Carlos y Chillán, ambos de Ñuble, Puerto Montt de Reloncaví y Hospital Dr. Luis Tisné, Instituto Nacional del Tórax y Salvador, éstos últimos pertenecientes al Servicio de Salud Metropolitano Oriente</t>
  </si>
  <si>
    <t>Solicitar a los Hospitales Las Higueras de Talcahuano, San Carlos y Chillán, ambos de Ñuble, Puerto Montt de Reloncaví y Hospital Dr. Luis Tisné, Instituto Nacional del Tórax y Salvador, éstos últimos pertenecientes al Servicio de Salud Metropolitano Oriente, comprometer acciones tendientes a subsanar los hallazgos identificados en el informe UAE N°23/2016</t>
  </si>
  <si>
    <t>Establecimientos Hospitalarios</t>
  </si>
  <si>
    <t>Hospitales de Baja y Mediana Complejidad</t>
  </si>
  <si>
    <t>Patricio Vargas Aguilar</t>
  </si>
  <si>
    <t>Se detectaron mayores incumplimientos en las siguientes materias:
Falta de un Manual de Organización, actualizado y formalizado que describa las funciones y Organización de la Unidad o Departamento de Contabilidad;  Falta de acciones de control y segregación de funciones necesarias, para llevar a cabo los procesos de la Unidad de Contabilidad, considerando lo que dispone la normativa legal vigente;  Carencia de póliza  de fidelidad funcionaria en funcionarios que tiene a cargo la recaudación, administración, y custodia de fondos o bienes fiscales;  Falta de conciliaciones bancarias actualizadas y ajustadas, las que deberán ser practicadas por funcionarios que no participan directamente en el manejo y/o custodia de fondos;  Existencia de cheques girados, no cobrados dentro de los plazos legales, no contabilizados en la cuenta “documentos caducados”, según normativa legal vigente; Deficiencias en el control y registro de las boletas de garantías de las empresas que mantienen contratos con la institución; Demora en la implementación de las NICSP; Deficiencia en el control de sus inventarios bienes muebles y financieros, de manera actualizada, como lo indica la normativa vigente. Criticidad Media</t>
  </si>
  <si>
    <t>La División de Presupuesto a través de la Subsecretaria de Redes Asistenciales deberá orientar a los  establecimientos de salud, por intermedio de los Servicios de Salud, en relación a las materias observadas</t>
  </si>
  <si>
    <t>División de Finanzas y Administración Interna</t>
  </si>
  <si>
    <t>Monitoreo de Obras</t>
  </si>
  <si>
    <t>Cuatro personas del DMO contratadas a HSA no han presentado declaraciones de intereses y de patrimonio o lo han hecho parcialmente, estando afectos a ello en virtud al Oficio GAB.PRES. Nº 002/2015. (Criticidad Media).</t>
  </si>
  <si>
    <t xml:space="preserve">La DIFAI debe solicitar a las personas HSA morosas la suscripción de sus declaraciones de intereses y de patrimonio, de acuerdo a lo requerido como buena práctica por la Presidencia. </t>
  </si>
  <si>
    <t>Jefe Recursos Humanos</t>
  </si>
  <si>
    <r>
      <t>Se encuentra pendiente la tramitación de la toma de razón del decreto que aprueban el contrato del Sr. Marco Nisin Riffo, agente público contratado a HSA, relacionado con el MINSAL a través del DMO</t>
    </r>
    <r>
      <rPr>
        <b/>
        <sz val="10"/>
        <color rgb="FF000000"/>
        <rFont val="Arial"/>
        <family val="2"/>
      </rPr>
      <t xml:space="preserve"> </t>
    </r>
    <r>
      <rPr>
        <sz val="8"/>
        <color theme="1"/>
        <rFont val="Calibri"/>
        <family val="2"/>
      </rPr>
      <t>(Criticidad Baja).</t>
    </r>
  </si>
  <si>
    <t>La DIFAI deberá agilizar el envío del contrato pendiente al trámite de toma de razón, así como tomar medidas conducentes a evitar el excesivo retardo en la tramitación los contratos HSA, sobre todo si corresponden a “agentes públicos”</t>
  </si>
  <si>
    <t>Incumplimiento de la Política de Uso de Internet, formalizada por MINSAL según Resolución exenta N°497 de 08-08-2013, en cuanto a la utilización de la plataforma Google Drive como medio de respaldo y como memoria de trabajo para el almacenaje de documentación asociada a proyectos de inversión. (Criticidad Alta)</t>
  </si>
  <si>
    <t>La División de Inversiones deberá persistir en su coordinación con TIC Sectorial a fin de definir y obtener los medios tecnológicos adecuados para cubrir sus necesidades de almacenamiento, respaldo y uso de la información de propiedad ministerial que gestiona, en el marco de las políticas ministeriales aplicable al caso, vigentes.</t>
  </si>
  <si>
    <t>Jefe Division de Inversiones</t>
  </si>
  <si>
    <t>Inexistencia de un mecanismo centralizado de respaldo y resguardo de la información asociada a proyectos de inversión que cuente con las condiciones mínimas de seguridad y confidencialidad que se requiere según la política ministerial en vigencia (Resolución exenta N° 14 del 07-01-2016). (Criticidad Alta)</t>
  </si>
  <si>
    <t>PT_237 Ord A16-2170 del 19-72016
PT_237_Compromiso CHSJ y HRRIO</t>
  </si>
  <si>
    <t>PT_236 Ord A16 N°2203 del 22-7-2016
PT_236 Compromiso CHSJ y HRRIO</t>
  </si>
  <si>
    <t>PT_235 Ord A16 N°1920 a SS Viña
PT_235 Compromisos Compras a Hospitales 1°</t>
  </si>
  <si>
    <t>PT_238 Ord A16 N°2323 del 3-8-2016
PT_238 Compromisos Compras a Hospitales 1°</t>
  </si>
  <si>
    <t>PT_239 Ord A16 N°2352 del 8-8-2016
PT_239 Compromisos Compras a Hospitales 1°</t>
  </si>
  <si>
    <t>PT_240 Ord A16 N°2353 del 8-8-2016
PT_240 Compromisos Compras a Hospitales 1°</t>
  </si>
  <si>
    <t>PT_146 PMG_Correo reformulacion
PT_146 PMG_Ordinario Pabellones Quirurgicos
PT_146 Informe BSC 2015 - Requisito Proceso Quirurgico</t>
  </si>
  <si>
    <t>PT_208_NO PMG_Correo FOFAR
PT_208 Ord. disitriubción de afiches</t>
  </si>
  <si>
    <t>SSP</t>
  </si>
  <si>
    <t>UAI N°05</t>
  </si>
  <si>
    <t>Servicio de Teleradiología</t>
  </si>
  <si>
    <t>Retraso en la Celebración del Contrato con el proveedor INTESIS S.A., correspondiente al Servicio de “Interoperabilidad y Transmisión de Datos”, el que a la fecha de cierre del presente Informe alcanza los 43 días, afectando al “Principio de Celeridad” de los actos, establecido en el artículo 7° de la Ley 19.880 que establece las “Bases de los Procedimientos Administrativos que Rigen los Actos de los Órganos de la Administración del Estado</t>
  </si>
  <si>
    <t>Emitir un Informe que justifique técnicamente el retraso de la formalización del contrato</t>
  </si>
  <si>
    <t>Jefa Unidad de Telemedicina</t>
  </si>
  <si>
    <t>Desarrollar las actividades y gestiones requeridas con el Depto. Sectorial TIC y División Juirídica para la celebración de contrato con empresa INTESIS, al momento de contar con aprobación de CGR del contrato de Servicio de Informes Radiológicos.</t>
  </si>
  <si>
    <t xml:space="preserve">Debido al cambio de norma y nuevo fortmato de aplicación estos profesionales deberán tener sus declaraciones al 31 de marzo de 2017. </t>
  </si>
  <si>
    <t>El contrato pendiente ya esta tomado de razón</t>
  </si>
  <si>
    <t>Reiterar solicitud efectuada memorandum C4/ 57 del  05/ de Julio en el que se solicita al Departamento de Gestión Sectorial  TICS proveer de plataforma para respaldo de almacenaje que cumpla con las condiciones de seguridad y confidencialidad conforme a lo establecido en Resolución Exenta N° 14 del 07 -01 - 2016. a fin de poder contar con plataforma adecuada cubrir sus necesidades de almacenamiento, respaldo y uso de la información de propiedad ministerial que gestiona.</t>
  </si>
  <si>
    <t>PT_243_Actualiza información en SSP</t>
  </si>
  <si>
    <t>Reformulación de los principales procedimientos internos</t>
  </si>
  <si>
    <t>Manual de Organización y Funciones de la División</t>
  </si>
  <si>
    <t xml:space="preserve">Instruir a los Servicios de Salud respecto a las materias observadas en auditoría.                                                       
Hito 1: Envío de oficio con instrucciones  de la autoridad
Hito 2: Monitoreo de cumplimiento de instrucciones impartidas a través de oficio.                                                                                          </t>
  </si>
  <si>
    <t>PT_241_Actualizado SRA al 12-10-2016 xlsx</t>
  </si>
  <si>
    <t>PT_115 NO PMG Compromisos Firmados 
PT 115 NO PMG Memo reformula compromiso Informe 44
PT 115 NO PMG Ord C2 N°2113 del 14-72016
PT_115_NO PMG Actualizar SRA</t>
  </si>
  <si>
    <t>Reprogramado Correlativo N° 247</t>
  </si>
  <si>
    <t>Reprogramado Correlativo N° 248</t>
  </si>
  <si>
    <t>Reprogramado Correlativo N° 249</t>
  </si>
  <si>
    <t>Reprogramado Correlativo N° 250</t>
  </si>
  <si>
    <t>Reprogramado Correlativo N° 251</t>
  </si>
  <si>
    <t>Reprogramado Correlativo N° 252</t>
  </si>
  <si>
    <t>Reprogramado Correlativo N° 253</t>
  </si>
  <si>
    <t>Reprogramado Correlativo N° 254</t>
  </si>
  <si>
    <t>Proviene de la Reprog_Correl_12
Reprogramado Correlativo N° 255</t>
  </si>
  <si>
    <t>Proviene de la Reprog_Correl_13
Reprogramado Correlativo N° 256</t>
  </si>
  <si>
    <t>Proviene de la Reprog_Correl_14
Reprogramado Correlativo N° 257</t>
  </si>
  <si>
    <t>Proviene de la Reprog_Correl_81
Reprogramado Correlativo N° 258</t>
  </si>
  <si>
    <t>Proviene de la Reprog_Correl_83
Reprogramado Correlativo N° 259</t>
  </si>
  <si>
    <t>Proviene de la Reprog_Correl_84
Reprogramado Correlativo N° 260</t>
  </si>
  <si>
    <t>Proviene de la Reprog_Correl_105
Reprogramado Correlativo N° 261</t>
  </si>
  <si>
    <t xml:space="preserve">Reprogramado_proviene del correlativo 188
Reprogramado Correlativo N° 262
</t>
  </si>
  <si>
    <t>Reprogramado_proviene del correlativo 189
Reprogramado Correlativo N° 263</t>
  </si>
  <si>
    <t>Reprogramado_proviene del correlativo 192
Reprogramado Correlativo N° 264</t>
  </si>
  <si>
    <t>Reprogramado_proviene del correlativo 194
Reprogramado Correlativo N° 265</t>
  </si>
  <si>
    <t>Reprogramado_proviene del correlativo 196
Reprogramado Correlativo N° 266</t>
  </si>
  <si>
    <t>Proviene de la Reprog_Correl_104
Proviene_Correlativo 180_
Reprogramado Correlativo N° 267</t>
  </si>
  <si>
    <t>Proviene_correlativo N°106
Reprogramado Correlativo N° 268</t>
  </si>
  <si>
    <t>Proviene_correlativo N°108
Reprogramado Correlativo N° 269</t>
  </si>
  <si>
    <t>Reprogramado Correlativo N° 270</t>
  </si>
  <si>
    <t>Proviene Correlativo N°107</t>
  </si>
  <si>
    <t>Reprogramado_proviene del correlativo 188
Proviene Correlativo N°209</t>
  </si>
  <si>
    <t>Reprogramado_proviene del correlativo 189
Proviene Correlativo N°210</t>
  </si>
  <si>
    <t>Reprogramado_proviene del correlativo 192
Proviene Correlativo N°212</t>
  </si>
  <si>
    <t>Reprogramado_proviene del correlativo 194
Proviene Correlativo N°213</t>
  </si>
  <si>
    <t>Reprogramado_proviene del correlativo 196
Proviene Correlativo N°215</t>
  </si>
  <si>
    <t>Proviene de la Reprog_Correl_104
Proviene_Correlativo 180
Proviene Correlativo N°216</t>
  </si>
  <si>
    <t>Proviene Correlativo N°246</t>
  </si>
  <si>
    <t>PT_ Correo_Actualiza fechas PMG SRA y solicita medios</t>
  </si>
  <si>
    <t xml:space="preserve">revisar los medios de verificación </t>
  </si>
  <si>
    <t>PT_261_NO PMG Reporte actas y presentaciones (13.6 MB)
PT_261_NO PMG_Firma asistentes 16 servicios</t>
  </si>
  <si>
    <t>PT_270 NO PMG Memo suscribe compormisos Telemedicina
PT_270 NO PMG_Correo suscribe compormisos Telemedicina
PT_270_NO PMG_Seguimiento Compromisos N°279,280 y 281</t>
  </si>
  <si>
    <t>Reprogramado_155</t>
  </si>
  <si>
    <t>PT_65_PMG_Memos y Cartas
PT_65_PMG_Oficios Ordinarios
PT_65_PMG_Minuta</t>
  </si>
  <si>
    <t>PT_74_PMG_Minuta
PT_74_PMG_Resolución 1232
PT_74_PMG_Memo N°42</t>
  </si>
  <si>
    <t>PT_155_PMG Minuta-Correo y Plan</t>
  </si>
  <si>
    <t>PT_267_Compromiso
PT_267_MEMO157.remite Manual a DJ
PT_267_NO PMG Correo Reprogramacion</t>
  </si>
  <si>
    <t>PT_271_PMG_Ord N°1220 requerimientos tecnicos
PT_271_PMG_Evidencia trabajo de la mesa de trabajo
PT_271_PMG_Memo N°5 y Memo N°8
PT_271_PMG_Reformulación de fechas
PT_271_PMG_Avances informe</t>
  </si>
  <si>
    <t>PT_217_PMG_Actualización de planilla SRA</t>
  </si>
  <si>
    <t>PT_272_PMG_Ord N°1220 requerimientos tecnicos
PT_272_PMG_Evidencia trabajo de la mesa de trabajo
PT_272_PMG_Memo N°5 y Memo N°8
PT_272_PMG_Reformulación de fechas
PT_272_PMG_Avances informe</t>
  </si>
  <si>
    <t>PT_232_PMG_Actualización de planilla SRA</t>
  </si>
  <si>
    <t xml:space="preserve">Proviene de la Reprog_Correl_37
2da vez Reprograma porviene Correlativo 129
Reprogramado Correlativo 271
</t>
  </si>
  <si>
    <t xml:space="preserve">Proviene de la Reprog_Correl_53
2da vez Reprograma porviene Correlativo 144
Reprogramado Correlativo N°272
</t>
  </si>
  <si>
    <t xml:space="preserve">Proviene de la Reprog_Correl_37
2da vez Reprograma porviene Correlativo 129
Proviene Correlativo N°217
50% de cumplimiento
Reformula plazo al 30/10/2016, cuando se publiquen las bases técnicas, debido a una modificación de la agenda de trabajo, según lo informado en Ord N°298 del 4/2/2016
</t>
  </si>
  <si>
    <t>Proviene de la Reprog_Correl_53
2da vez Reprograma porviene Correlativo 144
Proviene Correlativo N° 232
50% de cumplimiento
Reformula plazo al 30/10/2016, cuando se publiquen las bases técnicas, debido a una modificación de la agenda de trabajo, según lo informado en Ord N°298 del 4/2/2016</t>
  </si>
  <si>
    <t>Proviene Correlativo N°110
Reprograma Correlativo N°273</t>
  </si>
  <si>
    <t>Proviene Correlativo N°111
Reprograma Correlativo N°274</t>
  </si>
  <si>
    <t>Proviene Correlativo N°114
Reprograma Correlativo N°275</t>
  </si>
  <si>
    <t>Proviene_correlativo N°106
Proviene Correlativo N°233
Reprograma Correlativo N°276</t>
  </si>
  <si>
    <t>Proviene_correlativo N°108
Proviene Correlativo N°234
Reprograma Correlativo N°277</t>
  </si>
  <si>
    <t>Proviene Correlativo N°110
Proviene Correlativo N°252</t>
  </si>
  <si>
    <t>Proviene Correlativo N°111
Proviene Correlativo N°253</t>
  </si>
  <si>
    <t>Proviene Correlativo N°114
Proviene Correlativo N°254</t>
  </si>
  <si>
    <t>Proviene_correlativo N°108
Proviene Correlativo N°234
Proviene Correlativo N°256</t>
  </si>
  <si>
    <t>Proviene_correlativo N°106
Proviene Correlativo N°233
Proviene Correlativo N°268</t>
  </si>
  <si>
    <t>PT_277 NO PMG Memo N°33 del 16 de Junio del 2016
PT_2779_Reprogramación y avance</t>
  </si>
  <si>
    <t>PT_276 NO PMG Memo N°33 del 16 de Junio del 2016
PT_276_Reprogramación y avance</t>
  </si>
  <si>
    <t>PT_252_NO PMG_Actualiza estado de UAE 43</t>
  </si>
  <si>
    <t>PT_253_NO PMG_Actualiza estado de UAE 43</t>
  </si>
  <si>
    <t>PT_254_NO PMG_Actualiza estado de UAE 43</t>
  </si>
  <si>
    <t>PT_268_NO PMG_Actualiza estado de UAE 43</t>
  </si>
  <si>
    <t>PT_269_NO PMG_Actualiza estado de UAE 43</t>
  </si>
  <si>
    <t>PT_251_NO PMG Memo N°33 del 16 de Junio del 2016
PT_251_NO PMG_Actualiza estado de UAE 43</t>
  </si>
  <si>
    <t>PT_262_NO PMF_Actualiza estado informe UAE 56 en SRA</t>
  </si>
  <si>
    <t>PT_263_NO PMF_Actualiza estado informe UAE 56 en SRA</t>
  </si>
  <si>
    <t>PT_264_NO PMF_Actualiza estado informe UAE 56 en SRA</t>
  </si>
  <si>
    <t>PT_265_NO PMF_Actualiza estado informe UAE 56 en SRA</t>
  </si>
  <si>
    <t>PT_266_NO PMF_Actualiza estado informe UAE 56 en SRA</t>
  </si>
  <si>
    <t>PT_72_PMG_Minuta
PT_72_PMG_RV   Informe febrero Teleasistencia
PT_72_PMG_RV   Informe Tele asistencias Julio 2016
PT_72_PMG_RV   Informe Teleasistencias mes de Marzo 2016
PT_72_PMG_RV  Informe teleasistencia Mayo-Junio
PT_72_PMG_RV  Informe telemedicina
PT_72_PMG_RV  Informe telemedicina</t>
  </si>
  <si>
    <t>PT_249_PMG_Actualiza estado de UAE N°18</t>
  </si>
  <si>
    <t>PT_250_PMG_Actualiza estado de UAE N°18</t>
  </si>
  <si>
    <t>Proviene Correlativo N°76
Reprogramado Correlativo N°278</t>
  </si>
  <si>
    <t>Proviene Correlativo N°77
Reprogramado Correlativo N°278</t>
  </si>
  <si>
    <t>Proviene Correlativo N°76
Proviene Correlativo N°249</t>
  </si>
  <si>
    <t>Proviene Correlativo N°77
Proviene Correlativo N°250</t>
  </si>
  <si>
    <t>Proviene de la Reprog_Correl_106
Reprograma Correlativo N°280</t>
  </si>
  <si>
    <t>Proviene de la Reprog_Correl_105
Proviene Correlativo N°181
Reprograma Correlativo N°280</t>
  </si>
  <si>
    <t>PT_261_NO PMG_RV  Compromisos pendientes  solicita información</t>
  </si>
  <si>
    <t>PT_182_NO PMG_RV  Compromisos pendientes  solicita información</t>
  </si>
  <si>
    <t>Proviene de la Reprog_Correl_105
Proviene Correlativo N°181
Proviene Correlativo N° 261</t>
  </si>
  <si>
    <t>Proviene de la Reprog_Correl_106
Proviene Correlativo N°182</t>
  </si>
  <si>
    <t>PT_116 NO PMG Compromisos Firmados 
PT 116 NO PMG Antecedentes COMGES
PT_116_Actualiza estado informe UAE N°44
PT_116_NO PMG_ RV  Actualiza estado informe UAE N°44</t>
  </si>
  <si>
    <t>PT_117 NO PMG Compromisos Firmados 
PT 117 Ord. informando capacitacion en RNLE
PT 117 Programa de Resolutividad en Atención Primaria Res. Ex. 1232  31-12-2015
PT 117 Resolutividad RNLE Raul
PT 117 RNLE RESOLUTIVIDAD Leo
PT_117_Actualiza estado informe UAE N°44
PT_117_Actualiza estado informe UAE N°44</t>
  </si>
  <si>
    <t>Reprogramado Correlativo N°282</t>
  </si>
  <si>
    <t>Reprogramado Correlativo N°283</t>
  </si>
  <si>
    <t>Proviene Correlativo N°244</t>
  </si>
  <si>
    <t>Proviene Correlativo N°245</t>
  </si>
  <si>
    <t>PT_245_Actualiza planilla SRA informe UAE N°26</t>
  </si>
  <si>
    <t>PT_244_Actualiza planilla SRA informe UAE N°26</t>
  </si>
  <si>
    <t>PT_284 NO PMG_Compromisos UAE-PARN 2015</t>
  </si>
  <si>
    <t>PT_285 NO PMG_Compromisos UAE-PARN 2015</t>
  </si>
  <si>
    <t>Reprograma Correlativo N°284</t>
  </si>
  <si>
    <t>Reprograma Correlativo N°285</t>
  </si>
  <si>
    <t>Proviene Correlarivo N°183</t>
  </si>
  <si>
    <t>Proviene Correlarivo N°186</t>
  </si>
  <si>
    <t>PT_183_Actualiza planilla SRA informe DAM 57</t>
  </si>
  <si>
    <t>PT_186_Actualiza planilla SRA informe DAM 57</t>
  </si>
  <si>
    <t>PT_255_PMG_Reprogramación compromisos DAM 08</t>
  </si>
  <si>
    <t>PT_256_PMG_Reprogramación compromisos DAM 08</t>
  </si>
  <si>
    <t>PT_257_PMG_Reprogramación compromisos DAM 08</t>
  </si>
  <si>
    <t>Proviene de la Reprog_Correl_12
Proviene Correlativo N°121
Reprogramado Correlativo N°286</t>
  </si>
  <si>
    <t>Proviene de la Reprog_Correl_13
Proviene Correlativo N°122
Reprogramado Correlativo N°287</t>
  </si>
  <si>
    <t>Proviene de la Reprog_Correl_14
Proviene Correlativo N°123
Reprogramado Correlativo N°288</t>
  </si>
  <si>
    <t>PT_282_NO PMG_Actualiza planilla SRA Informe N°26</t>
  </si>
  <si>
    <t>PT_283_NO PMG_Actualiza planilla SRA Informe N°26</t>
  </si>
  <si>
    <t>PT_ 247_Correo_Actualiza fechas PMG SRA y solicita medios</t>
  </si>
  <si>
    <t>PT_ 248_Correo_Actualiza fechas PMG SRA y solicita medios</t>
  </si>
  <si>
    <t>Proviene de la Reprog_Correl_81
Proviene Correlativo N°158
Reprograma N°292</t>
  </si>
  <si>
    <t xml:space="preserve">Proviene de la Reprog_Correl_83
Proviene Correlativo N°160
Reprograma N°293
</t>
  </si>
  <si>
    <t>Proviene de la Reprog_Correl_84
Proviene Correlativo N°161
Reprograma N°294</t>
  </si>
  <si>
    <t>PT_259_Amplía plazo comp 258 - 259 - 260SRA</t>
  </si>
  <si>
    <t>Proviene N°258</t>
  </si>
  <si>
    <t>Proviene N°259</t>
  </si>
  <si>
    <t>Proviene N°260</t>
  </si>
  <si>
    <t>PT_260_Amplía plazo comp 258 - 259 - 260SRA</t>
  </si>
  <si>
    <t>PT_258_Amplía plazo comp 258 - 259 - 260SRA</t>
  </si>
  <si>
    <t>PT_294_PMG_Ord N°1220 requerimientos tecnicos
PT_294_PMG_Evidencia trabajo de la mesa de trabajo
PT_294_PMG_Memo N°5 y Memo N°8
PT_294_PMG_Reformulación de fechas
PT_294_PMG_Avances informe</t>
  </si>
  <si>
    <t>PT_295_PMG_Ord N°1220 requerimientos tecnicos
PT_295_PMG_Evidencia trabajo de la mesa de trabajo
PT_295_PMG_Memo N°5 y Memo N°8
PT_295_PMG_Reformulación de fechas
PT_295_PMG_Avances informe</t>
  </si>
  <si>
    <t>PT_296_PMG_Ord N°1220 requerimientos tecnicos
PT_296_PMG_Evidencia trabajo de la mesa de trabajo
PT_296_PMG_Memo N°5 y Memo N°8
PT_296_PMG_Reformulación de fechas
PT_296_PMG_Avances informe</t>
  </si>
  <si>
    <t>PT_297_PMG_Ord N°1220 requerimientos tecnicos
PT_297_PMG_Evidencia trabajo de la mesa de trabajo
PT_297_PMG_Memo N°5 y Memo N°8
PT_297_PMG_Reformulación de fechas
PT_297_PMG_Avances informe</t>
  </si>
  <si>
    <t>PT_298_PMG_Ord N°1220 requerimientos tecnicos
PT_298_PMG_Evidencia trabajo de la mesa de trabajo
PT_298_PMG_Memo N°5 y Memo N°8
PT_298_PMG_Reformulación de fechas
PT_298_PMG_Avances informe</t>
  </si>
  <si>
    <t>PT_PMG_299_Borrador de convenio
PT_PMG_299_Reformulación de Fechas</t>
  </si>
  <si>
    <t>PT_PMG_300_Borrador de convenio
PT_PMG_300_Reformulación de Fechas</t>
  </si>
  <si>
    <t>PT_PMG_301_Reformulación de Fechas</t>
  </si>
  <si>
    <t>PT_302_PMG_Ord N°1220 requerimientos tecnicos
PT_302_PMG_Evidencia trabajo de la mesa de trabajo
PT_302_PMG_Memo N°5 y Memo N°8
PT_302_PMG_Reformulación de fechas
PT_302_PMG_Avances informe</t>
  </si>
  <si>
    <t>PT_303_PMG_Ord N°1220 requerimientos tecnicos
PT_303_PMG_Evidencia trabajo de la mesa de trabajo
PT_303_PMG_Memo N°5 y Memo N°8
PT_303_PMG_Reformulación de fechas
PT_303_PMG_Avances informe</t>
  </si>
  <si>
    <t>PT_304_PMG_Ord N°1220 requerimientos tecnicos
PT_304_PMG_Evidencia trabajo de la mesa de trabajo
PT_304_PMG_Memo N°5 y Memo N°8
PT_304_PMG_Reformulación de fechas
PT_304_PMG_Avances informe</t>
  </si>
  <si>
    <t>PT_305_PMG_Ord N°1220 requerimientos tecnicos
PT_305_PMG_Evidencia trabajo de la mesa de trabajo
PT_305_PMG_Memo N°5 y Memo N°8
PT_305_PMG_Reformulación de fechas
PT_305_PMG_Avances informe</t>
  </si>
  <si>
    <t>PT_306_PMG_Ord N°1220 requerimientos tecnicos
PT_306_PMG_Evidencia trabajo de la mesa de trabajo
PT_306_PMG_Memo N°5 y Memo N°8
PT_306_PMG_Reformulación de fechas
PT_306_PMG_Avances informe</t>
  </si>
  <si>
    <t>PT_307_PMG_Ord N°1220 requerimientos tecnicos
PT_307_PMG_Evidencia trabajo de la mesa de trabajo
PT_307_PMG_Memo N°5 y Memo N°8
PT_307_PMG_Reformulación de fechas
PT_307_PMG_Avances informe</t>
  </si>
  <si>
    <t xml:space="preserve">Proviene de la Reprog_Correl_38
2da vez Reprograma porviene Correlativo 130
Proviene 218
</t>
  </si>
  <si>
    <t xml:space="preserve">Proviene de la Reprog_Correl_38
2da vez Reprograma porviene Correlativo 131
Proviene 218
</t>
  </si>
  <si>
    <t xml:space="preserve">Proviene de la Reprog_Correl_40
2da vez Reprograma porviene Correlativo 132
Proviene 219
</t>
  </si>
  <si>
    <t xml:space="preserve">Proviene de la Reprog_Correl_41
2da vez Reprograma porviene Correlativo 133
Proviene 220
</t>
  </si>
  <si>
    <t>Proviene de la Reprog_Correl_42
2da vez Reprograma porviene Correlativo 134
Proviene 221</t>
  </si>
  <si>
    <t>Proviene de la Reprog_Correl_44
2da vez Reprograma porviene Correlativo 135
Proviene 222</t>
  </si>
  <si>
    <t>Proviene de la Reprog_Correl_44
2da vez Reprograma porviene Correlativo 136
Proviene 223</t>
  </si>
  <si>
    <t>Proviene de la Reprog_Correl_46
2da vez Reprograma porviene Correlativo 137
Proviene 224</t>
  </si>
  <si>
    <t>Proviene de la Reprog_Correl_47
2da vez Reprograma porviene Correlativo 138
Proviene 225</t>
  </si>
  <si>
    <t>Proviene de la Reprog_Correl_47
2da vez Reprograma porviene Correlativo 139
Proviene 225</t>
  </si>
  <si>
    <t>Proviene de la Reprog_Correl_48
2da vez Reprograma porviene Correlativo 140
Proviene 227</t>
  </si>
  <si>
    <t>Proviene de la Reprog_Correl_49
2da vez Reprograma porviene Correlativo 141
Proviene 228</t>
  </si>
  <si>
    <t>Proviene de la Reprog_Correl_50
2da vez Reprograma porviene Correlativo 142
Proviene 229</t>
  </si>
  <si>
    <t>Proviene de la Reprog_Correl_52
2da vez Reprograma porviene Correlativo 143
Proviene 231</t>
  </si>
  <si>
    <t xml:space="preserve">Proviene de la Reprog_Correl_38
2da vez Reprograma porviene Correlativo 130
Reprogramado  294
</t>
  </si>
  <si>
    <t xml:space="preserve">Proviene de la Reprog_Correl_38
2da vez Reprograma porviene Correlativo 131
Reprogramado  295
</t>
  </si>
  <si>
    <t>Proviene de la Reprog_Correl_40
2da vez Reprograma porviene Correlativo 132
Reprogramado  296</t>
  </si>
  <si>
    <t>Proviene de la Reprog_Correl_41
2da vez Reprograma porviene Correlativo 133
Reprogramado  297</t>
  </si>
  <si>
    <t>Proviene de la Reprog_Correl_42
2da vez Reprograma porviene Correlativo 134
Reprogramado298</t>
  </si>
  <si>
    <t xml:space="preserve">Proviene de la Reprog_Correl_44
2da vez Reprograma porviene Correlativo 135
Reprogramado299
</t>
  </si>
  <si>
    <t>Proviene de la Reprog_Correl_44
2da vez Reprograma porviene Correlativo 136
Reprogramado  300</t>
  </si>
  <si>
    <t>Proviene de la Reprog_Correl_46
2da vez Reprograma porviene Correlativo 137
Reprogramado  301</t>
  </si>
  <si>
    <t>Proviene de la Reprog_Correl_47
2da vez Reprograma porviene Correlativo 138
Reprogramado  302</t>
  </si>
  <si>
    <t>Proviene de la Reprog_Correl_47
2da vez Reprograma porviene Correlativo 139
Reprogramado  303</t>
  </si>
  <si>
    <t>Proviene de la Reprog_Correl_48
2da vez Reprograma porviene Correlativo 140
Reprogramado  304</t>
  </si>
  <si>
    <t>Proviene de la Reprog_Correl_49
2da vez Reprograma porviene Correlativo 141
Reprogramado  305</t>
  </si>
  <si>
    <t>Proviene de la Reprog_Correl_50
2da vez Reprograma porviene Correlativo 142
Reprogramado  306</t>
  </si>
  <si>
    <t>Proviene de la Reprog_Correl_52
2da vez Reprograma porviene Correlativo 143
Reprogramado  307</t>
  </si>
  <si>
    <t>PT_PMG_218_Actualización de planilla SRA</t>
  </si>
  <si>
    <t>PT_PMG_219 Actualización de planilla SRA</t>
  </si>
  <si>
    <t>PT_PMG_220_Actualización de planilla SRA</t>
  </si>
  <si>
    <t>PT_PMG_221_Actualización de planilla SRA</t>
  </si>
  <si>
    <t>PT_PMG_223_Actualización de planilla SRA+W229</t>
  </si>
  <si>
    <t>PT_PMG_222_Actualización de planilla SRA</t>
  </si>
  <si>
    <t>PT_PMG_224_Actualización de planilla SRA</t>
  </si>
  <si>
    <t>PT_PMG_225_Actualización de planilla SRA</t>
  </si>
  <si>
    <t>PT_PMG_226_Actualización de planilla SRA</t>
  </si>
  <si>
    <t>PT_PMG_227_Actualización de planilla SRA</t>
  </si>
  <si>
    <t>PT_PMG_228_Actualización de planilla SRA</t>
  </si>
  <si>
    <t>PT_PMG_229_Actualización de planilla SRA</t>
  </si>
  <si>
    <t>PT_PMG_230_Actualización de planilla SRA</t>
  </si>
  <si>
    <t>PT_PMG_231_Actualización de planilla SRA</t>
  </si>
  <si>
    <t xml:space="preserve">                 </t>
  </si>
  <si>
    <t>UAE N°39</t>
  </si>
  <si>
    <t>Programa de Reparación y Atención Integral en Salud (PRAIS), en Nivel Central</t>
  </si>
  <si>
    <t xml:space="preserve">	No se cumple el soporte organizacional del PRAIS, dispuesto en la Norma N° 88, por cuanto la SSP se encuentra excluida del PRAIS, tanto en el Nivel Central como en las SEREMI.</t>
  </si>
  <si>
    <t xml:space="preserve">	La Unidad Coordinadora PRAIS de la SRA no ha sido formalmente creada mediante acto administrativo. Criticidad Baja.</t>
  </si>
  <si>
    <t xml:space="preserve">	Existen diferencias entre el número de beneficiarios registrado en la base de datos de personas naturales de FONASA y el número de los mismos en la plataforma PRAIS, así como entre estos últimos y el número declarado por los Servicios de Salud, lo que no permite tener certeza sobre el número de beneficiarios del Programa a nivel nacional. </t>
  </si>
  <si>
    <t xml:space="preserve">	Se advierte falta de formalización, mediante acto administrativo de la autoridad competente, de algunos productos de la Unidad, tales como manuales de procedimiento, programas de trabajo, actas de  reuniones, actas de visitas de supervisión, etc.</t>
  </si>
  <si>
    <t xml:space="preserve">	Compatibilizar el marco organizacional del PRAIS contenido en la Norma N° 88, con la situación de hecho descrita. Lo anterior podría lograse modificando la Norma o bien instalando las estructuras faltantes. </t>
  </si>
  <si>
    <t xml:space="preserve">	Formalizar la Unidad PRAIS de la SRA, mediante acto administrativo de la autoridad competente, para cumplir con las disposiciones de las Leyes N°18.575, LOCBGAE y N°19.880, de Procedimientos Administrativos, así como de la Resolución Exenta N°1.485, Normas de Control Interno, de CGR.</t>
  </si>
  <si>
    <t xml:space="preserve">	Adoptar las medidas necesarias para lograr una mayor concordancia entre los registros de las plataformas de FONASA y de PRAIS, así como fijar plazos para alcanzar el poblamiento de esta última plataforma por parte de los Servicios de Salud, con información depurada.</t>
  </si>
  <si>
    <t xml:space="preserve">	En cuanto a productos tales como informes de cumplimiento de actividades programadas, actas de  reuniones, actas de visitas de supervisión, etc. es conveniente su envío oportuno a la jefatura directa para conocimiento, mediante memorándum</t>
  </si>
  <si>
    <t xml:space="preserve">EN SUSCRIPCIÓN </t>
  </si>
  <si>
    <t xml:space="preserve">PT_278 PMG_Ord3031 recomendaciones a los SS SS
PT_278 PMG_Ord2841 convoca a jornada de APS
PT_278 PMG_Presentación Dpto. Finanzas Jornada
PT_278 PMG_Desafios APS - Pressentación Jefa APS Diapo 54 y 55
PT_278 PMG Memo C53 N°64 del 6-7-2016  Informe de Monitoreo
PT_278PMG Memo C53 N°64 del 6-7-2016 Informe Tecnico FOFAR y SAMU
PT_278 PMG Estado compromisos UAE N°18
PT_278_Envía antecedentes cumplimiento compromisos 278 y 279
</t>
  </si>
  <si>
    <t xml:space="preserve">PT_279PMG_Ord3031 recomendaciones a los SS SS
PT_279 PMG_Ord2841 convoca a jornada de APS
PT_279 PMG_Presentación Dpto. Finanzas Jornada
PT_279 PMG_Desafios APS - Pressentación Jefa APS Diapo 54 y 55 
PT_279 PMG Memo C53 N°64 del 6-7-2016  Informe de Monitoreo
PT_279 PMG Memo C53 N°64 del 6-7-2016 Informe Tecnico FOFAR y SAMU
PT_279 PMG Estado compromisos UAE N°18
PT_279_Envía antecedentes cumplimiento compromisos 278 y 279
</t>
  </si>
  <si>
    <r>
      <t xml:space="preserve">Proviene de la Reprog_Correl_12
Proviene Correlativo N°121
Proviene Correlativo N°255
</t>
    </r>
    <r>
      <rPr>
        <b/>
        <sz val="9"/>
        <color theme="1"/>
        <rFont val="Calibri"/>
        <family val="2"/>
        <scheme val="minor"/>
      </rPr>
      <t>NO ENVIAR POR AHORA A LA CONTRAPARTE</t>
    </r>
  </si>
  <si>
    <t>PT_PMG_286-287-288</t>
  </si>
  <si>
    <t>PT_PMG_286_Borrador Bases
PT_PMG_286__Oficio N°4460-4459
PT_PMG_286-287-288</t>
  </si>
  <si>
    <r>
      <t xml:space="preserve">Proviene de la Reprog_Correl_13
Proviene Correlativo N°122
Proviene Correlativo N°256
</t>
    </r>
    <r>
      <rPr>
        <b/>
        <sz val="9"/>
        <color theme="1"/>
        <rFont val="Calibri"/>
        <family val="2"/>
        <scheme val="minor"/>
      </rPr>
      <t>NO ENVIAR POR AHORA A LA CONTRAPARTE</t>
    </r>
  </si>
  <si>
    <r>
      <t xml:space="preserve">Proviene de la Reprog_Correl_14
Proviene Correlativo N°123
Proviene Correlativo N°257
</t>
    </r>
    <r>
      <rPr>
        <b/>
        <sz val="9"/>
        <color theme="1"/>
        <rFont val="Calibri"/>
        <family val="2"/>
        <scheme val="minor"/>
      </rPr>
      <t>NO ENVIAR POR AHORA A LA CONTRAPARTE</t>
    </r>
  </si>
  <si>
    <t>PT_35 y 51 Ord 1378
PT_51 PMG_ Minuta Correlativo 35 y 51
PT_PMG_51_Ord1220 requerimientos tecnicos</t>
  </si>
  <si>
    <t>PT_35 y 51 Ord 1378
PT_35 PMG_ Minuta Correlativo 35 y 51
PT_PMG_35_Ord1220 requerimientos tecnicos</t>
  </si>
  <si>
    <t>PT_206 PMG_Correo Reprogramación de Compromisos
PT_206_ Manual Teledermatologia Correlativo 163
PT_206_ Reprogramación_Teledermatologia</t>
  </si>
  <si>
    <t>Avance PMG indicadores H Subsecretaría de Redes Asistenciales</t>
  </si>
  <si>
    <t>Avance PMG indicadores Transversales Subsecretaría de Redes Asistenciales</t>
  </si>
  <si>
    <t xml:space="preserve">Algunos indicadores presentan riesgo de incumplimiento:
• Porcentaje de pacientes con altas odontológicas totales en población beneficiaria menor de 20 años del sistema público realizadas en la atención primaria año t:
• Porcentaje de Proyectos de la cartera de inversión con inicio de obras, incluye Hospitales, Establecimientos de Atención Primaria y Servicios de Atención de Urgencias de Alta Resolución al año t, respecto de los definidos en Período 2015-2018
</t>
  </si>
  <si>
    <t>Presenta riesgo de incumplimiento el indicador "Tasa de accidentabilidad por accidentes del trabajo en el año t"</t>
  </si>
  <si>
    <t>Unidad de Control de Gestión de la Subsecretaría de Redes Asistenciales</t>
  </si>
  <si>
    <t>Mantener monitoreo permanente de ambos indicadores y gestionar la implementación de medidas de apoyo respecto de los indicadores observados, que permitan subsanar las debilidades observadas.</t>
  </si>
  <si>
    <t>Gestionar la implementación de medidas de apoyo respecto del sistema, que permitan subsanar las debilidades observadas.</t>
  </si>
  <si>
    <t>Unidad de Gestión de la Información de la Subsecretaría de Redes Asistenciales</t>
  </si>
  <si>
    <t xml:space="preserve">Se realiza monitoreo mensual a informes emitidos por referentes tecnicos de los indicadores de Altas Odontologicas e Inicio de Obras, ademas se agrega un monitoreo quincenal a estado de avance de proyectos de la cartera de inversión, 
Se ha disminuido el riesgo de estos indicadores y como muestra de ello el indicador de inicio de obras, al 12 de diciembre, tiene un avance de 98,3%, en tanto que el indicador de Altas Odontologicas en menosres de 20 años lleva un avance de 86% al mes de octubre.no se requiere implementar control adicional </t>
  </si>
  <si>
    <t>El 8 de noviembre la Red de Expertos dio respuesta al informe enviado por nuestro referente.
Las observaciones han sido analizadas y seran tomadas en cuenta para la elaboración del informe final. Se realizara revison previa al cierre de periodo para validacion de la inclusion de las mejoras.</t>
  </si>
  <si>
    <t>Suscripción</t>
  </si>
  <si>
    <t>Asume el Riesgo</t>
  </si>
  <si>
    <t>PT_312_ NO PMG_UAI 37_Formato para seguimiento (2) xlsx</t>
  </si>
  <si>
    <t xml:space="preserve">N° de Informe </t>
  </si>
  <si>
    <t>Área auditada</t>
  </si>
  <si>
    <t>N° Compromisos Pendientes</t>
  </si>
  <si>
    <t>UAE N°41</t>
  </si>
  <si>
    <t>Gastos en Publicidad y Difusión en Subsecretaría de Redes Asistenciales y en SEREMI Metropolitana</t>
  </si>
  <si>
    <t>UAI N°12</t>
  </si>
  <si>
    <t>Administración de Fondos Fijos asignados en el año 2016 en ambas Subsecretarías</t>
  </si>
  <si>
    <t>Departamento de Finanzas y Presupuesto</t>
  </si>
  <si>
    <t>UAI N°13</t>
  </si>
  <si>
    <t>Gestión de Riesgos</t>
  </si>
  <si>
    <t>UAI N°14</t>
  </si>
  <si>
    <t>Trato Usuario</t>
  </si>
  <si>
    <t>UAI N°33</t>
  </si>
  <si>
    <t>Uso y Circulación de Vehículos Fiscales 2016</t>
  </si>
  <si>
    <t>Departamento de Administración de Servicios</t>
  </si>
  <si>
    <t>UAI N°52</t>
  </si>
  <si>
    <t>Auditoría Transparencia Activa - Ley 20.285.</t>
  </si>
  <si>
    <t>TOTALES</t>
  </si>
  <si>
    <t>Compromiso tiene 2 reprogramaciones</t>
  </si>
  <si>
    <t>Compromiso tiene 3 reprogramaciones</t>
  </si>
  <si>
    <t xml:space="preserve">Sin reprogramación </t>
  </si>
  <si>
    <t>N°</t>
  </si>
  <si>
    <t>Etiquetas de fila</t>
  </si>
  <si>
    <t>Total general</t>
  </si>
  <si>
    <t>Etiquetas de columna</t>
  </si>
  <si>
    <t>TOTAL</t>
  </si>
  <si>
    <t>Hospital Dr. Gustavo Fricke del Servicio de Salud  Viña del Mar - Quillota</t>
  </si>
  <si>
    <t>Hospital San José</t>
  </si>
  <si>
    <t>Cuenta de Condición</t>
  </si>
  <si>
    <t>Descripción del Comprmiso</t>
  </si>
  <si>
    <t xml:space="preserve">Fecha  de Implementación </t>
  </si>
  <si>
    <t xml:space="preserve">DIVISIÓN </t>
  </si>
  <si>
    <t>Gabinete Redes Asistenciales</t>
  </si>
  <si>
    <t xml:space="preserve">COMPROMISOS FINALIZADOS </t>
  </si>
  <si>
    <t>FINALIZADO COMPROMISO</t>
  </si>
  <si>
    <t>Cerrado</t>
  </si>
  <si>
    <t>DIVISIÓN/ AREA AUDITADA</t>
  </si>
  <si>
    <t>TOTAL GENERAL</t>
  </si>
  <si>
    <t>Hospitales Las Higueras,Reloncaví, Luis Tisné, INT y Salvador</t>
  </si>
  <si>
    <t>Complejo Hospitalario San José</t>
  </si>
  <si>
    <t>Proceso de atención de pacientes en unidad de urgencias Complejo Hospitalario San José día 2 de agosto</t>
  </si>
  <si>
    <t>Hallazgos detallados en informe de Auditoría N°43, correspondiente a Proceso Atención Unidad de Emergencias Complejo Hospitalario San José 02 de agosto de 2016</t>
  </si>
  <si>
    <t>Solicitar a Establecimiento, comprometer acciones tendientes a subsanar los hallazgos identificados en el Informe UAE N°43/2016</t>
  </si>
  <si>
    <t>Jefe de Gabinete Subsecretaría de Redes Asistenciales</t>
  </si>
  <si>
    <t>Enviar Oficio de la Subsecretaria de Redes Asistenciales solicitando el envío de planes de acción por los hallazgos detectados en el informe N°43/2016</t>
  </si>
  <si>
    <t>PT_314_NO PMG_Compromiso Informe 43</t>
  </si>
  <si>
    <t>Proceso auditado</t>
  </si>
  <si>
    <t>Tipo de Objetivo de Audtoría</t>
  </si>
  <si>
    <t>Actividad de auditoria</t>
  </si>
  <si>
    <t>Código CAIGG</t>
  </si>
  <si>
    <t>Proceso Transversal</t>
  </si>
  <si>
    <t>Tipo Informe</t>
  </si>
  <si>
    <t>tipo obj auditoria</t>
  </si>
  <si>
    <t>Actividad Auditoria</t>
  </si>
  <si>
    <t>Tipo de informe</t>
  </si>
  <si>
    <t>Procesos Transversales</t>
  </si>
  <si>
    <t>Gubernamental</t>
  </si>
  <si>
    <t>Auditoria Interna</t>
  </si>
  <si>
    <t>Informe Final</t>
  </si>
  <si>
    <t>Administración de bienes estratégicos</t>
  </si>
  <si>
    <t>Ministerial</t>
  </si>
  <si>
    <t>Auditoria Externa-Publico</t>
  </si>
  <si>
    <t>Informe de Seguimiento</t>
  </si>
  <si>
    <t>Administración/mantenimiento recursos</t>
  </si>
  <si>
    <t>Institucional</t>
  </si>
  <si>
    <t>Auditoria Externa-Privado</t>
  </si>
  <si>
    <t>Informe Especial</t>
  </si>
  <si>
    <t>Adquisiciones y abastecimiento</t>
  </si>
  <si>
    <t>Contraloría Gral de la República</t>
  </si>
  <si>
    <t xml:space="preserve">Almacenamiento y distribución </t>
  </si>
  <si>
    <t>Otro</t>
  </si>
  <si>
    <t xml:space="preserve">Asesoría a infraestructura </t>
  </si>
  <si>
    <t xml:space="preserve">Auditoría Interna </t>
  </si>
  <si>
    <t xml:space="preserve">Calificación ambiental </t>
  </si>
  <si>
    <t xml:space="preserve">Comercialización </t>
  </si>
  <si>
    <t>Comunicaciones</t>
  </si>
  <si>
    <t>Control de gestión</t>
  </si>
  <si>
    <t xml:space="preserve">Control de outsourcing </t>
  </si>
  <si>
    <t xml:space="preserve">Coordinación entre instancias </t>
  </si>
  <si>
    <t>Créditos - recuperación prestamos</t>
  </si>
  <si>
    <t xml:space="preserve">Estudios e investigaciones </t>
  </si>
  <si>
    <t xml:space="preserve">Estudios para marco cultural </t>
  </si>
  <si>
    <t>Estudios para regulaciones, normativa y fijación tarifaria</t>
  </si>
  <si>
    <t>Evaluación y control de substancias</t>
  </si>
  <si>
    <t xml:space="preserve">Financiero </t>
  </si>
  <si>
    <t>Fiscalización</t>
  </si>
  <si>
    <t xml:space="preserve">Gestión documental </t>
  </si>
  <si>
    <t>Gobierno Electrónico</t>
  </si>
  <si>
    <t>Infraestructura</t>
  </si>
  <si>
    <t>Iniciativas de inversión</t>
  </si>
  <si>
    <t xml:space="preserve">Legal </t>
  </si>
  <si>
    <t>Legal estratégico</t>
  </si>
  <si>
    <t xml:space="preserve">Mejoramiento de la gestión </t>
  </si>
  <si>
    <t>Mercado financiero</t>
  </si>
  <si>
    <t>Otorgamiento y/o reconocimiento de derechos</t>
  </si>
  <si>
    <t>Planificación estratégica</t>
  </si>
  <si>
    <t xml:space="preserve">Planificación presupuestaria </t>
  </si>
  <si>
    <t>Producción de bienes materiales</t>
  </si>
  <si>
    <t>Recursos humanos</t>
  </si>
  <si>
    <t>Recursos materiales</t>
  </si>
  <si>
    <t>Seguridad del transporte</t>
  </si>
  <si>
    <t>Seguridad y Control de Personas y/o Recintos</t>
  </si>
  <si>
    <t>Servicios de atención al ciudadano –contraprestación</t>
  </si>
  <si>
    <t>Servicios de atención social/ previsional /salud</t>
  </si>
  <si>
    <t>Sistemas de información administrativos</t>
  </si>
  <si>
    <t>Sistemas informáticos</t>
  </si>
  <si>
    <t>Subsidios a privados asistencial</t>
  </si>
  <si>
    <t>Subsidios a privados de fomento</t>
  </si>
  <si>
    <t>Subsidios a privados social</t>
  </si>
  <si>
    <t>Transferencias a/de otras entidades públicas</t>
  </si>
  <si>
    <t>Contingencia</t>
  </si>
  <si>
    <t>ASEG-29</t>
  </si>
  <si>
    <t>ASEG-12</t>
  </si>
  <si>
    <t>ASEG-23</t>
  </si>
  <si>
    <t>DIR-15</t>
  </si>
  <si>
    <t>ASEG-25</t>
  </si>
  <si>
    <t>ASEG-13</t>
  </si>
  <si>
    <t>ASEG-18</t>
  </si>
  <si>
    <t>RUT-11</t>
  </si>
  <si>
    <t>DIR-7</t>
  </si>
  <si>
    <t>ASEG-31</t>
  </si>
  <si>
    <t>UAI N°37</t>
  </si>
  <si>
    <t>ASEG-17</t>
  </si>
  <si>
    <t>ASEG-20</t>
  </si>
  <si>
    <t>Criticidad Alta</t>
  </si>
  <si>
    <t>Criticidad Media</t>
  </si>
  <si>
    <t>Criticidad Baja</t>
  </si>
  <si>
    <t>Criticidad baja</t>
  </si>
  <si>
    <t>Gabinete SRA</t>
  </si>
  <si>
    <t>Se solicitará un pronunciamiento juridico en concordancia con las leyes de reparación y  respuesta sanitaria de reparación del sector. Asegurando los estudios de carga de enfermedad para la población beneficiaria del PRAIS de parte de la SSP.</t>
  </si>
  <si>
    <t>Formalizar la Unidad PRAIS de la SRA</t>
  </si>
  <si>
    <t>1)Evaluar el cumplimiento de las orientaciones señaladas en ORD. 4063 respecto de ingresos de usuario a FONASA y regularizaciones. 2)Evaluar  lineamientos señalados en ORD. 661 con carga masiva a Diciembre de 2016 70%. Diciembre 2017 aumentar a un 100%, con planes de trabajo por cada PRAIS según corresponda</t>
  </si>
  <si>
    <t>Marcela Sandoval</t>
  </si>
  <si>
    <t xml:space="preserve">Los informes de cumplimiento, planes de trabajo, actas y minutas, se enviarán por correo electronico y memorandum. </t>
  </si>
  <si>
    <t>UAE N°46</t>
  </si>
  <si>
    <t>Inversiones en Servicios de Salud</t>
  </si>
  <si>
    <t>En el proyecto Construcción CECOSF Buzeta, del Servicio de Salud Metropolitano Central, no fue posible evaluar si la adjudicación se efectuó a la oferta más ventajosa, ya que los criterios técnicos no son objetivos. (Criticidad Alta).</t>
  </si>
  <si>
    <t>La División de Inversiones, deberá solicitar al Servicio de Salud Metropolitano Central, un informe técnico respecto del proceso de adjudicación realizado, al proyecto Construcción CECOSF Buzeta, de Cerrillos</t>
  </si>
  <si>
    <t>UAE N°42</t>
  </si>
  <si>
    <t xml:space="preserve">En 24 (31,2%) hospitales, señalan desconocer sobre la existencia de un responsable o área encargada del proceso de formulación de metas en el Servicio de Salud y en 25 (32,4%) establecimientos informan no contar con encargado del proceso de formulación de metas en sus hospitales. </t>
  </si>
  <si>
    <t xml:space="preserve">En 41 (53,2%), de los hospitales no tiene procedimientos internos relacionados con el monitoreo y control de las metas en el establecimiento. </t>
  </si>
  <si>
    <t>Manual de Procedimiento de la DIGEDEP pendiente de formalización.</t>
  </si>
  <si>
    <t>Se observa imprecisiones en lo relacionado con los indicadores: Porcentaje de atención pacientes C2 en los tiempos según estándar en las Unidades de Urgencia (1.6), Porcentaje de consentimiento informado realizado en pacientes (2.1), Porcentaje de evaluación pre anestésicas realizadas en cirugías mayores (2.2), Porcentaje de pacientes transfundidos que cumplen criterios de indicación según protocolo (2.7), informados en la Orientaciones Técnica emitidas por la SRA, a través de la Resolución Exenta N° 974/2016 y la Resolución Exenta N° 873/2015, que fija áreas prioritarias y compromiso año 2016.</t>
  </si>
  <si>
    <t xml:space="preserve">En 3 Hospitales (Hospital Gustavo Fricke, Hospital Santa Cruz, y Hospital Lota), no se tuvo evidencia de la existencia de la resolución que autoriza el pago del incentivo por cumplimiento de las metas de producción y calidad, que señala el artículo N° 12 de la Ley 20.707. </t>
  </si>
  <si>
    <t xml:space="preserve">En 115 profesionales cumplen los requisitos y no reciben el pago de asignación de estos, en 78 de ellos procede el pago y en 37 corresponde analizar y evaluar si procede la asignación. </t>
  </si>
  <si>
    <t>Existen 109 profesionales médicos de los cuales, 1 se encuentra suspendido de sus funciones temporalmente por sumario administrativo, y los 108 restantes han recibido el pago de asignación por cumplimiento de meta, existiendo la posibilidad de que no se cumplan con todos los requisitos señalados en el artículo N° 2 del Decreto N° 172.</t>
  </si>
  <si>
    <t xml:space="preserve">Existen 21 profesionales, pertenecientes a 11 hospitales, que no concuerda la unidad de desempeño con la unidad con convenio suscrito. </t>
  </si>
  <si>
    <t xml:space="preserve">En el Hospital del Salvador, se observa 15 profesionales funcionarios donde el porcentaje de pago no es concordante con el porcentaje de cumplimiento de la unidad. </t>
  </si>
  <si>
    <t xml:space="preserve">Se observa que en 197 funcionarios evaluados de 29 centros hospitalarios, los pagos efectuados a los funcionarios profesionales presentan diferencias, ya sea por pago de menos o en exceso. </t>
  </si>
  <si>
    <t xml:space="preserve">La DIGEDEP a través de la Subsecretaria de Redes Asistenciales, deberá instruir a los Servicios de Salud, a fin de que se designe mediante resolución a un responsable o unidad encargada de realizar la función de control del cumplimiento de las metas de producción y calidad, tanto en los Servicios de Salud y en los Hospitales, socializando este nombramiento. </t>
  </si>
  <si>
    <t>La DIGEDEP a través de la Subsecretaria de Redes Asistenciales, deberá instruir a los Servicios de Salud, que los establecimientos elaboren, formalicen y difundan un procedimiento interno que defina las etapas a desarrollar  para la formulación y administración de las metas de producción y calidad.</t>
  </si>
  <si>
    <t>La Subsecretaria de Redes Asistenciales deberá formalizar y difundir el manual de procedimientos de Metas Sanitarias, elaborado por la DIGEDEP.</t>
  </si>
  <si>
    <t>La DIGEDEP deberá revisar y actualizar las Orientaciones Técnicas de acuerdo a las observaciones señaladas, a fin de dar claridad a los establecimientos al momento de efectuar la evaluación final.</t>
  </si>
  <si>
    <t>La DIGEDEP a través de la Subsecretaria de Redes Asistenciales, deberá instruir a los Servicios de Salud, para que los Establecimientos cuenten con una resolución exenta que autoriza el pago de la asignación individualizando a los funcionarios que reciban el incentivo en el año en que este se cancele.</t>
  </si>
  <si>
    <t xml:space="preserve">La DIGEDEP a través de la Subsecretaria de Redes Asistenciales, deberá instruir a los Servicios de Salud para que revisen los 115 funcionarios profesionales que no perciben la asignación, efectuado la investigación necesaria para identificar las causas posibles del no pago y ejecutar las retribuciones si fuese necesario.  </t>
  </si>
  <si>
    <t>La DIGEDEP a través de la Subsecretaria de Redes Asistenciales, deberá instruir a los Servicios de Salud para que revisen de manera inmediata a los 109 profesionales médicos que posiblemente no cumplen con los requisitos estipulado en la normativa vigente y reciben el pago de asignación, efectuar el análisis necesario y solicitar el reintegro si procede.</t>
  </si>
  <si>
    <t>La DIGEDEP a través de la Subsecretaria de Redes Asistenciales, deberá instruir a los Servicios de Salud para que, de los 21 profesionales médicos que no pertenecen a las unidades en convenio, los establecimientos de salud deberán realizar las gestiones administrativas necesarias que permita subsanar este error</t>
  </si>
  <si>
    <t>La DIGEDEP a través de la Subsecretaria de Redes Asistenciales, deberá instruir al Servicio de Salud Oriente para qque el Hospital del Salvador, revise la diferencia informada  en el porcentaje de cumplimiento de metas y el porcentaje de pago de asignación por cumplimiento de meta, y adoptar las medidas necesaria para regularizar</t>
  </si>
  <si>
    <t>La DIGEDEP a través de la Subsecretaria de Redes Asistenciales, deberá instruir a los Servicios de Salud para que revisen los 197 casos que existen diferencia del monto cancelado a los profesionales Médicos, los establecimientos de salud, deberán solicitar su reintegro, o pago en los casos que así lo amerite.</t>
  </si>
  <si>
    <t>Jefe División de Gestión y desarrollo de Personas</t>
  </si>
  <si>
    <t>NO SE PRESENTA COMPROMISOS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</si>
</sst>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dd/mm/yyyy;@"/>
    <numFmt numFmtId="165" formatCode="dd/mm/yy;@"/>
    <numFmt numFmtId="166" formatCode="_-* #,##0_-;\-* #,##0_-;_-* &quot;-&quot;??_-;_-@_-"/>
    <numFmt numFmtId="167" formatCode="0.0%"/>
  </numFmts>
  <fonts count="55"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8"/>
      <color indexed="8"/>
      <name val="Calibri"/>
      <family val="2"/>
    </font>
    <font>
      <sz val="8"/>
      <color theme="1"/>
      <name val="Calibri"/>
      <family val="2"/>
      <scheme val="minor"/>
    </font>
    <font>
      <b/>
      <sz val="8"/>
      <name val="Calibri"/>
      <family val="2"/>
    </font>
    <font>
      <sz val="8"/>
      <name val="Calibri"/>
      <family val="2"/>
    </font>
    <font>
      <sz val="8"/>
      <name val="Calibri"/>
      <family val="2"/>
      <scheme val="minor"/>
    </font>
    <font>
      <b/>
      <sz val="9"/>
      <name val="Calibri"/>
      <family val="2"/>
    </font>
    <font>
      <sz val="10"/>
      <name val="Arial"/>
      <family val="2"/>
    </font>
    <font>
      <sz val="8"/>
      <name val="Arial"/>
      <family val="2"/>
    </font>
    <font>
      <b/>
      <sz val="8"/>
      <color theme="1"/>
      <name val="Calibri"/>
      <family val="2"/>
      <scheme val="minor"/>
    </font>
    <font>
      <b/>
      <sz val="9"/>
      <color theme="1"/>
      <name val="Calibri"/>
      <family val="2"/>
      <scheme val="minor"/>
    </font>
    <font>
      <b/>
      <sz val="10"/>
      <color theme="1"/>
      <name val="Calibri"/>
      <family val="2"/>
      <scheme val="minor"/>
    </font>
    <font>
      <b/>
      <sz val="8"/>
      <color rgb="FFFFFF00"/>
      <name val="Calibri"/>
      <family val="2"/>
    </font>
    <font>
      <b/>
      <sz val="10"/>
      <color indexed="8"/>
      <name val="Calibri"/>
      <family val="2"/>
    </font>
    <font>
      <b/>
      <sz val="10"/>
      <name val="Calibri"/>
      <family val="2"/>
    </font>
    <font>
      <b/>
      <sz val="10"/>
      <color rgb="FF002060"/>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0"/>
      <color rgb="FFFFFF00"/>
      <name val="Calibri"/>
      <family val="2"/>
      <scheme val="minor"/>
    </font>
    <font>
      <b/>
      <sz val="11"/>
      <color theme="4" tint="-0.249977111117893"/>
      <name val="Calibri"/>
      <family val="2"/>
      <scheme val="minor"/>
    </font>
    <font>
      <b/>
      <sz val="11"/>
      <color rgb="FFFFFF00"/>
      <name val="Calibri"/>
      <family val="2"/>
      <scheme val="minor"/>
    </font>
    <font>
      <b/>
      <sz val="9"/>
      <color rgb="FFFFFF00"/>
      <name val="Calibri"/>
      <family val="2"/>
      <scheme val="minor"/>
    </font>
    <font>
      <b/>
      <sz val="9"/>
      <color rgb="FF0070C0"/>
      <name val="Calibri"/>
      <family val="2"/>
      <scheme val="minor"/>
    </font>
    <font>
      <b/>
      <sz val="10"/>
      <color theme="1"/>
      <name val="Arial"/>
      <family val="2"/>
    </font>
    <font>
      <u/>
      <sz val="11"/>
      <color theme="10"/>
      <name val="Calibri"/>
      <family val="2"/>
      <scheme val="minor"/>
    </font>
    <font>
      <u/>
      <sz val="8"/>
      <color theme="10"/>
      <name val="Calibri"/>
      <family val="2"/>
      <scheme val="minor"/>
    </font>
    <font>
      <u/>
      <sz val="8"/>
      <color theme="1"/>
      <name val="Calibri"/>
      <family val="2"/>
      <scheme val="minor"/>
    </font>
    <font>
      <b/>
      <sz val="9"/>
      <color rgb="FF002060"/>
      <name val="Calibri"/>
      <family val="2"/>
      <scheme val="minor"/>
    </font>
    <font>
      <sz val="8"/>
      <color theme="1"/>
      <name val="Arial"/>
      <family val="2"/>
    </font>
    <font>
      <b/>
      <sz val="9"/>
      <color rgb="FFFF0000"/>
      <name val="Calibri"/>
      <family val="2"/>
      <scheme val="minor"/>
    </font>
    <font>
      <sz val="8"/>
      <color rgb="FFFF0000"/>
      <name val="Arial"/>
      <family val="2"/>
    </font>
    <font>
      <b/>
      <sz val="8"/>
      <color theme="1"/>
      <name val="Arial"/>
      <family val="2"/>
    </font>
    <font>
      <i/>
      <sz val="8"/>
      <color theme="1"/>
      <name val="Arial"/>
      <family val="2"/>
    </font>
    <font>
      <i/>
      <sz val="8"/>
      <color theme="1"/>
      <name val="Calibri"/>
      <family val="2"/>
      <scheme val="minor"/>
    </font>
    <font>
      <u/>
      <sz val="9"/>
      <color theme="10"/>
      <name val="Calibri"/>
      <family val="2"/>
      <scheme val="minor"/>
    </font>
    <font>
      <sz val="8"/>
      <color rgb="FF000000"/>
      <name val="Calibri"/>
      <family val="2"/>
    </font>
    <font>
      <b/>
      <sz val="8"/>
      <color rgb="FF000000"/>
      <name val="Calibri"/>
      <family val="2"/>
    </font>
    <font>
      <b/>
      <sz val="10"/>
      <color rgb="FFFF0000"/>
      <name val="Calibri"/>
      <family val="2"/>
      <scheme val="minor"/>
    </font>
    <font>
      <b/>
      <sz val="10"/>
      <color rgb="FF000000"/>
      <name val="Arial"/>
      <family val="2"/>
    </font>
    <font>
      <sz val="8"/>
      <color theme="1"/>
      <name val="Calibri"/>
      <family val="2"/>
    </font>
    <font>
      <b/>
      <sz val="10"/>
      <color rgb="FFCE0A47"/>
      <name val="Calibri"/>
      <family val="2"/>
      <scheme val="minor"/>
    </font>
    <font>
      <b/>
      <sz val="10"/>
      <color theme="3"/>
      <name val="Calibri"/>
      <family val="2"/>
      <scheme val="minor"/>
    </font>
    <font>
      <u/>
      <sz val="10"/>
      <color theme="10"/>
      <name val="Calibri"/>
      <family val="2"/>
      <scheme val="minor"/>
    </font>
    <font>
      <b/>
      <sz val="9"/>
      <color rgb="FF595959"/>
      <name val="Trebuchet MS"/>
      <family val="2"/>
    </font>
    <font>
      <b/>
      <sz val="9"/>
      <color rgb="FF595959"/>
      <name val="Calibri"/>
      <family val="2"/>
    </font>
    <font>
      <sz val="9"/>
      <color rgb="FF595959"/>
      <name val="Calibri"/>
      <family val="2"/>
    </font>
    <font>
      <b/>
      <sz val="12"/>
      <color rgb="FF595959"/>
      <name val="Calibri"/>
      <family val="2"/>
    </font>
    <font>
      <sz val="9"/>
      <color rgb="FF000000"/>
      <name val="Arial"/>
      <family val="2"/>
    </font>
    <font>
      <b/>
      <sz val="8"/>
      <color theme="0"/>
      <name val="Calibri"/>
      <family val="2"/>
      <scheme val="minor"/>
    </font>
    <font>
      <sz val="8"/>
      <color rgb="FF000000"/>
      <name val="Arial"/>
      <family val="2"/>
    </font>
  </fonts>
  <fills count="26">
    <fill>
      <patternFill patternType="none"/>
    </fill>
    <fill>
      <patternFill patternType="gray125"/>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rgb="FF0070C0"/>
        <bgColor indexed="64"/>
      </patternFill>
    </fill>
    <fill>
      <patternFill patternType="solid">
        <fgColor theme="5"/>
      </patternFill>
    </fill>
    <fill>
      <patternFill patternType="solid">
        <fgColor rgb="FFFF000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5" tint="0.79998168889431442"/>
        <bgColor indexed="64"/>
      </patternFill>
    </fill>
    <fill>
      <patternFill patternType="solid">
        <fgColor rgb="FFC5EBD8"/>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rgb="FFFF7C80"/>
        <bgColor indexed="64"/>
      </patternFill>
    </fill>
    <fill>
      <patternFill patternType="solid">
        <fgColor theme="4"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rgb="FF000000"/>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theme="4" tint="0.39997558519241921"/>
      </bottom>
      <diagonal/>
    </border>
    <border>
      <left style="medium">
        <color indexed="64"/>
      </left>
      <right/>
      <top/>
      <bottom style="thin">
        <color theme="4" tint="0.39997558519241921"/>
      </bottom>
      <diagonal/>
    </border>
    <border>
      <left style="medium">
        <color indexed="64"/>
      </left>
      <right style="medium">
        <color indexed="64"/>
      </right>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style="medium">
        <color indexed="64"/>
      </left>
      <right style="medium">
        <color indexed="64"/>
      </right>
      <top style="thin">
        <color theme="4" tint="0.39997558519241921"/>
      </top>
      <bottom style="medium">
        <color indexed="64"/>
      </bottom>
      <diagonal/>
    </border>
  </borders>
  <cellStyleXfs count="11">
    <xf numFmtId="0" fontId="0" fillId="0" borderId="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9" fontId="11" fillId="0" borderId="0" applyFont="0" applyFill="0" applyBorder="0" applyAlignment="0" applyProtection="0"/>
    <xf numFmtId="0" fontId="11" fillId="0" borderId="0"/>
    <xf numFmtId="0" fontId="2" fillId="12" borderId="0" applyNumberFormat="0" applyBorder="0" applyAlignment="0" applyProtection="0"/>
    <xf numFmtId="0" fontId="29" fillId="0" borderId="0" applyNumberFormat="0" applyFill="0" applyBorder="0" applyAlignment="0" applyProtection="0"/>
    <xf numFmtId="43" fontId="1" fillId="0" borderId="0" applyFont="0" applyFill="0" applyBorder="0" applyAlignment="0" applyProtection="0"/>
  </cellStyleXfs>
  <cellXfs count="316">
    <xf numFmtId="0" fontId="0" fillId="0" borderId="0" xfId="0"/>
    <xf numFmtId="0" fontId="6" fillId="0" borderId="0" xfId="0" applyFont="1"/>
    <xf numFmtId="0" fontId="6" fillId="0" borderId="0" xfId="0" applyFont="1" applyAlignment="1">
      <alignment horizontal="center" wrapText="1"/>
    </xf>
    <xf numFmtId="0" fontId="6" fillId="0" borderId="0" xfId="0" applyFont="1" applyAlignment="1">
      <alignment horizontal="center" vertical="center"/>
    </xf>
    <xf numFmtId="0" fontId="7" fillId="6" borderId="1" xfId="4"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7" borderId="1" xfId="0" applyFont="1" applyFill="1" applyBorder="1" applyAlignment="1" applyProtection="1">
      <alignment horizontal="center" vertical="center" wrapText="1"/>
      <protection locked="0"/>
    </xf>
    <xf numFmtId="164" fontId="6" fillId="0" borderId="1" xfId="0" applyNumberFormat="1" applyFont="1" applyFill="1" applyBorder="1" applyAlignment="1" applyProtection="1">
      <alignment horizontal="center" vertical="center" wrapText="1"/>
      <protection locked="0"/>
    </xf>
    <xf numFmtId="14" fontId="6"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14" fontId="8" fillId="0" borderId="1" xfId="0" applyNumberFormat="1"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6" fillId="8" borderId="1" xfId="0" applyFont="1" applyFill="1" applyBorder="1" applyAlignment="1">
      <alignment horizontal="center" vertical="center" wrapText="1"/>
    </xf>
    <xf numFmtId="14" fontId="6" fillId="0" borderId="1" xfId="0" applyNumberFormat="1" applyFont="1" applyBorder="1" applyAlignment="1">
      <alignment horizontal="center" vertical="center"/>
    </xf>
    <xf numFmtId="0" fontId="6" fillId="0" borderId="1" xfId="0" applyFont="1" applyBorder="1" applyAlignment="1" applyProtection="1">
      <alignment horizontal="left" vertical="center" wrapText="1"/>
      <protection locked="0"/>
    </xf>
    <xf numFmtId="14" fontId="6" fillId="8" borderId="1" xfId="0" applyNumberFormat="1" applyFont="1" applyFill="1" applyBorder="1" applyAlignment="1" applyProtection="1">
      <alignment horizontal="center" vertical="center" wrapText="1"/>
      <protection locked="0"/>
    </xf>
    <xf numFmtId="0" fontId="9" fillId="8" borderId="1" xfId="0" applyFont="1" applyFill="1" applyBorder="1" applyAlignment="1" applyProtection="1">
      <alignment horizontal="center" vertical="center" wrapText="1"/>
      <protection locked="0"/>
    </xf>
    <xf numFmtId="0" fontId="6" fillId="0" borderId="1" xfId="0" applyFont="1" applyFill="1" applyBorder="1" applyAlignment="1">
      <alignment horizontal="center" vertical="center" wrapText="1"/>
    </xf>
    <xf numFmtId="0" fontId="6" fillId="8" borderId="1" xfId="0" applyFont="1" applyFill="1" applyBorder="1" applyAlignment="1" applyProtection="1">
      <alignment horizontal="center" vertical="center" wrapText="1"/>
      <protection locked="0"/>
    </xf>
    <xf numFmtId="14" fontId="6" fillId="8" borderId="1" xfId="0" applyNumberFormat="1" applyFont="1" applyFill="1" applyBorder="1" applyAlignment="1">
      <alignment horizontal="center" vertical="center" wrapText="1"/>
    </xf>
    <xf numFmtId="14" fontId="12" fillId="0" borderId="1" xfId="7" applyNumberFormat="1" applyFont="1" applyBorder="1" applyAlignment="1" applyProtection="1">
      <alignment horizontal="center" vertical="top" wrapText="1"/>
      <protection locked="0"/>
    </xf>
    <xf numFmtId="0" fontId="6" fillId="0" borderId="0" xfId="0" applyFont="1" applyAlignment="1">
      <alignment horizontal="center" vertical="center" wrapText="1"/>
    </xf>
    <xf numFmtId="0" fontId="13" fillId="0" borderId="0" xfId="0" applyFont="1"/>
    <xf numFmtId="0" fontId="6" fillId="0" borderId="1" xfId="0" applyFont="1" applyBorder="1" applyAlignment="1">
      <alignment horizontal="center" vertical="center" wrapText="1"/>
    </xf>
    <xf numFmtId="0" fontId="6" fillId="0" borderId="1" xfId="0" applyFont="1" applyFill="1" applyBorder="1" applyAlignment="1" applyProtection="1">
      <alignment horizontal="justify" vertical="center"/>
      <protection locked="0"/>
    </xf>
    <xf numFmtId="0" fontId="6" fillId="0" borderId="3"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164" fontId="6" fillId="0" borderId="1" xfId="0" applyNumberFormat="1" applyFont="1" applyFill="1" applyBorder="1" applyAlignment="1" applyProtection="1">
      <alignment horizontal="center" vertical="center"/>
      <protection locked="0"/>
    </xf>
    <xf numFmtId="14" fontId="6" fillId="0" borderId="1" xfId="0" applyNumberFormat="1" applyFont="1" applyFill="1" applyBorder="1" applyAlignment="1" applyProtection="1">
      <alignment horizontal="center" vertical="center"/>
      <protection locked="0"/>
    </xf>
    <xf numFmtId="14" fontId="6" fillId="0" borderId="1" xfId="0" applyNumberFormat="1" applyFont="1" applyBorder="1" applyAlignment="1" applyProtection="1">
      <alignment horizontal="center" vertical="center" wrapText="1"/>
      <protection locked="0"/>
    </xf>
    <xf numFmtId="0" fontId="6" fillId="8" borderId="1" xfId="0" applyFont="1" applyFill="1" applyBorder="1" applyAlignment="1" applyProtection="1">
      <alignment horizontal="left" vertical="center" wrapText="1"/>
      <protection locked="0"/>
    </xf>
    <xf numFmtId="14" fontId="6" fillId="0" borderId="1" xfId="0" applyNumberFormat="1" applyFont="1" applyBorder="1" applyAlignment="1" applyProtection="1">
      <alignment horizontal="center" vertical="center"/>
      <protection locked="0"/>
    </xf>
    <xf numFmtId="0" fontId="9" fillId="8"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14" fontId="6" fillId="8" borderId="1" xfId="0" applyNumberFormat="1" applyFont="1" applyFill="1" applyBorder="1" applyAlignment="1" applyProtection="1">
      <alignment horizontal="center" vertical="center"/>
      <protection locked="0"/>
    </xf>
    <xf numFmtId="0" fontId="6" fillId="8" borderId="1" xfId="0" applyFont="1" applyFill="1" applyBorder="1" applyAlignment="1" applyProtection="1">
      <alignment horizontal="justify" vertical="center" wrapText="1"/>
      <protection locked="0"/>
    </xf>
    <xf numFmtId="14" fontId="9" fillId="8" borderId="1" xfId="0" applyNumberFormat="1" applyFont="1" applyFill="1" applyBorder="1" applyAlignment="1" applyProtection="1">
      <alignment horizontal="center" vertical="center" wrapText="1"/>
      <protection locked="0"/>
    </xf>
    <xf numFmtId="14" fontId="12" fillId="0" borderId="1" xfId="7" applyNumberFormat="1" applyFont="1" applyBorder="1" applyAlignment="1" applyProtection="1">
      <alignment horizontal="center" vertical="center" wrapText="1"/>
      <protection locked="0"/>
    </xf>
    <xf numFmtId="0" fontId="6" fillId="0" borderId="1" xfId="0" applyFont="1" applyBorder="1" applyAlignment="1" applyProtection="1">
      <alignment horizontal="center" vertical="center"/>
      <protection locked="0"/>
    </xf>
    <xf numFmtId="14" fontId="6" fillId="8" borderId="1" xfId="0" applyNumberFormat="1" applyFont="1" applyFill="1" applyBorder="1" applyAlignment="1">
      <alignment horizontal="center" vertical="center"/>
    </xf>
    <xf numFmtId="0" fontId="6" fillId="0" borderId="1" xfId="0" applyFont="1" applyBorder="1" applyAlignment="1">
      <alignment horizontal="justify" vertical="center" wrapText="1"/>
    </xf>
    <xf numFmtId="0" fontId="6" fillId="0" borderId="0" xfId="0" applyFont="1" applyAlignment="1">
      <alignment horizontal="justify" vertical="center" wrapText="1"/>
    </xf>
    <xf numFmtId="14" fontId="6" fillId="0" borderId="0" xfId="0" applyNumberFormat="1" applyFont="1" applyAlignment="1">
      <alignment horizontal="center" vertical="center"/>
    </xf>
    <xf numFmtId="0" fontId="6" fillId="8" borderId="3" xfId="0" applyFont="1" applyFill="1" applyBorder="1" applyAlignment="1">
      <alignment horizontal="center" vertical="center"/>
    </xf>
    <xf numFmtId="0" fontId="6" fillId="7" borderId="1" xfId="0" applyFont="1" applyFill="1" applyBorder="1" applyAlignment="1" applyProtection="1">
      <alignment horizontal="justify" vertical="center" wrapText="1"/>
      <protection locked="0"/>
    </xf>
    <xf numFmtId="14" fontId="6" fillId="0" borderId="0" xfId="0" applyNumberFormat="1" applyFont="1" applyAlignment="1">
      <alignment horizontal="justify" vertical="center" wrapText="1"/>
    </xf>
    <xf numFmtId="0" fontId="14" fillId="0" borderId="0" xfId="0" applyFont="1" applyAlignment="1">
      <alignment horizontal="center" vertical="center"/>
    </xf>
    <xf numFmtId="9" fontId="13" fillId="0" borderId="1" xfId="1" applyFont="1" applyFill="1" applyBorder="1" applyAlignment="1" applyProtection="1">
      <alignment horizontal="center" vertical="center" wrapText="1"/>
      <protection locked="0"/>
    </xf>
    <xf numFmtId="0" fontId="6" fillId="0" borderId="1" xfId="0" applyFont="1" applyBorder="1" applyAlignment="1">
      <alignment horizontal="left" vertical="center" wrapText="1"/>
    </xf>
    <xf numFmtId="0" fontId="13" fillId="0" borderId="0" xfId="0" applyFont="1" applyAlignment="1">
      <alignment horizontal="center" vertical="center" wrapText="1"/>
    </xf>
    <xf numFmtId="14" fontId="13" fillId="0" borderId="0" xfId="0" applyNumberFormat="1" applyFont="1" applyAlignment="1">
      <alignment horizontal="center" vertical="center"/>
    </xf>
    <xf numFmtId="0" fontId="5" fillId="9" borderId="3" xfId="0" applyFont="1" applyFill="1" applyBorder="1" applyAlignment="1">
      <alignment horizontal="center" vertical="center" wrapText="1"/>
    </xf>
    <xf numFmtId="0" fontId="13" fillId="0" borderId="0" xfId="0" applyFont="1" applyAlignment="1">
      <alignment horizontal="center" vertical="center"/>
    </xf>
    <xf numFmtId="1" fontId="13" fillId="0" borderId="1" xfId="0" applyNumberFormat="1" applyFont="1" applyFill="1" applyBorder="1" applyAlignment="1" applyProtection="1">
      <alignment horizontal="center" vertical="center" wrapText="1"/>
      <protection locked="0"/>
    </xf>
    <xf numFmtId="0" fontId="15" fillId="0" borderId="0" xfId="0" applyFont="1"/>
    <xf numFmtId="0" fontId="16" fillId="11"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4" xfId="3" applyNumberFormat="1" applyFont="1" applyFill="1" applyBorder="1" applyAlignment="1">
      <alignment horizontal="justify" vertical="center" wrapText="1"/>
    </xf>
    <xf numFmtId="0" fontId="7" fillId="2" borderId="4" xfId="2" applyFont="1" applyBorder="1" applyAlignment="1">
      <alignment horizontal="center" vertical="center" wrapText="1"/>
    </xf>
    <xf numFmtId="0" fontId="7" fillId="10" borderId="1" xfId="4" applyFont="1" applyFill="1" applyBorder="1" applyAlignment="1">
      <alignment horizontal="center" vertical="center" wrapText="1"/>
    </xf>
    <xf numFmtId="0" fontId="23" fillId="13" borderId="1" xfId="0" applyFont="1" applyFill="1" applyBorder="1" applyAlignment="1">
      <alignment horizontal="center" vertical="center"/>
    </xf>
    <xf numFmtId="0" fontId="21" fillId="0" borderId="0" xfId="0" applyFont="1"/>
    <xf numFmtId="0" fontId="21" fillId="0" borderId="0" xfId="0" applyFont="1" applyAlignment="1">
      <alignment horizontal="left" vertical="center"/>
    </xf>
    <xf numFmtId="0" fontId="14" fillId="17" borderId="6" xfId="0" applyFont="1" applyFill="1" applyBorder="1" applyAlignment="1">
      <alignment vertical="center"/>
    </xf>
    <xf numFmtId="0" fontId="14" fillId="17" borderId="7" xfId="0" applyFont="1" applyFill="1" applyBorder="1" applyAlignment="1">
      <alignment horizontal="center" vertical="center"/>
    </xf>
    <xf numFmtId="0" fontId="25" fillId="13" borderId="1" xfId="0" applyFont="1" applyFill="1" applyBorder="1" applyAlignment="1">
      <alignment horizontal="left" vertical="center"/>
    </xf>
    <xf numFmtId="0" fontId="25" fillId="13" borderId="1" xfId="0" applyFont="1" applyFill="1" applyBorder="1"/>
    <xf numFmtId="0" fontId="21" fillId="0" borderId="8" xfId="0" applyFont="1" applyBorder="1" applyAlignment="1"/>
    <xf numFmtId="0" fontId="21" fillId="0" borderId="10" xfId="0" applyFont="1" applyBorder="1"/>
    <xf numFmtId="0" fontId="21" fillId="0" borderId="1" xfId="0" applyFont="1" applyBorder="1"/>
    <xf numFmtId="0" fontId="26" fillId="13" borderId="0" xfId="0" applyFont="1" applyFill="1" applyBorder="1"/>
    <xf numFmtId="0" fontId="21" fillId="0" borderId="1" xfId="0" applyFont="1" applyBorder="1" applyAlignment="1">
      <alignment horizontal="center" vertical="center"/>
    </xf>
    <xf numFmtId="0" fontId="26" fillId="18" borderId="5" xfId="0" applyFont="1" applyFill="1" applyBorder="1"/>
    <xf numFmtId="0" fontId="21" fillId="0" borderId="11" xfId="0" applyFont="1" applyBorder="1"/>
    <xf numFmtId="0" fontId="21" fillId="19" borderId="1" xfId="0" applyFont="1" applyFill="1" applyBorder="1"/>
    <xf numFmtId="0" fontId="21" fillId="0" borderId="4" xfId="0" applyFont="1" applyBorder="1"/>
    <xf numFmtId="0" fontId="21" fillId="0" borderId="12" xfId="0" applyFont="1" applyBorder="1"/>
    <xf numFmtId="0" fontId="21" fillId="0" borderId="13" xfId="0" applyFont="1" applyBorder="1"/>
    <xf numFmtId="0" fontId="21" fillId="0" borderId="9" xfId="0" applyFont="1" applyBorder="1"/>
    <xf numFmtId="0" fontId="21" fillId="0" borderId="14" xfId="0" applyFont="1" applyBorder="1"/>
    <xf numFmtId="0" fontId="21" fillId="0" borderId="15" xfId="0" applyFont="1" applyBorder="1"/>
    <xf numFmtId="0" fontId="21" fillId="14" borderId="16" xfId="0" applyFont="1" applyFill="1" applyBorder="1"/>
    <xf numFmtId="0" fontId="21" fillId="0" borderId="17" xfId="0" applyFont="1" applyBorder="1"/>
    <xf numFmtId="0" fontId="21" fillId="0" borderId="0" xfId="0" applyFont="1" applyBorder="1"/>
    <xf numFmtId="0" fontId="14" fillId="0" borderId="21" xfId="0" applyFont="1" applyBorder="1"/>
    <xf numFmtId="0" fontId="21" fillId="0" borderId="22" xfId="0" applyFont="1" applyBorder="1"/>
    <xf numFmtId="0" fontId="14" fillId="0" borderId="7" xfId="0" applyFont="1" applyBorder="1"/>
    <xf numFmtId="0" fontId="19" fillId="18" borderId="1" xfId="0" applyFont="1" applyFill="1" applyBorder="1" applyAlignment="1">
      <alignment horizontal="center" vertical="center"/>
    </xf>
    <xf numFmtId="0" fontId="19" fillId="19" borderId="1" xfId="0" applyFont="1" applyFill="1" applyBorder="1" applyAlignment="1">
      <alignment horizontal="center" vertical="center"/>
    </xf>
    <xf numFmtId="0" fontId="27" fillId="8" borderId="8" xfId="0" applyFont="1" applyFill="1" applyBorder="1"/>
    <xf numFmtId="0" fontId="15" fillId="7" borderId="1" xfId="0" applyFont="1" applyFill="1" applyBorder="1" applyAlignment="1" applyProtection="1">
      <alignment horizontal="center" vertical="center" wrapText="1"/>
      <protection locked="0"/>
    </xf>
    <xf numFmtId="14" fontId="7" fillId="20" borderId="1" xfId="2" applyNumberFormat="1" applyFont="1" applyFill="1" applyBorder="1" applyAlignment="1">
      <alignment horizontal="center" vertical="center" wrapText="1"/>
    </xf>
    <xf numFmtId="0" fontId="7" fillId="20" borderId="1" xfId="4" applyFont="1" applyFill="1" applyBorder="1" applyAlignment="1">
      <alignment horizontal="center" vertical="center" wrapText="1"/>
    </xf>
    <xf numFmtId="0" fontId="15" fillId="14" borderId="1" xfId="0" applyFont="1" applyFill="1" applyBorder="1" applyAlignment="1">
      <alignment horizontal="center" vertical="center"/>
    </xf>
    <xf numFmtId="0" fontId="7" fillId="13" borderId="4" xfId="2" applyFont="1" applyFill="1" applyBorder="1" applyAlignment="1">
      <alignment horizontal="center" vertical="center" wrapText="1"/>
    </xf>
    <xf numFmtId="0" fontId="21" fillId="0" borderId="1" xfId="0" applyFont="1" applyBorder="1" applyAlignment="1">
      <alignment horizontal="left"/>
    </xf>
    <xf numFmtId="0" fontId="6" fillId="0" borderId="1" xfId="0" applyFont="1" applyBorder="1" applyAlignment="1">
      <alignment vertical="center" wrapText="1"/>
    </xf>
    <xf numFmtId="0" fontId="6" fillId="0" borderId="1" xfId="0" applyFont="1" applyBorder="1" applyAlignment="1" applyProtection="1">
      <alignment vertical="center"/>
      <protection locked="0"/>
    </xf>
    <xf numFmtId="165" fontId="33" fillId="0" borderId="1" xfId="0" applyNumberFormat="1" applyFont="1" applyBorder="1" applyAlignment="1" applyProtection="1">
      <alignment horizontal="center" vertical="center"/>
      <protection locked="0"/>
    </xf>
    <xf numFmtId="0" fontId="34" fillId="0" borderId="1" xfId="0" applyFont="1" applyFill="1" applyBorder="1" applyAlignment="1" applyProtection="1">
      <alignment horizontal="center" vertical="center" wrapText="1"/>
      <protection locked="0"/>
    </xf>
    <xf numFmtId="0" fontId="6" fillId="8" borderId="1" xfId="0" applyFont="1" applyFill="1" applyBorder="1" applyAlignment="1">
      <alignment horizontal="center" vertical="center"/>
    </xf>
    <xf numFmtId="0" fontId="21" fillId="0" borderId="1" xfId="0" applyFont="1" applyBorder="1" applyAlignment="1">
      <alignment horizontal="justify" vertical="center" wrapText="1"/>
    </xf>
    <xf numFmtId="0" fontId="21" fillId="0" borderId="1" xfId="0" applyFont="1" applyBorder="1" applyAlignment="1" applyProtection="1">
      <alignment horizontal="justify" vertical="center" wrapText="1"/>
      <protection locked="0"/>
    </xf>
    <xf numFmtId="0" fontId="6" fillId="0" borderId="0" xfId="0" applyFont="1" applyAlignment="1">
      <alignment vertical="center"/>
    </xf>
    <xf numFmtId="0" fontId="39" fillId="0" borderId="1" xfId="9" applyFont="1" applyBorder="1" applyAlignment="1">
      <alignment horizontal="justify" vertical="center" wrapText="1"/>
    </xf>
    <xf numFmtId="0" fontId="7" fillId="10" borderId="33" xfId="4" applyFont="1" applyFill="1" applyBorder="1" applyAlignment="1">
      <alignment horizontal="center" vertical="center" wrapText="1"/>
    </xf>
    <xf numFmtId="0" fontId="6" fillId="0" borderId="33" xfId="0" applyFont="1" applyBorder="1" applyAlignment="1">
      <alignment horizontal="left" vertical="center" wrapText="1"/>
    </xf>
    <xf numFmtId="0" fontId="14" fillId="0" borderId="0" xfId="0" applyFont="1"/>
    <xf numFmtId="0" fontId="0" fillId="0" borderId="0" xfId="0" applyAlignment="1">
      <alignment vertical="center" wrapText="1"/>
    </xf>
    <xf numFmtId="166" fontId="21" fillId="0" borderId="0" xfId="10" applyNumberFormat="1" applyFont="1"/>
    <xf numFmtId="9" fontId="21" fillId="0" borderId="0" xfId="0" applyNumberFormat="1" applyFont="1"/>
    <xf numFmtId="0" fontId="30" fillId="0" borderId="1" xfId="9" applyFont="1" applyBorder="1" applyAlignment="1">
      <alignment horizontal="left" vertical="center" wrapText="1"/>
    </xf>
    <xf numFmtId="0" fontId="6" fillId="0" borderId="0" xfId="0" applyFont="1" applyAlignment="1">
      <alignment horizontal="left" vertical="center"/>
    </xf>
    <xf numFmtId="0" fontId="6" fillId="0" borderId="1" xfId="0" applyFont="1" applyBorder="1" applyAlignment="1">
      <alignment horizontal="center" vertical="top" wrapText="1"/>
    </xf>
    <xf numFmtId="0" fontId="19" fillId="14" borderId="1" xfId="0" applyFont="1" applyFill="1" applyBorder="1" applyAlignment="1">
      <alignment horizontal="center" vertical="center"/>
    </xf>
    <xf numFmtId="0" fontId="30" fillId="0" borderId="1" xfId="9" applyFont="1" applyBorder="1" applyAlignment="1">
      <alignment vertical="center" wrapText="1"/>
    </xf>
    <xf numFmtId="0" fontId="30" fillId="0" borderId="0" xfId="9" applyFont="1" applyAlignment="1">
      <alignment vertical="center"/>
    </xf>
    <xf numFmtId="0" fontId="21" fillId="0" borderId="27" xfId="0" applyFont="1" applyBorder="1" applyAlignment="1">
      <alignment horizontal="center"/>
    </xf>
    <xf numFmtId="0" fontId="21" fillId="0" borderId="28" xfId="0" applyFont="1" applyBorder="1" applyAlignment="1">
      <alignment horizontal="center"/>
    </xf>
    <xf numFmtId="0" fontId="14" fillId="0" borderId="18" xfId="0" applyFont="1" applyBorder="1" applyAlignment="1">
      <alignment horizontal="left"/>
    </xf>
    <xf numFmtId="0" fontId="14" fillId="0" borderId="19" xfId="0" applyFont="1" applyBorder="1" applyAlignment="1">
      <alignment horizontal="left"/>
    </xf>
    <xf numFmtId="0" fontId="14" fillId="0" borderId="20" xfId="0" applyFont="1" applyBorder="1" applyAlignment="1">
      <alignment horizontal="left"/>
    </xf>
    <xf numFmtId="0" fontId="21" fillId="0" borderId="29" xfId="0" applyFont="1" applyBorder="1" applyAlignment="1">
      <alignment horizontal="center" vertical="center" wrapText="1"/>
    </xf>
    <xf numFmtId="0" fontId="21" fillId="0" borderId="10" xfId="0" applyFont="1" applyBorder="1" applyAlignment="1">
      <alignment horizontal="center" vertical="center" wrapText="1"/>
    </xf>
    <xf numFmtId="0" fontId="14" fillId="0" borderId="23" xfId="0" applyFont="1" applyBorder="1" applyAlignment="1">
      <alignment horizontal="left"/>
    </xf>
    <xf numFmtId="0" fontId="14" fillId="0" borderId="24" xfId="0" applyFont="1" applyBorder="1" applyAlignment="1">
      <alignment horizontal="left"/>
    </xf>
    <xf numFmtId="0" fontId="14" fillId="0" borderId="25" xfId="0" applyFont="1" applyBorder="1" applyAlignment="1">
      <alignment horizontal="left"/>
    </xf>
    <xf numFmtId="0" fontId="21" fillId="0" borderId="15" xfId="0" applyFont="1" applyBorder="1" applyAlignment="1">
      <alignment horizontal="left"/>
    </xf>
    <xf numFmtId="0" fontId="21" fillId="0" borderId="30" xfId="0" applyFont="1" applyBorder="1" applyAlignment="1">
      <alignment horizontal="left"/>
    </xf>
    <xf numFmtId="0" fontId="22" fillId="0" borderId="0" xfId="0" applyFont="1" applyAlignment="1">
      <alignment horizontal="center" vertical="center"/>
    </xf>
    <xf numFmtId="0" fontId="0" fillId="0" borderId="0" xfId="0" applyAlignment="1">
      <alignment horizontal="center" vertical="center"/>
    </xf>
    <xf numFmtId="0" fontId="40" fillId="0" borderId="1" xfId="0" applyFont="1" applyFill="1" applyBorder="1" applyAlignment="1" applyProtection="1">
      <alignment horizontal="justify" vertical="top" wrapText="1"/>
      <protection locked="0"/>
    </xf>
    <xf numFmtId="0" fontId="41" fillId="0" borderId="1" xfId="0" applyFont="1" applyFill="1" applyBorder="1" applyAlignment="1" applyProtection="1">
      <alignment horizontal="justify" vertical="top" wrapText="1"/>
      <protection locked="0"/>
    </xf>
    <xf numFmtId="14" fontId="6" fillId="0" borderId="26" xfId="0" applyNumberFormat="1" applyFont="1" applyBorder="1" applyAlignment="1">
      <alignment horizontal="center" vertical="center"/>
    </xf>
    <xf numFmtId="14" fontId="6" fillId="8" borderId="26" xfId="0" applyNumberFormat="1" applyFont="1" applyFill="1" applyBorder="1" applyAlignment="1">
      <alignment horizontal="center" vertical="center"/>
    </xf>
    <xf numFmtId="1" fontId="13" fillId="0" borderId="26" xfId="0" applyNumberFormat="1" applyFont="1" applyFill="1" applyBorder="1" applyAlignment="1" applyProtection="1">
      <alignment horizontal="center" vertical="center" wrapText="1"/>
      <protection locked="0"/>
    </xf>
    <xf numFmtId="0" fontId="15" fillId="7" borderId="26" xfId="0" applyFont="1" applyFill="1" applyBorder="1" applyAlignment="1" applyProtection="1">
      <alignment horizontal="center" vertical="center" wrapText="1"/>
      <protection locked="0"/>
    </xf>
    <xf numFmtId="0" fontId="34" fillId="0" borderId="26" xfId="0" applyFont="1" applyFill="1" applyBorder="1" applyAlignment="1" applyProtection="1">
      <alignment horizontal="center" vertical="center" wrapText="1"/>
      <protection locked="0"/>
    </xf>
    <xf numFmtId="0" fontId="6" fillId="7" borderId="26" xfId="0" applyFont="1" applyFill="1" applyBorder="1" applyAlignment="1" applyProtection="1">
      <alignment horizontal="justify" vertical="center" wrapText="1"/>
      <protection locked="0"/>
    </xf>
    <xf numFmtId="0" fontId="21" fillId="0" borderId="26" xfId="0" applyFont="1" applyBorder="1" applyAlignment="1" applyProtection="1">
      <alignment horizontal="justify" vertical="center" wrapText="1"/>
      <protection locked="0"/>
    </xf>
    <xf numFmtId="0" fontId="6" fillId="0" borderId="5" xfId="0" applyFont="1" applyBorder="1"/>
    <xf numFmtId="14" fontId="6" fillId="0" borderId="1" xfId="0" applyNumberFormat="1" applyFont="1" applyBorder="1" applyAlignment="1">
      <alignment horizontal="justify" vertical="center" wrapText="1"/>
    </xf>
    <xf numFmtId="0" fontId="42" fillId="14" borderId="1" xfId="0" applyFont="1" applyFill="1" applyBorder="1" applyAlignment="1">
      <alignment horizontal="center" vertical="center"/>
    </xf>
    <xf numFmtId="0" fontId="6" fillId="0" borderId="26" xfId="0" applyFont="1" applyBorder="1" applyAlignment="1">
      <alignment horizontal="justify" vertical="center" wrapText="1"/>
    </xf>
    <xf numFmtId="14" fontId="6" fillId="0" borderId="1" xfId="0" applyNumberFormat="1" applyFont="1" applyBorder="1" applyAlignment="1">
      <alignment vertical="center"/>
    </xf>
    <xf numFmtId="0" fontId="6" fillId="0" borderId="1" xfId="0" applyFont="1" applyBorder="1" applyAlignment="1">
      <alignment horizontal="left" vertical="center"/>
    </xf>
    <xf numFmtId="14" fontId="6" fillId="0" borderId="1" xfId="0" applyNumberFormat="1" applyFont="1" applyBorder="1" applyAlignment="1">
      <alignment horizontal="center" vertical="center" wrapText="1"/>
    </xf>
    <xf numFmtId="0" fontId="6" fillId="0" borderId="26" xfId="0" applyFont="1" applyBorder="1" applyAlignment="1">
      <alignment horizontal="center" vertical="center" wrapText="1"/>
    </xf>
    <xf numFmtId="0" fontId="15" fillId="0" borderId="0" xfId="0" applyFont="1" applyAlignment="1">
      <alignment horizontal="center" vertical="center"/>
    </xf>
    <xf numFmtId="0" fontId="6" fillId="0" borderId="3" xfId="0" applyFont="1" applyFill="1" applyBorder="1" applyAlignment="1" applyProtection="1">
      <alignment horizontal="center" vertical="center"/>
    </xf>
    <xf numFmtId="0" fontId="6" fillId="8" borderId="1" xfId="0" applyFont="1" applyFill="1" applyBorder="1" applyAlignment="1" applyProtection="1">
      <alignment horizontal="center" vertical="center"/>
    </xf>
    <xf numFmtId="0" fontId="6" fillId="0" borderId="1" xfId="0" applyFont="1" applyBorder="1" applyAlignment="1" applyProtection="1">
      <alignment horizontal="center" vertical="center"/>
    </xf>
    <xf numFmtId="0" fontId="6" fillId="0" borderId="1" xfId="0" applyFont="1" applyBorder="1" applyAlignment="1" applyProtection="1">
      <alignment horizontal="justify" vertical="center" wrapText="1"/>
    </xf>
    <xf numFmtId="16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6" fillId="0" borderId="1" xfId="0" applyFont="1" applyBorder="1" applyAlignment="1" applyProtection="1">
      <alignment horizontal="left" vertical="center" wrapText="1"/>
    </xf>
    <xf numFmtId="0" fontId="6" fillId="0" borderId="1" xfId="0" applyFont="1" applyFill="1" applyBorder="1" applyAlignment="1" applyProtection="1">
      <alignment horizontal="justify" vertical="center"/>
    </xf>
    <xf numFmtId="14" fontId="8" fillId="0" borderId="1" xfId="0" applyNumberFormat="1" applyFont="1" applyFill="1" applyBorder="1" applyAlignment="1" applyProtection="1">
      <alignment horizontal="center" vertical="center" wrapText="1"/>
    </xf>
    <xf numFmtId="0" fontId="45" fillId="7" borderId="1" xfId="0" applyFont="1" applyFill="1" applyBorder="1" applyAlignment="1" applyProtection="1">
      <alignment horizontal="center" vertical="center" wrapText="1"/>
    </xf>
    <xf numFmtId="0" fontId="0" fillId="0" borderId="0" xfId="0" applyAlignment="1">
      <alignment wrapText="1"/>
    </xf>
    <xf numFmtId="0" fontId="29" fillId="0" borderId="0" xfId="9" applyAlignment="1">
      <alignment wrapText="1"/>
    </xf>
    <xf numFmtId="0" fontId="29" fillId="0" borderId="0" xfId="9"/>
    <xf numFmtId="0" fontId="30" fillId="0" borderId="33" xfId="9" applyFont="1" applyBorder="1" applyAlignment="1">
      <alignment vertical="center" wrapText="1"/>
    </xf>
    <xf numFmtId="0" fontId="6" fillId="0" borderId="13" xfId="0" applyFont="1" applyBorder="1" applyAlignment="1">
      <alignment horizontal="left" vertical="center" wrapText="1"/>
    </xf>
    <xf numFmtId="0" fontId="6" fillId="0" borderId="26" xfId="0" applyFont="1" applyBorder="1" applyAlignment="1">
      <alignment horizontal="left" vertical="center" wrapText="1"/>
    </xf>
    <xf numFmtId="0" fontId="30" fillId="0" borderId="26" xfId="9" applyFont="1" applyBorder="1" applyAlignment="1">
      <alignment vertical="center" wrapText="1"/>
    </xf>
    <xf numFmtId="0" fontId="30" fillId="0" borderId="13" xfId="9" applyFont="1" applyBorder="1" applyAlignment="1">
      <alignment vertical="center" wrapText="1"/>
    </xf>
    <xf numFmtId="0" fontId="30" fillId="0" borderId="13" xfId="9" applyFont="1" applyBorder="1" applyAlignment="1">
      <alignment horizontal="left" vertical="center" wrapText="1"/>
    </xf>
    <xf numFmtId="0" fontId="39" fillId="0" borderId="1" xfId="9" applyFont="1" applyBorder="1" applyAlignment="1">
      <alignment vertical="center"/>
    </xf>
    <xf numFmtId="0" fontId="6" fillId="0" borderId="1" xfId="0" applyFont="1" applyBorder="1" applyAlignment="1">
      <alignment vertical="center"/>
    </xf>
    <xf numFmtId="0" fontId="30" fillId="0" borderId="1" xfId="9" applyFont="1" applyBorder="1" applyAlignment="1">
      <alignment vertical="center"/>
    </xf>
    <xf numFmtId="0" fontId="0" fillId="0" borderId="1" xfId="0" applyBorder="1"/>
    <xf numFmtId="0" fontId="29" fillId="0" borderId="1" xfId="9" applyBorder="1" applyAlignment="1">
      <alignment horizontal="left" vertical="center" wrapText="1"/>
    </xf>
    <xf numFmtId="0" fontId="29" fillId="0" borderId="1" xfId="9" applyBorder="1" applyAlignment="1">
      <alignment horizontal="left" vertical="center"/>
    </xf>
    <xf numFmtId="0" fontId="46" fillId="14" borderId="1" xfId="0" applyFont="1" applyFill="1" applyBorder="1" applyAlignment="1">
      <alignment horizontal="center" vertical="center"/>
    </xf>
    <xf numFmtId="0" fontId="30" fillId="0" borderId="1" xfId="9" applyFont="1" applyBorder="1" applyAlignment="1">
      <alignment horizontal="left" vertical="center"/>
    </xf>
    <xf numFmtId="0" fontId="47" fillId="0" borderId="1" xfId="9" applyFont="1" applyBorder="1" applyAlignment="1">
      <alignment horizontal="left" vertical="center" wrapText="1"/>
    </xf>
    <xf numFmtId="0" fontId="47" fillId="0" borderId="0" xfId="9" applyFont="1" applyAlignment="1">
      <alignment vertical="center" wrapText="1"/>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6" fillId="0" borderId="1" xfId="0" applyFont="1" applyBorder="1" applyAlignment="1" applyProtection="1">
      <alignment horizontal="left" vertical="center"/>
      <protection locked="0"/>
    </xf>
    <xf numFmtId="0" fontId="30" fillId="0" borderId="1" xfId="9" applyFont="1" applyBorder="1" applyAlignment="1">
      <alignment horizontal="center" vertical="center"/>
    </xf>
    <xf numFmtId="0" fontId="30" fillId="0" borderId="1" xfId="9" applyFont="1" applyBorder="1" applyAlignment="1">
      <alignment wrapText="1"/>
    </xf>
    <xf numFmtId="0" fontId="6" fillId="0" borderId="1" xfId="0" applyFont="1" applyFill="1" applyBorder="1" applyAlignment="1" applyProtection="1">
      <alignment horizontal="justify" vertical="center" wrapText="1"/>
      <protection locked="0"/>
    </xf>
    <xf numFmtId="0" fontId="21" fillId="0" borderId="1" xfId="0" applyFont="1" applyBorder="1" applyAlignment="1" applyProtection="1">
      <alignment vertical="center" wrapText="1"/>
      <protection locked="0"/>
    </xf>
    <xf numFmtId="0" fontId="21" fillId="0" borderId="1" xfId="0" applyFont="1" applyBorder="1" applyAlignment="1" applyProtection="1">
      <alignment vertical="center" wrapText="1"/>
    </xf>
    <xf numFmtId="0" fontId="21" fillId="0" borderId="1" xfId="0" applyFont="1" applyBorder="1" applyAlignment="1" applyProtection="1">
      <alignment wrapText="1"/>
      <protection locked="0"/>
    </xf>
    <xf numFmtId="0" fontId="30" fillId="0" borderId="1" xfId="9" applyFont="1" applyFill="1" applyBorder="1" applyAlignment="1" applyProtection="1">
      <alignment horizontal="left" vertical="center"/>
      <protection locked="0"/>
    </xf>
    <xf numFmtId="0" fontId="48" fillId="21" borderId="7" xfId="0" applyFont="1" applyFill="1" applyBorder="1" applyAlignment="1">
      <alignment horizontal="center" vertical="center" wrapText="1"/>
    </xf>
    <xf numFmtId="0" fontId="49" fillId="21" borderId="25" xfId="0" applyFont="1" applyFill="1" applyBorder="1" applyAlignment="1">
      <alignment horizontal="center" vertical="center" wrapText="1"/>
    </xf>
    <xf numFmtId="0" fontId="40" fillId="0" borderId="38" xfId="0" applyFont="1" applyBorder="1" applyAlignment="1">
      <alignment vertical="center" wrapText="1"/>
    </xf>
    <xf numFmtId="0" fontId="40" fillId="0" borderId="37" xfId="0" applyFont="1" applyBorder="1" applyAlignment="1">
      <alignment horizontal="center" vertical="center"/>
    </xf>
    <xf numFmtId="14" fontId="40" fillId="0" borderId="38" xfId="0" applyNumberFormat="1" applyFont="1" applyBorder="1" applyAlignment="1">
      <alignment horizontal="center" vertical="center"/>
    </xf>
    <xf numFmtId="0" fontId="50" fillId="0" borderId="38" xfId="0" applyFont="1" applyBorder="1" applyAlignment="1">
      <alignment horizontal="center" vertical="center"/>
    </xf>
    <xf numFmtId="0" fontId="40" fillId="22" borderId="37" xfId="0" applyFont="1" applyFill="1" applyBorder="1" applyAlignment="1">
      <alignment horizontal="center" vertical="center" wrapText="1"/>
    </xf>
    <xf numFmtId="14" fontId="40" fillId="0" borderId="38" xfId="0" applyNumberFormat="1" applyFont="1" applyBorder="1" applyAlignment="1">
      <alignment horizontal="center" vertical="center" wrapText="1"/>
    </xf>
    <xf numFmtId="0" fontId="40" fillId="0" borderId="37" xfId="0" applyFont="1" applyBorder="1" applyAlignment="1">
      <alignment vertical="center" wrapText="1"/>
    </xf>
    <xf numFmtId="0" fontId="51" fillId="0" borderId="38" xfId="0" applyFont="1" applyBorder="1" applyAlignment="1">
      <alignment horizontal="center" vertical="center"/>
    </xf>
    <xf numFmtId="0" fontId="40" fillId="0" borderId="38" xfId="0" applyFont="1" applyBorder="1" applyAlignment="1">
      <alignment horizontal="center" vertical="center"/>
    </xf>
    <xf numFmtId="0" fontId="40" fillId="0" borderId="38" xfId="0" applyFont="1" applyBorder="1" applyAlignment="1">
      <alignment horizontal="center" vertical="center" wrapText="1"/>
    </xf>
    <xf numFmtId="0" fontId="40" fillId="0" borderId="39" xfId="0" applyFont="1" applyBorder="1" applyAlignment="1">
      <alignment horizontal="center" vertical="center" wrapText="1"/>
    </xf>
    <xf numFmtId="0" fontId="6" fillId="8" borderId="26" xfId="0" applyFont="1" applyFill="1" applyBorder="1" applyAlignment="1">
      <alignment horizontal="center" vertical="center" wrapText="1"/>
    </xf>
    <xf numFmtId="164" fontId="6" fillId="0" borderId="26" xfId="0" applyNumberFormat="1" applyFont="1" applyFill="1" applyBorder="1" applyAlignment="1" applyProtection="1">
      <alignment horizontal="center" vertical="center"/>
      <protection locked="0"/>
    </xf>
    <xf numFmtId="0" fontId="6" fillId="0" borderId="26" xfId="0" applyFont="1" applyFill="1" applyBorder="1" applyAlignment="1" applyProtection="1">
      <alignment horizontal="justify" vertical="center"/>
      <protection locked="0"/>
    </xf>
    <xf numFmtId="9" fontId="13" fillId="0" borderId="26" xfId="1" applyFont="1" applyFill="1" applyBorder="1" applyAlignment="1" applyProtection="1">
      <alignment horizontal="center" vertical="center" wrapText="1"/>
      <protection locked="0"/>
    </xf>
    <xf numFmtId="0" fontId="7" fillId="9" borderId="35" xfId="0" applyFont="1" applyFill="1" applyBorder="1" applyAlignment="1">
      <alignment horizontal="center" vertical="center" wrapText="1"/>
    </xf>
    <xf numFmtId="0" fontId="7" fillId="20" borderId="35" xfId="4" applyFont="1" applyFill="1" applyBorder="1" applyAlignment="1">
      <alignment horizontal="center" vertical="center" wrapText="1"/>
    </xf>
    <xf numFmtId="0" fontId="7" fillId="10" borderId="36" xfId="4" applyFont="1" applyFill="1" applyBorder="1" applyAlignment="1">
      <alignment horizontal="center" vertical="center" wrapText="1"/>
    </xf>
    <xf numFmtId="0" fontId="6" fillId="0" borderId="10" xfId="0" applyFont="1" applyBorder="1" applyAlignment="1">
      <alignment horizontal="justify" vertical="center" wrapText="1"/>
    </xf>
    <xf numFmtId="0" fontId="6" fillId="0" borderId="41" xfId="0" applyFont="1" applyBorder="1" applyAlignment="1">
      <alignment horizontal="justify" vertical="center" wrapText="1"/>
    </xf>
    <xf numFmtId="164" fontId="6" fillId="0" borderId="16" xfId="0" applyNumberFormat="1" applyFont="1" applyFill="1" applyBorder="1" applyAlignment="1" applyProtection="1">
      <alignment horizontal="center" vertical="center" wrapText="1"/>
      <protection locked="0"/>
    </xf>
    <xf numFmtId="0" fontId="6" fillId="0" borderId="16" xfId="0" applyFont="1" applyFill="1" applyBorder="1" applyAlignment="1" applyProtection="1">
      <alignment horizontal="justify" vertical="center"/>
      <protection locked="0"/>
    </xf>
    <xf numFmtId="9" fontId="13" fillId="0" borderId="16" xfId="1" applyFont="1" applyFill="1" applyBorder="1" applyAlignment="1" applyProtection="1">
      <alignment horizontal="center" vertical="center" wrapText="1"/>
      <protection locked="0"/>
    </xf>
    <xf numFmtId="0" fontId="7" fillId="9" borderId="34" xfId="0" applyFont="1" applyFill="1" applyBorder="1" applyAlignment="1">
      <alignment horizontal="center" vertical="center" wrapText="1"/>
    </xf>
    <xf numFmtId="0" fontId="5" fillId="9" borderId="35" xfId="0" applyFont="1" applyFill="1" applyBorder="1" applyAlignment="1">
      <alignment horizontal="center" vertical="center" wrapText="1"/>
    </xf>
    <xf numFmtId="0" fontId="7" fillId="9" borderId="35" xfId="3" applyNumberFormat="1" applyFont="1" applyFill="1" applyBorder="1" applyAlignment="1">
      <alignment horizontal="justify" vertical="center" wrapText="1"/>
    </xf>
    <xf numFmtId="0" fontId="6" fillId="8" borderId="16" xfId="0" applyFont="1" applyFill="1" applyBorder="1" applyAlignment="1">
      <alignment horizontal="center" vertical="center" wrapText="1"/>
    </xf>
    <xf numFmtId="0" fontId="6" fillId="0" borderId="42" xfId="0" applyFont="1" applyBorder="1" applyAlignment="1">
      <alignment horizontal="justify" vertical="center" wrapText="1"/>
    </xf>
    <xf numFmtId="0" fontId="6" fillId="7" borderId="43" xfId="0" applyFont="1" applyFill="1" applyBorder="1" applyAlignment="1" applyProtection="1">
      <alignment horizontal="center" vertical="center" wrapText="1"/>
      <protection locked="0"/>
    </xf>
    <xf numFmtId="0" fontId="6" fillId="7" borderId="3" xfId="0" applyFont="1" applyFill="1" applyBorder="1" applyAlignment="1" applyProtection="1">
      <alignment horizontal="center" vertical="center" wrapText="1"/>
      <protection locked="0"/>
    </xf>
    <xf numFmtId="0" fontId="6" fillId="8" borderId="3" xfId="0" applyFont="1" applyFill="1" applyBorder="1" applyAlignment="1" applyProtection="1">
      <alignment horizontal="center" vertical="center" wrapText="1"/>
      <protection locked="0"/>
    </xf>
    <xf numFmtId="0" fontId="6" fillId="7" borderId="44" xfId="0" applyFont="1" applyFill="1" applyBorder="1" applyAlignment="1" applyProtection="1">
      <alignment horizontal="center" vertical="center" wrapText="1"/>
      <protection locked="0"/>
    </xf>
    <xf numFmtId="0" fontId="7" fillId="9" borderId="45" xfId="0" applyFont="1" applyFill="1"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8" borderId="0" xfId="0" applyFill="1"/>
    <xf numFmtId="0" fontId="0" fillId="0" borderId="12" xfId="0" applyBorder="1" applyAlignment="1">
      <alignment horizontal="left"/>
    </xf>
    <xf numFmtId="0" fontId="0" fillId="0" borderId="0" xfId="0" applyAlignment="1">
      <alignment horizontal="left"/>
    </xf>
    <xf numFmtId="0" fontId="0" fillId="0" borderId="0" xfId="0" applyNumberFormat="1"/>
    <xf numFmtId="0" fontId="7" fillId="9" borderId="36" xfId="3" applyNumberFormat="1" applyFont="1" applyFill="1" applyBorder="1" applyAlignment="1">
      <alignment horizontal="justify" vertical="center" wrapText="1"/>
    </xf>
    <xf numFmtId="0" fontId="6" fillId="7" borderId="16" xfId="0" applyFont="1" applyFill="1" applyBorder="1" applyAlignment="1" applyProtection="1">
      <alignment horizontal="center" vertical="center" wrapText="1"/>
      <protection locked="0"/>
    </xf>
    <xf numFmtId="14" fontId="8" fillId="0" borderId="42" xfId="0" applyNumberFormat="1" applyFont="1" applyFill="1" applyBorder="1" applyAlignment="1" applyProtection="1">
      <alignment horizontal="center" vertical="center" wrapText="1"/>
      <protection locked="0"/>
    </xf>
    <xf numFmtId="0" fontId="6" fillId="7" borderId="26" xfId="0" applyFont="1" applyFill="1" applyBorder="1" applyAlignment="1" applyProtection="1">
      <alignment horizontal="center" vertical="center" wrapText="1"/>
      <protection locked="0"/>
    </xf>
    <xf numFmtId="164" fontId="6" fillId="0" borderId="26" xfId="0" applyNumberFormat="1" applyFont="1" applyFill="1" applyBorder="1" applyAlignment="1" applyProtection="1">
      <alignment horizontal="center" vertical="center" wrapText="1"/>
      <protection locked="0"/>
    </xf>
    <xf numFmtId="0" fontId="7" fillId="10" borderId="35" xfId="4" applyFont="1" applyFill="1" applyBorder="1" applyAlignment="1">
      <alignment horizontal="center" vertical="center" wrapText="1"/>
    </xf>
    <xf numFmtId="0" fontId="0" fillId="0" borderId="52" xfId="0" applyBorder="1" applyAlignment="1">
      <alignment horizontal="center" vertical="center"/>
    </xf>
    <xf numFmtId="14" fontId="8" fillId="0" borderId="10" xfId="0" applyNumberFormat="1" applyFont="1" applyFill="1" applyBorder="1" applyAlignment="1" applyProtection="1">
      <alignment horizontal="center" vertical="center" wrapText="1"/>
      <protection locked="0"/>
    </xf>
    <xf numFmtId="0" fontId="0" fillId="0" borderId="53" xfId="0" applyBorder="1" applyAlignment="1">
      <alignment horizontal="center" vertical="center"/>
    </xf>
    <xf numFmtId="0" fontId="0" fillId="0" borderId="0" xfId="0" pivotButton="1"/>
    <xf numFmtId="0" fontId="22" fillId="23" borderId="23" xfId="0" applyFont="1" applyFill="1" applyBorder="1" applyAlignment="1">
      <alignment horizontal="center"/>
    </xf>
    <xf numFmtId="0" fontId="22" fillId="23" borderId="24" xfId="0" applyFont="1" applyFill="1" applyBorder="1" applyAlignment="1">
      <alignment horizontal="center"/>
    </xf>
    <xf numFmtId="0" fontId="22" fillId="23" borderId="54" xfId="0" applyFont="1" applyFill="1" applyBorder="1" applyAlignment="1">
      <alignment horizontal="left"/>
    </xf>
    <xf numFmtId="0" fontId="22" fillId="23" borderId="55" xfId="0" applyNumberFormat="1" applyFont="1" applyFill="1" applyBorder="1" applyAlignment="1">
      <alignment horizontal="center"/>
    </xf>
    <xf numFmtId="0" fontId="22" fillId="23" borderId="7" xfId="0" applyFont="1" applyFill="1" applyBorder="1" applyAlignment="1">
      <alignment horizontal="center"/>
    </xf>
    <xf numFmtId="0" fontId="0" fillId="0" borderId="32" xfId="0" applyNumberFormat="1" applyBorder="1" applyAlignment="1">
      <alignment horizontal="center"/>
    </xf>
    <xf numFmtId="0" fontId="22" fillId="23" borderId="56" xfId="0" applyNumberFormat="1" applyFont="1" applyFill="1" applyBorder="1" applyAlignment="1">
      <alignment horizontal="center"/>
    </xf>
    <xf numFmtId="167" fontId="0" fillId="8" borderId="0" xfId="1" applyNumberFormat="1" applyFont="1" applyFill="1"/>
    <xf numFmtId="0" fontId="0" fillId="0" borderId="0" xfId="0" applyAlignment="1">
      <alignment horizontal="left" indent="1"/>
    </xf>
    <xf numFmtId="0" fontId="22" fillId="23" borderId="23" xfId="0" applyFont="1" applyFill="1" applyBorder="1"/>
    <xf numFmtId="0" fontId="22" fillId="0" borderId="50" xfId="0" applyFont="1" applyBorder="1" applyAlignment="1">
      <alignment horizontal="left"/>
    </xf>
    <xf numFmtId="0" fontId="30" fillId="0" borderId="3" xfId="9" applyFont="1" applyBorder="1" applyAlignment="1">
      <alignment vertical="center"/>
    </xf>
    <xf numFmtId="0" fontId="14" fillId="0" borderId="1" xfId="0" applyFont="1" applyBorder="1" applyAlignment="1">
      <alignment horizontal="center" vertical="center"/>
    </xf>
    <xf numFmtId="0" fontId="0" fillId="0" borderId="0" xfId="0" applyNumberFormat="1" applyAlignment="1">
      <alignment horizontal="center"/>
    </xf>
    <xf numFmtId="0" fontId="22" fillId="0" borderId="49" xfId="0" applyNumberFormat="1" applyFont="1" applyBorder="1" applyAlignment="1">
      <alignment horizontal="center" vertical="center"/>
    </xf>
    <xf numFmtId="0" fontId="0" fillId="0" borderId="12" xfId="0" applyBorder="1" applyAlignment="1">
      <alignment horizontal="left" indent="1"/>
    </xf>
    <xf numFmtId="0" fontId="0" fillId="0" borderId="0" xfId="0" applyNumberFormat="1" applyBorder="1" applyAlignment="1">
      <alignment horizontal="center" vertical="center"/>
    </xf>
    <xf numFmtId="0" fontId="22" fillId="23" borderId="55" xfId="0" applyNumberFormat="1" applyFont="1" applyFill="1" applyBorder="1" applyAlignment="1">
      <alignment horizontal="center" vertical="center"/>
    </xf>
    <xf numFmtId="0" fontId="22" fillId="23" borderId="24" xfId="0" applyFont="1" applyFill="1" applyBorder="1" applyAlignment="1">
      <alignment horizontal="center" vertical="center"/>
    </xf>
    <xf numFmtId="0" fontId="22" fillId="23" borderId="7" xfId="0" applyFont="1" applyFill="1" applyBorder="1" applyAlignment="1">
      <alignment horizontal="center" vertical="center"/>
    </xf>
    <xf numFmtId="0" fontId="22" fillId="0" borderId="51" xfId="0" applyNumberFormat="1" applyFont="1" applyBorder="1" applyAlignment="1">
      <alignment horizontal="center" vertical="center"/>
    </xf>
    <xf numFmtId="0" fontId="0" fillId="0" borderId="32" xfId="0" applyNumberFormat="1" applyBorder="1" applyAlignment="1">
      <alignment horizontal="center" vertical="center"/>
    </xf>
    <xf numFmtId="0" fontId="22" fillId="23" borderId="56" xfId="0" applyNumberFormat="1" applyFont="1" applyFill="1" applyBorder="1" applyAlignment="1">
      <alignment horizontal="center" vertical="center"/>
    </xf>
    <xf numFmtId="0" fontId="6" fillId="24" borderId="43" xfId="0" applyFont="1" applyFill="1" applyBorder="1" applyAlignment="1" applyProtection="1">
      <alignment horizontal="center" vertical="center"/>
    </xf>
    <xf numFmtId="0" fontId="16" fillId="24" borderId="3" xfId="0" applyFont="1" applyFill="1" applyBorder="1" applyAlignment="1" applyProtection="1">
      <alignment horizontal="center" vertical="center" wrapText="1"/>
    </xf>
    <xf numFmtId="0" fontId="0" fillId="25" borderId="1" xfId="0" applyFill="1" applyBorder="1"/>
    <xf numFmtId="0" fontId="15" fillId="0" borderId="0" xfId="0" applyFont="1" applyAlignment="1">
      <alignment wrapText="1"/>
    </xf>
    <xf numFmtId="0" fontId="54" fillId="0" borderId="1" xfId="0" applyFont="1" applyBorder="1" applyAlignment="1">
      <alignment horizontal="center" vertical="center"/>
    </xf>
    <xf numFmtId="0" fontId="52" fillId="0" borderId="1" xfId="0" applyFont="1" applyBorder="1" applyAlignment="1">
      <alignment vertical="center" wrapText="1"/>
    </xf>
    <xf numFmtId="49" fontId="6" fillId="0" borderId="0" xfId="0" applyNumberFormat="1" applyFont="1" applyAlignment="1">
      <alignment horizontal="center" vertical="center"/>
    </xf>
    <xf numFmtId="49" fontId="15" fillId="0" borderId="0" xfId="0" applyNumberFormat="1" applyFont="1"/>
    <xf numFmtId="49" fontId="7" fillId="9" borderId="3" xfId="0" applyNumberFormat="1" applyFont="1" applyFill="1" applyBorder="1" applyAlignment="1">
      <alignment horizontal="center" vertical="center" wrapText="1"/>
    </xf>
    <xf numFmtId="49" fontId="6" fillId="7" borderId="1" xfId="0" applyNumberFormat="1" applyFont="1" applyFill="1" applyBorder="1" applyAlignment="1" applyProtection="1">
      <alignment horizontal="center" vertical="center" wrapText="1"/>
      <protection locked="0"/>
    </xf>
    <xf numFmtId="49" fontId="6" fillId="8" borderId="1" xfId="0" applyNumberFormat="1" applyFont="1" applyFill="1" applyBorder="1" applyAlignment="1" applyProtection="1">
      <alignment horizontal="center" vertical="center" wrapText="1"/>
      <protection locked="0"/>
    </xf>
    <xf numFmtId="49" fontId="6" fillId="0" borderId="1" xfId="0" applyNumberFormat="1" applyFont="1" applyBorder="1" applyAlignment="1" applyProtection="1">
      <alignment horizontal="center" vertical="center"/>
      <protection locked="0"/>
    </xf>
    <xf numFmtId="49" fontId="6" fillId="0" borderId="1" xfId="0" applyNumberFormat="1" applyFont="1" applyBorder="1" applyAlignment="1">
      <alignment horizontal="center" vertical="center"/>
    </xf>
    <xf numFmtId="49" fontId="6" fillId="8" borderId="1" xfId="0" applyNumberFormat="1" applyFont="1" applyFill="1" applyBorder="1" applyAlignment="1">
      <alignment horizontal="center" vertical="center" wrapText="1"/>
    </xf>
    <xf numFmtId="49" fontId="33" fillId="0" borderId="1" xfId="0" applyNumberFormat="1" applyFont="1" applyBorder="1" applyAlignment="1" applyProtection="1">
      <alignment horizontal="center" vertical="center"/>
      <protection locked="0"/>
    </xf>
    <xf numFmtId="49" fontId="6" fillId="0" borderId="1" xfId="0" applyNumberFormat="1" applyFont="1" applyBorder="1" applyAlignment="1">
      <alignment horizontal="center" vertical="center" wrapText="1"/>
    </xf>
    <xf numFmtId="49" fontId="6" fillId="7" borderId="1" xfId="0" applyNumberFormat="1" applyFont="1" applyFill="1" applyBorder="1" applyAlignment="1" applyProtection="1">
      <alignment horizontal="center" vertical="center" wrapText="1"/>
    </xf>
    <xf numFmtId="49" fontId="6" fillId="0" borderId="1" xfId="0" applyNumberFormat="1" applyFont="1" applyFill="1" applyBorder="1" applyAlignment="1" applyProtection="1">
      <alignment horizontal="center" vertical="center" wrapText="1"/>
    </xf>
    <xf numFmtId="14" fontId="6" fillId="14" borderId="1" xfId="0" applyNumberFormat="1" applyFont="1" applyFill="1" applyBorder="1" applyAlignment="1">
      <alignment horizontal="center" vertical="center" wrapText="1"/>
    </xf>
    <xf numFmtId="0" fontId="21" fillId="14" borderId="1" xfId="0" applyFont="1" applyFill="1" applyBorder="1" applyAlignment="1" applyProtection="1">
      <alignment wrapText="1"/>
      <protection locked="0"/>
    </xf>
    <xf numFmtId="0" fontId="6" fillId="14" borderId="1" xfId="0" applyFont="1" applyFill="1" applyBorder="1" applyAlignment="1">
      <alignment horizontal="center" vertical="center" wrapText="1"/>
    </xf>
    <xf numFmtId="0" fontId="6" fillId="0" borderId="1" xfId="0" applyFont="1" applyBorder="1" applyAlignment="1" applyProtection="1">
      <alignment horizontal="center" vertical="center" wrapText="1"/>
      <protection locked="0"/>
    </xf>
    <xf numFmtId="0" fontId="6" fillId="14" borderId="1" xfId="0" applyFont="1" applyFill="1" applyBorder="1" applyAlignment="1" applyProtection="1">
      <alignment horizontal="center" vertical="center" wrapText="1"/>
      <protection locked="0"/>
    </xf>
    <xf numFmtId="0" fontId="20" fillId="12" borderId="0" xfId="8" applyFont="1" applyAlignment="1">
      <alignment horizontal="left" vertical="center" wrapText="1"/>
    </xf>
    <xf numFmtId="0" fontId="53" fillId="12" borderId="0" xfId="8" applyFont="1" applyAlignment="1">
      <alignment horizontal="center" vertical="center" wrapText="1"/>
    </xf>
    <xf numFmtId="9" fontId="2" fillId="12" borderId="31" xfId="6" applyFont="1" applyFill="1" applyBorder="1" applyAlignment="1">
      <alignment horizontal="center" vertical="center" wrapText="1"/>
    </xf>
    <xf numFmtId="9" fontId="2" fillId="12" borderId="32" xfId="6" applyFont="1" applyFill="1" applyBorder="1" applyAlignment="1">
      <alignment horizontal="center" vertical="center" wrapText="1"/>
    </xf>
    <xf numFmtId="0" fontId="10" fillId="6" borderId="2" xfId="5" applyFont="1" applyFill="1" applyBorder="1" applyAlignment="1">
      <alignment horizontal="center" wrapText="1"/>
    </xf>
    <xf numFmtId="0" fontId="7" fillId="10" borderId="4" xfId="5" applyFont="1" applyFill="1" applyBorder="1" applyAlignment="1">
      <alignment horizontal="center" wrapText="1"/>
    </xf>
    <xf numFmtId="0" fontId="7" fillId="10" borderId="2" xfId="5" applyFont="1" applyFill="1" applyBorder="1" applyAlignment="1">
      <alignment horizontal="center" wrapText="1"/>
    </xf>
    <xf numFmtId="0" fontId="17" fillId="9" borderId="1" xfId="0" applyFont="1" applyFill="1" applyBorder="1" applyAlignment="1">
      <alignment horizontal="center" vertical="center" wrapText="1"/>
    </xf>
    <xf numFmtId="0" fontId="18" fillId="2" borderId="4" xfId="2" applyFont="1" applyBorder="1" applyAlignment="1">
      <alignment horizontal="center" wrapText="1"/>
    </xf>
    <xf numFmtId="0" fontId="18" fillId="2" borderId="2" xfId="2" applyFont="1" applyBorder="1" applyAlignment="1">
      <alignment horizontal="center" wrapText="1"/>
    </xf>
    <xf numFmtId="0" fontId="6" fillId="24" borderId="5" xfId="0" applyFont="1" applyFill="1" applyBorder="1" applyAlignment="1" applyProtection="1">
      <alignment horizontal="center" vertical="center" wrapText="1"/>
    </xf>
    <xf numFmtId="0" fontId="6" fillId="24" borderId="43" xfId="0" applyFont="1" applyFill="1" applyBorder="1" applyAlignment="1" applyProtection="1">
      <alignment horizontal="center" vertical="center" wrapText="1"/>
    </xf>
    <xf numFmtId="0" fontId="24" fillId="15" borderId="0" xfId="8" applyFont="1" applyFill="1" applyAlignment="1">
      <alignment horizontal="center" vertical="center" wrapText="1"/>
    </xf>
    <xf numFmtId="0" fontId="14" fillId="16" borderId="5" xfId="0" applyFont="1" applyFill="1" applyBorder="1" applyAlignment="1">
      <alignment horizontal="center" vertical="center"/>
    </xf>
    <xf numFmtId="0" fontId="32" fillId="14" borderId="23" xfId="0" applyFont="1" applyFill="1" applyBorder="1" applyAlignment="1">
      <alignment horizontal="center"/>
    </xf>
    <xf numFmtId="0" fontId="32" fillId="14" borderId="24" xfId="0" applyFont="1" applyFill="1" applyBorder="1" applyAlignment="1">
      <alignment horizontal="center"/>
    </xf>
    <xf numFmtId="0" fontId="32" fillId="14" borderId="25" xfId="0" applyFont="1" applyFill="1" applyBorder="1" applyAlignment="1">
      <alignment horizontal="center"/>
    </xf>
    <xf numFmtId="0" fontId="26" fillId="18" borderId="23" xfId="0" applyFont="1" applyFill="1" applyBorder="1" applyAlignment="1">
      <alignment horizontal="center"/>
    </xf>
    <xf numFmtId="0" fontId="26" fillId="18" borderId="24" xfId="0" applyFont="1" applyFill="1" applyBorder="1" applyAlignment="1">
      <alignment horizontal="center"/>
    </xf>
    <xf numFmtId="0" fontId="26" fillId="18" borderId="25" xfId="0" applyFont="1" applyFill="1" applyBorder="1" applyAlignment="1">
      <alignment horizontal="center"/>
    </xf>
    <xf numFmtId="0" fontId="51" fillId="0" borderId="23" xfId="0" applyFont="1" applyBorder="1" applyAlignment="1">
      <alignment horizontal="center" vertical="center"/>
    </xf>
    <xf numFmtId="0" fontId="51" fillId="0" borderId="24" xfId="0" applyFont="1" applyBorder="1" applyAlignment="1">
      <alignment horizontal="center" vertical="center"/>
    </xf>
    <xf numFmtId="0" fontId="51" fillId="0" borderId="40" xfId="0" applyFont="1" applyBorder="1" applyAlignment="1">
      <alignment horizontal="center" vertical="center"/>
    </xf>
    <xf numFmtId="0" fontId="6" fillId="0" borderId="1" xfId="0" applyFont="1" applyBorder="1" applyAlignment="1">
      <alignment wrapText="1"/>
    </xf>
    <xf numFmtId="14" fontId="13" fillId="0" borderId="1" xfId="0" applyNumberFormat="1" applyFont="1" applyFill="1" applyBorder="1" applyAlignment="1" applyProtection="1">
      <alignment horizontal="center" vertical="center" wrapText="1"/>
      <protection locked="0"/>
    </xf>
    <xf numFmtId="0" fontId="19" fillId="19" borderId="4" xfId="0" applyFont="1" applyFill="1" applyBorder="1" applyAlignment="1">
      <alignment horizontal="center" vertical="center"/>
    </xf>
    <xf numFmtId="49" fontId="6" fillId="0" borderId="33" xfId="0" applyNumberFormat="1" applyFont="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justify" vertical="center" wrapText="1"/>
    </xf>
  </cellXfs>
  <cellStyles count="11">
    <cellStyle name="60% - Énfasis2" xfId="2" builtinId="36"/>
    <cellStyle name="60% - Énfasis6" xfId="5" builtinId="52"/>
    <cellStyle name="Énfasis2" xfId="8" builtinId="33"/>
    <cellStyle name="Énfasis3" xfId="3" builtinId="37"/>
    <cellStyle name="Énfasis6" xfId="4" builtinId="49"/>
    <cellStyle name="Hipervínculo" xfId="9" builtinId="8"/>
    <cellStyle name="Millares" xfId="10" builtinId="3"/>
    <cellStyle name="Normal" xfId="0" builtinId="0"/>
    <cellStyle name="Normal 11" xfId="7"/>
    <cellStyle name="Porcentaje" xfId="1" builtinId="5"/>
    <cellStyle name="Porcentaje 2" xfId="6"/>
  </cellStyles>
  <dxfs count="1111">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C000"/>
      </font>
      <fill>
        <patternFill>
          <bgColor theme="2" tint="-0.499984740745262"/>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color rgb="FF9C0006"/>
      </font>
      <fill>
        <patternFill>
          <bgColor rgb="FFFFC7CE"/>
        </patternFill>
      </fill>
    </dxf>
    <dxf>
      <font>
        <b/>
        <i val="0"/>
        <color rgb="FFFFC000"/>
      </font>
      <fill>
        <patternFill>
          <bgColor theme="2" tint="-0.499984740745262"/>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rgb="FF9C0006"/>
      </font>
      <fill>
        <patternFill>
          <bgColor rgb="FFFFC7CE"/>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fill>
        <gradientFill degree="45">
          <stop position="0">
            <color rgb="FF0070C0"/>
          </stop>
          <stop position="1">
            <color theme="4" tint="0.80001220740379042"/>
          </stop>
        </gradientFill>
      </fill>
    </dxf>
    <dxf>
      <font>
        <b/>
        <i val="0"/>
        <color rgb="FF00B0F0"/>
      </font>
      <fill>
        <gradientFill degree="135">
          <stop position="0">
            <color rgb="FFFF0000"/>
          </stop>
          <stop position="1">
            <color theme="0"/>
          </stop>
        </gradientFill>
      </fill>
    </dxf>
    <dxf>
      <font>
        <b/>
        <i val="0"/>
        <color rgb="FF002060"/>
      </font>
      <fill>
        <gradientFill degree="45">
          <stop position="0">
            <color rgb="FFFF0000"/>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
      <font>
        <b/>
        <i val="0"/>
        <color rgb="FF002060"/>
      </font>
      <fill>
        <gradientFill degree="45">
          <stop position="0">
            <color rgb="FF0070C0"/>
          </stop>
          <stop position="1">
            <color theme="4" tint="0.80001220740379042"/>
          </stop>
        </gradientFill>
      </fill>
    </dxf>
    <dxf>
      <font>
        <b/>
        <i val="0"/>
        <color rgb="FF00B0F0"/>
      </font>
      <fill>
        <gradientFill degree="135">
          <stop position="0">
            <color rgb="FFFF0000"/>
          </stop>
          <stop position="1">
            <color theme="0"/>
          </stop>
        </gradientFill>
      </fill>
    </dxf>
    <dxf>
      <font>
        <b/>
        <i val="0"/>
        <color rgb="FF002060"/>
      </font>
      <fill>
        <gradientFill degree="45">
          <stop position="0">
            <color rgb="FFFF0000"/>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fill>
        <gradientFill degree="45">
          <stop position="0">
            <color rgb="FF0070C0"/>
          </stop>
          <stop position="1">
            <color theme="4" tint="0.80001220740379042"/>
          </stop>
        </gradientFill>
      </fill>
    </dxf>
    <dxf>
      <font>
        <b/>
        <i val="0"/>
        <color rgb="FF00B0F0"/>
      </font>
      <fill>
        <gradientFill degree="135">
          <stop position="0">
            <color rgb="FFFF0000"/>
          </stop>
          <stop position="1">
            <color theme="0"/>
          </stop>
        </gradientFill>
      </fill>
    </dxf>
    <dxf>
      <font>
        <b/>
        <i val="0"/>
        <color rgb="FF002060"/>
      </font>
      <fill>
        <gradientFill degree="45">
          <stop position="0">
            <color rgb="FFFF0000"/>
          </stop>
          <stop position="1">
            <color theme="0"/>
          </stop>
        </gradientFill>
      </fill>
    </dxf>
    <dxf>
      <font>
        <b/>
        <i val="0"/>
        <color rgb="FF002060"/>
      </font>
      <fill>
        <gradientFill degree="45">
          <stop position="0">
            <color rgb="FF0070C0"/>
          </stop>
          <stop position="1">
            <color theme="4" tint="0.80001220740379042"/>
          </stop>
        </gradientFill>
      </fill>
    </dxf>
    <dxf>
      <font>
        <b/>
        <i val="0"/>
        <color rgb="FF00B0F0"/>
      </font>
      <fill>
        <gradientFill degree="135">
          <stop position="0">
            <color rgb="FFFF0000"/>
          </stop>
          <stop position="1">
            <color theme="0"/>
          </stop>
        </gradientFill>
      </fill>
    </dxf>
    <dxf>
      <font>
        <b/>
        <i val="0"/>
        <color rgb="FF002060"/>
      </font>
      <fill>
        <gradientFill degree="45">
          <stop position="0">
            <color rgb="FFFF0000"/>
          </stop>
          <stop position="1">
            <color theme="0"/>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rgb="FFFF0000"/>
      </font>
      <fill>
        <gradientFill degree="90">
          <stop position="0">
            <color rgb="FFFFC000"/>
          </stop>
          <stop position="1">
            <color theme="7" tint="0.59999389629810485"/>
          </stop>
        </gradientFill>
      </fill>
    </dxf>
    <dxf>
      <font>
        <b/>
        <i val="0"/>
        <color theme="0"/>
      </font>
      <fill>
        <gradientFill degree="90">
          <stop position="0">
            <color rgb="FF00B0F0"/>
          </stop>
          <stop position="1">
            <color rgb="FF00206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patternFill>
          <bgColor rgb="FFFF0000"/>
        </patternFill>
      </fill>
    </dxf>
    <dxf>
      <font>
        <b/>
        <i val="0"/>
        <color rgb="FFFFFF00"/>
      </font>
      <fill>
        <patternFill>
          <bgColor rgb="FFFF0000"/>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FFFF00"/>
      </font>
      <fill>
        <patternFill>
          <bgColor rgb="FFFF0000"/>
        </patternFill>
      </fill>
    </dxf>
    <dxf>
      <font>
        <b/>
        <i val="0"/>
        <color rgb="FFFFFF0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002060"/>
      </font>
    </dxf>
    <dxf>
      <font>
        <b/>
        <i val="0"/>
        <color rgb="FF00B050"/>
      </font>
    </dxf>
    <dxf>
      <font>
        <b/>
        <i val="0"/>
        <color rgb="FFFF0000"/>
      </font>
    </dxf>
    <dxf>
      <font>
        <b/>
        <i val="0"/>
        <color theme="5" tint="-0.24994659260841701"/>
      </font>
    </dxf>
    <dxf>
      <font>
        <b/>
        <i val="0"/>
        <color theme="3" tint="0.39994506668294322"/>
      </font>
    </dxf>
    <dxf>
      <font>
        <b/>
        <i val="0"/>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ertgonzalez/Desktop/INSTIT/N&#186;48%20ENFERMEDADES%20EMERGENTES/III_INFORMES/7.%20PLAN_ACC/Resupesta%20auditados/Los%20Rios/UAI_INST_INFO%20CAIGG_EMERGENTES_48%20-%20LOS%20R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guirre/Documents/AAUDI%20PARN/Audit%20UAE%20N&#176;57_2015%20PARN%20Docts.FINALES/CAIGG%20Form%20Inf%20AUDITORIA%20PARN%20UAE%20N&#176;57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reyesp/Desktop/PAmela%20Reyes/2015/AUDITORIAS/PMG%202015%20Seguimiento%20compromisos%20cuarto%20trimestre/SSP%20FINAL%20Plan%20de%20Seguimiento%20CAIGG%20-%20DIPRES%204&#186;%20cor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obertgonzalez/AppData/Local/Microsoft/Windows/Temporary%20Internet%20Files/Content.Outlook/6F99UWC7/Planilla-OG-N-1-OG-N-3-COMPRAS-PUBLICA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ertgonzalez/Desktop/UNIDAD%20DE%20ANALISIS%20TI/Oficial%20Seguimiento/FORMATO%20PLANILLA%20SEGUIMIENTOS%20DEP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de Auditoría"/>
      <sheetName val="Datos"/>
      <sheetName val="Instituciones"/>
      <sheetName val="Divisiones"/>
    </sheetNames>
    <sheetDataSet>
      <sheetData sheetId="0"/>
      <sheetData sheetId="1">
        <row r="2">
          <cell r="D2" t="str">
            <v>Criticidad Alta</v>
          </cell>
        </row>
        <row r="3">
          <cell r="D3" t="str">
            <v>Criticidad Media</v>
          </cell>
        </row>
        <row r="4">
          <cell r="D4" t="str">
            <v>Criticidad Baja</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de Auditoría"/>
      <sheetName val="Datos"/>
      <sheetName val="Instituciones"/>
      <sheetName val="Divisiones"/>
    </sheetNames>
    <sheetDataSet>
      <sheetData sheetId="0"/>
      <sheetData sheetId="1">
        <row r="2">
          <cell r="D2" t="str">
            <v>Criticidad Alta</v>
          </cell>
        </row>
        <row r="3">
          <cell r="D3" t="str">
            <v>Criticidad Media</v>
          </cell>
        </row>
        <row r="4">
          <cell r="D4" t="str">
            <v>Criticidad Baja</v>
          </cell>
        </row>
      </sheetData>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guimiento"/>
      <sheetName val="Lista Desplegable"/>
      <sheetName val="RESUMEN"/>
      <sheetName val="Res 2 corte"/>
      <sheetName val="Hoja1"/>
    </sheetNames>
    <sheetDataSet>
      <sheetData sheetId="0"/>
      <sheetData sheetId="1">
        <row r="2">
          <cell r="A2" t="str">
            <v>Cumplido</v>
          </cell>
        </row>
        <row r="3">
          <cell r="A3" t="str">
            <v>Cumplido Parcial</v>
          </cell>
        </row>
        <row r="4">
          <cell r="A4" t="str">
            <v>En Plazo</v>
          </cell>
        </row>
        <row r="5">
          <cell r="A5" t="str">
            <v>No Cumplido</v>
          </cell>
        </row>
        <row r="6">
          <cell r="A6" t="str">
            <v>Reformulado</v>
          </cell>
        </row>
        <row r="7">
          <cell r="A7" t="str">
            <v>Eliminado</v>
          </cell>
        </row>
        <row r="8">
          <cell r="A8" t="str">
            <v>No Aplica</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nstituciones"/>
      <sheetName val="OG N° 1 y 3 COMPRAS PÚBLICAS"/>
    </sheetNames>
    <sheetDataSet>
      <sheetData sheetId="0">
        <row r="2">
          <cell r="F2" t="str">
            <v>ADQUISICIÓN DE BIENES</v>
          </cell>
        </row>
        <row r="3">
          <cell r="F3" t="str">
            <v>ADQUISICIÓN DE SERVICIOS</v>
          </cell>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Subsecretaria Salud Publica"/>
      <sheetName val="Gestión Interna"/>
      <sheetName val="En Proceso"/>
      <sheetName val="C.Parcial"/>
      <sheetName val="Hoja1"/>
    </sheetNames>
    <sheetDataSet>
      <sheetData sheetId="0" refreshError="1"/>
      <sheetData sheetId="1" refreshError="1">
        <row r="9">
          <cell r="H9" t="str">
            <v>N° Informe</v>
          </cell>
          <cell r="K9" t="str">
            <v xml:space="preserve">Nombre Auditor </v>
          </cell>
        </row>
      </sheetData>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Gonzalez Caro" refreshedDate="42733.646584490743" createdVersion="5" refreshedVersion="5" minRefreshableVersion="3" recordCount="161">
  <cacheSource type="worksheet">
    <worksheetSource ref="B4:D165" sheet="Base"/>
  </cacheSource>
  <cacheFields count="3">
    <cacheField name="División" numFmtId="0">
      <sharedItems count="8">
        <s v="División de Gestión y Desarrollo de las Personas"/>
        <s v="División de Gestión de Red Asistencial"/>
        <s v="División de Inversiones"/>
        <s v="División de Atención Primaria"/>
        <s v="Establecimientos Hospitalarios"/>
        <s v="Gabinete"/>
        <s v="División de Presupuesto"/>
        <s v="División de Finanzas y Administración Interna"/>
      </sharedItems>
    </cacheField>
    <cacheField name="Área Auditada" numFmtId="0">
      <sharedItems count="21">
        <s v="Depto. de Calidad y Formación de especialista"/>
        <s v="Depto. Gestión de Procesos Asistenciales Integrados "/>
        <s v="Depto. Gestión Sectorial TIC"/>
        <s v="Unidad de Telemedicina"/>
        <s v="División de Inversiones"/>
        <s v="División de Atención Primaria"/>
        <s v="Depto. de Planificación de RHS y Control de Gestión"/>
        <s v="Depto. de Estudio,Innovacion e Inf. para la gestión"/>
        <s v="Depto. de Modelo de Atención Primaria"/>
        <s v="Hospital Dr. Gustavo Fricke del Servicio de Salud  Viña del Mar - Quillota"/>
        <s v="Hospital Roberto del Río"/>
        <s v="Hospital San José"/>
        <s v="Hospital de Vallenar, Atacama"/>
        <s v="Hospital de Copiapó, Atacama"/>
        <s v="Hospitales Las Higueras de Talcahuano, San Carlos y Chillán, ambos de Ñuble, Puerto Montt de Reloncaví y Hospital Dr. Luis Tisné, Instituto Nacional del Tórax y Salvador"/>
        <s v="Hospitales de Baja y Mediana Complejidad"/>
        <s v="Monitoreo de Obras"/>
        <s v="Depto. de Gestión de Rec. Hum.(DIGEDEP)"/>
        <s v="Depto. Telemedicina"/>
        <s v="Gabinete"/>
        <s v="Unidad de Control de Gestión de la Subsecretaría de Redes Asistenciales"/>
      </sharedItems>
    </cacheField>
    <cacheField name="Condición" numFmtId="0">
      <sharedItems count="6">
        <s v="Cumplida"/>
        <s v="Cumplida Parcial"/>
        <s v="En Proceso"/>
        <s v="No Cumplida"/>
        <s v="Suscripción"/>
        <s v="Asume el Riesg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1">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0"/>
  </r>
  <r>
    <x v="0"/>
    <x v="0"/>
    <x v="0"/>
  </r>
  <r>
    <x v="0"/>
    <x v="0"/>
    <x v="1"/>
  </r>
  <r>
    <x v="1"/>
    <x v="1"/>
    <x v="0"/>
  </r>
  <r>
    <x v="1"/>
    <x v="2"/>
    <x v="0"/>
  </r>
  <r>
    <x v="1"/>
    <x v="2"/>
    <x v="0"/>
  </r>
  <r>
    <x v="1"/>
    <x v="2"/>
    <x v="0"/>
  </r>
  <r>
    <x v="1"/>
    <x v="3"/>
    <x v="0"/>
  </r>
  <r>
    <x v="1"/>
    <x v="3"/>
    <x v="0"/>
  </r>
  <r>
    <x v="1"/>
    <x v="3"/>
    <x v="0"/>
  </r>
  <r>
    <x v="1"/>
    <x v="3"/>
    <x v="0"/>
  </r>
  <r>
    <x v="1"/>
    <x v="3"/>
    <x v="0"/>
  </r>
  <r>
    <x v="2"/>
    <x v="4"/>
    <x v="0"/>
  </r>
  <r>
    <x v="3"/>
    <x v="5"/>
    <x v="0"/>
  </r>
  <r>
    <x v="0"/>
    <x v="6"/>
    <x v="0"/>
  </r>
  <r>
    <x v="0"/>
    <x v="6"/>
    <x v="0"/>
  </r>
  <r>
    <x v="0"/>
    <x v="6"/>
    <x v="0"/>
  </r>
  <r>
    <x v="1"/>
    <x v="7"/>
    <x v="0"/>
  </r>
  <r>
    <x v="1"/>
    <x v="7"/>
    <x v="1"/>
  </r>
  <r>
    <x v="1"/>
    <x v="7"/>
    <x v="0"/>
  </r>
  <r>
    <x v="0"/>
    <x v="0"/>
    <x v="0"/>
  </r>
  <r>
    <x v="0"/>
    <x v="0"/>
    <x v="0"/>
  </r>
  <r>
    <x v="0"/>
    <x v="0"/>
    <x v="0"/>
  </r>
  <r>
    <x v="0"/>
    <x v="0"/>
    <x v="0"/>
  </r>
  <r>
    <x v="0"/>
    <x v="0"/>
    <x v="0"/>
  </r>
  <r>
    <x v="0"/>
    <x v="0"/>
    <x v="0"/>
  </r>
  <r>
    <x v="0"/>
    <x v="0"/>
    <x v="0"/>
  </r>
  <r>
    <x v="0"/>
    <x v="0"/>
    <x v="0"/>
  </r>
  <r>
    <x v="1"/>
    <x v="1"/>
    <x v="0"/>
  </r>
  <r>
    <x v="1"/>
    <x v="1"/>
    <x v="0"/>
  </r>
  <r>
    <x v="1"/>
    <x v="1"/>
    <x v="0"/>
  </r>
  <r>
    <x v="1"/>
    <x v="1"/>
    <x v="0"/>
  </r>
  <r>
    <x v="1"/>
    <x v="1"/>
    <x v="0"/>
  </r>
  <r>
    <x v="1"/>
    <x v="1"/>
    <x v="0"/>
  </r>
  <r>
    <x v="1"/>
    <x v="3"/>
    <x v="0"/>
  </r>
  <r>
    <x v="1"/>
    <x v="3"/>
    <x v="0"/>
  </r>
  <r>
    <x v="1"/>
    <x v="3"/>
    <x v="0"/>
  </r>
  <r>
    <x v="1"/>
    <x v="3"/>
    <x v="0"/>
  </r>
  <r>
    <x v="2"/>
    <x v="4"/>
    <x v="0"/>
  </r>
  <r>
    <x v="1"/>
    <x v="2"/>
    <x v="0"/>
  </r>
  <r>
    <x v="1"/>
    <x v="2"/>
    <x v="0"/>
  </r>
  <r>
    <x v="1"/>
    <x v="2"/>
    <x v="0"/>
  </r>
  <r>
    <x v="1"/>
    <x v="2"/>
    <x v="0"/>
  </r>
  <r>
    <x v="1"/>
    <x v="2"/>
    <x v="2"/>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3"/>
    <x v="5"/>
    <x v="0"/>
  </r>
  <r>
    <x v="3"/>
    <x v="5"/>
    <x v="0"/>
  </r>
  <r>
    <x v="3"/>
    <x v="5"/>
    <x v="0"/>
  </r>
  <r>
    <x v="3"/>
    <x v="5"/>
    <x v="0"/>
  </r>
  <r>
    <x v="3"/>
    <x v="5"/>
    <x v="0"/>
  </r>
  <r>
    <x v="3"/>
    <x v="8"/>
    <x v="0"/>
  </r>
  <r>
    <x v="3"/>
    <x v="8"/>
    <x v="0"/>
  </r>
  <r>
    <x v="3"/>
    <x v="8"/>
    <x v="0"/>
  </r>
  <r>
    <x v="3"/>
    <x v="8"/>
    <x v="0"/>
  </r>
  <r>
    <x v="3"/>
    <x v="8"/>
    <x v="0"/>
  </r>
  <r>
    <x v="3"/>
    <x v="8"/>
    <x v="0"/>
  </r>
  <r>
    <x v="3"/>
    <x v="8"/>
    <x v="0"/>
  </r>
  <r>
    <x v="1"/>
    <x v="3"/>
    <x v="1"/>
  </r>
  <r>
    <x v="3"/>
    <x v="8"/>
    <x v="0"/>
  </r>
  <r>
    <x v="3"/>
    <x v="8"/>
    <x v="0"/>
  </r>
  <r>
    <x v="3"/>
    <x v="5"/>
    <x v="0"/>
  </r>
  <r>
    <x v="3"/>
    <x v="5"/>
    <x v="0"/>
  </r>
  <r>
    <x v="4"/>
    <x v="9"/>
    <x v="0"/>
  </r>
  <r>
    <x v="5"/>
    <x v="10"/>
    <x v="0"/>
  </r>
  <r>
    <x v="5"/>
    <x v="11"/>
    <x v="0"/>
  </r>
  <r>
    <x v="5"/>
    <x v="12"/>
    <x v="0"/>
  </r>
  <r>
    <x v="5"/>
    <x v="13"/>
    <x v="0"/>
  </r>
  <r>
    <x v="5"/>
    <x v="14"/>
    <x v="0"/>
  </r>
  <r>
    <x v="6"/>
    <x v="15"/>
    <x v="2"/>
  </r>
  <r>
    <x v="7"/>
    <x v="16"/>
    <x v="2"/>
  </r>
  <r>
    <x v="7"/>
    <x v="16"/>
    <x v="0"/>
  </r>
  <r>
    <x v="0"/>
    <x v="17"/>
    <x v="3"/>
  </r>
  <r>
    <x v="0"/>
    <x v="17"/>
    <x v="3"/>
  </r>
  <r>
    <x v="0"/>
    <x v="6"/>
    <x v="0"/>
  </r>
  <r>
    <x v="3"/>
    <x v="5"/>
    <x v="0"/>
  </r>
  <r>
    <x v="3"/>
    <x v="5"/>
    <x v="0"/>
  </r>
  <r>
    <x v="3"/>
    <x v="5"/>
    <x v="0"/>
  </r>
  <r>
    <x v="3"/>
    <x v="5"/>
    <x v="0"/>
  </r>
  <r>
    <x v="3"/>
    <x v="5"/>
    <x v="0"/>
  </r>
  <r>
    <x v="2"/>
    <x v="4"/>
    <x v="0"/>
  </r>
  <r>
    <x v="1"/>
    <x v="18"/>
    <x v="1"/>
  </r>
  <r>
    <x v="0"/>
    <x v="0"/>
    <x v="1"/>
  </r>
  <r>
    <x v="0"/>
    <x v="0"/>
    <x v="1"/>
  </r>
  <r>
    <x v="0"/>
    <x v="6"/>
    <x v="2"/>
  </r>
  <r>
    <x v="0"/>
    <x v="6"/>
    <x v="2"/>
  </r>
  <r>
    <x v="0"/>
    <x v="6"/>
    <x v="2"/>
  </r>
  <r>
    <x v="0"/>
    <x v="6"/>
    <x v="1"/>
  </r>
  <r>
    <x v="0"/>
    <x v="6"/>
    <x v="1"/>
  </r>
  <r>
    <x v="3"/>
    <x v="5"/>
    <x v="0"/>
  </r>
  <r>
    <x v="3"/>
    <x v="5"/>
    <x v="0"/>
  </r>
  <r>
    <x v="2"/>
    <x v="4"/>
    <x v="2"/>
  </r>
  <r>
    <x v="2"/>
    <x v="4"/>
    <x v="1"/>
  </r>
  <r>
    <x v="2"/>
    <x v="16"/>
    <x v="0"/>
  </r>
  <r>
    <x v="2"/>
    <x v="16"/>
    <x v="0"/>
  </r>
  <r>
    <x v="3"/>
    <x v="5"/>
    <x v="2"/>
  </r>
  <r>
    <x v="3"/>
    <x v="5"/>
    <x v="2"/>
  </r>
  <r>
    <x v="0"/>
    <x v="17"/>
    <x v="1"/>
  </r>
  <r>
    <x v="0"/>
    <x v="17"/>
    <x v="2"/>
  </r>
  <r>
    <x v="0"/>
    <x v="17"/>
    <x v="2"/>
  </r>
  <r>
    <x v="1"/>
    <x v="2"/>
    <x v="2"/>
  </r>
  <r>
    <x v="1"/>
    <x v="2"/>
    <x v="2"/>
  </r>
  <r>
    <x v="1"/>
    <x v="2"/>
    <x v="2"/>
  </r>
  <r>
    <x v="0"/>
    <x v="0"/>
    <x v="1"/>
  </r>
  <r>
    <x v="0"/>
    <x v="0"/>
    <x v="1"/>
  </r>
  <r>
    <x v="0"/>
    <x v="0"/>
    <x v="1"/>
  </r>
  <r>
    <x v="0"/>
    <x v="0"/>
    <x v="1"/>
  </r>
  <r>
    <x v="0"/>
    <x v="0"/>
    <x v="1"/>
  </r>
  <r>
    <x v="0"/>
    <x v="0"/>
    <x v="1"/>
  </r>
  <r>
    <x v="0"/>
    <x v="0"/>
    <x v="1"/>
  </r>
  <r>
    <x v="0"/>
    <x v="0"/>
    <x v="1"/>
  </r>
  <r>
    <x v="0"/>
    <x v="0"/>
    <x v="1"/>
  </r>
  <r>
    <x v="0"/>
    <x v="0"/>
    <x v="1"/>
  </r>
  <r>
    <x v="0"/>
    <x v="0"/>
    <x v="1"/>
  </r>
  <r>
    <x v="0"/>
    <x v="0"/>
    <x v="1"/>
  </r>
  <r>
    <x v="0"/>
    <x v="0"/>
    <x v="1"/>
  </r>
  <r>
    <x v="0"/>
    <x v="0"/>
    <x v="1"/>
  </r>
  <r>
    <x v="5"/>
    <x v="19"/>
    <x v="4"/>
  </r>
  <r>
    <x v="5"/>
    <x v="19"/>
    <x v="4"/>
  </r>
  <r>
    <x v="5"/>
    <x v="19"/>
    <x v="4"/>
  </r>
  <r>
    <x v="5"/>
    <x v="19"/>
    <x v="4"/>
  </r>
  <r>
    <x v="5"/>
    <x v="20"/>
    <x v="5"/>
  </r>
  <r>
    <x v="5"/>
    <x v="2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H35" firstHeaderRow="1" firstDataRow="2" firstDataCol="1"/>
  <pivotFields count="3">
    <pivotField axis="axisRow" showAll="0">
      <items count="9">
        <item x="3"/>
        <item x="7"/>
        <item x="1"/>
        <item x="0"/>
        <item x="2"/>
        <item x="6"/>
        <item x="4"/>
        <item x="5"/>
        <item t="default"/>
      </items>
    </pivotField>
    <pivotField axis="axisRow" showAll="0">
      <items count="22">
        <item x="0"/>
        <item x="7"/>
        <item x="17"/>
        <item x="8"/>
        <item x="6"/>
        <item x="1"/>
        <item x="2"/>
        <item x="18"/>
        <item x="5"/>
        <item x="4"/>
        <item x="19"/>
        <item x="13"/>
        <item x="12"/>
        <item x="9"/>
        <item x="10"/>
        <item x="11"/>
        <item x="15"/>
        <item x="14"/>
        <item x="16"/>
        <item x="20"/>
        <item x="3"/>
        <item t="default"/>
      </items>
    </pivotField>
    <pivotField axis="axisCol" dataField="1" showAll="0">
      <items count="7">
        <item x="5"/>
        <item x="0"/>
        <item x="1"/>
        <item x="2"/>
        <item x="3"/>
        <item x="4"/>
        <item t="default"/>
      </items>
    </pivotField>
  </pivotFields>
  <rowFields count="2">
    <field x="0"/>
    <field x="1"/>
  </rowFields>
  <rowItems count="31">
    <i>
      <x/>
    </i>
    <i r="1">
      <x v="3"/>
    </i>
    <i r="1">
      <x v="8"/>
    </i>
    <i>
      <x v="1"/>
    </i>
    <i r="1">
      <x v="18"/>
    </i>
    <i>
      <x v="2"/>
    </i>
    <i r="1">
      <x v="1"/>
    </i>
    <i r="1">
      <x v="5"/>
    </i>
    <i r="1">
      <x v="6"/>
    </i>
    <i r="1">
      <x v="7"/>
    </i>
    <i r="1">
      <x v="20"/>
    </i>
    <i>
      <x v="3"/>
    </i>
    <i r="1">
      <x/>
    </i>
    <i r="1">
      <x v="2"/>
    </i>
    <i r="1">
      <x v="4"/>
    </i>
    <i>
      <x v="4"/>
    </i>
    <i r="1">
      <x v="9"/>
    </i>
    <i r="1">
      <x v="18"/>
    </i>
    <i>
      <x v="5"/>
    </i>
    <i r="1">
      <x v="16"/>
    </i>
    <i>
      <x v="6"/>
    </i>
    <i r="1">
      <x v="13"/>
    </i>
    <i>
      <x v="7"/>
    </i>
    <i r="1">
      <x v="10"/>
    </i>
    <i r="1">
      <x v="11"/>
    </i>
    <i r="1">
      <x v="12"/>
    </i>
    <i r="1">
      <x v="14"/>
    </i>
    <i r="1">
      <x v="15"/>
    </i>
    <i r="1">
      <x v="17"/>
    </i>
    <i r="1">
      <x v="19"/>
    </i>
    <i t="grand">
      <x/>
    </i>
  </rowItems>
  <colFields count="1">
    <field x="2"/>
  </colFields>
  <colItems count="7">
    <i>
      <x/>
    </i>
    <i>
      <x v="1"/>
    </i>
    <i>
      <x v="2"/>
    </i>
    <i>
      <x v="3"/>
    </i>
    <i>
      <x v="4"/>
    </i>
    <i>
      <x v="5"/>
    </i>
    <i t="grand">
      <x/>
    </i>
  </colItems>
  <dataFields count="1">
    <dataField name="Cuenta de Condició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ppData/Roaming/Microsoft/Excel/2.-PAPELES%20DE%20TRABAJO%20SRA/36.-PT_PMG_36" TargetMode="External"/><Relationship Id="rId117" Type="http://schemas.openxmlformats.org/officeDocument/2006/relationships/hyperlink" Target="../../../../AppData/Roaming/Microsoft/Excel/2.-PAPELES%20DE%20TRABAJO%20SRA/262.-PT_NO%20PMG_262" TargetMode="External"/><Relationship Id="rId21" Type="http://schemas.openxmlformats.org/officeDocument/2006/relationships/hyperlink" Target="../../../../AppData/Roaming/Microsoft/Excel/2.-PAPELES%20DE%20TRABAJO%20SRA/30.-PT_PMG_30" TargetMode="External"/><Relationship Id="rId42" Type="http://schemas.openxmlformats.org/officeDocument/2006/relationships/hyperlink" Target="../../../../AppData/Roaming/Microsoft/Excel/2.-PAPELES%20DE%20TRABAJO%20SRA/120.-PT_NO%20PMG_120" TargetMode="External"/><Relationship Id="rId47" Type="http://schemas.openxmlformats.org/officeDocument/2006/relationships/hyperlink" Target="../../../../AppData/Roaming/Microsoft/Excel/2.-PAPELES%20DE%20TRABAJO%20SRA/128.-PT_PMG_128" TargetMode="External"/><Relationship Id="rId63" Type="http://schemas.openxmlformats.org/officeDocument/2006/relationships/hyperlink" Target="../../../../AppData/Roaming/Microsoft/Excel/2.-PAPELES%20DE%20TRABAJO%20SRA/166.-PT_NO%20PMG_166" TargetMode="External"/><Relationship Id="rId68" Type="http://schemas.openxmlformats.org/officeDocument/2006/relationships/hyperlink" Target="../../../../AppData/Roaming/Microsoft/Excel/2.-PAPELES%20DE%20TRABAJO%20SRA/171.-PT_NO%20PMG_171" TargetMode="External"/><Relationship Id="rId84" Type="http://schemas.openxmlformats.org/officeDocument/2006/relationships/hyperlink" Target="../../../../AppData/Roaming/Microsoft/Excel/2.-PAPELES%20DE%20TRABAJO%20SRA/200_PT_NO%20PMG_200" TargetMode="External"/><Relationship Id="rId89" Type="http://schemas.openxmlformats.org/officeDocument/2006/relationships/hyperlink" Target="../../../../AppData/Roaming/Microsoft/Excel/2.-PAPELES%20DE%20TRABAJO%20SRA/207.-PT_NO%20PMG_207" TargetMode="External"/><Relationship Id="rId112" Type="http://schemas.openxmlformats.org/officeDocument/2006/relationships/hyperlink" Target="../../../../AppData/Roaming/Microsoft/Excel/2.-PAPELES%20DE%20TRABAJO%20SRA/253.-PT_NO%20PMG_253" TargetMode="External"/><Relationship Id="rId133" Type="http://schemas.openxmlformats.org/officeDocument/2006/relationships/hyperlink" Target="../../../../AppData/Roaming/Microsoft/Excel/2.-PAPELES%20DE%20TRABAJO%20SRA/285.-PT_NO%20PMG_285" TargetMode="External"/><Relationship Id="rId138" Type="http://schemas.openxmlformats.org/officeDocument/2006/relationships/hyperlink" Target="../../../../AppData/Roaming/Microsoft/Excel/2.-PAPELES%20DE%20TRABAJO%20SRA/257.-PT_PMG_257" TargetMode="External"/><Relationship Id="rId154" Type="http://schemas.openxmlformats.org/officeDocument/2006/relationships/hyperlink" Target="../../../../AppData/Roaming/Microsoft/Excel/2.-PAPELES%20DE%20TRABAJO%20SRA/301.-PT_PMG_301" TargetMode="External"/><Relationship Id="rId159" Type="http://schemas.openxmlformats.org/officeDocument/2006/relationships/hyperlink" Target="../../../../AppData/Roaming/Microsoft/Excel/2.-PAPELES%20DE%20TRABAJO%20SRA/306.-PT_PMG_306" TargetMode="External"/><Relationship Id="rId170" Type="http://schemas.openxmlformats.org/officeDocument/2006/relationships/hyperlink" Target="2.-PAPELES%20DE%20TRABAJO%20SRA\314.-PT_NO%20PMG_314" TargetMode="External"/><Relationship Id="rId16" Type="http://schemas.openxmlformats.org/officeDocument/2006/relationships/hyperlink" Target="../../../../AppData/Roaming/Microsoft/Excel/2.-PAPELES%20DE%20TRABAJO%20SRA/20.-PT_PMG_20" TargetMode="External"/><Relationship Id="rId107" Type="http://schemas.openxmlformats.org/officeDocument/2006/relationships/hyperlink" Target="../../../../AppData/Roaming/Microsoft/Excel/2.-PAPELES%20DE%20TRABAJO%20SRA/272.-PT_PMG_272" TargetMode="External"/><Relationship Id="rId11" Type="http://schemas.openxmlformats.org/officeDocument/2006/relationships/hyperlink" Target="../../../../AppData/Roaming/Microsoft/Excel/2.-PAPELES%20DE%20TRABAJO%20SRA/11.-PT_PMG_11" TargetMode="External"/><Relationship Id="rId32" Type="http://schemas.openxmlformats.org/officeDocument/2006/relationships/hyperlink" Target="../../../../AppData/Roaming/Microsoft/Excel/2.-PAPELES%20DE%20TRABAJO%20SRA/67.-PT_PMG_67" TargetMode="External"/><Relationship Id="rId37" Type="http://schemas.openxmlformats.org/officeDocument/2006/relationships/hyperlink" Target="../../../../AppData/Roaming/Microsoft/Excel/2.-PAPELES%20DE%20TRABAJO%20SRA/112.-PT_NO%20PMG_112" TargetMode="External"/><Relationship Id="rId53" Type="http://schemas.openxmlformats.org/officeDocument/2006/relationships/hyperlink" Target="../../../../AppData/Roaming/Microsoft/Excel/2.-PAPELES%20DE%20TRABAJO%20SRA/150.-PT_PMG_150" TargetMode="External"/><Relationship Id="rId58" Type="http://schemas.openxmlformats.org/officeDocument/2006/relationships/hyperlink" Target="../../../../AppData/Roaming/Microsoft/Excel/2.-PAPELES%20DE%20TRABAJO%20SRA/157.-PT_NO%20PMG_157" TargetMode="External"/><Relationship Id="rId74" Type="http://schemas.openxmlformats.org/officeDocument/2006/relationships/hyperlink" Target="../../../../AppData/Roaming/Microsoft/Excel/2.-PAPELES%20DE%20TRABAJO%20SRA/177.-PT_NO%20PMG_177" TargetMode="External"/><Relationship Id="rId79" Type="http://schemas.openxmlformats.org/officeDocument/2006/relationships/hyperlink" Target="../../../../AppData/Roaming/Microsoft/Excel/2.-PAPELES%20DE%20TRABAJO%20SRA/187.-PT_NO%20PMG_187" TargetMode="External"/><Relationship Id="rId102" Type="http://schemas.openxmlformats.org/officeDocument/2006/relationships/hyperlink" Target="../../../../AppData/Roaming/Microsoft/Excel/2.-PAPELES%20DE%20TRABAJO%20SRA/65.-PT_PMG_65" TargetMode="External"/><Relationship Id="rId123" Type="http://schemas.openxmlformats.org/officeDocument/2006/relationships/hyperlink" Target="../../../../AppData/Roaming/Microsoft/Excel/2.-PAPELES%20DE%20TRABAJO%20SRA/249.-PT_PMG_249" TargetMode="External"/><Relationship Id="rId128" Type="http://schemas.openxmlformats.org/officeDocument/2006/relationships/hyperlink" Target="../../../../AppData/Roaming/Microsoft/Excel/2.-PAPELES%20DE%20TRABAJO%20SRA/116.-PT_NO%20PMG_116" TargetMode="External"/><Relationship Id="rId144" Type="http://schemas.openxmlformats.org/officeDocument/2006/relationships/hyperlink" Target="../../../../AppData/Roaming/Microsoft/Excel/2.-PAPELES%20DE%20TRABAJO%20SRA/258.-PT_NO%20PMG_258" TargetMode="External"/><Relationship Id="rId149" Type="http://schemas.openxmlformats.org/officeDocument/2006/relationships/hyperlink" Target="../../../../AppData/Roaming/Microsoft/Excel/2.-PAPELES%20DE%20TRABAJO%20SRA/296.-PT_PMG_296" TargetMode="External"/><Relationship Id="rId5" Type="http://schemas.openxmlformats.org/officeDocument/2006/relationships/hyperlink" Target="../../../../AppData/Roaming/Microsoft/Excel/2.-PAPELES%20DE%20TRABAJO%20SRA/5.-PT_PMG_5" TargetMode="External"/><Relationship Id="rId90" Type="http://schemas.openxmlformats.org/officeDocument/2006/relationships/hyperlink" Target="../../../../AppData/Roaming/Microsoft/Excel/2.-PAPELES%20DE%20TRABAJO%20SRA/208.-PT_NO%20PMG_208" TargetMode="External"/><Relationship Id="rId95" Type="http://schemas.openxmlformats.org/officeDocument/2006/relationships/hyperlink" Target="../../../../AppData/Roaming/Microsoft/Excel/2.-PAPELES%20DE%20TRABAJO%20SRA/237.-PT_NO%20PMG_237" TargetMode="External"/><Relationship Id="rId160" Type="http://schemas.openxmlformats.org/officeDocument/2006/relationships/hyperlink" Target="../../../../AppData/Roaming/Microsoft/Excel/2.-PAPELES%20DE%20TRABAJO%20SRA/307.-PT_PMG_307" TargetMode="External"/><Relationship Id="rId165" Type="http://schemas.openxmlformats.org/officeDocument/2006/relationships/hyperlink" Target="../../../../AppData/Roaming/Microsoft/Excel/2.-PAPELES%20DE%20TRABAJO%20SRA/288.-PT_PMG_288" TargetMode="External"/><Relationship Id="rId22" Type="http://schemas.openxmlformats.org/officeDocument/2006/relationships/hyperlink" Target="../../../../AppData/Roaming/Microsoft/Excel/2.-PAPELES%20DE%20TRABAJO%20SRA/31.-PT_PMG_31" TargetMode="External"/><Relationship Id="rId27" Type="http://schemas.openxmlformats.org/officeDocument/2006/relationships/hyperlink" Target="../../../../AppData/Roaming/Microsoft/Excel/2.-PAPELES%20DE%20TRABAJO%20SRA/43.-PT_PMG_43" TargetMode="External"/><Relationship Id="rId43" Type="http://schemas.openxmlformats.org/officeDocument/2006/relationships/hyperlink" Target="../../../../AppData/Roaming/Microsoft/Excel/2.-PAPELES%20DE%20TRABAJO%20SRA/124.-PT_PMG_124" TargetMode="External"/><Relationship Id="rId48" Type="http://schemas.openxmlformats.org/officeDocument/2006/relationships/hyperlink" Target="../../../../AppData/Roaming/Microsoft/Excel/2.-PAPELES%20DE%20TRABAJO%20SRA/145.-PT_PMG_145" TargetMode="External"/><Relationship Id="rId64" Type="http://schemas.openxmlformats.org/officeDocument/2006/relationships/hyperlink" Target="../../../../AppData/Roaming/Microsoft/Excel/2.-PAPELES%20DE%20TRABAJO%20SRA/167.-PT_NO%20PMG_167" TargetMode="External"/><Relationship Id="rId69" Type="http://schemas.openxmlformats.org/officeDocument/2006/relationships/hyperlink" Target="../../../../AppData/Roaming/Microsoft/Excel/2.-PAPELES%20DE%20TRABAJO%20SRA/172.-PT_NO%20PMG_172" TargetMode="External"/><Relationship Id="rId113" Type="http://schemas.openxmlformats.org/officeDocument/2006/relationships/hyperlink" Target="../../../../AppData/Roaming/Microsoft/Excel/2.-PAPELES%20DE%20TRABAJO%20SRA/254.-PT_NO%20PMG_254" TargetMode="External"/><Relationship Id="rId118" Type="http://schemas.openxmlformats.org/officeDocument/2006/relationships/hyperlink" Target="../../../../AppData/Roaming/Microsoft/Excel/2.-PAPELES%20DE%20TRABAJO%20SRA/263.-PT_NO%20PMG_263" TargetMode="External"/><Relationship Id="rId134" Type="http://schemas.openxmlformats.org/officeDocument/2006/relationships/hyperlink" Target="../../../../AppData/Roaming/Microsoft/Excel/2.-PAPELES%20DE%20TRABAJO%20SRA/183.-PT_NO%20PMG_183" TargetMode="External"/><Relationship Id="rId139" Type="http://schemas.openxmlformats.org/officeDocument/2006/relationships/hyperlink" Target="../../../../AppData/Roaming/Microsoft/Excel/2.-PAPELES%20DE%20TRABAJO%20SRA/282.-PT_NO%20PMG_282" TargetMode="External"/><Relationship Id="rId80" Type="http://schemas.openxmlformats.org/officeDocument/2006/relationships/hyperlink" Target="../../../../AppData/Roaming/Microsoft/Excel/2.-PAPELES%20DE%20TRABAJO%20SRA/190.-PT_NO%20PMG_190" TargetMode="External"/><Relationship Id="rId85" Type="http://schemas.openxmlformats.org/officeDocument/2006/relationships/hyperlink" Target="../../../../AppData/Roaming/Microsoft/Excel/2.-PAPELES%20DE%20TRABAJO%20SRA/201.-PT_NO%20PMG_201" TargetMode="External"/><Relationship Id="rId150" Type="http://schemas.openxmlformats.org/officeDocument/2006/relationships/hyperlink" Target="../../../../AppData/Roaming/Microsoft/Excel/2.-PAPELES%20DE%20TRABAJO%20SRA/297-PT_PMG_297" TargetMode="External"/><Relationship Id="rId155" Type="http://schemas.openxmlformats.org/officeDocument/2006/relationships/hyperlink" Target="../../../../AppData/Roaming/Microsoft/Excel/2.-PAPELES%20DE%20TRABAJO%20SRA/302.-PT_PMG_302" TargetMode="External"/><Relationship Id="rId171" Type="http://schemas.openxmlformats.org/officeDocument/2006/relationships/printerSettings" Target="../printerSettings/printerSettings1.bin"/><Relationship Id="rId12" Type="http://schemas.openxmlformats.org/officeDocument/2006/relationships/hyperlink" Target="../../../../AppData/Roaming/Microsoft/Excel/2.-PAPELES%20DE%20TRABAJO%20SRA/15.-PT_PMG_15" TargetMode="External"/><Relationship Id="rId17" Type="http://schemas.openxmlformats.org/officeDocument/2006/relationships/hyperlink" Target="../../../../AppData/Roaming/Microsoft/Excel/2.-PAPELES%20DE%20TRABAJO%20SRA/21.-PT_PMG_21" TargetMode="External"/><Relationship Id="rId33" Type="http://schemas.openxmlformats.org/officeDocument/2006/relationships/hyperlink" Target="../../../../AppData/Roaming/Microsoft/Excel/2.-PAPELES%20DE%20TRABAJO%20SRA/68.-PT_PMG_68" TargetMode="External"/><Relationship Id="rId38" Type="http://schemas.openxmlformats.org/officeDocument/2006/relationships/hyperlink" Target="../../../../AppData/Roaming/Microsoft/Excel/2.-PAPELES%20DE%20TRABAJO%20SRA/113.-PT_NO%20PMG_113" TargetMode="External"/><Relationship Id="rId59" Type="http://schemas.openxmlformats.org/officeDocument/2006/relationships/hyperlink" Target="../../../../AppData/Roaming/Microsoft/Excel/2.-PAPELES%20DE%20TRABAJO%20SRA/159.-PT_NO%20PMG_159" TargetMode="External"/><Relationship Id="rId103" Type="http://schemas.openxmlformats.org/officeDocument/2006/relationships/hyperlink" Target="../../../../AppData/Roaming/Microsoft/Excel/2.-PAPELES%20DE%20TRABAJO%20SRA/74.-PT_PMG_74" TargetMode="External"/><Relationship Id="rId108" Type="http://schemas.openxmlformats.org/officeDocument/2006/relationships/hyperlink" Target="../../../../AppData/Roaming/Microsoft/Excel/2.-PAPELES%20DE%20TRABAJO%20SRA/232.-PT_PMG_232" TargetMode="External"/><Relationship Id="rId124" Type="http://schemas.openxmlformats.org/officeDocument/2006/relationships/hyperlink" Target="../../../../AppData/Roaming/Microsoft/Excel/2.-PAPELES%20DE%20TRABAJO%20SRA/250.-PT_PMG_250" TargetMode="External"/><Relationship Id="rId129" Type="http://schemas.openxmlformats.org/officeDocument/2006/relationships/hyperlink" Target="../../../../AppData/Roaming/Microsoft/Excel/2.-PAPELES%20DE%20TRABAJO%20SRA/117.-PT_NO%20PMG_117" TargetMode="External"/><Relationship Id="rId54" Type="http://schemas.openxmlformats.org/officeDocument/2006/relationships/hyperlink" Target="../../../../AppData/Roaming/Microsoft/Excel/2.-PAPELES%20DE%20TRABAJO%20SRA/152.-PT_PMG_152" TargetMode="External"/><Relationship Id="rId70" Type="http://schemas.openxmlformats.org/officeDocument/2006/relationships/hyperlink" Target="../../../../AppData/Roaming/Microsoft/Excel/2.-PAPELES%20DE%20TRABAJO%20SRA/173.-PT_NO%20PMG_173" TargetMode="External"/><Relationship Id="rId75" Type="http://schemas.openxmlformats.org/officeDocument/2006/relationships/hyperlink" Target="../../../../AppData/Roaming/Microsoft/Excel/2.-PAPELES%20DE%20TRABAJO%20SRA/178.-PT_NO%20PMG_178" TargetMode="External"/><Relationship Id="rId91" Type="http://schemas.openxmlformats.org/officeDocument/2006/relationships/hyperlink" Target="../../../../AppData/Roaming/Microsoft/Excel/2.-PAPELES%20DE%20TRABAJO%20SRA/211.-PT_NO%20PMG_211" TargetMode="External"/><Relationship Id="rId96" Type="http://schemas.openxmlformats.org/officeDocument/2006/relationships/hyperlink" Target="../../../../AppData/Roaming/Microsoft/Excel/2.-PAPELES%20DE%20TRABAJO%20SRA/238.-PT_NO%20PMG_238" TargetMode="External"/><Relationship Id="rId140" Type="http://schemas.openxmlformats.org/officeDocument/2006/relationships/hyperlink" Target="../../../../AppData/Roaming/Microsoft/Excel/2.-PAPELES%20DE%20TRABAJO%20SRA/283.-PT_NO%20PMG_283" TargetMode="External"/><Relationship Id="rId145" Type="http://schemas.openxmlformats.org/officeDocument/2006/relationships/hyperlink" Target="../../../../AppData/Roaming/Microsoft/Excel/2.-PAPELES%20DE%20TRABAJO%20SRA/259.-PT_NO%20PMG_259" TargetMode="External"/><Relationship Id="rId161" Type="http://schemas.openxmlformats.org/officeDocument/2006/relationships/hyperlink" Target="../../../../AppData/Roaming/Microsoft/Excel/2.-PAPELES%20DE%20TRABAJO%20SRA/278.-PT_NO%20PMG_278" TargetMode="External"/><Relationship Id="rId166" Type="http://schemas.openxmlformats.org/officeDocument/2006/relationships/hyperlink" Target="../../../../AppData/Roaming/Microsoft/Excel/2.-PAPELES%20DE%20TRABAJO%20SRA/35.-PT_PMG_35" TargetMode="External"/><Relationship Id="rId1" Type="http://schemas.openxmlformats.org/officeDocument/2006/relationships/hyperlink" Target="../../../../AppData/Roaming/Microsoft/Excel/2.-PAPELES%20DE%20TRABAJO%20SRA/1.-PT_REPROG_1" TargetMode="External"/><Relationship Id="rId6" Type="http://schemas.openxmlformats.org/officeDocument/2006/relationships/hyperlink" Target="../../../../AppData/Roaming/Microsoft/Excel/2.-PAPELES%20DE%20TRABAJO%20SRA/6.-PT_PMG_6" TargetMode="External"/><Relationship Id="rId15" Type="http://schemas.openxmlformats.org/officeDocument/2006/relationships/hyperlink" Target="../../../../AppData/Roaming/Microsoft/Excel/2.-PAPELES%20DE%20TRABAJO%20SRA/19.-PT_PMG_19" TargetMode="External"/><Relationship Id="rId23" Type="http://schemas.openxmlformats.org/officeDocument/2006/relationships/hyperlink" Target="../../../../AppData/Roaming/Microsoft/Excel/2.-PAPELES%20DE%20TRABAJO%20SRA/32.-PT_PMG_32" TargetMode="External"/><Relationship Id="rId28" Type="http://schemas.openxmlformats.org/officeDocument/2006/relationships/hyperlink" Target="../../../../AppData/Roaming/Microsoft/Excel/2.-PAPELES%20DE%20TRABAJO%20SRA/56.-PT_PMG_56" TargetMode="External"/><Relationship Id="rId36" Type="http://schemas.openxmlformats.org/officeDocument/2006/relationships/hyperlink" Target="../../../../AppData/Roaming/Microsoft/Excel/2.-PAPELES%20DE%20TRABAJO%20SRA/109.-PT_NO%20PMG_109" TargetMode="External"/><Relationship Id="rId49" Type="http://schemas.openxmlformats.org/officeDocument/2006/relationships/hyperlink" Target="../../../../AppData/Roaming/Microsoft/Excel/2.-PAPELES%20DE%20TRABAJO%20SRA/146.-PT_PMG_146" TargetMode="External"/><Relationship Id="rId57" Type="http://schemas.openxmlformats.org/officeDocument/2006/relationships/hyperlink" Target="../../../../AppData/Roaming/Microsoft/Excel/2.-PAPELES%20DE%20TRABAJO%20SRA/156.-PT_NO%20PMG_156" TargetMode="External"/><Relationship Id="rId106" Type="http://schemas.openxmlformats.org/officeDocument/2006/relationships/hyperlink" Target="../../../../AppData/Roaming/Microsoft/Excel/2.-PAPELES%20DE%20TRABAJO%20SRA/217.-PT_PMG_217" TargetMode="External"/><Relationship Id="rId114" Type="http://schemas.openxmlformats.org/officeDocument/2006/relationships/hyperlink" Target="../../../../AppData/Roaming/Microsoft/Excel/2.-PAPELES%20DE%20TRABAJO%20SRA/268.-PT_NO%20PMG_268" TargetMode="External"/><Relationship Id="rId119" Type="http://schemas.openxmlformats.org/officeDocument/2006/relationships/hyperlink" Target="../../../../AppData/Roaming/Microsoft/Excel/2.-PAPELES%20DE%20TRABAJO%20SRA/264.-PT_NO%20PMG_264" TargetMode="External"/><Relationship Id="rId127" Type="http://schemas.openxmlformats.org/officeDocument/2006/relationships/hyperlink" Target="../../../../AppData/Roaming/Microsoft/Excel/2.-PAPELES%20DE%20TRABAJO%20SRA/261.-PT_NO%20PMG_261" TargetMode="External"/><Relationship Id="rId10" Type="http://schemas.openxmlformats.org/officeDocument/2006/relationships/hyperlink" Target="../../../../AppData/Roaming/Microsoft/Excel/2.-PAPELES%20DE%20TRABAJO%20SRA/10.-PT_PMG_10" TargetMode="External"/><Relationship Id="rId31" Type="http://schemas.openxmlformats.org/officeDocument/2006/relationships/hyperlink" Target="../../../../AppData/Roaming/Microsoft/Excel/2.-PAPELES%20DE%20TRABAJO%20SRA/64.-PT_PMG_64" TargetMode="External"/><Relationship Id="rId44" Type="http://schemas.openxmlformats.org/officeDocument/2006/relationships/hyperlink" Target="../../../../AppData/Roaming/Microsoft/Excel/2.-PAPELES%20DE%20TRABAJO%20SRA/125.-PT_PMG_125" TargetMode="External"/><Relationship Id="rId52" Type="http://schemas.openxmlformats.org/officeDocument/2006/relationships/hyperlink" Target="../../../../AppData/Roaming/Microsoft/Excel/2.-PAPELES%20DE%20TRABAJO%20SRA/149.-PT_PMG_149" TargetMode="External"/><Relationship Id="rId60" Type="http://schemas.openxmlformats.org/officeDocument/2006/relationships/hyperlink" Target="../../../../AppData/Roaming/Microsoft/Excel/2.-PAPELES%20DE%20TRABAJO%20SRA/162.-PT_NO%20PMG_162" TargetMode="External"/><Relationship Id="rId65" Type="http://schemas.openxmlformats.org/officeDocument/2006/relationships/hyperlink" Target="../../../../AppData/Roaming/Microsoft/Excel/2.-PAPELES%20DE%20TRABAJO%20SRA/168.-PT_NO%20PMG_168" TargetMode="External"/><Relationship Id="rId73" Type="http://schemas.openxmlformats.org/officeDocument/2006/relationships/hyperlink" Target="../../../../AppData/Roaming/Microsoft/Excel/2.-PAPELES%20DE%20TRABAJO%20SRA/176.-PT_NO%20PMG_176" TargetMode="External"/><Relationship Id="rId78" Type="http://schemas.openxmlformats.org/officeDocument/2006/relationships/hyperlink" Target="../../../../AppData/Roaming/Microsoft/Excel/2.-PAPELES%20DE%20TRABAJO%20SRA/185.-PT%20NO%20PMG_185" TargetMode="External"/><Relationship Id="rId81" Type="http://schemas.openxmlformats.org/officeDocument/2006/relationships/hyperlink" Target="../../../../AppData/Roaming/Microsoft/Excel/2.-PAPELES%20DE%20TRABAJO%20SRA/193.-PT_NO%20PMG%20193" TargetMode="External"/><Relationship Id="rId86" Type="http://schemas.openxmlformats.org/officeDocument/2006/relationships/hyperlink" Target="../../../../AppData/Roaming/Microsoft/Excel/2.-PAPELES%20DE%20TRABAJO%20SRA/202.-PT_NO%20PMG_202" TargetMode="External"/><Relationship Id="rId94" Type="http://schemas.openxmlformats.org/officeDocument/2006/relationships/hyperlink" Target="../../../../AppData/Roaming/Microsoft/Excel/2.-PAPELES%20DE%20TRABAJO%20SRA/236.-PT_NO%20PMG_236" TargetMode="External"/><Relationship Id="rId99" Type="http://schemas.openxmlformats.org/officeDocument/2006/relationships/hyperlink" Target="../../../../AppData/Roaming/Microsoft/Excel/2.-PAPELES%20DE%20TRABAJO%20SRA/241.-PT_NO%20PMG_241" TargetMode="External"/><Relationship Id="rId101" Type="http://schemas.openxmlformats.org/officeDocument/2006/relationships/hyperlink" Target="../../../../AppData/Roaming/Microsoft/Excel/2.-PAPELES%20DE%20TRABAJO%20SRA/270.-PT_NO%20PMG_270" TargetMode="External"/><Relationship Id="rId122" Type="http://schemas.openxmlformats.org/officeDocument/2006/relationships/hyperlink" Target="../../../../AppData/Roaming/Microsoft/Excel/2.-PAPELES%20DE%20TRABAJO%20SRA/72.-PT_PMG_72" TargetMode="External"/><Relationship Id="rId130" Type="http://schemas.openxmlformats.org/officeDocument/2006/relationships/hyperlink" Target="../../../../AppData/Roaming/Microsoft/Excel/2.-PAPELES%20DE%20TRABAJO%20SRA/244.-PT_NO%20PMG_244" TargetMode="External"/><Relationship Id="rId135" Type="http://schemas.openxmlformats.org/officeDocument/2006/relationships/hyperlink" Target="../../../../AppData/Roaming/Microsoft/Excel/2.-PAPELES%20DE%20TRABAJO%20SRA/186.-PT_NO%20PMG_186" TargetMode="External"/><Relationship Id="rId143" Type="http://schemas.openxmlformats.org/officeDocument/2006/relationships/hyperlink" Target="../../../../AppData/Roaming/Microsoft/Excel/2.-PAPELES%20DE%20TRABAJO%20SRA/248.-PT_PMG_248" TargetMode="External"/><Relationship Id="rId148" Type="http://schemas.openxmlformats.org/officeDocument/2006/relationships/hyperlink" Target="../../../../AppData/Roaming/Microsoft/Excel/2.-PAPELES%20DE%20TRABAJO%20SRA/295.-PT_PMG_295" TargetMode="External"/><Relationship Id="rId151" Type="http://schemas.openxmlformats.org/officeDocument/2006/relationships/hyperlink" Target="../../../../AppData/Roaming/Microsoft/Excel/2.-PAPELES%20DE%20TRABAJO%20SRA/298.-PT_PMG_298" TargetMode="External"/><Relationship Id="rId156" Type="http://schemas.openxmlformats.org/officeDocument/2006/relationships/hyperlink" Target="../../../../AppData/Roaming/Microsoft/Excel/2.-PAPELES%20DE%20TRABAJO%20SRA/303.-PT_PMG_303" TargetMode="External"/><Relationship Id="rId164" Type="http://schemas.openxmlformats.org/officeDocument/2006/relationships/hyperlink" Target="../../../../AppData/Roaming/Microsoft/Excel/2.-PAPELES%20DE%20TRABAJO%20SRA/287.-PT_PMG_287" TargetMode="External"/><Relationship Id="rId169" Type="http://schemas.openxmlformats.org/officeDocument/2006/relationships/hyperlink" Target="../../../../AppData/Roaming/Microsoft/Excel/2.-PAPELES%20DE%20TRABAJO%20SRA/312.-PT_NO%20PMG_312" TargetMode="External"/><Relationship Id="rId4" Type="http://schemas.openxmlformats.org/officeDocument/2006/relationships/hyperlink" Target="../../../../AppData/Roaming/Microsoft/Excel/2.-PAPELES%20DE%20TRABAJO%20SRA/4.-PT_PMG_4" TargetMode="External"/><Relationship Id="rId9" Type="http://schemas.openxmlformats.org/officeDocument/2006/relationships/hyperlink" Target="../../../../AppData/Roaming/Microsoft/Excel/2.-PAPELES%20DE%20TRABAJO%20SRA/9.-PT_PMG_9" TargetMode="External"/><Relationship Id="rId172" Type="http://schemas.openxmlformats.org/officeDocument/2006/relationships/vmlDrawing" Target="../drawings/vmlDrawing1.vml"/><Relationship Id="rId13" Type="http://schemas.openxmlformats.org/officeDocument/2006/relationships/hyperlink" Target="../../../../AppData/Roaming/Microsoft/Excel/2.-PAPELES%20DE%20TRABAJO%20SRA/17.-PT_PMG_17" TargetMode="External"/><Relationship Id="rId18" Type="http://schemas.openxmlformats.org/officeDocument/2006/relationships/hyperlink" Target="../../../../AppData/Roaming/Microsoft/Excel/2.-PAPELES%20DE%20TRABAJO%20SRA/22.-PT_PMG_22" TargetMode="External"/><Relationship Id="rId39" Type="http://schemas.openxmlformats.org/officeDocument/2006/relationships/hyperlink" Target="../../../../AppData/Roaming/Microsoft/Excel/2.-PAPELES%20DE%20TRABAJO%20SRA/115.-PT_NO%20PMG_115" TargetMode="External"/><Relationship Id="rId109" Type="http://schemas.openxmlformats.org/officeDocument/2006/relationships/hyperlink" Target="../../../../AppData/Roaming/Microsoft/Excel/2.-PAPELES%20DE%20TRABAJO%20SRA/276.-PT_NO%20PMG_276" TargetMode="External"/><Relationship Id="rId34" Type="http://schemas.openxmlformats.org/officeDocument/2006/relationships/hyperlink" Target="../../../../AppData/Roaming/Microsoft/Excel/2.-PAPELES%20DE%20TRABAJO%20SRA/75.-PT_PMG_75" TargetMode="External"/><Relationship Id="rId50" Type="http://schemas.openxmlformats.org/officeDocument/2006/relationships/hyperlink" Target="../../../../AppData/Roaming/Microsoft/Excel/2.-PAPELES%20DE%20TRABAJO%20SRA/147.-PT_PMG_147" TargetMode="External"/><Relationship Id="rId55" Type="http://schemas.openxmlformats.org/officeDocument/2006/relationships/hyperlink" Target="../../../../AppData/Roaming/Microsoft/Excel/2.-PAPELES%20DE%20TRABAJO%20SRA/153.-PT_PMG_153" TargetMode="External"/><Relationship Id="rId76" Type="http://schemas.openxmlformats.org/officeDocument/2006/relationships/hyperlink" Target="../../../../AppData/Roaming/Microsoft/Excel/2.-PAPELES%20DE%20TRABAJO%20SRA/179.-PT_NO%20PMG_179" TargetMode="External"/><Relationship Id="rId97" Type="http://schemas.openxmlformats.org/officeDocument/2006/relationships/hyperlink" Target="../../../../AppData/Roaming/Microsoft/Excel/2.-PAPELES%20DE%20TRABAJO%20SRA/239.-PT_NO%20PMG_239" TargetMode="External"/><Relationship Id="rId104" Type="http://schemas.openxmlformats.org/officeDocument/2006/relationships/hyperlink" Target="../../../../AppData/Roaming/Microsoft/Excel/2.-PAPELES%20DE%20TRABAJO%20SRA/155.-PT_PMG_155" TargetMode="External"/><Relationship Id="rId120" Type="http://schemas.openxmlformats.org/officeDocument/2006/relationships/hyperlink" Target="../../../../AppData/Roaming/Microsoft/Excel/2.-PAPELES%20DE%20TRABAJO%20SRA/265.-PT_NO%20PMG_265" TargetMode="External"/><Relationship Id="rId125" Type="http://schemas.openxmlformats.org/officeDocument/2006/relationships/hyperlink" Target="../../../../AppData/Roaming/Microsoft/Excel/2.-PAPELES%20DE%20TRABAJO%20SRA/261.-PT_NO%20PMG_261" TargetMode="External"/><Relationship Id="rId141" Type="http://schemas.openxmlformats.org/officeDocument/2006/relationships/hyperlink" Target="../../../../AppData/Roaming/Microsoft/Excel/2.-PAPELES%20DE%20TRABAJO%20SRA/267.-PT_NO%20PMG_267" TargetMode="External"/><Relationship Id="rId146" Type="http://schemas.openxmlformats.org/officeDocument/2006/relationships/hyperlink" Target="../../../../AppData/Roaming/Microsoft/Excel/2.-PAPELES%20DE%20TRABAJO%20SRA/260.-PT_NO%20PMG_260" TargetMode="External"/><Relationship Id="rId167" Type="http://schemas.openxmlformats.org/officeDocument/2006/relationships/hyperlink" Target="../../../../AppData/Roaming/Microsoft/Excel/2.-PAPELES%20DE%20TRABAJO%20SRA/51.-PT_PMG_51" TargetMode="External"/><Relationship Id="rId7" Type="http://schemas.openxmlformats.org/officeDocument/2006/relationships/hyperlink" Target="../../../../AppData/Roaming/Microsoft/Excel/2.-PAPELES%20DE%20TRABAJO%20SRA/7.-PT_PMG_7" TargetMode="External"/><Relationship Id="rId71" Type="http://schemas.openxmlformats.org/officeDocument/2006/relationships/hyperlink" Target="../../../../AppData/Roaming/Microsoft/Excel/2.-PAPELES%20DE%20TRABAJO%20SRA/174.-PT_NO%20PMG_174" TargetMode="External"/><Relationship Id="rId92" Type="http://schemas.openxmlformats.org/officeDocument/2006/relationships/hyperlink" Target="../../../../AppData/Roaming/Microsoft/Excel/2.-PAPELES%20DE%20TRABAJO%20SRA/214.-PT_NO%20PMG_214" TargetMode="External"/><Relationship Id="rId162" Type="http://schemas.openxmlformats.org/officeDocument/2006/relationships/hyperlink" Target="../../../../AppData/Roaming/Microsoft/Excel/2.-PAPELES%20DE%20TRABAJO%20SRA/279.-PR_NO%20PMG_279" TargetMode="External"/><Relationship Id="rId2" Type="http://schemas.openxmlformats.org/officeDocument/2006/relationships/hyperlink" Target="../../../../AppData/Roaming/Microsoft/Excel/2.-PAPELES%20DE%20TRABAJO%20SRA/2.-PT_REPROG_2" TargetMode="External"/><Relationship Id="rId29" Type="http://schemas.openxmlformats.org/officeDocument/2006/relationships/hyperlink" Target="../../../../AppData/Roaming/Microsoft/Excel/2.-PAPELES%20DE%20TRABAJO%20SRA/62..PT_PMG_62" TargetMode="External"/><Relationship Id="rId24" Type="http://schemas.openxmlformats.org/officeDocument/2006/relationships/hyperlink" Target="../../../../AppData/Roaming/Microsoft/Excel/2.-PAPELES%20DE%20TRABAJO%20SRA/33.-PT_PMG_33" TargetMode="External"/><Relationship Id="rId40" Type="http://schemas.openxmlformats.org/officeDocument/2006/relationships/hyperlink" Target="../../../../AppData/Roaming/Microsoft/Excel/2.-PAPELES%20DE%20TRABAJO%20SRA/118.-PT_NO%20PMG_118" TargetMode="External"/><Relationship Id="rId45" Type="http://schemas.openxmlformats.org/officeDocument/2006/relationships/hyperlink" Target="../../../../AppData/Roaming/Microsoft/Excel/2.-PAPELES%20DE%20TRABAJO%20SRA/126.-PT_PMG_126" TargetMode="External"/><Relationship Id="rId66" Type="http://schemas.openxmlformats.org/officeDocument/2006/relationships/hyperlink" Target="../../../../AppData/Roaming/Microsoft/Excel/2.-PAPELES%20DE%20TRABAJO%20SRA/169.-PT_NO%20PMG_169" TargetMode="External"/><Relationship Id="rId87" Type="http://schemas.openxmlformats.org/officeDocument/2006/relationships/hyperlink" Target="../../../../AppData/Roaming/Microsoft/Excel/2.-PAPELES%20DE%20TRABAJO%20SRA/203.-PT_NO%20PMG_203" TargetMode="External"/><Relationship Id="rId110" Type="http://schemas.openxmlformats.org/officeDocument/2006/relationships/hyperlink" Target="../../../../AppData/Roaming/Microsoft/Excel/2.-PAPELES%20DE%20TRABAJO%20SRA/277.-PT_NO%20PMG_277" TargetMode="External"/><Relationship Id="rId115" Type="http://schemas.openxmlformats.org/officeDocument/2006/relationships/hyperlink" Target="../../../../AppData/Roaming/Microsoft/Excel/2.-PAPELES%20DE%20TRABAJO%20SRA/269.-PT_NO%20PMG_269" TargetMode="External"/><Relationship Id="rId131" Type="http://schemas.openxmlformats.org/officeDocument/2006/relationships/hyperlink" Target="../../../../AppData/Roaming/Microsoft/Excel/2.-PAPELES%20DE%20TRABAJO%20SRA/245.-PT_NO%20PMG_245" TargetMode="External"/><Relationship Id="rId136" Type="http://schemas.openxmlformats.org/officeDocument/2006/relationships/hyperlink" Target="../../../../AppData/Roaming/Microsoft/Excel/2.-PAPELES%20DE%20TRABAJO%20SRA/255.-PT_PMG_255" TargetMode="External"/><Relationship Id="rId157" Type="http://schemas.openxmlformats.org/officeDocument/2006/relationships/hyperlink" Target="../../../../AppData/Roaming/Microsoft/Excel/2.-PAPELES%20DE%20TRABAJO%20SRA/304.-PT_PMG_304" TargetMode="External"/><Relationship Id="rId61" Type="http://schemas.openxmlformats.org/officeDocument/2006/relationships/hyperlink" Target="../../../../AppData/Roaming/Microsoft/Excel/2.-PAPELES%20DE%20TRABAJO%20SRA/163.-PT_NO%20PMG_163" TargetMode="External"/><Relationship Id="rId82" Type="http://schemas.openxmlformats.org/officeDocument/2006/relationships/hyperlink" Target="../../../../AppData/Roaming/Microsoft/Excel/2.-PAPELES%20DE%20TRABAJO%20SRA/197.-PT_NO%20PMG_197" TargetMode="External"/><Relationship Id="rId152" Type="http://schemas.openxmlformats.org/officeDocument/2006/relationships/hyperlink" Target="../../../../AppData/Roaming/Microsoft/Excel/2.-PAPELES%20DE%20TRABAJO%20SRA/299.-PT_PMG_299" TargetMode="External"/><Relationship Id="rId173" Type="http://schemas.openxmlformats.org/officeDocument/2006/relationships/comments" Target="../comments1.xml"/><Relationship Id="rId19" Type="http://schemas.openxmlformats.org/officeDocument/2006/relationships/hyperlink" Target="../../../../AppData/Roaming/Microsoft/Excel/2.-PAPELES%20DE%20TRABAJO%20SRA/23.-PT_PMG_23" TargetMode="External"/><Relationship Id="rId14" Type="http://schemas.openxmlformats.org/officeDocument/2006/relationships/hyperlink" Target="../../../../AppData/Roaming/Microsoft/Excel/2.-PAPELES%20DE%20TRABAJO%20SRA/18.-PT_PMG_18" TargetMode="External"/><Relationship Id="rId30" Type="http://schemas.openxmlformats.org/officeDocument/2006/relationships/hyperlink" Target="../../../../AppData/Roaming/Microsoft/Excel/2.-PAPELES%20DE%20TRABAJO%20SRA/63.-PT_PMG_63" TargetMode="External"/><Relationship Id="rId35" Type="http://schemas.openxmlformats.org/officeDocument/2006/relationships/hyperlink" Target="../../../../AppData/Roaming/Microsoft/Excel/2.-PAPELES%20DE%20TRABAJO%20SRA/78.-PT_PMG_78" TargetMode="External"/><Relationship Id="rId56" Type="http://schemas.openxmlformats.org/officeDocument/2006/relationships/hyperlink" Target="../../../../AppData/Roaming/Microsoft/Excel/2.-PAPELES%20DE%20TRABAJO%20SRA/154.-PT_PMG_154" TargetMode="External"/><Relationship Id="rId77" Type="http://schemas.openxmlformats.org/officeDocument/2006/relationships/hyperlink" Target="../../../../AppData/Roaming/Microsoft/Excel/2.-PAPELES%20DE%20TRABAJO%20SRA/184.-PT_NO%20PMG_184" TargetMode="External"/><Relationship Id="rId100" Type="http://schemas.openxmlformats.org/officeDocument/2006/relationships/hyperlink" Target="../../../../AppData/Roaming/Microsoft/Excel/2.-PAPELES%20DE%20TRABAJO%20SRA/243.-PT_NO%20PMG_243" TargetMode="External"/><Relationship Id="rId105" Type="http://schemas.openxmlformats.org/officeDocument/2006/relationships/hyperlink" Target="../../../../AppData/Roaming/Microsoft/Excel/2.-PAPELES%20DE%20TRABAJO%20SRA/271.-PT_PMG_271" TargetMode="External"/><Relationship Id="rId126" Type="http://schemas.openxmlformats.org/officeDocument/2006/relationships/hyperlink" Target="../../../../AppData/Roaming/Microsoft/Excel/2.-PAPELES%20DE%20TRABAJO%20SRA/182.-PT_NO%20PMG_182" TargetMode="External"/><Relationship Id="rId147" Type="http://schemas.openxmlformats.org/officeDocument/2006/relationships/hyperlink" Target="../../../../AppData/Roaming/Microsoft/Excel/2.-PAPELES%20DE%20TRABAJO%20SRA/294.-PT_PMG_294" TargetMode="External"/><Relationship Id="rId168" Type="http://schemas.openxmlformats.org/officeDocument/2006/relationships/hyperlink" Target="../../../../AppData/Roaming/Microsoft/Excel/2.-PAPELES%20DE%20TRABAJO%20SRA/206.-PT_PMG_206" TargetMode="External"/><Relationship Id="rId8" Type="http://schemas.openxmlformats.org/officeDocument/2006/relationships/hyperlink" Target="../../../../AppData/Roaming/Microsoft/Excel/2.-PAPELES%20DE%20TRABAJO%20SRA/8.-PT_PMG_8" TargetMode="External"/><Relationship Id="rId51" Type="http://schemas.openxmlformats.org/officeDocument/2006/relationships/hyperlink" Target="../../../../AppData/Roaming/Microsoft/Excel/2.-PAPELES%20DE%20TRABAJO%20SRA/148.-PT_PMG_148" TargetMode="External"/><Relationship Id="rId72" Type="http://schemas.openxmlformats.org/officeDocument/2006/relationships/hyperlink" Target="../../../../AppData/Roaming/Microsoft/Excel/2.-PAPELES%20DE%20TRABAJO%20SRA/175.-PT_NO%20PMG_175" TargetMode="External"/><Relationship Id="rId93" Type="http://schemas.openxmlformats.org/officeDocument/2006/relationships/hyperlink" Target="../../../../AppData/Roaming/Microsoft/Excel/2.-PAPELES%20DE%20TRABAJO%20SRA/235.-PT_NO%20PMG_235" TargetMode="External"/><Relationship Id="rId98" Type="http://schemas.openxmlformats.org/officeDocument/2006/relationships/hyperlink" Target="../../../../AppData/Roaming/Microsoft/Excel/2.-PAPELES%20DE%20TRABAJO%20SRA/240.-PT_NO%20PMG_240" TargetMode="External"/><Relationship Id="rId121" Type="http://schemas.openxmlformats.org/officeDocument/2006/relationships/hyperlink" Target="../../../../AppData/Roaming/Microsoft/Excel/2.-PAPELES%20DE%20TRABAJO%20SRA/266.-PT_NO%20PMG_266" TargetMode="External"/><Relationship Id="rId142" Type="http://schemas.openxmlformats.org/officeDocument/2006/relationships/hyperlink" Target="../../../../AppData/Roaming/Microsoft/Excel/2.-PAPELES%20DE%20TRABAJO%20SRA/247.-PT_PMG_247" TargetMode="External"/><Relationship Id="rId163" Type="http://schemas.openxmlformats.org/officeDocument/2006/relationships/hyperlink" Target="../../../../AppData/Roaming/Microsoft/Excel/2.-PAPELES%20DE%20TRABAJO%20SRA/287.-PT_PMG_287" TargetMode="External"/><Relationship Id="rId3" Type="http://schemas.openxmlformats.org/officeDocument/2006/relationships/hyperlink" Target="../../../../AppData/Roaming/Microsoft/Excel/2.-PAPELES%20DE%20TRABAJO%20SRA/3.-PT_PMG_3" TargetMode="External"/><Relationship Id="rId25" Type="http://schemas.openxmlformats.org/officeDocument/2006/relationships/hyperlink" Target="../../../../AppData/Roaming/Microsoft/Excel/2.-PAPELES%20DE%20TRABAJO%20SRA/34.-PT_PMG_34" TargetMode="External"/><Relationship Id="rId46" Type="http://schemas.openxmlformats.org/officeDocument/2006/relationships/hyperlink" Target="../../../../AppData/Roaming/Microsoft/Excel/2.-PAPELES%20DE%20TRABAJO%20SRA/127.-PT_PMG_127" TargetMode="External"/><Relationship Id="rId67" Type="http://schemas.openxmlformats.org/officeDocument/2006/relationships/hyperlink" Target="../../../../AppData/Roaming/Microsoft/Excel/2.-PAPELES%20DE%20TRABAJO%20SRA/170.-PT_NO%20PMG_170" TargetMode="External"/><Relationship Id="rId116" Type="http://schemas.openxmlformats.org/officeDocument/2006/relationships/hyperlink" Target="../../../../AppData/Roaming/Microsoft/Excel/2.-PAPELES%20DE%20TRABAJO%20SRA/251.-PT_NO%20PMG_251" TargetMode="External"/><Relationship Id="rId137" Type="http://schemas.openxmlformats.org/officeDocument/2006/relationships/hyperlink" Target="../../../../AppData/Roaming/Microsoft/Excel/2.-PAPELES%20DE%20TRABAJO%20SRA/256.-PT_PMG_256" TargetMode="External"/><Relationship Id="rId158" Type="http://schemas.openxmlformats.org/officeDocument/2006/relationships/hyperlink" Target="../../../../AppData/Roaming/Microsoft/Excel/2.-PAPELES%20DE%20TRABAJO%20SRA/305.-PT_PMG_305" TargetMode="External"/><Relationship Id="rId20" Type="http://schemas.openxmlformats.org/officeDocument/2006/relationships/hyperlink" Target="../../../../AppData/Roaming/Microsoft/Excel/2.-PAPELES%20DE%20TRABAJO%20SRA/28.-PT_PMG_28" TargetMode="External"/><Relationship Id="rId41" Type="http://schemas.openxmlformats.org/officeDocument/2006/relationships/hyperlink" Target="../../../../AppData/Roaming/Microsoft/Excel/2.-PAPELES%20DE%20TRABAJO%20SRA/119.-PT_NO%20PMG_119" TargetMode="External"/><Relationship Id="rId62" Type="http://schemas.openxmlformats.org/officeDocument/2006/relationships/hyperlink" Target="../../../../AppData/Roaming/Microsoft/Excel/2.-PAPELES%20DE%20TRABAJO%20SRA/165.-PT_NO%20PMG_165" TargetMode="External"/><Relationship Id="rId83" Type="http://schemas.openxmlformats.org/officeDocument/2006/relationships/hyperlink" Target="../../../../AppData/Roaming/Microsoft/Excel/2.-PAPELES%20DE%20TRABAJO%20SRA/199.-PT_NO%20PMG_199" TargetMode="External"/><Relationship Id="rId88" Type="http://schemas.openxmlformats.org/officeDocument/2006/relationships/hyperlink" Target="../../../../AppData/Roaming/Microsoft/Excel/2.-PAPELES%20DE%20TRABAJO%20SRA/204.-PT_NO%20PMG_204" TargetMode="External"/><Relationship Id="rId111" Type="http://schemas.openxmlformats.org/officeDocument/2006/relationships/hyperlink" Target="../../../../AppData/Roaming/Microsoft/Excel/2.-PAPELES%20DE%20TRABAJO%20SRA/252.-PT_NO%20PMG_252" TargetMode="External"/><Relationship Id="rId132" Type="http://schemas.openxmlformats.org/officeDocument/2006/relationships/hyperlink" Target="../../../../AppData/Roaming/Microsoft/Excel/2.-PAPELES%20DE%20TRABAJO%20SRA/284.-PT_NO%20PMG_284" TargetMode="External"/><Relationship Id="rId153" Type="http://schemas.openxmlformats.org/officeDocument/2006/relationships/hyperlink" Target="../../../../AppData/Roaming/Microsoft/Excel/2.-PAPELES%20DE%20TRABAJO%20SRA/300.-PT_PMG_3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C1:AJ620"/>
  <sheetViews>
    <sheetView tabSelected="1" zoomScaleNormal="100" workbookViewId="0">
      <pane xSplit="3" ySplit="6" topLeftCell="S323" activePane="bottomRight" state="frozen"/>
      <selection pane="topRight" activeCell="D1" sqref="D1"/>
      <selection pane="bottomLeft" activeCell="A7" sqref="A7"/>
      <selection pane="bottomRight" activeCell="V320" sqref="V320:V329"/>
    </sheetView>
  </sheetViews>
  <sheetFormatPr baseColWidth="10" defaultRowHeight="12.75" x14ac:dyDescent="0.2"/>
  <cols>
    <col min="1" max="1" width="2.140625" style="1" customWidth="1"/>
    <col min="2" max="2" width="3.5703125" style="1" bestFit="1" customWidth="1"/>
    <col min="3" max="3" width="8.28515625" style="55" customWidth="1"/>
    <col min="4" max="4" width="11" style="3" customWidth="1"/>
    <col min="5" max="5" width="6.85546875" style="3" customWidth="1"/>
    <col min="6" max="6" width="12.42578125" style="3" customWidth="1"/>
    <col min="7" max="9" width="12.42578125" style="22" customWidth="1"/>
    <col min="10" max="10" width="10.7109375" style="22" customWidth="1"/>
    <col min="11" max="11" width="11.140625" style="3" customWidth="1"/>
    <col min="12" max="12" width="19.85546875" style="3" hidden="1" customWidth="1"/>
    <col min="13" max="13" width="17.7109375" style="3" hidden="1" customWidth="1"/>
    <col min="14" max="14" width="9.42578125" style="270" customWidth="1"/>
    <col min="15" max="15" width="10.85546875" style="3" customWidth="1"/>
    <col min="16" max="16" width="27.140625" style="42" customWidth="1"/>
    <col min="17" max="17" width="12.7109375" style="42" customWidth="1"/>
    <col min="18" max="18" width="27.42578125" style="1" customWidth="1"/>
    <col min="19" max="19" width="36.28515625" style="1" customWidth="1"/>
    <col min="20" max="20" width="12.5703125" style="2" customWidth="1"/>
    <col min="21" max="21" width="11.28515625" style="22" customWidth="1"/>
    <col min="22" max="22" width="40.85546875" style="2" customWidth="1"/>
    <col min="23" max="23" width="12.42578125" style="22" customWidth="1"/>
    <col min="24" max="24" width="13.42578125" style="43" customWidth="1"/>
    <col min="25" max="25" width="16.7109375" style="53" customWidth="1"/>
    <col min="26" max="26" width="11.85546875" style="23" customWidth="1"/>
    <col min="27" max="27" width="13.42578125" style="53" customWidth="1"/>
    <col min="28" max="28" width="17.5703125" style="47" customWidth="1"/>
    <col min="29" max="29" width="46.140625" style="1" customWidth="1"/>
    <col min="30" max="30" width="20.5703125" style="42" customWidth="1"/>
    <col min="31" max="31" width="2.5703125" style="1" customWidth="1"/>
    <col min="32" max="32" width="28.28515625" style="1" customWidth="1"/>
    <col min="33" max="33" width="11.42578125" style="1"/>
    <col min="34" max="34" width="11.42578125" style="53"/>
    <col min="35" max="16384" width="11.42578125" style="1"/>
  </cols>
  <sheetData>
    <row r="1" spans="3:34" x14ac:dyDescent="0.2">
      <c r="Q1" s="46"/>
      <c r="W1" s="50" t="s">
        <v>22</v>
      </c>
      <c r="X1" s="51">
        <f ca="1">TODAY()</f>
        <v>42787</v>
      </c>
    </row>
    <row r="2" spans="3:34" x14ac:dyDescent="0.2">
      <c r="O2" s="55"/>
      <c r="P2" s="55"/>
      <c r="Q2" s="55"/>
      <c r="R2" s="55"/>
      <c r="S2" s="55"/>
      <c r="T2" s="55"/>
      <c r="U2" s="149"/>
      <c r="V2" s="55"/>
      <c r="W2" s="55"/>
      <c r="X2" s="55"/>
      <c r="Y2" s="55"/>
      <c r="Z2" s="55"/>
      <c r="AA2" s="55"/>
      <c r="AB2" s="55"/>
      <c r="AC2" s="108"/>
      <c r="AD2" s="55"/>
    </row>
    <row r="3" spans="3:34" ht="15" x14ac:dyDescent="0.2">
      <c r="D3" s="287" t="s">
        <v>457</v>
      </c>
      <c r="E3" s="287"/>
      <c r="F3" s="287"/>
      <c r="G3" s="287"/>
      <c r="H3" s="287"/>
      <c r="I3" s="288"/>
      <c r="J3" s="287"/>
      <c r="K3" s="287"/>
      <c r="L3" s="287"/>
      <c r="M3" s="287"/>
      <c r="N3" s="287"/>
      <c r="O3" s="55"/>
      <c r="P3" s="55"/>
      <c r="Q3" s="55"/>
      <c r="R3" s="55"/>
      <c r="S3" s="55"/>
      <c r="T3" s="55"/>
      <c r="U3" s="149"/>
      <c r="V3" s="55"/>
      <c r="W3" s="55"/>
      <c r="X3" s="55"/>
      <c r="Y3" s="55"/>
      <c r="Z3" s="55"/>
      <c r="AA3" s="55"/>
      <c r="AB3" s="55"/>
      <c r="AC3" s="55"/>
      <c r="AD3" s="55"/>
      <c r="AF3" s="1" t="s">
        <v>1155</v>
      </c>
    </row>
    <row r="4" spans="3:34" ht="13.5" thickBot="1" x14ac:dyDescent="0.25">
      <c r="E4" s="55"/>
      <c r="F4" s="55"/>
      <c r="G4" s="267"/>
      <c r="H4" s="267"/>
      <c r="I4" s="50"/>
      <c r="J4" s="267"/>
      <c r="K4" s="55"/>
      <c r="L4" s="55"/>
      <c r="M4" s="55"/>
      <c r="N4" s="271"/>
      <c r="O4" s="55"/>
      <c r="P4" s="55"/>
      <c r="Q4" s="55"/>
      <c r="R4" s="55"/>
      <c r="S4" s="55"/>
      <c r="T4" s="55"/>
      <c r="U4" s="149"/>
      <c r="V4" s="55"/>
      <c r="W4" s="55"/>
      <c r="X4" s="55"/>
      <c r="Y4" s="55"/>
      <c r="Z4" s="55"/>
      <c r="AA4" s="55"/>
      <c r="AB4" s="55"/>
      <c r="AC4" s="55"/>
      <c r="AD4" s="55"/>
    </row>
    <row r="5" spans="3:34" ht="12.75" customHeight="1" x14ac:dyDescent="0.2">
      <c r="E5" s="55"/>
      <c r="F5" s="55"/>
      <c r="G5" s="297" t="s">
        <v>1236</v>
      </c>
      <c r="H5" s="297"/>
      <c r="I5" s="297"/>
      <c r="J5" s="298"/>
      <c r="K5" s="264"/>
      <c r="L5" s="294" t="s">
        <v>0</v>
      </c>
      <c r="M5" s="294"/>
      <c r="N5" s="294"/>
      <c r="O5" s="294"/>
      <c r="P5" s="294"/>
      <c r="Q5" s="294"/>
      <c r="R5" s="295" t="s">
        <v>1</v>
      </c>
      <c r="S5" s="296"/>
      <c r="T5" s="296"/>
      <c r="U5" s="296"/>
      <c r="V5" s="291" t="s">
        <v>19</v>
      </c>
      <c r="W5" s="291"/>
      <c r="X5" s="291"/>
      <c r="Y5" s="291"/>
      <c r="Z5" s="291"/>
      <c r="AA5" s="291"/>
      <c r="AB5" s="291"/>
      <c r="AC5" s="292" t="s">
        <v>6</v>
      </c>
      <c r="AD5" s="293"/>
      <c r="AF5" s="289" t="s">
        <v>569</v>
      </c>
    </row>
    <row r="6" spans="3:34" ht="37.5" customHeight="1" x14ac:dyDescent="0.2">
      <c r="C6" s="56" t="s">
        <v>20</v>
      </c>
      <c r="D6" s="56" t="s">
        <v>11</v>
      </c>
      <c r="E6" s="56" t="s">
        <v>12</v>
      </c>
      <c r="F6" s="56" t="s">
        <v>2</v>
      </c>
      <c r="G6" s="265" t="s">
        <v>1237</v>
      </c>
      <c r="H6" s="265" t="s">
        <v>1238</v>
      </c>
      <c r="I6" s="265" t="s">
        <v>1239</v>
      </c>
      <c r="J6" s="265" t="s">
        <v>1240</v>
      </c>
      <c r="K6" s="265" t="s">
        <v>1241</v>
      </c>
      <c r="L6" s="52" t="s">
        <v>13</v>
      </c>
      <c r="M6" s="52" t="s">
        <v>3</v>
      </c>
      <c r="N6" s="272" t="s">
        <v>14</v>
      </c>
      <c r="O6" s="57" t="s">
        <v>15</v>
      </c>
      <c r="P6" s="58" t="s">
        <v>9</v>
      </c>
      <c r="Q6" s="58" t="s">
        <v>16</v>
      </c>
      <c r="R6" s="95" t="s">
        <v>17</v>
      </c>
      <c r="S6" s="59" t="s">
        <v>18</v>
      </c>
      <c r="T6" s="59" t="s">
        <v>4</v>
      </c>
      <c r="U6" s="59" t="s">
        <v>10</v>
      </c>
      <c r="V6" s="4" t="s">
        <v>5</v>
      </c>
      <c r="W6" s="92" t="s">
        <v>594</v>
      </c>
      <c r="X6" s="92" t="s">
        <v>572</v>
      </c>
      <c r="Y6" s="93" t="s">
        <v>573</v>
      </c>
      <c r="Z6" s="93" t="s">
        <v>383</v>
      </c>
      <c r="AA6" s="93" t="s">
        <v>384</v>
      </c>
      <c r="AB6" s="93" t="s">
        <v>7</v>
      </c>
      <c r="AC6" s="106" t="s">
        <v>6</v>
      </c>
      <c r="AD6" s="60" t="s">
        <v>8</v>
      </c>
      <c r="AF6" s="290"/>
    </row>
    <row r="7" spans="3:34" ht="56.25" customHeight="1" x14ac:dyDescent="0.2">
      <c r="C7" s="94">
        <v>1</v>
      </c>
      <c r="D7" s="5" t="s">
        <v>381</v>
      </c>
      <c r="E7" s="44">
        <v>2012</v>
      </c>
      <c r="F7" s="12" t="s">
        <v>23</v>
      </c>
      <c r="G7" s="12" t="s">
        <v>1254</v>
      </c>
      <c r="H7" s="24" t="s">
        <v>1247</v>
      </c>
      <c r="I7" s="12">
        <v>27</v>
      </c>
      <c r="J7" s="12"/>
      <c r="K7" s="12" t="s">
        <v>1248</v>
      </c>
      <c r="L7" s="41" t="s">
        <v>618</v>
      </c>
      <c r="M7" s="13" t="s">
        <v>728</v>
      </c>
      <c r="N7" s="273">
        <v>27</v>
      </c>
      <c r="O7" s="8">
        <v>41183</v>
      </c>
      <c r="P7" s="25" t="s">
        <v>31</v>
      </c>
      <c r="Q7" s="49" t="s">
        <v>233</v>
      </c>
      <c r="R7" s="25" t="s">
        <v>42</v>
      </c>
      <c r="S7" s="25" t="s">
        <v>43</v>
      </c>
      <c r="T7" s="26" t="s">
        <v>163</v>
      </c>
      <c r="U7" s="284"/>
      <c r="V7" s="25" t="s">
        <v>974</v>
      </c>
      <c r="W7" s="11">
        <v>41850</v>
      </c>
      <c r="X7" s="11">
        <v>42353</v>
      </c>
      <c r="Y7" s="54">
        <f>IF(AA7="Reprogramado",0,X7-$X$1)</f>
        <v>0</v>
      </c>
      <c r="Z7" s="48">
        <v>0</v>
      </c>
      <c r="AA7" s="91" t="s">
        <v>380</v>
      </c>
      <c r="AB7" s="100" t="s">
        <v>380</v>
      </c>
      <c r="AC7" s="117" t="s">
        <v>1011</v>
      </c>
      <c r="AD7" s="41" t="s">
        <v>979</v>
      </c>
      <c r="AF7" s="103" t="s">
        <v>570</v>
      </c>
      <c r="AH7" s="53" t="str">
        <f t="shared" ref="AH7:AH70" si="0">IF(Y7&lt;=-1,"VENCIDO","VIGENTE")</f>
        <v>VIGENTE</v>
      </c>
    </row>
    <row r="8" spans="3:34" ht="56.25" customHeight="1" x14ac:dyDescent="0.2">
      <c r="C8" s="94">
        <v>2</v>
      </c>
      <c r="D8" s="5" t="s">
        <v>381</v>
      </c>
      <c r="E8" s="44">
        <v>2012</v>
      </c>
      <c r="F8" s="12" t="s">
        <v>23</v>
      </c>
      <c r="G8" s="12" t="s">
        <v>1254</v>
      </c>
      <c r="H8" s="24" t="s">
        <v>1247</v>
      </c>
      <c r="I8" s="12">
        <v>27</v>
      </c>
      <c r="J8" s="12"/>
      <c r="K8" s="12" t="s">
        <v>1248</v>
      </c>
      <c r="L8" s="41" t="s">
        <v>618</v>
      </c>
      <c r="M8" s="13" t="s">
        <v>728</v>
      </c>
      <c r="N8" s="273">
        <v>27</v>
      </c>
      <c r="O8" s="8">
        <v>41183</v>
      </c>
      <c r="P8" s="25" t="s">
        <v>31</v>
      </c>
      <c r="Q8" s="49" t="s">
        <v>233</v>
      </c>
      <c r="R8" s="25" t="s">
        <v>42</v>
      </c>
      <c r="S8" s="25" t="s">
        <v>43</v>
      </c>
      <c r="T8" s="26" t="s">
        <v>163</v>
      </c>
      <c r="U8" s="284"/>
      <c r="V8" s="25" t="s">
        <v>975</v>
      </c>
      <c r="W8" s="11">
        <v>41850</v>
      </c>
      <c r="X8" s="9">
        <v>42353</v>
      </c>
      <c r="Y8" s="54">
        <f>IF(AA8="Reprogramado",0,X8-$X$1)</f>
        <v>0</v>
      </c>
      <c r="Z8" s="48">
        <v>0</v>
      </c>
      <c r="AA8" s="91" t="s">
        <v>380</v>
      </c>
      <c r="AB8" s="100" t="s">
        <v>380</v>
      </c>
      <c r="AC8" s="163" t="s">
        <v>1011</v>
      </c>
      <c r="AD8" s="41" t="s">
        <v>980</v>
      </c>
      <c r="AF8" s="103" t="s">
        <v>570</v>
      </c>
      <c r="AH8" s="53" t="str">
        <f t="shared" si="0"/>
        <v>VIGENTE</v>
      </c>
    </row>
    <row r="9" spans="3:34" ht="67.5" customHeight="1" x14ac:dyDescent="0.2">
      <c r="C9" s="61">
        <v>3</v>
      </c>
      <c r="D9" s="5" t="s">
        <v>30</v>
      </c>
      <c r="E9" s="44">
        <v>2014</v>
      </c>
      <c r="F9" s="12" t="s">
        <v>23</v>
      </c>
      <c r="G9" s="12" t="s">
        <v>1254</v>
      </c>
      <c r="H9" s="24" t="s">
        <v>1247</v>
      </c>
      <c r="I9" s="274" t="s">
        <v>1308</v>
      </c>
      <c r="J9" s="274" t="s">
        <v>1275</v>
      </c>
      <c r="K9" s="12" t="s">
        <v>1248</v>
      </c>
      <c r="L9" s="41" t="s">
        <v>618</v>
      </c>
      <c r="M9" s="13" t="s">
        <v>827</v>
      </c>
      <c r="N9" s="273" t="s">
        <v>537</v>
      </c>
      <c r="O9" s="8">
        <v>41785</v>
      </c>
      <c r="P9" s="25" t="s">
        <v>32</v>
      </c>
      <c r="Q9" s="49" t="s">
        <v>234</v>
      </c>
      <c r="R9" s="25" t="s">
        <v>44</v>
      </c>
      <c r="S9" s="25" t="s">
        <v>45</v>
      </c>
      <c r="T9" s="27" t="s">
        <v>164</v>
      </c>
      <c r="U9" s="284"/>
      <c r="V9" s="25" t="s">
        <v>178</v>
      </c>
      <c r="W9" s="11">
        <v>41912</v>
      </c>
      <c r="X9" s="9">
        <v>42338</v>
      </c>
      <c r="Y9" s="54">
        <f t="shared" ref="Y9:Y17" si="1">IF(AA9="Cumplida",0,X9-$X$1)</f>
        <v>0</v>
      </c>
      <c r="Z9" s="48">
        <v>1</v>
      </c>
      <c r="AA9" s="91" t="s">
        <v>379</v>
      </c>
      <c r="AB9" s="100" t="s">
        <v>21</v>
      </c>
      <c r="AC9" s="116" t="s">
        <v>899</v>
      </c>
      <c r="AD9" s="41"/>
      <c r="AF9" s="103" t="s">
        <v>571</v>
      </c>
      <c r="AG9" s="104"/>
      <c r="AH9" s="53" t="str">
        <f t="shared" si="0"/>
        <v>VIGENTE</v>
      </c>
    </row>
    <row r="10" spans="3:34" ht="67.5" customHeight="1" x14ac:dyDescent="0.2">
      <c r="C10" s="61">
        <v>4</v>
      </c>
      <c r="D10" s="5" t="s">
        <v>30</v>
      </c>
      <c r="E10" s="44">
        <v>2014</v>
      </c>
      <c r="F10" s="12" t="s">
        <v>23</v>
      </c>
      <c r="G10" s="12" t="s">
        <v>1250</v>
      </c>
      <c r="H10" s="24" t="s">
        <v>1251</v>
      </c>
      <c r="I10" s="12"/>
      <c r="J10" s="12" t="s">
        <v>1275</v>
      </c>
      <c r="K10" s="12" t="s">
        <v>1248</v>
      </c>
      <c r="L10" s="41" t="s">
        <v>618</v>
      </c>
      <c r="M10" s="13" t="s">
        <v>827</v>
      </c>
      <c r="N10" s="273" t="s">
        <v>542</v>
      </c>
      <c r="O10" s="8">
        <v>41879</v>
      </c>
      <c r="P10" s="25" t="s">
        <v>33</v>
      </c>
      <c r="Q10" s="49" t="s">
        <v>235</v>
      </c>
      <c r="R10" s="25" t="s">
        <v>46</v>
      </c>
      <c r="S10" s="25" t="s">
        <v>47</v>
      </c>
      <c r="T10" s="27" t="s">
        <v>164</v>
      </c>
      <c r="U10" s="24" t="s">
        <v>1315</v>
      </c>
      <c r="V10" s="25" t="s">
        <v>179</v>
      </c>
      <c r="W10" s="11">
        <v>42004</v>
      </c>
      <c r="X10" s="9">
        <v>42338</v>
      </c>
      <c r="Y10" s="54">
        <f t="shared" si="1"/>
        <v>0</v>
      </c>
      <c r="Z10" s="48">
        <v>1</v>
      </c>
      <c r="AA10" s="91" t="s">
        <v>379</v>
      </c>
      <c r="AB10" s="100" t="s">
        <v>21</v>
      </c>
      <c r="AC10" s="116" t="s">
        <v>874</v>
      </c>
      <c r="AD10" s="144"/>
      <c r="AF10" s="103" t="s">
        <v>570</v>
      </c>
      <c r="AH10" s="53" t="str">
        <f t="shared" si="0"/>
        <v>VIGENTE</v>
      </c>
    </row>
    <row r="11" spans="3:34" ht="108" customHeight="1" x14ac:dyDescent="0.2">
      <c r="C11" s="88">
        <v>5</v>
      </c>
      <c r="D11" s="5" t="s">
        <v>30</v>
      </c>
      <c r="E11" s="44">
        <v>2014</v>
      </c>
      <c r="F11" s="12" t="s">
        <v>23</v>
      </c>
      <c r="G11" s="12" t="s">
        <v>1250</v>
      </c>
      <c r="H11" s="24" t="s">
        <v>1251</v>
      </c>
      <c r="I11" s="12"/>
      <c r="J11" s="12" t="s">
        <v>1275</v>
      </c>
      <c r="K11" s="12" t="s">
        <v>1248</v>
      </c>
      <c r="L11" s="41" t="s">
        <v>618</v>
      </c>
      <c r="M11" s="13" t="s">
        <v>827</v>
      </c>
      <c r="N11" s="273" t="s">
        <v>542</v>
      </c>
      <c r="O11" s="8">
        <v>41879</v>
      </c>
      <c r="P11" s="25" t="s">
        <v>33</v>
      </c>
      <c r="Q11" s="49" t="s">
        <v>235</v>
      </c>
      <c r="R11" s="25" t="s">
        <v>48</v>
      </c>
      <c r="S11" s="25" t="s">
        <v>49</v>
      </c>
      <c r="T11" s="27" t="s">
        <v>164</v>
      </c>
      <c r="U11" s="24" t="s">
        <v>1314</v>
      </c>
      <c r="V11" s="25" t="s">
        <v>180</v>
      </c>
      <c r="W11" s="11">
        <v>41973</v>
      </c>
      <c r="X11" s="9">
        <v>42338</v>
      </c>
      <c r="Y11" s="54">
        <f t="shared" si="1"/>
        <v>0</v>
      </c>
      <c r="Z11" s="48">
        <v>1</v>
      </c>
      <c r="AA11" s="91" t="s">
        <v>379</v>
      </c>
      <c r="AB11" s="100" t="s">
        <v>21</v>
      </c>
      <c r="AC11" s="116" t="s">
        <v>648</v>
      </c>
      <c r="AD11" s="41"/>
      <c r="AF11" s="103"/>
      <c r="AH11" s="53" t="str">
        <f t="shared" si="0"/>
        <v>VIGENTE</v>
      </c>
    </row>
    <row r="12" spans="3:34" ht="67.5" customHeight="1" x14ac:dyDescent="0.2">
      <c r="C12" s="61">
        <v>6</v>
      </c>
      <c r="D12" s="5" t="s">
        <v>30</v>
      </c>
      <c r="E12" s="44">
        <v>2014</v>
      </c>
      <c r="F12" s="12" t="s">
        <v>23</v>
      </c>
      <c r="G12" s="12" t="s">
        <v>1250</v>
      </c>
      <c r="H12" s="24" t="s">
        <v>1251</v>
      </c>
      <c r="I12" s="12"/>
      <c r="J12" s="12" t="s">
        <v>1275</v>
      </c>
      <c r="K12" s="12" t="s">
        <v>1248</v>
      </c>
      <c r="L12" s="41" t="s">
        <v>618</v>
      </c>
      <c r="M12" s="13" t="s">
        <v>827</v>
      </c>
      <c r="N12" s="273" t="s">
        <v>542</v>
      </c>
      <c r="O12" s="8">
        <v>41879</v>
      </c>
      <c r="P12" s="25" t="s">
        <v>33</v>
      </c>
      <c r="Q12" s="49" t="s">
        <v>235</v>
      </c>
      <c r="R12" s="25" t="s">
        <v>50</v>
      </c>
      <c r="S12" s="25" t="s">
        <v>51</v>
      </c>
      <c r="T12" s="27" t="s">
        <v>164</v>
      </c>
      <c r="U12" s="24" t="s">
        <v>1314</v>
      </c>
      <c r="V12" s="25" t="s">
        <v>181</v>
      </c>
      <c r="W12" s="11">
        <v>42004</v>
      </c>
      <c r="X12" s="9">
        <v>42338</v>
      </c>
      <c r="Y12" s="54">
        <f t="shared" si="1"/>
        <v>0</v>
      </c>
      <c r="Z12" s="48">
        <v>1</v>
      </c>
      <c r="AA12" s="91" t="s">
        <v>379</v>
      </c>
      <c r="AB12" s="100" t="s">
        <v>21</v>
      </c>
      <c r="AC12" s="116" t="s">
        <v>875</v>
      </c>
      <c r="AD12" s="41"/>
      <c r="AF12" s="103" t="s">
        <v>570</v>
      </c>
      <c r="AH12" s="53" t="str">
        <f t="shared" si="0"/>
        <v>VIGENTE</v>
      </c>
    </row>
    <row r="13" spans="3:34" ht="168.75" customHeight="1" x14ac:dyDescent="0.2">
      <c r="C13" s="61">
        <v>7</v>
      </c>
      <c r="D13" s="5" t="s">
        <v>30</v>
      </c>
      <c r="E13" s="44">
        <v>2014</v>
      </c>
      <c r="F13" s="12" t="s">
        <v>23</v>
      </c>
      <c r="G13" s="12" t="s">
        <v>1250</v>
      </c>
      <c r="H13" s="24" t="s">
        <v>1251</v>
      </c>
      <c r="I13" s="12"/>
      <c r="J13" s="12" t="s">
        <v>1275</v>
      </c>
      <c r="K13" s="12" t="s">
        <v>1248</v>
      </c>
      <c r="L13" s="41" t="s">
        <v>618</v>
      </c>
      <c r="M13" s="13" t="s">
        <v>827</v>
      </c>
      <c r="N13" s="273" t="s">
        <v>542</v>
      </c>
      <c r="O13" s="8">
        <v>41879</v>
      </c>
      <c r="P13" s="25" t="s">
        <v>33</v>
      </c>
      <c r="Q13" s="49" t="s">
        <v>235</v>
      </c>
      <c r="R13" s="25" t="s">
        <v>52</v>
      </c>
      <c r="S13" s="25" t="s">
        <v>53</v>
      </c>
      <c r="T13" s="27" t="s">
        <v>164</v>
      </c>
      <c r="U13" s="24" t="s">
        <v>1314</v>
      </c>
      <c r="V13" s="25" t="s">
        <v>182</v>
      </c>
      <c r="W13" s="11">
        <v>42004</v>
      </c>
      <c r="X13" s="9">
        <v>42338</v>
      </c>
      <c r="Y13" s="54">
        <f t="shared" si="1"/>
        <v>0</v>
      </c>
      <c r="Z13" s="48">
        <v>1</v>
      </c>
      <c r="AA13" s="91" t="s">
        <v>379</v>
      </c>
      <c r="AB13" s="100" t="s">
        <v>21</v>
      </c>
      <c r="AC13" s="116" t="s">
        <v>876</v>
      </c>
      <c r="AD13" s="41"/>
      <c r="AF13" s="103" t="s">
        <v>570</v>
      </c>
      <c r="AH13" s="53" t="str">
        <f t="shared" si="0"/>
        <v>VIGENTE</v>
      </c>
    </row>
    <row r="14" spans="3:34" ht="90" customHeight="1" x14ac:dyDescent="0.2">
      <c r="C14" s="61">
        <v>8</v>
      </c>
      <c r="D14" s="5" t="s">
        <v>30</v>
      </c>
      <c r="E14" s="44">
        <v>2014</v>
      </c>
      <c r="F14" s="12" t="s">
        <v>23</v>
      </c>
      <c r="G14" s="12" t="s">
        <v>1250</v>
      </c>
      <c r="H14" s="24" t="s">
        <v>1251</v>
      </c>
      <c r="I14" s="12"/>
      <c r="J14" s="12" t="s">
        <v>1275</v>
      </c>
      <c r="K14" s="12" t="s">
        <v>1248</v>
      </c>
      <c r="L14" s="41" t="s">
        <v>618</v>
      </c>
      <c r="M14" s="13" t="s">
        <v>827</v>
      </c>
      <c r="N14" s="273" t="s">
        <v>542</v>
      </c>
      <c r="O14" s="8">
        <v>41879</v>
      </c>
      <c r="P14" s="25" t="s">
        <v>33</v>
      </c>
      <c r="Q14" s="49" t="s">
        <v>235</v>
      </c>
      <c r="R14" s="25" t="s">
        <v>54</v>
      </c>
      <c r="S14" s="25" t="s">
        <v>55</v>
      </c>
      <c r="T14" s="27" t="s">
        <v>164</v>
      </c>
      <c r="U14" s="24" t="s">
        <v>1315</v>
      </c>
      <c r="V14" s="25" t="s">
        <v>183</v>
      </c>
      <c r="W14" s="11">
        <v>42004</v>
      </c>
      <c r="X14" s="9">
        <v>42338</v>
      </c>
      <c r="Y14" s="54">
        <f t="shared" si="1"/>
        <v>0</v>
      </c>
      <c r="Z14" s="48">
        <v>1</v>
      </c>
      <c r="AA14" s="91" t="s">
        <v>379</v>
      </c>
      <c r="AB14" s="100" t="s">
        <v>21</v>
      </c>
      <c r="AC14" s="116" t="s">
        <v>877</v>
      </c>
      <c r="AD14" s="41"/>
      <c r="AF14" s="103" t="s">
        <v>570</v>
      </c>
      <c r="AH14" s="53" t="str">
        <f t="shared" si="0"/>
        <v>VIGENTE</v>
      </c>
    </row>
    <row r="15" spans="3:34" ht="56.25" customHeight="1" x14ac:dyDescent="0.2">
      <c r="C15" s="88">
        <v>9</v>
      </c>
      <c r="D15" s="5" t="s">
        <v>30</v>
      </c>
      <c r="E15" s="44">
        <v>2014</v>
      </c>
      <c r="F15" s="12" t="s">
        <v>23</v>
      </c>
      <c r="G15" s="12" t="s">
        <v>1250</v>
      </c>
      <c r="H15" s="24" t="s">
        <v>1251</v>
      </c>
      <c r="I15" s="12"/>
      <c r="J15" s="12" t="s">
        <v>1275</v>
      </c>
      <c r="K15" s="12" t="s">
        <v>1248</v>
      </c>
      <c r="L15" s="41" t="s">
        <v>618</v>
      </c>
      <c r="M15" s="13" t="s">
        <v>827</v>
      </c>
      <c r="N15" s="273" t="s">
        <v>542</v>
      </c>
      <c r="O15" s="8">
        <v>41879</v>
      </c>
      <c r="P15" s="25" t="s">
        <v>33</v>
      </c>
      <c r="Q15" s="49" t="s">
        <v>235</v>
      </c>
      <c r="R15" s="25" t="s">
        <v>56</v>
      </c>
      <c r="S15" s="25" t="s">
        <v>57</v>
      </c>
      <c r="T15" s="27" t="s">
        <v>164</v>
      </c>
      <c r="U15" s="24" t="s">
        <v>1314</v>
      </c>
      <c r="V15" s="25" t="s">
        <v>184</v>
      </c>
      <c r="W15" s="11">
        <v>41973</v>
      </c>
      <c r="X15" s="9">
        <v>42307</v>
      </c>
      <c r="Y15" s="54">
        <f t="shared" si="1"/>
        <v>0</v>
      </c>
      <c r="Z15" s="48">
        <v>1</v>
      </c>
      <c r="AA15" s="91" t="s">
        <v>379</v>
      </c>
      <c r="AB15" s="100" t="s">
        <v>21</v>
      </c>
      <c r="AC15" s="116" t="s">
        <v>649</v>
      </c>
      <c r="AD15" s="41"/>
      <c r="AF15" s="103"/>
      <c r="AH15" s="53" t="str">
        <f t="shared" si="0"/>
        <v>VIGENTE</v>
      </c>
    </row>
    <row r="16" spans="3:34" ht="112.5" customHeight="1" x14ac:dyDescent="0.2">
      <c r="C16" s="88">
        <v>10</v>
      </c>
      <c r="D16" s="5" t="s">
        <v>30</v>
      </c>
      <c r="E16" s="44">
        <v>2014</v>
      </c>
      <c r="F16" s="12" t="s">
        <v>23</v>
      </c>
      <c r="G16" s="12" t="s">
        <v>1250</v>
      </c>
      <c r="H16" s="24" t="s">
        <v>1251</v>
      </c>
      <c r="I16" s="12"/>
      <c r="J16" s="12" t="s">
        <v>1275</v>
      </c>
      <c r="K16" s="12" t="s">
        <v>1248</v>
      </c>
      <c r="L16" s="41" t="s">
        <v>618</v>
      </c>
      <c r="M16" s="13" t="s">
        <v>827</v>
      </c>
      <c r="N16" s="273" t="s">
        <v>542</v>
      </c>
      <c r="O16" s="8">
        <v>41879</v>
      </c>
      <c r="P16" s="25" t="s">
        <v>33</v>
      </c>
      <c r="Q16" s="49" t="s">
        <v>235</v>
      </c>
      <c r="R16" s="25" t="s">
        <v>58</v>
      </c>
      <c r="S16" s="25" t="s">
        <v>59</v>
      </c>
      <c r="T16" s="27" t="s">
        <v>164</v>
      </c>
      <c r="U16" s="24" t="s">
        <v>1315</v>
      </c>
      <c r="V16" s="25" t="s">
        <v>185</v>
      </c>
      <c r="W16" s="9">
        <v>41973</v>
      </c>
      <c r="X16" s="9">
        <v>42307</v>
      </c>
      <c r="Y16" s="54">
        <f t="shared" si="1"/>
        <v>0</v>
      </c>
      <c r="Z16" s="48">
        <v>1</v>
      </c>
      <c r="AA16" s="91" t="s">
        <v>379</v>
      </c>
      <c r="AB16" s="100" t="s">
        <v>21</v>
      </c>
      <c r="AC16" s="116" t="s">
        <v>650</v>
      </c>
      <c r="AD16" s="41"/>
      <c r="AF16" s="103"/>
      <c r="AH16" s="53" t="str">
        <f t="shared" si="0"/>
        <v>VIGENTE</v>
      </c>
    </row>
    <row r="17" spans="3:34" ht="45" customHeight="1" x14ac:dyDescent="0.2">
      <c r="C17" s="61">
        <v>11</v>
      </c>
      <c r="D17" s="5" t="s">
        <v>30</v>
      </c>
      <c r="E17" s="44">
        <v>2014</v>
      </c>
      <c r="F17" s="12" t="s">
        <v>23</v>
      </c>
      <c r="G17" s="12" t="s">
        <v>1250</v>
      </c>
      <c r="H17" s="24" t="s">
        <v>1251</v>
      </c>
      <c r="I17" s="12"/>
      <c r="J17" s="12" t="s">
        <v>1275</v>
      </c>
      <c r="K17" s="12" t="s">
        <v>1248</v>
      </c>
      <c r="L17" s="41" t="s">
        <v>618</v>
      </c>
      <c r="M17" s="13" t="s">
        <v>827</v>
      </c>
      <c r="N17" s="273" t="s">
        <v>542</v>
      </c>
      <c r="O17" s="8">
        <v>41879</v>
      </c>
      <c r="P17" s="25" t="s">
        <v>33</v>
      </c>
      <c r="Q17" s="49" t="s">
        <v>235</v>
      </c>
      <c r="R17" s="25" t="s">
        <v>60</v>
      </c>
      <c r="S17" s="25" t="s">
        <v>61</v>
      </c>
      <c r="T17" s="27" t="s">
        <v>164</v>
      </c>
      <c r="U17" s="24" t="s">
        <v>1315</v>
      </c>
      <c r="V17" s="25" t="s">
        <v>179</v>
      </c>
      <c r="W17" s="9">
        <v>42004</v>
      </c>
      <c r="X17" s="11">
        <v>42338</v>
      </c>
      <c r="Y17" s="54">
        <f t="shared" si="1"/>
        <v>0</v>
      </c>
      <c r="Z17" s="48">
        <v>1</v>
      </c>
      <c r="AA17" s="91" t="s">
        <v>379</v>
      </c>
      <c r="AB17" s="100" t="s">
        <v>21</v>
      </c>
      <c r="AC17" s="116" t="s">
        <v>878</v>
      </c>
      <c r="AD17" s="41"/>
      <c r="AF17" s="103" t="s">
        <v>570</v>
      </c>
      <c r="AH17" s="53" t="str">
        <f t="shared" si="0"/>
        <v>VIGENTE</v>
      </c>
    </row>
    <row r="18" spans="3:34" ht="78.75" customHeight="1" x14ac:dyDescent="0.25">
      <c r="C18" s="94">
        <v>12</v>
      </c>
      <c r="D18" s="5" t="s">
        <v>381</v>
      </c>
      <c r="E18" s="44">
        <v>2014</v>
      </c>
      <c r="F18" s="12" t="s">
        <v>23</v>
      </c>
      <c r="G18" s="12" t="s">
        <v>1250</v>
      </c>
      <c r="H18" s="24" t="s">
        <v>1251</v>
      </c>
      <c r="I18" s="274" t="s">
        <v>540</v>
      </c>
      <c r="J18" s="12" t="s">
        <v>1275</v>
      </c>
      <c r="K18" s="12" t="s">
        <v>1248</v>
      </c>
      <c r="L18" s="41" t="s">
        <v>618</v>
      </c>
      <c r="M18" s="13" t="s">
        <v>728</v>
      </c>
      <c r="N18" s="273" t="s">
        <v>538</v>
      </c>
      <c r="O18" s="8">
        <v>41890</v>
      </c>
      <c r="P18" s="25" t="s">
        <v>34</v>
      </c>
      <c r="Q18" s="49" t="s">
        <v>236</v>
      </c>
      <c r="R18" s="25" t="s">
        <v>62</v>
      </c>
      <c r="S18" s="25" t="s">
        <v>63</v>
      </c>
      <c r="T18" s="26" t="s">
        <v>165</v>
      </c>
      <c r="U18" s="24" t="s">
        <v>1314</v>
      </c>
      <c r="V18" s="25" t="s">
        <v>186</v>
      </c>
      <c r="W18" s="9">
        <v>42094</v>
      </c>
      <c r="X18" s="11">
        <f ca="1">+$X$1</f>
        <v>42787</v>
      </c>
      <c r="Y18" s="54">
        <f>IF(AA18="Reprogramado",0,X18-$X$1)</f>
        <v>0</v>
      </c>
      <c r="Z18" s="48">
        <v>0</v>
      </c>
      <c r="AA18" s="91" t="s">
        <v>380</v>
      </c>
      <c r="AB18" s="100" t="s">
        <v>380</v>
      </c>
      <c r="AC18" s="161"/>
      <c r="AD18" s="105" t="s">
        <v>574</v>
      </c>
      <c r="AF18" s="102"/>
      <c r="AH18" s="53" t="str">
        <f t="shared" si="0"/>
        <v>VIGENTE</v>
      </c>
    </row>
    <row r="19" spans="3:34" ht="56.25" customHeight="1" x14ac:dyDescent="0.2">
      <c r="C19" s="94">
        <v>13</v>
      </c>
      <c r="D19" s="5" t="s">
        <v>381</v>
      </c>
      <c r="E19" s="44">
        <v>2014</v>
      </c>
      <c r="F19" s="12" t="s">
        <v>23</v>
      </c>
      <c r="G19" s="12" t="s">
        <v>1250</v>
      </c>
      <c r="H19" s="24" t="s">
        <v>1251</v>
      </c>
      <c r="I19" s="274" t="s">
        <v>540</v>
      </c>
      <c r="J19" s="12" t="s">
        <v>1275</v>
      </c>
      <c r="K19" s="12" t="s">
        <v>1248</v>
      </c>
      <c r="L19" s="41" t="s">
        <v>618</v>
      </c>
      <c r="M19" s="13" t="s">
        <v>728</v>
      </c>
      <c r="N19" s="273" t="s">
        <v>538</v>
      </c>
      <c r="O19" s="8">
        <v>41890</v>
      </c>
      <c r="P19" s="25" t="s">
        <v>34</v>
      </c>
      <c r="Q19" s="49" t="s">
        <v>236</v>
      </c>
      <c r="R19" s="25" t="s">
        <v>64</v>
      </c>
      <c r="S19" s="25" t="s">
        <v>65</v>
      </c>
      <c r="T19" s="26" t="s">
        <v>165</v>
      </c>
      <c r="U19" s="24" t="s">
        <v>1314</v>
      </c>
      <c r="V19" s="25" t="s">
        <v>187</v>
      </c>
      <c r="W19" s="9">
        <v>42185</v>
      </c>
      <c r="X19" s="11">
        <f ca="1">+$X$1</f>
        <v>42787</v>
      </c>
      <c r="Y19" s="54">
        <f>IF(AA19="Reprogramado",0,X19-$X$1)</f>
        <v>0</v>
      </c>
      <c r="Z19" s="48">
        <v>0</v>
      </c>
      <c r="AA19" s="91" t="s">
        <v>380</v>
      </c>
      <c r="AB19" s="100" t="s">
        <v>380</v>
      </c>
      <c r="AC19" s="49"/>
      <c r="AD19" s="105" t="s">
        <v>575</v>
      </c>
      <c r="AF19" s="102"/>
      <c r="AH19" s="53" t="str">
        <f t="shared" si="0"/>
        <v>VIGENTE</v>
      </c>
    </row>
    <row r="20" spans="3:34" ht="56.25" customHeight="1" x14ac:dyDescent="0.2">
      <c r="C20" s="94">
        <v>14</v>
      </c>
      <c r="D20" s="5" t="s">
        <v>381</v>
      </c>
      <c r="E20" s="44">
        <v>2014</v>
      </c>
      <c r="F20" s="12" t="s">
        <v>23</v>
      </c>
      <c r="G20" s="12" t="s">
        <v>1250</v>
      </c>
      <c r="H20" s="24" t="s">
        <v>1251</v>
      </c>
      <c r="I20" s="274" t="s">
        <v>540</v>
      </c>
      <c r="J20" s="12" t="s">
        <v>1275</v>
      </c>
      <c r="K20" s="12" t="s">
        <v>1248</v>
      </c>
      <c r="L20" s="41" t="s">
        <v>618</v>
      </c>
      <c r="M20" s="13" t="s">
        <v>728</v>
      </c>
      <c r="N20" s="273" t="s">
        <v>538</v>
      </c>
      <c r="O20" s="8">
        <v>41890</v>
      </c>
      <c r="P20" s="25" t="s">
        <v>34</v>
      </c>
      <c r="Q20" s="49" t="s">
        <v>236</v>
      </c>
      <c r="R20" s="25" t="s">
        <v>66</v>
      </c>
      <c r="S20" s="25" t="s">
        <v>67</v>
      </c>
      <c r="T20" s="26" t="s">
        <v>165</v>
      </c>
      <c r="U20" s="24" t="s">
        <v>1314</v>
      </c>
      <c r="V20" s="25" t="s">
        <v>187</v>
      </c>
      <c r="W20" s="9">
        <v>42185</v>
      </c>
      <c r="X20" s="11">
        <f ca="1">+$X$1</f>
        <v>42787</v>
      </c>
      <c r="Y20" s="54">
        <f>IF(AA20="Reprogramado",0,X20-$X$1)</f>
        <v>0</v>
      </c>
      <c r="Z20" s="48">
        <v>0</v>
      </c>
      <c r="AA20" s="91" t="s">
        <v>380</v>
      </c>
      <c r="AB20" s="100" t="s">
        <v>380</v>
      </c>
      <c r="AC20" s="107"/>
      <c r="AD20" s="105" t="s">
        <v>576</v>
      </c>
      <c r="AF20" s="102"/>
      <c r="AH20" s="53" t="str">
        <f t="shared" si="0"/>
        <v>VIGENTE</v>
      </c>
    </row>
    <row r="21" spans="3:34" ht="90" customHeight="1" x14ac:dyDescent="0.2">
      <c r="C21" s="61">
        <v>15</v>
      </c>
      <c r="D21" s="5" t="s">
        <v>30</v>
      </c>
      <c r="E21" s="44">
        <v>2014</v>
      </c>
      <c r="F21" s="12" t="s">
        <v>23</v>
      </c>
      <c r="G21" s="12" t="s">
        <v>1250</v>
      </c>
      <c r="H21" s="24" t="s">
        <v>1251</v>
      </c>
      <c r="I21" s="12"/>
      <c r="J21" s="12" t="s">
        <v>1275</v>
      </c>
      <c r="K21" s="12" t="s">
        <v>1248</v>
      </c>
      <c r="L21" s="41" t="s">
        <v>618</v>
      </c>
      <c r="M21" s="13" t="s">
        <v>827</v>
      </c>
      <c r="N21" s="273" t="s">
        <v>539</v>
      </c>
      <c r="O21" s="8">
        <v>41971</v>
      </c>
      <c r="P21" s="25" t="s">
        <v>35</v>
      </c>
      <c r="Q21" s="49" t="s">
        <v>234</v>
      </c>
      <c r="R21" s="25" t="s">
        <v>551</v>
      </c>
      <c r="S21" s="25" t="s">
        <v>68</v>
      </c>
      <c r="T21" s="27" t="s">
        <v>166</v>
      </c>
      <c r="U21" s="24" t="s">
        <v>1315</v>
      </c>
      <c r="V21" s="25" t="s">
        <v>188</v>
      </c>
      <c r="W21" s="9">
        <v>42124</v>
      </c>
      <c r="X21" s="9">
        <v>42338</v>
      </c>
      <c r="Y21" s="54">
        <f>IF(AA21="Cumplida",0,X21-$X$1)</f>
        <v>0</v>
      </c>
      <c r="Z21" s="48">
        <v>1</v>
      </c>
      <c r="AA21" s="91" t="s">
        <v>379</v>
      </c>
      <c r="AB21" s="100" t="s">
        <v>21</v>
      </c>
      <c r="AC21" s="116" t="s">
        <v>859</v>
      </c>
      <c r="AD21" s="132" t="s">
        <v>853</v>
      </c>
      <c r="AF21" s="103" t="s">
        <v>571</v>
      </c>
      <c r="AH21" s="53" t="str">
        <f t="shared" si="0"/>
        <v>VIGENTE</v>
      </c>
    </row>
    <row r="22" spans="3:34" ht="112.5" customHeight="1" x14ac:dyDescent="0.25">
      <c r="C22" s="94">
        <v>16</v>
      </c>
      <c r="D22" s="5" t="s">
        <v>381</v>
      </c>
      <c r="E22" s="44">
        <v>2014</v>
      </c>
      <c r="F22" s="12" t="s">
        <v>23</v>
      </c>
      <c r="G22" s="12" t="s">
        <v>1250</v>
      </c>
      <c r="H22" s="24" t="s">
        <v>1251</v>
      </c>
      <c r="I22" s="12"/>
      <c r="J22" s="12" t="s">
        <v>1275</v>
      </c>
      <c r="K22" s="12" t="s">
        <v>1248</v>
      </c>
      <c r="L22" s="41" t="s">
        <v>618</v>
      </c>
      <c r="M22" s="13" t="s">
        <v>827</v>
      </c>
      <c r="N22" s="273" t="s">
        <v>539</v>
      </c>
      <c r="O22" s="8">
        <v>41971</v>
      </c>
      <c r="P22" s="25" t="s">
        <v>35</v>
      </c>
      <c r="Q22" s="49" t="s">
        <v>234</v>
      </c>
      <c r="R22" s="25" t="s">
        <v>69</v>
      </c>
      <c r="S22" s="25" t="s">
        <v>68</v>
      </c>
      <c r="T22" s="26" t="s">
        <v>166</v>
      </c>
      <c r="U22" s="24" t="s">
        <v>1315</v>
      </c>
      <c r="V22" s="25" t="s">
        <v>189</v>
      </c>
      <c r="W22" s="9">
        <v>42155</v>
      </c>
      <c r="X22" s="11">
        <f ca="1">+$X$1</f>
        <v>42787</v>
      </c>
      <c r="Y22" s="54">
        <f>IF(AA22="Reprogramado",0,X22-$X$1)</f>
        <v>0</v>
      </c>
      <c r="Z22" s="48">
        <v>0</v>
      </c>
      <c r="AA22" s="91" t="s">
        <v>380</v>
      </c>
      <c r="AB22" s="100" t="s">
        <v>380</v>
      </c>
      <c r="AC22" s="161"/>
      <c r="AD22" s="132" t="s">
        <v>853</v>
      </c>
      <c r="AF22" s="102"/>
      <c r="AH22" s="53" t="str">
        <f t="shared" si="0"/>
        <v>VIGENTE</v>
      </c>
    </row>
    <row r="23" spans="3:34" ht="67.5" customHeight="1" x14ac:dyDescent="0.2">
      <c r="C23" s="88">
        <v>17</v>
      </c>
      <c r="D23" s="5" t="s">
        <v>30</v>
      </c>
      <c r="E23" s="44">
        <v>2014</v>
      </c>
      <c r="F23" s="12" t="s">
        <v>23</v>
      </c>
      <c r="G23" s="12" t="s">
        <v>1250</v>
      </c>
      <c r="H23" s="24" t="s">
        <v>1251</v>
      </c>
      <c r="I23" s="12"/>
      <c r="J23" s="12" t="s">
        <v>1275</v>
      </c>
      <c r="K23" s="12" t="s">
        <v>1248</v>
      </c>
      <c r="L23" s="41" t="s">
        <v>618</v>
      </c>
      <c r="M23" s="13" t="s">
        <v>827</v>
      </c>
      <c r="N23" s="273" t="s">
        <v>539</v>
      </c>
      <c r="O23" s="8">
        <v>41971</v>
      </c>
      <c r="P23" s="25" t="s">
        <v>35</v>
      </c>
      <c r="Q23" s="49" t="s">
        <v>234</v>
      </c>
      <c r="R23" s="25" t="s">
        <v>70</v>
      </c>
      <c r="S23" s="25" t="s">
        <v>421</v>
      </c>
      <c r="T23" s="27" t="s">
        <v>166</v>
      </c>
      <c r="U23" s="24" t="s">
        <v>1315</v>
      </c>
      <c r="V23" s="25" t="s">
        <v>190</v>
      </c>
      <c r="W23" s="28">
        <v>42035</v>
      </c>
      <c r="X23" s="9">
        <v>42307</v>
      </c>
      <c r="Y23" s="54">
        <f t="shared" ref="Y23:Y29" si="2">IF(AA23="Cumplida",0,X23-$X$1)</f>
        <v>0</v>
      </c>
      <c r="Z23" s="48">
        <v>1</v>
      </c>
      <c r="AA23" s="91" t="s">
        <v>379</v>
      </c>
      <c r="AB23" s="100" t="s">
        <v>21</v>
      </c>
      <c r="AC23" s="116" t="s">
        <v>651</v>
      </c>
      <c r="AD23" s="132" t="s">
        <v>853</v>
      </c>
      <c r="AF23" s="103" t="s">
        <v>571</v>
      </c>
      <c r="AH23" s="53" t="str">
        <f t="shared" si="0"/>
        <v>VIGENTE</v>
      </c>
    </row>
    <row r="24" spans="3:34" ht="45" customHeight="1" x14ac:dyDescent="0.2">
      <c r="C24" s="61">
        <v>18</v>
      </c>
      <c r="D24" s="5" t="s">
        <v>30</v>
      </c>
      <c r="E24" s="44">
        <v>2014</v>
      </c>
      <c r="F24" s="12" t="s">
        <v>23</v>
      </c>
      <c r="G24" s="12" t="s">
        <v>1250</v>
      </c>
      <c r="H24" s="24" t="s">
        <v>1251</v>
      </c>
      <c r="I24" s="12"/>
      <c r="J24" s="12" t="s">
        <v>1275</v>
      </c>
      <c r="K24" s="12" t="s">
        <v>1248</v>
      </c>
      <c r="L24" s="41" t="s">
        <v>618</v>
      </c>
      <c r="M24" s="13" t="s">
        <v>827</v>
      </c>
      <c r="N24" s="273" t="s">
        <v>539</v>
      </c>
      <c r="O24" s="8">
        <v>41971</v>
      </c>
      <c r="P24" s="25" t="s">
        <v>35</v>
      </c>
      <c r="Q24" s="49" t="s">
        <v>234</v>
      </c>
      <c r="R24" s="25" t="s">
        <v>71</v>
      </c>
      <c r="S24" s="25" t="s">
        <v>72</v>
      </c>
      <c r="T24" s="27" t="s">
        <v>166</v>
      </c>
      <c r="U24" s="24" t="s">
        <v>1315</v>
      </c>
      <c r="V24" s="25" t="s">
        <v>191</v>
      </c>
      <c r="W24" s="28">
        <v>42155</v>
      </c>
      <c r="X24" s="9">
        <v>42338</v>
      </c>
      <c r="Y24" s="54">
        <f t="shared" si="2"/>
        <v>0</v>
      </c>
      <c r="Z24" s="48">
        <v>1</v>
      </c>
      <c r="AA24" s="91" t="s">
        <v>379</v>
      </c>
      <c r="AB24" s="100" t="s">
        <v>21</v>
      </c>
      <c r="AC24" s="116" t="s">
        <v>860</v>
      </c>
      <c r="AD24" s="132" t="s">
        <v>853</v>
      </c>
      <c r="AF24" s="103" t="s">
        <v>571</v>
      </c>
      <c r="AH24" s="53" t="str">
        <f t="shared" si="0"/>
        <v>VIGENTE</v>
      </c>
    </row>
    <row r="25" spans="3:34" ht="78.75" customHeight="1" x14ac:dyDescent="0.2">
      <c r="C25" s="61">
        <v>19</v>
      </c>
      <c r="D25" s="5" t="s">
        <v>30</v>
      </c>
      <c r="E25" s="44">
        <v>2014</v>
      </c>
      <c r="F25" s="18" t="s">
        <v>23</v>
      </c>
      <c r="G25" s="12" t="s">
        <v>1250</v>
      </c>
      <c r="H25" s="24" t="s">
        <v>1251</v>
      </c>
      <c r="I25" s="12"/>
      <c r="J25" s="12" t="s">
        <v>1275</v>
      </c>
      <c r="K25" s="12" t="s">
        <v>1248</v>
      </c>
      <c r="L25" s="41" t="s">
        <v>618</v>
      </c>
      <c r="M25" s="13" t="s">
        <v>827</v>
      </c>
      <c r="N25" s="273" t="s">
        <v>539</v>
      </c>
      <c r="O25" s="8">
        <v>41971</v>
      </c>
      <c r="P25" s="25" t="s">
        <v>35</v>
      </c>
      <c r="Q25" s="49" t="s">
        <v>234</v>
      </c>
      <c r="R25" s="25" t="s">
        <v>548</v>
      </c>
      <c r="S25" s="25" t="s">
        <v>73</v>
      </c>
      <c r="T25" s="27" t="s">
        <v>166</v>
      </c>
      <c r="U25" s="24" t="s">
        <v>1315</v>
      </c>
      <c r="V25" s="25" t="s">
        <v>192</v>
      </c>
      <c r="W25" s="28">
        <v>42124</v>
      </c>
      <c r="X25" s="29">
        <v>42338</v>
      </c>
      <c r="Y25" s="54">
        <f t="shared" si="2"/>
        <v>0</v>
      </c>
      <c r="Z25" s="48">
        <v>1</v>
      </c>
      <c r="AA25" s="91" t="s">
        <v>379</v>
      </c>
      <c r="AB25" s="100" t="s">
        <v>21</v>
      </c>
      <c r="AC25" s="116" t="s">
        <v>861</v>
      </c>
      <c r="AD25" s="132" t="s">
        <v>853</v>
      </c>
      <c r="AF25" s="103" t="s">
        <v>571</v>
      </c>
      <c r="AH25" s="53" t="str">
        <f t="shared" si="0"/>
        <v>VIGENTE</v>
      </c>
    </row>
    <row r="26" spans="3:34" ht="123.75" customHeight="1" x14ac:dyDescent="0.2">
      <c r="C26" s="61">
        <v>20</v>
      </c>
      <c r="D26" s="5" t="s">
        <v>30</v>
      </c>
      <c r="E26" s="44">
        <v>2014</v>
      </c>
      <c r="F26" s="18" t="s">
        <v>23</v>
      </c>
      <c r="G26" s="12" t="s">
        <v>1250</v>
      </c>
      <c r="H26" s="24" t="s">
        <v>1251</v>
      </c>
      <c r="I26" s="12"/>
      <c r="J26" s="12" t="s">
        <v>1275</v>
      </c>
      <c r="K26" s="12" t="s">
        <v>1248</v>
      </c>
      <c r="L26" s="41" t="s">
        <v>618</v>
      </c>
      <c r="M26" s="13" t="s">
        <v>827</v>
      </c>
      <c r="N26" s="273" t="s">
        <v>539</v>
      </c>
      <c r="O26" s="8">
        <v>41971</v>
      </c>
      <c r="P26" s="25" t="s">
        <v>35</v>
      </c>
      <c r="Q26" s="49" t="s">
        <v>234</v>
      </c>
      <c r="R26" s="25" t="s">
        <v>547</v>
      </c>
      <c r="S26" s="25" t="s">
        <v>73</v>
      </c>
      <c r="T26" s="27" t="s">
        <v>166</v>
      </c>
      <c r="U26" s="24" t="s">
        <v>1314</v>
      </c>
      <c r="V26" s="25" t="s">
        <v>193</v>
      </c>
      <c r="W26" s="28">
        <v>42124</v>
      </c>
      <c r="X26" s="29">
        <v>42338</v>
      </c>
      <c r="Y26" s="54">
        <f t="shared" si="2"/>
        <v>0</v>
      </c>
      <c r="Z26" s="48">
        <v>1</v>
      </c>
      <c r="AA26" s="91" t="s">
        <v>379</v>
      </c>
      <c r="AB26" s="100" t="s">
        <v>21</v>
      </c>
      <c r="AC26" s="116" t="s">
        <v>862</v>
      </c>
      <c r="AD26" s="132" t="s">
        <v>853</v>
      </c>
      <c r="AF26" s="103" t="s">
        <v>571</v>
      </c>
      <c r="AH26" s="53" t="str">
        <f t="shared" si="0"/>
        <v>VIGENTE</v>
      </c>
    </row>
    <row r="27" spans="3:34" ht="56.25" customHeight="1" x14ac:dyDescent="0.2">
      <c r="C27" s="61">
        <v>21</v>
      </c>
      <c r="D27" s="5" t="s">
        <v>30</v>
      </c>
      <c r="E27" s="44">
        <v>2014</v>
      </c>
      <c r="F27" s="18" t="s">
        <v>23</v>
      </c>
      <c r="G27" s="12" t="s">
        <v>1250</v>
      </c>
      <c r="H27" s="24" t="s">
        <v>1251</v>
      </c>
      <c r="I27" s="12"/>
      <c r="J27" s="12" t="s">
        <v>1275</v>
      </c>
      <c r="K27" s="12" t="s">
        <v>1248</v>
      </c>
      <c r="L27" s="41" t="s">
        <v>618</v>
      </c>
      <c r="M27" s="13" t="s">
        <v>827</v>
      </c>
      <c r="N27" s="273" t="s">
        <v>539</v>
      </c>
      <c r="O27" s="28">
        <v>41971</v>
      </c>
      <c r="P27" s="25" t="s">
        <v>35</v>
      </c>
      <c r="Q27" s="49" t="s">
        <v>234</v>
      </c>
      <c r="R27" s="25" t="s">
        <v>552</v>
      </c>
      <c r="S27" s="25" t="s">
        <v>74</v>
      </c>
      <c r="T27" s="27" t="s">
        <v>166</v>
      </c>
      <c r="U27" s="24" t="s">
        <v>1315</v>
      </c>
      <c r="V27" s="25" t="s">
        <v>194</v>
      </c>
      <c r="W27" s="28">
        <v>42124</v>
      </c>
      <c r="X27" s="28">
        <v>42338</v>
      </c>
      <c r="Y27" s="54">
        <f t="shared" si="2"/>
        <v>0</v>
      </c>
      <c r="Z27" s="48">
        <v>1</v>
      </c>
      <c r="AA27" s="91" t="s">
        <v>379</v>
      </c>
      <c r="AB27" s="100" t="s">
        <v>21</v>
      </c>
      <c r="AC27" s="116" t="s">
        <v>863</v>
      </c>
      <c r="AD27" s="132" t="s">
        <v>853</v>
      </c>
      <c r="AF27" s="103" t="s">
        <v>571</v>
      </c>
      <c r="AH27" s="53" t="str">
        <f t="shared" si="0"/>
        <v>VIGENTE</v>
      </c>
    </row>
    <row r="28" spans="3:34" ht="90" customHeight="1" x14ac:dyDescent="0.2">
      <c r="C28" s="61">
        <v>22</v>
      </c>
      <c r="D28" s="5" t="s">
        <v>30</v>
      </c>
      <c r="E28" s="44">
        <v>2014</v>
      </c>
      <c r="F28" s="18" t="s">
        <v>23</v>
      </c>
      <c r="G28" s="12" t="s">
        <v>1250</v>
      </c>
      <c r="H28" s="24" t="s">
        <v>1251</v>
      </c>
      <c r="I28" s="12"/>
      <c r="J28" s="12" t="s">
        <v>1275</v>
      </c>
      <c r="K28" s="12" t="s">
        <v>1248</v>
      </c>
      <c r="L28" s="41" t="s">
        <v>618</v>
      </c>
      <c r="M28" s="13" t="s">
        <v>827</v>
      </c>
      <c r="N28" s="273" t="s">
        <v>539</v>
      </c>
      <c r="O28" s="28">
        <v>41971</v>
      </c>
      <c r="P28" s="25" t="s">
        <v>35</v>
      </c>
      <c r="Q28" s="49" t="s">
        <v>234</v>
      </c>
      <c r="R28" s="25" t="s">
        <v>553</v>
      </c>
      <c r="S28" s="25" t="s">
        <v>73</v>
      </c>
      <c r="T28" s="27" t="s">
        <v>166</v>
      </c>
      <c r="U28" s="24" t="s">
        <v>1315</v>
      </c>
      <c r="V28" s="25" t="s">
        <v>193</v>
      </c>
      <c r="W28" s="28">
        <v>42155</v>
      </c>
      <c r="X28" s="28">
        <v>42338</v>
      </c>
      <c r="Y28" s="54">
        <f t="shared" si="2"/>
        <v>0</v>
      </c>
      <c r="Z28" s="48">
        <v>1</v>
      </c>
      <c r="AA28" s="91" t="s">
        <v>379</v>
      </c>
      <c r="AB28" s="100" t="s">
        <v>21</v>
      </c>
      <c r="AC28" s="116" t="s">
        <v>864</v>
      </c>
      <c r="AD28" s="132" t="s">
        <v>853</v>
      </c>
      <c r="AF28" s="103" t="s">
        <v>571</v>
      </c>
      <c r="AH28" s="53" t="str">
        <f t="shared" si="0"/>
        <v>VIGENTE</v>
      </c>
    </row>
    <row r="29" spans="3:34" ht="67.5" customHeight="1" x14ac:dyDescent="0.2">
      <c r="C29" s="61">
        <v>23</v>
      </c>
      <c r="D29" s="5" t="s">
        <v>30</v>
      </c>
      <c r="E29" s="44">
        <v>2014</v>
      </c>
      <c r="F29" s="18" t="s">
        <v>23</v>
      </c>
      <c r="G29" s="12" t="s">
        <v>1250</v>
      </c>
      <c r="H29" s="24" t="s">
        <v>1251</v>
      </c>
      <c r="I29" s="12"/>
      <c r="J29" s="12" t="s">
        <v>1275</v>
      </c>
      <c r="K29" s="12" t="s">
        <v>1248</v>
      </c>
      <c r="L29" s="41" t="s">
        <v>618</v>
      </c>
      <c r="M29" s="13" t="s">
        <v>827</v>
      </c>
      <c r="N29" s="273" t="s">
        <v>539</v>
      </c>
      <c r="O29" s="28">
        <v>41971</v>
      </c>
      <c r="P29" s="25" t="s">
        <v>35</v>
      </c>
      <c r="Q29" s="49" t="s">
        <v>234</v>
      </c>
      <c r="R29" s="25" t="s">
        <v>75</v>
      </c>
      <c r="S29" s="25" t="s">
        <v>76</v>
      </c>
      <c r="T29" s="27" t="s">
        <v>166</v>
      </c>
      <c r="U29" s="24" t="s">
        <v>1314</v>
      </c>
      <c r="V29" s="25" t="s">
        <v>193</v>
      </c>
      <c r="W29" s="28">
        <v>42154</v>
      </c>
      <c r="X29" s="9">
        <v>42338</v>
      </c>
      <c r="Y29" s="54">
        <f t="shared" si="2"/>
        <v>0</v>
      </c>
      <c r="Z29" s="48">
        <v>1</v>
      </c>
      <c r="AA29" s="91" t="s">
        <v>379</v>
      </c>
      <c r="AB29" s="100" t="s">
        <v>21</v>
      </c>
      <c r="AC29" s="116" t="s">
        <v>865</v>
      </c>
      <c r="AD29" s="132" t="s">
        <v>853</v>
      </c>
      <c r="AF29" s="103" t="s">
        <v>571</v>
      </c>
      <c r="AH29" s="53" t="str">
        <f t="shared" si="0"/>
        <v>VIGENTE</v>
      </c>
    </row>
    <row r="30" spans="3:34" ht="97.5" customHeight="1" x14ac:dyDescent="0.25">
      <c r="C30" s="94">
        <v>24</v>
      </c>
      <c r="D30" s="5" t="s">
        <v>381</v>
      </c>
      <c r="E30" s="44">
        <v>2014</v>
      </c>
      <c r="F30" s="18" t="s">
        <v>23</v>
      </c>
      <c r="G30" s="12" t="s">
        <v>1250</v>
      </c>
      <c r="H30" s="24" t="s">
        <v>1251</v>
      </c>
      <c r="I30" s="12"/>
      <c r="J30" s="12" t="s">
        <v>1275</v>
      </c>
      <c r="K30" s="12" t="s">
        <v>1248</v>
      </c>
      <c r="L30" s="41" t="s">
        <v>618</v>
      </c>
      <c r="M30" s="13" t="s">
        <v>827</v>
      </c>
      <c r="N30" s="273" t="s">
        <v>539</v>
      </c>
      <c r="O30" s="28">
        <v>41971</v>
      </c>
      <c r="P30" s="25" t="s">
        <v>35</v>
      </c>
      <c r="Q30" s="49" t="s">
        <v>234</v>
      </c>
      <c r="R30" s="25" t="s">
        <v>566</v>
      </c>
      <c r="S30" s="25" t="s">
        <v>77</v>
      </c>
      <c r="T30" s="26" t="s">
        <v>166</v>
      </c>
      <c r="U30" s="24" t="s">
        <v>1314</v>
      </c>
      <c r="V30" s="25" t="s">
        <v>195</v>
      </c>
      <c r="W30" s="28">
        <v>42185</v>
      </c>
      <c r="X30" s="11">
        <f ca="1">+$X$1</f>
        <v>42787</v>
      </c>
      <c r="Y30" s="54">
        <f>IF(AA30="Reprogramado",0,X30-$X$1)</f>
        <v>0</v>
      </c>
      <c r="Z30" s="48">
        <v>0</v>
      </c>
      <c r="AA30" s="91" t="s">
        <v>380</v>
      </c>
      <c r="AB30" s="100" t="s">
        <v>380</v>
      </c>
      <c r="AC30" s="160"/>
      <c r="AD30" s="133" t="s">
        <v>854</v>
      </c>
      <c r="AF30" s="102"/>
      <c r="AH30" s="53" t="str">
        <f t="shared" si="0"/>
        <v>VIGENTE</v>
      </c>
    </row>
    <row r="31" spans="3:34" ht="217.5" customHeight="1" x14ac:dyDescent="0.25">
      <c r="C31" s="94">
        <v>25</v>
      </c>
      <c r="D31" s="5" t="s">
        <v>381</v>
      </c>
      <c r="E31" s="44">
        <v>2014</v>
      </c>
      <c r="F31" s="18" t="s">
        <v>23</v>
      </c>
      <c r="G31" s="12" t="s">
        <v>1250</v>
      </c>
      <c r="H31" s="24" t="s">
        <v>1251</v>
      </c>
      <c r="I31" s="12"/>
      <c r="J31" s="12" t="s">
        <v>1275</v>
      </c>
      <c r="K31" s="12" t="s">
        <v>1248</v>
      </c>
      <c r="L31" s="41" t="s">
        <v>618</v>
      </c>
      <c r="M31" s="13" t="s">
        <v>827</v>
      </c>
      <c r="N31" s="273" t="s">
        <v>539</v>
      </c>
      <c r="O31" s="28">
        <v>41971</v>
      </c>
      <c r="P31" s="25" t="s">
        <v>35</v>
      </c>
      <c r="Q31" s="49" t="s">
        <v>234</v>
      </c>
      <c r="R31" s="25" t="s">
        <v>567</v>
      </c>
      <c r="S31" s="25" t="s">
        <v>78</v>
      </c>
      <c r="T31" s="26" t="s">
        <v>166</v>
      </c>
      <c r="U31" s="24" t="s">
        <v>1315</v>
      </c>
      <c r="V31" s="25" t="s">
        <v>196</v>
      </c>
      <c r="W31" s="28">
        <v>42185</v>
      </c>
      <c r="X31" s="11">
        <f ca="1">+$X$1</f>
        <v>42787</v>
      </c>
      <c r="Y31" s="54">
        <f>IF(AA31="Reprogramado",0,X31-$X$1)</f>
        <v>0</v>
      </c>
      <c r="Z31" s="48">
        <v>0</v>
      </c>
      <c r="AA31" s="91" t="s">
        <v>380</v>
      </c>
      <c r="AB31" s="100" t="s">
        <v>380</v>
      </c>
      <c r="AC31" s="160"/>
      <c r="AD31" s="132" t="s">
        <v>855</v>
      </c>
      <c r="AF31" s="102"/>
      <c r="AH31" s="53" t="str">
        <f t="shared" si="0"/>
        <v>VIGENTE</v>
      </c>
    </row>
    <row r="32" spans="3:34" ht="56.25" customHeight="1" x14ac:dyDescent="0.2">
      <c r="C32" s="88">
        <v>26</v>
      </c>
      <c r="D32" s="5" t="s">
        <v>30</v>
      </c>
      <c r="E32" s="44">
        <v>2014</v>
      </c>
      <c r="F32" s="18" t="s">
        <v>23</v>
      </c>
      <c r="G32" s="12" t="s">
        <v>1250</v>
      </c>
      <c r="H32" s="24" t="s">
        <v>1251</v>
      </c>
      <c r="I32" s="12"/>
      <c r="J32" s="12" t="s">
        <v>1275</v>
      </c>
      <c r="K32" s="12" t="s">
        <v>1248</v>
      </c>
      <c r="L32" s="41" t="s">
        <v>618</v>
      </c>
      <c r="M32" s="13" t="s">
        <v>827</v>
      </c>
      <c r="N32" s="273" t="s">
        <v>539</v>
      </c>
      <c r="O32" s="28">
        <v>41971</v>
      </c>
      <c r="P32" s="25" t="s">
        <v>35</v>
      </c>
      <c r="Q32" s="49" t="s">
        <v>234</v>
      </c>
      <c r="R32" s="25" t="s">
        <v>79</v>
      </c>
      <c r="S32" s="25" t="s">
        <v>80</v>
      </c>
      <c r="T32" s="27" t="s">
        <v>166</v>
      </c>
      <c r="U32" s="24" t="s">
        <v>1315</v>
      </c>
      <c r="V32" s="25" t="s">
        <v>197</v>
      </c>
      <c r="W32" s="28">
        <v>42185</v>
      </c>
      <c r="X32" s="28">
        <v>42323</v>
      </c>
      <c r="Y32" s="54">
        <f>IF(AA32="Cumplida",0,X32-$X$1)</f>
        <v>0</v>
      </c>
      <c r="Z32" s="48">
        <v>1</v>
      </c>
      <c r="AA32" s="91" t="s">
        <v>379</v>
      </c>
      <c r="AB32" s="100" t="s">
        <v>21</v>
      </c>
      <c r="AC32" s="170" t="s">
        <v>652</v>
      </c>
      <c r="AD32" s="132" t="s">
        <v>858</v>
      </c>
      <c r="AF32" s="103" t="s">
        <v>571</v>
      </c>
      <c r="AH32" s="53" t="str">
        <f t="shared" si="0"/>
        <v>VIGENTE</v>
      </c>
    </row>
    <row r="33" spans="3:34" ht="180" customHeight="1" x14ac:dyDescent="0.25">
      <c r="C33" s="94">
        <v>27</v>
      </c>
      <c r="D33" s="5" t="s">
        <v>381</v>
      </c>
      <c r="E33" s="44">
        <v>2014</v>
      </c>
      <c r="F33" s="18" t="s">
        <v>23</v>
      </c>
      <c r="G33" s="12" t="s">
        <v>1250</v>
      </c>
      <c r="H33" s="24" t="s">
        <v>1251</v>
      </c>
      <c r="I33" s="12"/>
      <c r="J33" s="12" t="s">
        <v>1275</v>
      </c>
      <c r="K33" s="12" t="s">
        <v>1248</v>
      </c>
      <c r="L33" s="41" t="s">
        <v>618</v>
      </c>
      <c r="M33" s="13" t="s">
        <v>827</v>
      </c>
      <c r="N33" s="273" t="s">
        <v>539</v>
      </c>
      <c r="O33" s="28">
        <v>41971</v>
      </c>
      <c r="P33" s="25" t="s">
        <v>35</v>
      </c>
      <c r="Q33" s="49" t="s">
        <v>234</v>
      </c>
      <c r="R33" s="25" t="s">
        <v>81</v>
      </c>
      <c r="S33" s="25" t="s">
        <v>82</v>
      </c>
      <c r="T33" s="26" t="s">
        <v>166</v>
      </c>
      <c r="U33" s="24" t="s">
        <v>1314</v>
      </c>
      <c r="V33" s="25" t="s">
        <v>198</v>
      </c>
      <c r="W33" s="28">
        <v>42094</v>
      </c>
      <c r="X33" s="11">
        <f ca="1">+$X$1</f>
        <v>42787</v>
      </c>
      <c r="Y33" s="54">
        <f>IF(AA33="Reprogramado",0,X33-$X$1)</f>
        <v>0</v>
      </c>
      <c r="Z33" s="48">
        <v>0</v>
      </c>
      <c r="AA33" s="91" t="s">
        <v>380</v>
      </c>
      <c r="AB33" s="100" t="s">
        <v>380</v>
      </c>
      <c r="AC33" s="160"/>
      <c r="AD33" s="105" t="s">
        <v>577</v>
      </c>
      <c r="AF33" s="102"/>
      <c r="AH33" s="53" t="str">
        <f t="shared" si="0"/>
        <v>VIGENTE</v>
      </c>
    </row>
    <row r="34" spans="3:34" ht="67.5" customHeight="1" x14ac:dyDescent="0.2">
      <c r="C34" s="88">
        <v>28</v>
      </c>
      <c r="D34" s="5" t="s">
        <v>30</v>
      </c>
      <c r="E34" s="44">
        <v>2014</v>
      </c>
      <c r="F34" s="18" t="s">
        <v>23</v>
      </c>
      <c r="G34" s="12" t="s">
        <v>1250</v>
      </c>
      <c r="H34" s="24" t="s">
        <v>1251</v>
      </c>
      <c r="I34" s="12"/>
      <c r="J34" s="12" t="s">
        <v>1275</v>
      </c>
      <c r="K34" s="12" t="s">
        <v>1248</v>
      </c>
      <c r="L34" s="41" t="s">
        <v>618</v>
      </c>
      <c r="M34" s="13" t="s">
        <v>827</v>
      </c>
      <c r="N34" s="273" t="s">
        <v>539</v>
      </c>
      <c r="O34" s="28">
        <v>41971</v>
      </c>
      <c r="P34" s="25" t="s">
        <v>35</v>
      </c>
      <c r="Q34" s="49" t="s">
        <v>234</v>
      </c>
      <c r="R34" s="25" t="s">
        <v>423</v>
      </c>
      <c r="S34" s="25" t="s">
        <v>422</v>
      </c>
      <c r="T34" s="27" t="s">
        <v>166</v>
      </c>
      <c r="U34" s="24" t="s">
        <v>1314</v>
      </c>
      <c r="V34" s="25" t="s">
        <v>195</v>
      </c>
      <c r="W34" s="29">
        <v>42338</v>
      </c>
      <c r="X34" s="9">
        <v>42323</v>
      </c>
      <c r="Y34" s="54">
        <f>IF(AA34="Cumplida",0,X34-$X$1)</f>
        <v>0</v>
      </c>
      <c r="Z34" s="48">
        <v>1</v>
      </c>
      <c r="AA34" s="91" t="s">
        <v>379</v>
      </c>
      <c r="AB34" s="100" t="s">
        <v>21</v>
      </c>
      <c r="AC34" s="116" t="s">
        <v>653</v>
      </c>
      <c r="AD34" s="41"/>
      <c r="AF34" s="103" t="s">
        <v>571</v>
      </c>
      <c r="AH34" s="53" t="str">
        <f t="shared" si="0"/>
        <v>VIGENTE</v>
      </c>
    </row>
    <row r="35" spans="3:34" ht="67.5" customHeight="1" x14ac:dyDescent="0.2">
      <c r="C35" s="94">
        <v>29</v>
      </c>
      <c r="D35" s="5" t="s">
        <v>381</v>
      </c>
      <c r="E35" s="44">
        <v>2014</v>
      </c>
      <c r="F35" s="18" t="s">
        <v>23</v>
      </c>
      <c r="G35" s="12" t="s">
        <v>1250</v>
      </c>
      <c r="H35" s="24" t="s">
        <v>1251</v>
      </c>
      <c r="I35" s="12"/>
      <c r="J35" s="12" t="s">
        <v>1275</v>
      </c>
      <c r="K35" s="12" t="s">
        <v>1248</v>
      </c>
      <c r="L35" s="41" t="s">
        <v>618</v>
      </c>
      <c r="M35" s="13" t="s">
        <v>827</v>
      </c>
      <c r="N35" s="273" t="s">
        <v>539</v>
      </c>
      <c r="O35" s="28">
        <v>41971</v>
      </c>
      <c r="P35" s="25" t="s">
        <v>35</v>
      </c>
      <c r="Q35" s="49" t="s">
        <v>234</v>
      </c>
      <c r="R35" s="25" t="s">
        <v>83</v>
      </c>
      <c r="S35" s="25" t="s">
        <v>375</v>
      </c>
      <c r="T35" s="26" t="s">
        <v>167</v>
      </c>
      <c r="U35" s="24" t="s">
        <v>1314</v>
      </c>
      <c r="V35" s="25" t="s">
        <v>195</v>
      </c>
      <c r="W35" s="29">
        <v>42338</v>
      </c>
      <c r="X35" s="11">
        <f ca="1">+$X$1</f>
        <v>42787</v>
      </c>
      <c r="Y35" s="54">
        <f>IF(AA35="Reprogramado",0,X35-$X$1)</f>
        <v>0</v>
      </c>
      <c r="Z35" s="48">
        <v>0</v>
      </c>
      <c r="AA35" s="91" t="s">
        <v>380</v>
      </c>
      <c r="AB35" s="100" t="s">
        <v>380</v>
      </c>
      <c r="AC35" s="164"/>
      <c r="AD35" s="105" t="s">
        <v>578</v>
      </c>
      <c r="AF35" s="102"/>
      <c r="AH35" s="53" t="str">
        <f t="shared" si="0"/>
        <v>VIGENTE</v>
      </c>
    </row>
    <row r="36" spans="3:34" ht="67.5" customHeight="1" x14ac:dyDescent="0.2">
      <c r="C36" s="88">
        <v>30</v>
      </c>
      <c r="D36" s="5" t="s">
        <v>30</v>
      </c>
      <c r="E36" s="44">
        <v>2014</v>
      </c>
      <c r="F36" s="18" t="s">
        <v>23</v>
      </c>
      <c r="G36" s="12" t="s">
        <v>1250</v>
      </c>
      <c r="H36" s="24" t="s">
        <v>1251</v>
      </c>
      <c r="I36" s="12"/>
      <c r="J36" s="12" t="s">
        <v>1275</v>
      </c>
      <c r="K36" s="12" t="s">
        <v>1248</v>
      </c>
      <c r="L36" s="41" t="s">
        <v>618</v>
      </c>
      <c r="M36" s="13" t="s">
        <v>827</v>
      </c>
      <c r="N36" s="273" t="s">
        <v>539</v>
      </c>
      <c r="O36" s="28">
        <v>41971</v>
      </c>
      <c r="P36" s="25" t="s">
        <v>35</v>
      </c>
      <c r="Q36" s="49" t="s">
        <v>234</v>
      </c>
      <c r="R36" s="25" t="s">
        <v>424</v>
      </c>
      <c r="S36" s="25" t="s">
        <v>84</v>
      </c>
      <c r="T36" s="27" t="s">
        <v>166</v>
      </c>
      <c r="U36" s="24" t="s">
        <v>1314</v>
      </c>
      <c r="V36" s="25" t="s">
        <v>199</v>
      </c>
      <c r="W36" s="29">
        <v>42338</v>
      </c>
      <c r="X36" s="9">
        <v>42323</v>
      </c>
      <c r="Y36" s="54">
        <f>IF(AA36="Cumplida",0,X36-$X$1)</f>
        <v>0</v>
      </c>
      <c r="Z36" s="48">
        <v>1</v>
      </c>
      <c r="AA36" s="91" t="s">
        <v>379</v>
      </c>
      <c r="AB36" s="100" t="s">
        <v>21</v>
      </c>
      <c r="AC36" s="116" t="s">
        <v>654</v>
      </c>
      <c r="AD36" s="41"/>
      <c r="AF36" s="103" t="s">
        <v>571</v>
      </c>
      <c r="AH36" s="53" t="str">
        <f t="shared" si="0"/>
        <v>VIGENTE</v>
      </c>
    </row>
    <row r="37" spans="3:34" ht="45" customHeight="1" x14ac:dyDescent="0.2">
      <c r="C37" s="88">
        <v>31</v>
      </c>
      <c r="D37" s="5" t="s">
        <v>30</v>
      </c>
      <c r="E37" s="44">
        <v>2014</v>
      </c>
      <c r="F37" s="18" t="s">
        <v>23</v>
      </c>
      <c r="G37" s="12" t="s">
        <v>1250</v>
      </c>
      <c r="H37" s="24" t="s">
        <v>1251</v>
      </c>
      <c r="I37" s="12"/>
      <c r="J37" s="12" t="s">
        <v>1275</v>
      </c>
      <c r="K37" s="12" t="s">
        <v>1248</v>
      </c>
      <c r="L37" s="41" t="s">
        <v>618</v>
      </c>
      <c r="M37" s="13" t="s">
        <v>827</v>
      </c>
      <c r="N37" s="273" t="s">
        <v>539</v>
      </c>
      <c r="O37" s="28">
        <v>41971</v>
      </c>
      <c r="P37" s="25" t="s">
        <v>35</v>
      </c>
      <c r="Q37" s="49" t="s">
        <v>234</v>
      </c>
      <c r="R37" s="25" t="s">
        <v>425</v>
      </c>
      <c r="S37" s="25" t="s">
        <v>85</v>
      </c>
      <c r="T37" s="27" t="s">
        <v>166</v>
      </c>
      <c r="U37" s="24" t="s">
        <v>1314</v>
      </c>
      <c r="V37" s="25" t="s">
        <v>200</v>
      </c>
      <c r="W37" s="29">
        <v>42338</v>
      </c>
      <c r="X37" s="28">
        <v>42323</v>
      </c>
      <c r="Y37" s="54">
        <f>IF(AA37="Cumplida",0,X37-$X$1)</f>
        <v>0</v>
      </c>
      <c r="Z37" s="48">
        <v>1</v>
      </c>
      <c r="AA37" s="91" t="s">
        <v>379</v>
      </c>
      <c r="AB37" s="100" t="s">
        <v>21</v>
      </c>
      <c r="AC37" s="116" t="s">
        <v>655</v>
      </c>
      <c r="AD37" s="41"/>
      <c r="AF37" s="103" t="s">
        <v>571</v>
      </c>
      <c r="AH37" s="53" t="str">
        <f t="shared" si="0"/>
        <v>VIGENTE</v>
      </c>
    </row>
    <row r="38" spans="3:34" ht="67.5" customHeight="1" x14ac:dyDescent="0.2">
      <c r="C38" s="88">
        <v>32</v>
      </c>
      <c r="D38" s="5" t="s">
        <v>30</v>
      </c>
      <c r="E38" s="44">
        <v>2014</v>
      </c>
      <c r="F38" s="12" t="s">
        <v>23</v>
      </c>
      <c r="G38" s="12" t="s">
        <v>1250</v>
      </c>
      <c r="H38" s="24" t="s">
        <v>1251</v>
      </c>
      <c r="I38" s="12"/>
      <c r="J38" s="12" t="s">
        <v>1275</v>
      </c>
      <c r="K38" s="12" t="s">
        <v>1248</v>
      </c>
      <c r="L38" s="41" t="s">
        <v>618</v>
      </c>
      <c r="M38" s="13" t="s">
        <v>827</v>
      </c>
      <c r="N38" s="273" t="s">
        <v>539</v>
      </c>
      <c r="O38" s="28">
        <v>41971</v>
      </c>
      <c r="P38" s="25" t="s">
        <v>35</v>
      </c>
      <c r="Q38" s="49" t="s">
        <v>234</v>
      </c>
      <c r="R38" s="25" t="s">
        <v>86</v>
      </c>
      <c r="S38" s="25" t="s">
        <v>554</v>
      </c>
      <c r="T38" s="27" t="s">
        <v>166</v>
      </c>
      <c r="U38" s="24" t="s">
        <v>1314</v>
      </c>
      <c r="V38" s="25" t="s">
        <v>195</v>
      </c>
      <c r="W38" s="29">
        <v>42338</v>
      </c>
      <c r="X38" s="29">
        <v>42323</v>
      </c>
      <c r="Y38" s="54">
        <f>IF(AA38="Cumplida",0,X38-$X$1)</f>
        <v>0</v>
      </c>
      <c r="Z38" s="48">
        <v>1</v>
      </c>
      <c r="AA38" s="91" t="s">
        <v>379</v>
      </c>
      <c r="AB38" s="100" t="s">
        <v>21</v>
      </c>
      <c r="AC38" s="116" t="s">
        <v>656</v>
      </c>
      <c r="AD38" s="41"/>
      <c r="AF38" s="103" t="s">
        <v>571</v>
      </c>
      <c r="AH38" s="53" t="str">
        <f t="shared" si="0"/>
        <v>VIGENTE</v>
      </c>
    </row>
    <row r="39" spans="3:34" ht="67.5" customHeight="1" x14ac:dyDescent="0.2">
      <c r="C39" s="88">
        <v>33</v>
      </c>
      <c r="D39" s="5" t="s">
        <v>30</v>
      </c>
      <c r="E39" s="44">
        <v>2014</v>
      </c>
      <c r="F39" s="12" t="s">
        <v>23</v>
      </c>
      <c r="G39" s="12" t="s">
        <v>1250</v>
      </c>
      <c r="H39" s="24" t="s">
        <v>1251</v>
      </c>
      <c r="I39" s="12"/>
      <c r="J39" s="12" t="s">
        <v>1275</v>
      </c>
      <c r="K39" s="12" t="s">
        <v>1248</v>
      </c>
      <c r="L39" s="41" t="s">
        <v>618</v>
      </c>
      <c r="M39" s="13" t="s">
        <v>827</v>
      </c>
      <c r="N39" s="273" t="s">
        <v>539</v>
      </c>
      <c r="O39" s="28">
        <v>41971</v>
      </c>
      <c r="P39" s="25" t="s">
        <v>35</v>
      </c>
      <c r="Q39" s="49" t="s">
        <v>234</v>
      </c>
      <c r="R39" s="25" t="s">
        <v>426</v>
      </c>
      <c r="S39" s="25" t="s">
        <v>554</v>
      </c>
      <c r="T39" s="27" t="s">
        <v>166</v>
      </c>
      <c r="U39" s="24" t="s">
        <v>1314</v>
      </c>
      <c r="V39" s="25" t="s">
        <v>195</v>
      </c>
      <c r="W39" s="29">
        <v>42338</v>
      </c>
      <c r="X39" s="29">
        <v>42323</v>
      </c>
      <c r="Y39" s="54">
        <f>IF(AA39="Cumplida",0,X39-$X$1)</f>
        <v>0</v>
      </c>
      <c r="Z39" s="48">
        <v>1</v>
      </c>
      <c r="AA39" s="91" t="s">
        <v>379</v>
      </c>
      <c r="AB39" s="100" t="s">
        <v>21</v>
      </c>
      <c r="AC39" s="116" t="s">
        <v>657</v>
      </c>
      <c r="AD39" s="41"/>
      <c r="AF39" s="103" t="s">
        <v>571</v>
      </c>
      <c r="AH39" s="53" t="str">
        <f t="shared" si="0"/>
        <v>VIGENTE</v>
      </c>
    </row>
    <row r="40" spans="3:34" ht="45" customHeight="1" x14ac:dyDescent="0.2">
      <c r="C40" s="88">
        <v>34</v>
      </c>
      <c r="D40" s="5" t="s">
        <v>30</v>
      </c>
      <c r="E40" s="44">
        <v>2014</v>
      </c>
      <c r="F40" s="12" t="s">
        <v>23</v>
      </c>
      <c r="G40" s="12" t="s">
        <v>1250</v>
      </c>
      <c r="H40" s="24" t="s">
        <v>1251</v>
      </c>
      <c r="I40" s="12"/>
      <c r="J40" s="12" t="s">
        <v>1275</v>
      </c>
      <c r="K40" s="12" t="s">
        <v>1248</v>
      </c>
      <c r="L40" s="41" t="s">
        <v>618</v>
      </c>
      <c r="M40" s="13" t="s">
        <v>827</v>
      </c>
      <c r="N40" s="273" t="s">
        <v>539</v>
      </c>
      <c r="O40" s="28">
        <v>41971</v>
      </c>
      <c r="P40" s="25" t="s">
        <v>35</v>
      </c>
      <c r="Q40" s="49" t="s">
        <v>234</v>
      </c>
      <c r="R40" s="25" t="s">
        <v>87</v>
      </c>
      <c r="S40" s="25" t="s">
        <v>85</v>
      </c>
      <c r="T40" s="27" t="s">
        <v>166</v>
      </c>
      <c r="U40" s="24" t="s">
        <v>1314</v>
      </c>
      <c r="V40" s="25" t="s">
        <v>200</v>
      </c>
      <c r="W40" s="29">
        <v>42338</v>
      </c>
      <c r="X40" s="29">
        <v>42323</v>
      </c>
      <c r="Y40" s="54">
        <f>IF(AA40="Cumplida",0,X40-$X$1)</f>
        <v>0</v>
      </c>
      <c r="Z40" s="48">
        <v>1</v>
      </c>
      <c r="AA40" s="91" t="s">
        <v>379</v>
      </c>
      <c r="AB40" s="100" t="s">
        <v>21</v>
      </c>
      <c r="AC40" s="163" t="s">
        <v>658</v>
      </c>
      <c r="AD40" s="41"/>
      <c r="AF40" s="103" t="s">
        <v>571</v>
      </c>
      <c r="AH40" s="53" t="str">
        <f t="shared" si="0"/>
        <v>VIGENTE</v>
      </c>
    </row>
    <row r="41" spans="3:34" ht="99.75" customHeight="1" x14ac:dyDescent="0.2">
      <c r="C41" s="88">
        <v>35</v>
      </c>
      <c r="D41" s="5" t="s">
        <v>30</v>
      </c>
      <c r="E41" s="44">
        <v>2014</v>
      </c>
      <c r="F41" s="12" t="s">
        <v>23</v>
      </c>
      <c r="G41" s="12" t="s">
        <v>1250</v>
      </c>
      <c r="H41" s="24" t="s">
        <v>1251</v>
      </c>
      <c r="I41" s="12"/>
      <c r="J41" s="12" t="s">
        <v>1275</v>
      </c>
      <c r="K41" s="12" t="s">
        <v>1248</v>
      </c>
      <c r="L41" s="41" t="s">
        <v>618</v>
      </c>
      <c r="M41" s="13" t="s">
        <v>827</v>
      </c>
      <c r="N41" s="273" t="s">
        <v>540</v>
      </c>
      <c r="O41" s="28">
        <v>41977</v>
      </c>
      <c r="P41" s="25" t="s">
        <v>36</v>
      </c>
      <c r="Q41" s="49" t="s">
        <v>234</v>
      </c>
      <c r="R41" s="25" t="s">
        <v>88</v>
      </c>
      <c r="S41" s="25" t="s">
        <v>89</v>
      </c>
      <c r="T41" s="27" t="s">
        <v>168</v>
      </c>
      <c r="U41" s="24" t="s">
        <v>1315</v>
      </c>
      <c r="V41" s="25" t="s">
        <v>201</v>
      </c>
      <c r="W41" s="29">
        <v>42094</v>
      </c>
      <c r="X41" s="29">
        <v>42824</v>
      </c>
      <c r="Y41" s="54">
        <f ca="1">IF(AA41="No Cumplida",0,X41-$X$1)</f>
        <v>37</v>
      </c>
      <c r="Z41" s="48">
        <v>0.5</v>
      </c>
      <c r="AA41" s="91" t="s">
        <v>378</v>
      </c>
      <c r="AB41" s="100" t="s">
        <v>477</v>
      </c>
      <c r="AC41" s="116" t="s">
        <v>1175</v>
      </c>
      <c r="AD41" s="41" t="s">
        <v>1223</v>
      </c>
      <c r="AF41" s="103" t="s">
        <v>571</v>
      </c>
      <c r="AH41" s="53" t="str">
        <f t="shared" ca="1" si="0"/>
        <v>VIGENTE</v>
      </c>
    </row>
    <row r="42" spans="3:34" ht="90" customHeight="1" x14ac:dyDescent="0.2">
      <c r="C42" s="88">
        <v>36</v>
      </c>
      <c r="D42" s="5" t="s">
        <v>30</v>
      </c>
      <c r="E42" s="44">
        <v>2014</v>
      </c>
      <c r="F42" s="12" t="s">
        <v>23</v>
      </c>
      <c r="G42" s="12" t="s">
        <v>1250</v>
      </c>
      <c r="H42" s="24" t="s">
        <v>1251</v>
      </c>
      <c r="I42" s="12"/>
      <c r="J42" s="12" t="s">
        <v>1275</v>
      </c>
      <c r="K42" s="12" t="s">
        <v>1248</v>
      </c>
      <c r="L42" s="41" t="s">
        <v>618</v>
      </c>
      <c r="M42" s="13" t="s">
        <v>827</v>
      </c>
      <c r="N42" s="273" t="s">
        <v>540</v>
      </c>
      <c r="O42" s="28">
        <v>41977</v>
      </c>
      <c r="P42" s="25" t="s">
        <v>36</v>
      </c>
      <c r="Q42" s="49" t="s">
        <v>234</v>
      </c>
      <c r="R42" s="25" t="s">
        <v>90</v>
      </c>
      <c r="S42" s="25" t="s">
        <v>91</v>
      </c>
      <c r="T42" s="27" t="s">
        <v>168</v>
      </c>
      <c r="U42" s="24" t="s">
        <v>1314</v>
      </c>
      <c r="V42" s="25" t="s">
        <v>202</v>
      </c>
      <c r="W42" s="29">
        <v>42063</v>
      </c>
      <c r="X42" s="29">
        <v>42368</v>
      </c>
      <c r="Y42" s="54">
        <f>IF(AA42="Cumplida",0,X42-$X$1)</f>
        <v>0</v>
      </c>
      <c r="Z42" s="48">
        <v>1</v>
      </c>
      <c r="AA42" s="91" t="s">
        <v>379</v>
      </c>
      <c r="AB42" s="100" t="s">
        <v>21</v>
      </c>
      <c r="AC42" s="166" t="s">
        <v>659</v>
      </c>
      <c r="AD42" s="41"/>
      <c r="AF42" s="103" t="s">
        <v>571</v>
      </c>
      <c r="AH42" s="53" t="str">
        <f t="shared" si="0"/>
        <v>VIGENTE</v>
      </c>
    </row>
    <row r="43" spans="3:34" ht="135" customHeight="1" x14ac:dyDescent="0.25">
      <c r="C43" s="94">
        <v>37</v>
      </c>
      <c r="D43" s="5" t="s">
        <v>381</v>
      </c>
      <c r="E43" s="44">
        <v>2014</v>
      </c>
      <c r="F43" s="12" t="s">
        <v>23</v>
      </c>
      <c r="G43" s="12" t="s">
        <v>1250</v>
      </c>
      <c r="H43" s="24" t="s">
        <v>1251</v>
      </c>
      <c r="I43" s="12"/>
      <c r="J43" s="12" t="s">
        <v>1275</v>
      </c>
      <c r="K43" s="12" t="s">
        <v>1248</v>
      </c>
      <c r="L43" s="41" t="s">
        <v>618</v>
      </c>
      <c r="M43" s="13" t="s">
        <v>827</v>
      </c>
      <c r="N43" s="273" t="s">
        <v>540</v>
      </c>
      <c r="O43" s="28">
        <v>41977</v>
      </c>
      <c r="P43" s="25" t="s">
        <v>36</v>
      </c>
      <c r="Q43" s="49" t="s">
        <v>234</v>
      </c>
      <c r="R43" s="25" t="s">
        <v>92</v>
      </c>
      <c r="S43" s="25" t="s">
        <v>93</v>
      </c>
      <c r="T43" s="26" t="s">
        <v>168</v>
      </c>
      <c r="U43" s="24" t="s">
        <v>1315</v>
      </c>
      <c r="V43" s="25" t="s">
        <v>203</v>
      </c>
      <c r="W43" s="29">
        <v>42063</v>
      </c>
      <c r="X43" s="11">
        <f t="shared" ref="X43:X48" ca="1" si="3">+$X$1</f>
        <v>42787</v>
      </c>
      <c r="Y43" s="54">
        <f t="shared" ref="Y43:Y48" si="4">IF(AA43="Reprogramado",0,X43-$X$1)</f>
        <v>0</v>
      </c>
      <c r="Z43" s="48">
        <v>0</v>
      </c>
      <c r="AA43" s="91" t="s">
        <v>380</v>
      </c>
      <c r="AB43" s="100" t="s">
        <v>380</v>
      </c>
      <c r="AC43" s="161"/>
      <c r="AD43" s="41" t="s">
        <v>660</v>
      </c>
      <c r="AF43" s="102"/>
      <c r="AH43" s="53" t="str">
        <f t="shared" si="0"/>
        <v>VIGENTE</v>
      </c>
    </row>
    <row r="44" spans="3:34" ht="135" customHeight="1" x14ac:dyDescent="0.25">
      <c r="C44" s="94">
        <v>38</v>
      </c>
      <c r="D44" s="5" t="s">
        <v>381</v>
      </c>
      <c r="E44" s="44">
        <v>2014</v>
      </c>
      <c r="F44" s="12" t="s">
        <v>23</v>
      </c>
      <c r="G44" s="12" t="s">
        <v>1250</v>
      </c>
      <c r="H44" s="24" t="s">
        <v>1251</v>
      </c>
      <c r="I44" s="12"/>
      <c r="J44" s="12" t="s">
        <v>1275</v>
      </c>
      <c r="K44" s="12" t="s">
        <v>1248</v>
      </c>
      <c r="L44" s="41" t="s">
        <v>618</v>
      </c>
      <c r="M44" s="13" t="s">
        <v>827</v>
      </c>
      <c r="N44" s="273" t="s">
        <v>540</v>
      </c>
      <c r="O44" s="28">
        <v>41977</v>
      </c>
      <c r="P44" s="25" t="s">
        <v>36</v>
      </c>
      <c r="Q44" s="49" t="s">
        <v>234</v>
      </c>
      <c r="R44" s="25" t="s">
        <v>94</v>
      </c>
      <c r="S44" s="25" t="s">
        <v>95</v>
      </c>
      <c r="T44" s="26" t="s">
        <v>168</v>
      </c>
      <c r="U44" s="24" t="s">
        <v>1315</v>
      </c>
      <c r="V44" s="25" t="s">
        <v>203</v>
      </c>
      <c r="W44" s="29">
        <v>42063</v>
      </c>
      <c r="X44" s="11">
        <f t="shared" ca="1" si="3"/>
        <v>42787</v>
      </c>
      <c r="Y44" s="54">
        <f t="shared" si="4"/>
        <v>0</v>
      </c>
      <c r="Z44" s="48">
        <v>0</v>
      </c>
      <c r="AA44" s="91" t="s">
        <v>380</v>
      </c>
      <c r="AB44" s="100" t="s">
        <v>380</v>
      </c>
      <c r="AC44" s="161"/>
      <c r="AD44" s="41" t="s">
        <v>579</v>
      </c>
      <c r="AF44" s="102"/>
      <c r="AH44" s="53" t="str">
        <f t="shared" si="0"/>
        <v>VIGENTE</v>
      </c>
    </row>
    <row r="45" spans="3:34" ht="135" customHeight="1" x14ac:dyDescent="0.25">
      <c r="C45" s="94">
        <v>39</v>
      </c>
      <c r="D45" s="5" t="s">
        <v>381</v>
      </c>
      <c r="E45" s="44">
        <v>2014</v>
      </c>
      <c r="F45" s="12" t="s">
        <v>23</v>
      </c>
      <c r="G45" s="12" t="s">
        <v>1250</v>
      </c>
      <c r="H45" s="24" t="s">
        <v>1251</v>
      </c>
      <c r="I45" s="12"/>
      <c r="J45" s="12" t="s">
        <v>1275</v>
      </c>
      <c r="K45" s="12" t="s">
        <v>1248</v>
      </c>
      <c r="L45" s="41" t="s">
        <v>618</v>
      </c>
      <c r="M45" s="13" t="s">
        <v>827</v>
      </c>
      <c r="N45" s="273" t="s">
        <v>540</v>
      </c>
      <c r="O45" s="28">
        <v>41977</v>
      </c>
      <c r="P45" s="25" t="s">
        <v>36</v>
      </c>
      <c r="Q45" s="49" t="s">
        <v>234</v>
      </c>
      <c r="R45" s="25" t="s">
        <v>96</v>
      </c>
      <c r="S45" s="25" t="s">
        <v>97</v>
      </c>
      <c r="T45" s="26" t="s">
        <v>168</v>
      </c>
      <c r="U45" s="24" t="s">
        <v>1315</v>
      </c>
      <c r="V45" s="25" t="s">
        <v>203</v>
      </c>
      <c r="W45" s="29">
        <v>42063</v>
      </c>
      <c r="X45" s="11">
        <f t="shared" ca="1" si="3"/>
        <v>42787</v>
      </c>
      <c r="Y45" s="54">
        <f t="shared" si="4"/>
        <v>0</v>
      </c>
      <c r="Z45" s="48">
        <v>0</v>
      </c>
      <c r="AA45" s="91" t="s">
        <v>380</v>
      </c>
      <c r="AB45" s="100" t="s">
        <v>380</v>
      </c>
      <c r="AC45" s="161"/>
      <c r="AD45" s="41" t="s">
        <v>580</v>
      </c>
      <c r="AF45" s="102"/>
      <c r="AH45" s="53" t="str">
        <f t="shared" si="0"/>
        <v>VIGENTE</v>
      </c>
    </row>
    <row r="46" spans="3:34" ht="135" customHeight="1" x14ac:dyDescent="0.25">
      <c r="C46" s="94">
        <v>40</v>
      </c>
      <c r="D46" s="5" t="s">
        <v>381</v>
      </c>
      <c r="E46" s="44">
        <v>2014</v>
      </c>
      <c r="F46" s="12" t="s">
        <v>23</v>
      </c>
      <c r="G46" s="12" t="s">
        <v>1250</v>
      </c>
      <c r="H46" s="24" t="s">
        <v>1251</v>
      </c>
      <c r="I46" s="12"/>
      <c r="J46" s="12" t="s">
        <v>1275</v>
      </c>
      <c r="K46" s="12" t="s">
        <v>1248</v>
      </c>
      <c r="L46" s="41" t="s">
        <v>618</v>
      </c>
      <c r="M46" s="13" t="s">
        <v>827</v>
      </c>
      <c r="N46" s="273" t="s">
        <v>540</v>
      </c>
      <c r="O46" s="28">
        <v>41977</v>
      </c>
      <c r="P46" s="25" t="s">
        <v>36</v>
      </c>
      <c r="Q46" s="49" t="s">
        <v>234</v>
      </c>
      <c r="R46" s="25" t="s">
        <v>98</v>
      </c>
      <c r="S46" s="25" t="s">
        <v>99</v>
      </c>
      <c r="T46" s="26" t="s">
        <v>168</v>
      </c>
      <c r="U46" s="24" t="s">
        <v>1315</v>
      </c>
      <c r="V46" s="25" t="s">
        <v>203</v>
      </c>
      <c r="W46" s="29">
        <v>42063</v>
      </c>
      <c r="X46" s="11">
        <f t="shared" ca="1" si="3"/>
        <v>42787</v>
      </c>
      <c r="Y46" s="54">
        <f t="shared" si="4"/>
        <v>0</v>
      </c>
      <c r="Z46" s="48">
        <v>0</v>
      </c>
      <c r="AA46" s="91" t="s">
        <v>380</v>
      </c>
      <c r="AB46" s="100" t="s">
        <v>380</v>
      </c>
      <c r="AC46" s="161"/>
      <c r="AD46" s="41" t="s">
        <v>581</v>
      </c>
      <c r="AF46" s="102"/>
      <c r="AH46" s="53" t="str">
        <f t="shared" si="0"/>
        <v>VIGENTE</v>
      </c>
    </row>
    <row r="47" spans="3:34" ht="135" customHeight="1" x14ac:dyDescent="0.25">
      <c r="C47" s="94">
        <v>41</v>
      </c>
      <c r="D47" s="5" t="s">
        <v>381</v>
      </c>
      <c r="E47" s="44">
        <v>2014</v>
      </c>
      <c r="F47" s="12" t="s">
        <v>23</v>
      </c>
      <c r="G47" s="12" t="s">
        <v>1250</v>
      </c>
      <c r="H47" s="24" t="s">
        <v>1251</v>
      </c>
      <c r="I47" s="12"/>
      <c r="J47" s="12" t="s">
        <v>1275</v>
      </c>
      <c r="K47" s="12" t="s">
        <v>1248</v>
      </c>
      <c r="L47" s="41" t="s">
        <v>618</v>
      </c>
      <c r="M47" s="13" t="s">
        <v>827</v>
      </c>
      <c r="N47" s="273" t="s">
        <v>540</v>
      </c>
      <c r="O47" s="30">
        <v>41977</v>
      </c>
      <c r="P47" s="25" t="s">
        <v>36</v>
      </c>
      <c r="Q47" s="49" t="s">
        <v>234</v>
      </c>
      <c r="R47" s="25" t="s">
        <v>100</v>
      </c>
      <c r="S47" s="25" t="s">
        <v>101</v>
      </c>
      <c r="T47" s="26" t="s">
        <v>168</v>
      </c>
      <c r="U47" s="24" t="s">
        <v>1315</v>
      </c>
      <c r="V47" s="25" t="s">
        <v>203</v>
      </c>
      <c r="W47" s="29">
        <v>42063</v>
      </c>
      <c r="X47" s="11">
        <f t="shared" ca="1" si="3"/>
        <v>42787</v>
      </c>
      <c r="Y47" s="54">
        <f t="shared" si="4"/>
        <v>0</v>
      </c>
      <c r="Z47" s="48">
        <v>0</v>
      </c>
      <c r="AA47" s="91" t="s">
        <v>380</v>
      </c>
      <c r="AB47" s="100" t="s">
        <v>380</v>
      </c>
      <c r="AC47" s="161"/>
      <c r="AD47" s="41" t="s">
        <v>582</v>
      </c>
      <c r="AF47" s="102"/>
      <c r="AH47" s="53" t="str">
        <f t="shared" si="0"/>
        <v>VIGENTE</v>
      </c>
    </row>
    <row r="48" spans="3:34" ht="120" customHeight="1" x14ac:dyDescent="0.25">
      <c r="C48" s="94">
        <v>42</v>
      </c>
      <c r="D48" s="5" t="s">
        <v>381</v>
      </c>
      <c r="E48" s="44">
        <v>2014</v>
      </c>
      <c r="F48" s="12" t="s">
        <v>23</v>
      </c>
      <c r="G48" s="12" t="s">
        <v>1250</v>
      </c>
      <c r="H48" s="24" t="s">
        <v>1251</v>
      </c>
      <c r="I48" s="12"/>
      <c r="J48" s="12" t="s">
        <v>1275</v>
      </c>
      <c r="K48" s="12" t="s">
        <v>1248</v>
      </c>
      <c r="L48" s="41" t="s">
        <v>618</v>
      </c>
      <c r="M48" s="13" t="s">
        <v>827</v>
      </c>
      <c r="N48" s="273" t="s">
        <v>540</v>
      </c>
      <c r="O48" s="30">
        <v>41977</v>
      </c>
      <c r="P48" s="25" t="s">
        <v>36</v>
      </c>
      <c r="Q48" s="49" t="s">
        <v>234</v>
      </c>
      <c r="R48" s="25" t="s">
        <v>102</v>
      </c>
      <c r="S48" s="25" t="s">
        <v>103</v>
      </c>
      <c r="T48" s="26" t="s">
        <v>168</v>
      </c>
      <c r="U48" s="24" t="s">
        <v>1314</v>
      </c>
      <c r="V48" s="25" t="s">
        <v>204</v>
      </c>
      <c r="W48" s="29">
        <v>42063</v>
      </c>
      <c r="X48" s="11">
        <f t="shared" ca="1" si="3"/>
        <v>42787</v>
      </c>
      <c r="Y48" s="54">
        <f t="shared" si="4"/>
        <v>0</v>
      </c>
      <c r="Z48" s="48">
        <v>0</v>
      </c>
      <c r="AA48" s="91" t="s">
        <v>380</v>
      </c>
      <c r="AB48" s="100" t="s">
        <v>380</v>
      </c>
      <c r="AC48" s="161"/>
      <c r="AD48" s="41" t="s">
        <v>583</v>
      </c>
      <c r="AF48" s="102"/>
      <c r="AH48" s="53" t="str">
        <f t="shared" si="0"/>
        <v>VIGENTE</v>
      </c>
    </row>
    <row r="49" spans="3:34" ht="90" customHeight="1" x14ac:dyDescent="0.2">
      <c r="C49" s="88">
        <v>43</v>
      </c>
      <c r="D49" s="5" t="s">
        <v>30</v>
      </c>
      <c r="E49" s="44">
        <v>2014</v>
      </c>
      <c r="F49" s="12" t="s">
        <v>23</v>
      </c>
      <c r="G49" s="12" t="s">
        <v>1250</v>
      </c>
      <c r="H49" s="24" t="s">
        <v>1251</v>
      </c>
      <c r="I49" s="12"/>
      <c r="J49" s="12" t="s">
        <v>1275</v>
      </c>
      <c r="K49" s="12" t="s">
        <v>1248</v>
      </c>
      <c r="L49" s="41" t="s">
        <v>618</v>
      </c>
      <c r="M49" s="13" t="s">
        <v>827</v>
      </c>
      <c r="N49" s="273" t="s">
        <v>540</v>
      </c>
      <c r="O49" s="30">
        <v>41977</v>
      </c>
      <c r="P49" s="25" t="s">
        <v>36</v>
      </c>
      <c r="Q49" s="49" t="s">
        <v>234</v>
      </c>
      <c r="R49" s="25" t="s">
        <v>104</v>
      </c>
      <c r="S49" s="25" t="s">
        <v>105</v>
      </c>
      <c r="T49" s="27" t="s">
        <v>168</v>
      </c>
      <c r="U49" s="24" t="s">
        <v>1314</v>
      </c>
      <c r="V49" s="25" t="s">
        <v>205</v>
      </c>
      <c r="W49" s="29">
        <v>42063</v>
      </c>
      <c r="X49" s="29">
        <v>42368</v>
      </c>
      <c r="Y49" s="54">
        <f>IF(AA49="Cumplida",0,X49-$X$1)</f>
        <v>0</v>
      </c>
      <c r="Z49" s="48">
        <v>1</v>
      </c>
      <c r="AA49" s="91" t="s">
        <v>379</v>
      </c>
      <c r="AB49" s="100" t="s">
        <v>21</v>
      </c>
      <c r="AC49" s="116" t="s">
        <v>661</v>
      </c>
      <c r="AD49" s="41"/>
      <c r="AF49" s="103" t="s">
        <v>571</v>
      </c>
      <c r="AH49" s="53" t="str">
        <f t="shared" si="0"/>
        <v>VIGENTE</v>
      </c>
    </row>
    <row r="50" spans="3:34" ht="101.25" customHeight="1" x14ac:dyDescent="0.25">
      <c r="C50" s="94">
        <v>44</v>
      </c>
      <c r="D50" s="5" t="s">
        <v>381</v>
      </c>
      <c r="E50" s="44">
        <v>2014</v>
      </c>
      <c r="F50" s="12" t="s">
        <v>23</v>
      </c>
      <c r="G50" s="12" t="s">
        <v>1250</v>
      </c>
      <c r="H50" s="24" t="s">
        <v>1251</v>
      </c>
      <c r="I50" s="12"/>
      <c r="J50" s="12" t="s">
        <v>1275</v>
      </c>
      <c r="K50" s="12" t="s">
        <v>1248</v>
      </c>
      <c r="L50" s="41" t="s">
        <v>618</v>
      </c>
      <c r="M50" s="13" t="s">
        <v>827</v>
      </c>
      <c r="N50" s="273" t="s">
        <v>540</v>
      </c>
      <c r="O50" s="30">
        <v>41977</v>
      </c>
      <c r="P50" s="25" t="s">
        <v>36</v>
      </c>
      <c r="Q50" s="49" t="s">
        <v>234</v>
      </c>
      <c r="R50" s="25" t="s">
        <v>106</v>
      </c>
      <c r="S50" s="25" t="s">
        <v>107</v>
      </c>
      <c r="T50" s="26" t="s">
        <v>168</v>
      </c>
      <c r="U50" s="284"/>
      <c r="V50" s="25" t="s">
        <v>206</v>
      </c>
      <c r="W50" s="29">
        <v>42338</v>
      </c>
      <c r="X50" s="11">
        <f t="shared" ref="X50:X56" ca="1" si="5">+$X$1</f>
        <v>42787</v>
      </c>
      <c r="Y50" s="54">
        <f t="shared" ref="Y50:Y56" si="6">IF(AA50="Reprogramado",0,X50-$X$1)</f>
        <v>0</v>
      </c>
      <c r="Z50" s="48">
        <v>0</v>
      </c>
      <c r="AA50" s="91" t="s">
        <v>380</v>
      </c>
      <c r="AB50" s="100" t="s">
        <v>380</v>
      </c>
      <c r="AC50" s="161"/>
      <c r="AD50" s="41" t="s">
        <v>584</v>
      </c>
      <c r="AF50" s="102"/>
      <c r="AH50" s="53" t="str">
        <f t="shared" si="0"/>
        <v>VIGENTE</v>
      </c>
    </row>
    <row r="51" spans="3:34" ht="101.25" customHeight="1" x14ac:dyDescent="0.25">
      <c r="C51" s="94">
        <v>45</v>
      </c>
      <c r="D51" s="5" t="s">
        <v>381</v>
      </c>
      <c r="E51" s="44">
        <v>2014</v>
      </c>
      <c r="F51" s="12" t="s">
        <v>23</v>
      </c>
      <c r="G51" s="12" t="s">
        <v>1250</v>
      </c>
      <c r="H51" s="24" t="s">
        <v>1251</v>
      </c>
      <c r="I51" s="12"/>
      <c r="J51" s="12" t="s">
        <v>1275</v>
      </c>
      <c r="K51" s="12" t="s">
        <v>1248</v>
      </c>
      <c r="L51" s="41" t="s">
        <v>618</v>
      </c>
      <c r="M51" s="13" t="s">
        <v>827</v>
      </c>
      <c r="N51" s="273" t="s">
        <v>540</v>
      </c>
      <c r="O51" s="30">
        <v>41977</v>
      </c>
      <c r="P51" s="25" t="s">
        <v>36</v>
      </c>
      <c r="Q51" s="49" t="s">
        <v>234</v>
      </c>
      <c r="R51" s="25" t="s">
        <v>108</v>
      </c>
      <c r="S51" s="25" t="s">
        <v>107</v>
      </c>
      <c r="T51" s="26" t="s">
        <v>168</v>
      </c>
      <c r="U51" s="24" t="s">
        <v>1314</v>
      </c>
      <c r="V51" s="25" t="s">
        <v>206</v>
      </c>
      <c r="W51" s="29">
        <v>42338</v>
      </c>
      <c r="X51" s="11">
        <f t="shared" ca="1" si="5"/>
        <v>42787</v>
      </c>
      <c r="Y51" s="54">
        <f t="shared" si="6"/>
        <v>0</v>
      </c>
      <c r="Z51" s="48">
        <v>0</v>
      </c>
      <c r="AA51" s="91" t="s">
        <v>380</v>
      </c>
      <c r="AB51" s="100" t="s">
        <v>380</v>
      </c>
      <c r="AC51" s="162"/>
      <c r="AD51" s="41" t="s">
        <v>585</v>
      </c>
      <c r="AF51" s="102"/>
      <c r="AH51" s="53" t="str">
        <f t="shared" si="0"/>
        <v>VIGENTE</v>
      </c>
    </row>
    <row r="52" spans="3:34" ht="101.25" customHeight="1" x14ac:dyDescent="0.25">
      <c r="C52" s="94">
        <v>46</v>
      </c>
      <c r="D52" s="5" t="s">
        <v>381</v>
      </c>
      <c r="E52" s="44">
        <v>2014</v>
      </c>
      <c r="F52" s="12" t="s">
        <v>23</v>
      </c>
      <c r="G52" s="12" t="s">
        <v>1250</v>
      </c>
      <c r="H52" s="24" t="s">
        <v>1251</v>
      </c>
      <c r="I52" s="12"/>
      <c r="J52" s="12" t="s">
        <v>1275</v>
      </c>
      <c r="K52" s="12" t="s">
        <v>1248</v>
      </c>
      <c r="L52" s="41" t="s">
        <v>618</v>
      </c>
      <c r="M52" s="13" t="s">
        <v>827</v>
      </c>
      <c r="N52" s="273" t="s">
        <v>540</v>
      </c>
      <c r="O52" s="16">
        <v>41977</v>
      </c>
      <c r="P52" s="25" t="s">
        <v>36</v>
      </c>
      <c r="Q52" s="49" t="s">
        <v>234</v>
      </c>
      <c r="R52" s="25" t="s">
        <v>109</v>
      </c>
      <c r="S52" s="25" t="s">
        <v>107</v>
      </c>
      <c r="T52" s="31" t="s">
        <v>168</v>
      </c>
      <c r="U52" s="284"/>
      <c r="V52" s="25" t="s">
        <v>206</v>
      </c>
      <c r="W52" s="29">
        <v>42338</v>
      </c>
      <c r="X52" s="11">
        <f t="shared" ca="1" si="5"/>
        <v>42787</v>
      </c>
      <c r="Y52" s="54">
        <f t="shared" si="6"/>
        <v>0</v>
      </c>
      <c r="Z52" s="48">
        <v>0</v>
      </c>
      <c r="AA52" s="91" t="s">
        <v>380</v>
      </c>
      <c r="AB52" s="100" t="s">
        <v>380</v>
      </c>
      <c r="AC52" s="162"/>
      <c r="AD52" s="41" t="s">
        <v>586</v>
      </c>
      <c r="AF52" s="102"/>
      <c r="AH52" s="53" t="str">
        <f t="shared" si="0"/>
        <v>VIGENTE</v>
      </c>
    </row>
    <row r="53" spans="3:34" ht="120" customHeight="1" x14ac:dyDescent="0.25">
      <c r="C53" s="94">
        <v>47</v>
      </c>
      <c r="D53" s="5" t="s">
        <v>381</v>
      </c>
      <c r="E53" s="44">
        <v>2014</v>
      </c>
      <c r="F53" s="12" t="s">
        <v>23</v>
      </c>
      <c r="G53" s="12" t="s">
        <v>1250</v>
      </c>
      <c r="H53" s="24" t="s">
        <v>1251</v>
      </c>
      <c r="I53" s="12"/>
      <c r="J53" s="12" t="s">
        <v>1275</v>
      </c>
      <c r="K53" s="12" t="s">
        <v>1248</v>
      </c>
      <c r="L53" s="41" t="s">
        <v>618</v>
      </c>
      <c r="M53" s="13" t="s">
        <v>827</v>
      </c>
      <c r="N53" s="273" t="s">
        <v>540</v>
      </c>
      <c r="O53" s="16">
        <v>41977</v>
      </c>
      <c r="P53" s="25" t="s">
        <v>36</v>
      </c>
      <c r="Q53" s="49" t="s">
        <v>234</v>
      </c>
      <c r="R53" s="25" t="s">
        <v>110</v>
      </c>
      <c r="S53" s="25" t="s">
        <v>107</v>
      </c>
      <c r="T53" s="31" t="s">
        <v>168</v>
      </c>
      <c r="U53" s="284"/>
      <c r="V53" s="25" t="s">
        <v>207</v>
      </c>
      <c r="W53" s="29">
        <v>42094</v>
      </c>
      <c r="X53" s="11">
        <f t="shared" ca="1" si="5"/>
        <v>42787</v>
      </c>
      <c r="Y53" s="54">
        <f t="shared" si="6"/>
        <v>0</v>
      </c>
      <c r="Z53" s="48">
        <v>0</v>
      </c>
      <c r="AA53" s="91" t="s">
        <v>380</v>
      </c>
      <c r="AB53" s="100" t="s">
        <v>380</v>
      </c>
      <c r="AC53" s="161"/>
      <c r="AD53" s="41" t="s">
        <v>587</v>
      </c>
      <c r="AF53" s="102"/>
      <c r="AH53" s="53" t="str">
        <f t="shared" si="0"/>
        <v>VIGENTE</v>
      </c>
    </row>
    <row r="54" spans="3:34" ht="120" customHeight="1" x14ac:dyDescent="0.25">
      <c r="C54" s="94">
        <v>48</v>
      </c>
      <c r="D54" s="5" t="s">
        <v>381</v>
      </c>
      <c r="E54" s="44">
        <v>2014</v>
      </c>
      <c r="F54" s="12" t="s">
        <v>23</v>
      </c>
      <c r="G54" s="12" t="s">
        <v>1250</v>
      </c>
      <c r="H54" s="24" t="s">
        <v>1251</v>
      </c>
      <c r="I54" s="12"/>
      <c r="J54" s="12" t="s">
        <v>1275</v>
      </c>
      <c r="K54" s="12" t="s">
        <v>1248</v>
      </c>
      <c r="L54" s="41" t="s">
        <v>618</v>
      </c>
      <c r="M54" s="13" t="s">
        <v>827</v>
      </c>
      <c r="N54" s="273" t="s">
        <v>540</v>
      </c>
      <c r="O54" s="16">
        <v>41977</v>
      </c>
      <c r="P54" s="25" t="s">
        <v>36</v>
      </c>
      <c r="Q54" s="49" t="s">
        <v>234</v>
      </c>
      <c r="R54" s="25" t="s">
        <v>111</v>
      </c>
      <c r="S54" s="25" t="s">
        <v>107</v>
      </c>
      <c r="T54" s="31" t="s">
        <v>168</v>
      </c>
      <c r="U54" s="284"/>
      <c r="V54" s="25" t="s">
        <v>208</v>
      </c>
      <c r="W54" s="29">
        <v>42063</v>
      </c>
      <c r="X54" s="11">
        <f t="shared" ca="1" si="5"/>
        <v>42787</v>
      </c>
      <c r="Y54" s="54">
        <f t="shared" si="6"/>
        <v>0</v>
      </c>
      <c r="Z54" s="48">
        <v>0</v>
      </c>
      <c r="AA54" s="91" t="s">
        <v>380</v>
      </c>
      <c r="AB54" s="100" t="s">
        <v>380</v>
      </c>
      <c r="AC54" s="161"/>
      <c r="AD54" s="41" t="s">
        <v>588</v>
      </c>
      <c r="AF54" s="102"/>
      <c r="AH54" s="53" t="str">
        <f t="shared" si="0"/>
        <v>VIGENTE</v>
      </c>
    </row>
    <row r="55" spans="3:34" ht="120" customHeight="1" x14ac:dyDescent="0.25">
      <c r="C55" s="94">
        <v>49</v>
      </c>
      <c r="D55" s="5" t="s">
        <v>381</v>
      </c>
      <c r="E55" s="44">
        <v>2014</v>
      </c>
      <c r="F55" s="12" t="s">
        <v>23</v>
      </c>
      <c r="G55" s="12" t="s">
        <v>1250</v>
      </c>
      <c r="H55" s="24" t="s">
        <v>1251</v>
      </c>
      <c r="I55" s="12"/>
      <c r="J55" s="12" t="s">
        <v>1275</v>
      </c>
      <c r="K55" s="12" t="s">
        <v>1248</v>
      </c>
      <c r="L55" s="41" t="s">
        <v>618</v>
      </c>
      <c r="M55" s="13" t="s">
        <v>827</v>
      </c>
      <c r="N55" s="273" t="s">
        <v>540</v>
      </c>
      <c r="O55" s="16">
        <v>41977</v>
      </c>
      <c r="P55" s="25" t="s">
        <v>36</v>
      </c>
      <c r="Q55" s="49" t="s">
        <v>234</v>
      </c>
      <c r="R55" s="25" t="s">
        <v>112</v>
      </c>
      <c r="S55" s="25" t="s">
        <v>376</v>
      </c>
      <c r="T55" s="33" t="s">
        <v>168</v>
      </c>
      <c r="U55" s="24" t="s">
        <v>1314</v>
      </c>
      <c r="V55" s="25" t="s">
        <v>209</v>
      </c>
      <c r="W55" s="32">
        <v>42094</v>
      </c>
      <c r="X55" s="11">
        <f t="shared" ca="1" si="5"/>
        <v>42787</v>
      </c>
      <c r="Y55" s="54">
        <f t="shared" si="6"/>
        <v>0</v>
      </c>
      <c r="Z55" s="48">
        <v>0</v>
      </c>
      <c r="AA55" s="91" t="s">
        <v>380</v>
      </c>
      <c r="AB55" s="100" t="s">
        <v>380</v>
      </c>
      <c r="AC55" s="160"/>
      <c r="AD55" s="41" t="s">
        <v>589</v>
      </c>
      <c r="AF55" s="102"/>
      <c r="AH55" s="53" t="str">
        <f t="shared" si="0"/>
        <v>VIGENTE</v>
      </c>
    </row>
    <row r="56" spans="3:34" ht="120" customHeight="1" x14ac:dyDescent="0.25">
      <c r="C56" s="94">
        <v>50</v>
      </c>
      <c r="D56" s="5" t="s">
        <v>381</v>
      </c>
      <c r="E56" s="44">
        <v>2014</v>
      </c>
      <c r="F56" s="12" t="s">
        <v>23</v>
      </c>
      <c r="G56" s="12" t="s">
        <v>1250</v>
      </c>
      <c r="H56" s="24" t="s">
        <v>1251</v>
      </c>
      <c r="I56" s="12"/>
      <c r="J56" s="12" t="s">
        <v>1275</v>
      </c>
      <c r="K56" s="12" t="s">
        <v>1248</v>
      </c>
      <c r="L56" s="41" t="s">
        <v>618</v>
      </c>
      <c r="M56" s="13" t="s">
        <v>827</v>
      </c>
      <c r="N56" s="273" t="s">
        <v>540</v>
      </c>
      <c r="O56" s="16">
        <v>41977</v>
      </c>
      <c r="P56" s="25" t="s">
        <v>36</v>
      </c>
      <c r="Q56" s="49" t="s">
        <v>234</v>
      </c>
      <c r="R56" s="25" t="s">
        <v>113</v>
      </c>
      <c r="S56" s="25" t="s">
        <v>377</v>
      </c>
      <c r="T56" s="33" t="s">
        <v>168</v>
      </c>
      <c r="U56" s="24" t="s">
        <v>1314</v>
      </c>
      <c r="V56" s="25" t="s">
        <v>210</v>
      </c>
      <c r="W56" s="32">
        <v>42094</v>
      </c>
      <c r="X56" s="11">
        <f t="shared" ca="1" si="5"/>
        <v>42787</v>
      </c>
      <c r="Y56" s="54">
        <f t="shared" si="6"/>
        <v>0</v>
      </c>
      <c r="Z56" s="48">
        <v>0</v>
      </c>
      <c r="AA56" s="91" t="s">
        <v>380</v>
      </c>
      <c r="AB56" s="100" t="s">
        <v>380</v>
      </c>
      <c r="AC56" s="160"/>
      <c r="AD56" s="41" t="s">
        <v>590</v>
      </c>
      <c r="AF56" s="102"/>
      <c r="AH56" s="53" t="str">
        <f t="shared" si="0"/>
        <v>VIGENTE</v>
      </c>
    </row>
    <row r="57" spans="3:34" ht="90" customHeight="1" x14ac:dyDescent="0.2">
      <c r="C57" s="88">
        <v>51</v>
      </c>
      <c r="D57" s="5" t="s">
        <v>30</v>
      </c>
      <c r="E57" s="44">
        <v>2014</v>
      </c>
      <c r="F57" s="12" t="s">
        <v>23</v>
      </c>
      <c r="G57" s="12" t="s">
        <v>1250</v>
      </c>
      <c r="H57" s="24" t="s">
        <v>1251</v>
      </c>
      <c r="I57" s="12"/>
      <c r="J57" s="12" t="s">
        <v>1275</v>
      </c>
      <c r="K57" s="12" t="s">
        <v>1248</v>
      </c>
      <c r="L57" s="41" t="s">
        <v>618</v>
      </c>
      <c r="M57" s="13" t="s">
        <v>827</v>
      </c>
      <c r="N57" s="273" t="s">
        <v>540</v>
      </c>
      <c r="O57" s="16">
        <v>41977</v>
      </c>
      <c r="P57" s="25" t="s">
        <v>36</v>
      </c>
      <c r="Q57" s="49" t="s">
        <v>234</v>
      </c>
      <c r="R57" s="25" t="s">
        <v>114</v>
      </c>
      <c r="S57" s="25" t="s">
        <v>115</v>
      </c>
      <c r="T57" s="33" t="s">
        <v>168</v>
      </c>
      <c r="U57" s="284"/>
      <c r="V57" s="25" t="s">
        <v>211</v>
      </c>
      <c r="W57" s="32">
        <v>42094</v>
      </c>
      <c r="X57" s="29">
        <v>42824</v>
      </c>
      <c r="Y57" s="54">
        <f ca="1">IF(AA57="No Cumplida",0,X57-$X$1)</f>
        <v>37</v>
      </c>
      <c r="Z57" s="48">
        <v>0.5</v>
      </c>
      <c r="AA57" s="91" t="s">
        <v>378</v>
      </c>
      <c r="AB57" s="100" t="s">
        <v>477</v>
      </c>
      <c r="AC57" s="116" t="s">
        <v>1174</v>
      </c>
      <c r="AD57" s="41" t="s">
        <v>1223</v>
      </c>
      <c r="AF57" s="103" t="s">
        <v>571</v>
      </c>
      <c r="AH57" s="53" t="str">
        <f t="shared" ca="1" si="0"/>
        <v>VIGENTE</v>
      </c>
    </row>
    <row r="58" spans="3:34" ht="157.5" customHeight="1" x14ac:dyDescent="0.25">
      <c r="C58" s="94">
        <v>52</v>
      </c>
      <c r="D58" s="5" t="s">
        <v>381</v>
      </c>
      <c r="E58" s="44">
        <v>2014</v>
      </c>
      <c r="F58" s="12" t="s">
        <v>23</v>
      </c>
      <c r="G58" s="12" t="s">
        <v>1250</v>
      </c>
      <c r="H58" s="24" t="s">
        <v>1251</v>
      </c>
      <c r="I58" s="12"/>
      <c r="J58" s="12" t="s">
        <v>1275</v>
      </c>
      <c r="K58" s="12" t="s">
        <v>1248</v>
      </c>
      <c r="L58" s="41" t="s">
        <v>618</v>
      </c>
      <c r="M58" s="13" t="s">
        <v>827</v>
      </c>
      <c r="N58" s="273" t="s">
        <v>540</v>
      </c>
      <c r="O58" s="16">
        <v>41977</v>
      </c>
      <c r="P58" s="25" t="s">
        <v>36</v>
      </c>
      <c r="Q58" s="49" t="s">
        <v>234</v>
      </c>
      <c r="R58" s="25" t="s">
        <v>116</v>
      </c>
      <c r="S58" s="25" t="s">
        <v>117</v>
      </c>
      <c r="T58" s="33" t="s">
        <v>168</v>
      </c>
      <c r="U58" s="284"/>
      <c r="V58" s="25" t="s">
        <v>212</v>
      </c>
      <c r="W58" s="35">
        <v>42063</v>
      </c>
      <c r="X58" s="11">
        <f ca="1">+$X$1</f>
        <v>42787</v>
      </c>
      <c r="Y58" s="54">
        <f>IF(AA58="Reprogramado",0,X58-$X$1)</f>
        <v>0</v>
      </c>
      <c r="Z58" s="48">
        <v>0</v>
      </c>
      <c r="AA58" s="91" t="s">
        <v>380</v>
      </c>
      <c r="AB58" s="100" t="s">
        <v>380</v>
      </c>
      <c r="AC58"/>
      <c r="AD58" s="41" t="s">
        <v>591</v>
      </c>
      <c r="AF58" s="102"/>
      <c r="AH58" s="53" t="str">
        <f t="shared" si="0"/>
        <v>VIGENTE</v>
      </c>
    </row>
    <row r="59" spans="3:34" ht="157.5" customHeight="1" x14ac:dyDescent="0.25">
      <c r="C59" s="94">
        <v>53</v>
      </c>
      <c r="D59" s="5" t="s">
        <v>381</v>
      </c>
      <c r="E59" s="44">
        <v>2014</v>
      </c>
      <c r="F59" s="12" t="s">
        <v>23</v>
      </c>
      <c r="G59" s="12" t="s">
        <v>1250</v>
      </c>
      <c r="H59" s="24" t="s">
        <v>1251</v>
      </c>
      <c r="I59" s="12"/>
      <c r="J59" s="12" t="s">
        <v>1275</v>
      </c>
      <c r="K59" s="12" t="s">
        <v>1248</v>
      </c>
      <c r="L59" s="41" t="s">
        <v>618</v>
      </c>
      <c r="M59" s="13" t="s">
        <v>827</v>
      </c>
      <c r="N59" s="273" t="s">
        <v>540</v>
      </c>
      <c r="O59" s="16">
        <v>41977</v>
      </c>
      <c r="P59" s="25" t="s">
        <v>36</v>
      </c>
      <c r="Q59" s="49" t="s">
        <v>234</v>
      </c>
      <c r="R59" s="25" t="s">
        <v>118</v>
      </c>
      <c r="S59" s="25" t="s">
        <v>117</v>
      </c>
      <c r="T59" s="33" t="s">
        <v>168</v>
      </c>
      <c r="U59" s="24" t="s">
        <v>1316</v>
      </c>
      <c r="V59" s="25" t="s">
        <v>212</v>
      </c>
      <c r="W59" s="35">
        <v>42063</v>
      </c>
      <c r="X59" s="11">
        <f ca="1">+$X$1</f>
        <v>42787</v>
      </c>
      <c r="Y59" s="54">
        <f>IF(AA59="Reprogramado",0,X59-$X$1)</f>
        <v>0</v>
      </c>
      <c r="Z59" s="48">
        <v>0</v>
      </c>
      <c r="AA59" s="91" t="s">
        <v>380</v>
      </c>
      <c r="AB59" s="100" t="s">
        <v>380</v>
      </c>
      <c r="AC59"/>
      <c r="AD59" s="41" t="s">
        <v>592</v>
      </c>
      <c r="AF59" s="102"/>
      <c r="AH59" s="53" t="str">
        <f t="shared" si="0"/>
        <v>VIGENTE</v>
      </c>
    </row>
    <row r="60" spans="3:34" ht="157.5" customHeight="1" x14ac:dyDescent="0.25">
      <c r="C60" s="94">
        <v>54</v>
      </c>
      <c r="D60" s="5" t="s">
        <v>381</v>
      </c>
      <c r="E60" s="44">
        <v>2014</v>
      </c>
      <c r="F60" s="12" t="s">
        <v>23</v>
      </c>
      <c r="G60" s="12" t="s">
        <v>1250</v>
      </c>
      <c r="H60" s="24" t="s">
        <v>1251</v>
      </c>
      <c r="I60" s="12"/>
      <c r="J60" s="12" t="s">
        <v>1275</v>
      </c>
      <c r="K60" s="12" t="s">
        <v>1248</v>
      </c>
      <c r="L60" s="41" t="s">
        <v>618</v>
      </c>
      <c r="M60" s="13" t="s">
        <v>827</v>
      </c>
      <c r="N60" s="273" t="s">
        <v>540</v>
      </c>
      <c r="O60" s="16">
        <v>41977</v>
      </c>
      <c r="P60" s="25" t="s">
        <v>36</v>
      </c>
      <c r="Q60" s="49" t="s">
        <v>234</v>
      </c>
      <c r="R60" s="25" t="s">
        <v>119</v>
      </c>
      <c r="S60" s="25" t="s">
        <v>117</v>
      </c>
      <c r="T60" s="33" t="s">
        <v>168</v>
      </c>
      <c r="U60" s="24" t="s">
        <v>1315</v>
      </c>
      <c r="V60" s="25" t="s">
        <v>212</v>
      </c>
      <c r="W60" s="35">
        <v>42063</v>
      </c>
      <c r="X60" s="11">
        <f ca="1">+$X$1</f>
        <v>42787</v>
      </c>
      <c r="Y60" s="54">
        <f>IF(AA60="Reprogramado",0,X60-$X$1)</f>
        <v>0</v>
      </c>
      <c r="Z60" s="48">
        <v>0</v>
      </c>
      <c r="AA60" s="91" t="s">
        <v>380</v>
      </c>
      <c r="AB60" s="100" t="s">
        <v>380</v>
      </c>
      <c r="AC60"/>
      <c r="AD60" s="41" t="s">
        <v>593</v>
      </c>
      <c r="AF60" s="102"/>
      <c r="AH60" s="53" t="str">
        <f t="shared" si="0"/>
        <v>VIGENTE</v>
      </c>
    </row>
    <row r="61" spans="3:34" ht="78.75" customHeight="1" x14ac:dyDescent="0.25">
      <c r="C61" s="94">
        <v>55</v>
      </c>
      <c r="D61" s="5" t="s">
        <v>381</v>
      </c>
      <c r="E61" s="44">
        <v>2014</v>
      </c>
      <c r="F61" s="12" t="s">
        <v>23</v>
      </c>
      <c r="G61" s="12" t="s">
        <v>1250</v>
      </c>
      <c r="H61" s="24" t="s">
        <v>1251</v>
      </c>
      <c r="I61" s="12"/>
      <c r="J61" s="12" t="s">
        <v>1275</v>
      </c>
      <c r="K61" s="12" t="s">
        <v>1248</v>
      </c>
      <c r="L61" s="41" t="s">
        <v>614</v>
      </c>
      <c r="M61" s="13" t="s">
        <v>828</v>
      </c>
      <c r="N61" s="274" t="s">
        <v>541</v>
      </c>
      <c r="O61" s="16">
        <v>41939</v>
      </c>
      <c r="P61" s="25" t="s">
        <v>37</v>
      </c>
      <c r="Q61" s="49" t="s">
        <v>237</v>
      </c>
      <c r="R61" s="25" t="s">
        <v>120</v>
      </c>
      <c r="S61" s="25" t="s">
        <v>121</v>
      </c>
      <c r="T61" s="33" t="s">
        <v>169</v>
      </c>
      <c r="U61" s="24" t="s">
        <v>1315</v>
      </c>
      <c r="V61" s="25" t="s">
        <v>213</v>
      </c>
      <c r="W61" s="32">
        <v>42338</v>
      </c>
      <c r="X61" s="11">
        <f ca="1">+$X$1</f>
        <v>42787</v>
      </c>
      <c r="Y61" s="54">
        <f>IF(AA61="Reprogramado",0,X61-$X$1)</f>
        <v>0</v>
      </c>
      <c r="Z61" s="48">
        <v>0</v>
      </c>
      <c r="AA61" s="91" t="s">
        <v>380</v>
      </c>
      <c r="AB61" s="100" t="s">
        <v>380</v>
      </c>
      <c r="AC61"/>
      <c r="AD61" s="41" t="s">
        <v>593</v>
      </c>
      <c r="AF61" s="102"/>
      <c r="AH61" s="53" t="str">
        <f t="shared" si="0"/>
        <v>VIGENTE</v>
      </c>
    </row>
    <row r="62" spans="3:34" ht="78.75" customHeight="1" x14ac:dyDescent="0.2">
      <c r="C62" s="88">
        <v>56</v>
      </c>
      <c r="D62" s="5" t="s">
        <v>30</v>
      </c>
      <c r="E62" s="44">
        <v>2014</v>
      </c>
      <c r="F62" s="12" t="s">
        <v>23</v>
      </c>
      <c r="G62" s="12" t="s">
        <v>1250</v>
      </c>
      <c r="H62" s="24" t="s">
        <v>1251</v>
      </c>
      <c r="I62" s="12"/>
      <c r="J62" s="12" t="s">
        <v>1275</v>
      </c>
      <c r="K62" s="12" t="s">
        <v>1248</v>
      </c>
      <c r="L62" s="41" t="s">
        <v>614</v>
      </c>
      <c r="M62" s="13" t="s">
        <v>828</v>
      </c>
      <c r="N62" s="274" t="s">
        <v>541</v>
      </c>
      <c r="O62" s="16">
        <v>41939</v>
      </c>
      <c r="P62" s="25" t="s">
        <v>37</v>
      </c>
      <c r="Q62" s="49" t="s">
        <v>237</v>
      </c>
      <c r="R62" s="25" t="s">
        <v>122</v>
      </c>
      <c r="S62" s="25" t="s">
        <v>123</v>
      </c>
      <c r="T62" s="33" t="s">
        <v>169</v>
      </c>
      <c r="U62" s="24" t="s">
        <v>1315</v>
      </c>
      <c r="V62" s="25" t="s">
        <v>214</v>
      </c>
      <c r="W62" s="32">
        <v>42323</v>
      </c>
      <c r="X62" s="32">
        <v>42323</v>
      </c>
      <c r="Y62" s="54">
        <f>IF(AA62="Cumplida",0,X62-$X$1)</f>
        <v>0</v>
      </c>
      <c r="Z62" s="48">
        <v>1</v>
      </c>
      <c r="AA62" s="91" t="s">
        <v>379</v>
      </c>
      <c r="AB62" s="100" t="s">
        <v>21</v>
      </c>
      <c r="AC62" s="116" t="s">
        <v>662</v>
      </c>
      <c r="AD62" s="41"/>
      <c r="AF62" s="103"/>
      <c r="AH62" s="53" t="str">
        <f t="shared" si="0"/>
        <v>VIGENTE</v>
      </c>
    </row>
    <row r="63" spans="3:34" ht="67.5" customHeight="1" x14ac:dyDescent="0.25">
      <c r="C63" s="94">
        <v>57</v>
      </c>
      <c r="D63" s="5" t="s">
        <v>381</v>
      </c>
      <c r="E63" s="44">
        <v>2014</v>
      </c>
      <c r="F63" s="12" t="s">
        <v>23</v>
      </c>
      <c r="G63" s="12" t="s">
        <v>1250</v>
      </c>
      <c r="H63" s="24" t="s">
        <v>1251</v>
      </c>
      <c r="I63" s="12"/>
      <c r="J63" s="12" t="s">
        <v>1275</v>
      </c>
      <c r="K63" s="12" t="s">
        <v>1248</v>
      </c>
      <c r="L63" s="41" t="s">
        <v>614</v>
      </c>
      <c r="M63" s="13" t="s">
        <v>828</v>
      </c>
      <c r="N63" s="274" t="s">
        <v>541</v>
      </c>
      <c r="O63" s="16">
        <v>41939</v>
      </c>
      <c r="P63" s="25" t="s">
        <v>37</v>
      </c>
      <c r="Q63" s="49" t="s">
        <v>237</v>
      </c>
      <c r="R63" s="25" t="s">
        <v>124</v>
      </c>
      <c r="S63" s="25" t="s">
        <v>125</v>
      </c>
      <c r="T63" s="33" t="s">
        <v>169</v>
      </c>
      <c r="U63" s="24" t="s">
        <v>1315</v>
      </c>
      <c r="V63" s="25" t="s">
        <v>215</v>
      </c>
      <c r="W63" s="32">
        <v>42323</v>
      </c>
      <c r="X63" s="11">
        <f ca="1">+$X$1</f>
        <v>42787</v>
      </c>
      <c r="Y63" s="54">
        <f>IF(AA63="Reprogramado",0,X63-$X$1)</f>
        <v>0</v>
      </c>
      <c r="Z63" s="48">
        <v>0</v>
      </c>
      <c r="AA63" s="91" t="s">
        <v>380</v>
      </c>
      <c r="AB63" s="100" t="s">
        <v>380</v>
      </c>
      <c r="AC63"/>
      <c r="AD63" s="41" t="s">
        <v>409</v>
      </c>
      <c r="AF63" s="102"/>
      <c r="AH63" s="53" t="str">
        <f t="shared" si="0"/>
        <v>VIGENTE</v>
      </c>
    </row>
    <row r="64" spans="3:34" ht="90" customHeight="1" x14ac:dyDescent="0.25">
      <c r="C64" s="94">
        <v>58</v>
      </c>
      <c r="D64" s="5" t="s">
        <v>381</v>
      </c>
      <c r="E64" s="44">
        <v>2014</v>
      </c>
      <c r="F64" s="12" t="s">
        <v>23</v>
      </c>
      <c r="G64" s="12" t="s">
        <v>1250</v>
      </c>
      <c r="H64" s="24" t="s">
        <v>1251</v>
      </c>
      <c r="I64" s="12"/>
      <c r="J64" s="12" t="s">
        <v>1275</v>
      </c>
      <c r="K64" s="12" t="s">
        <v>1248</v>
      </c>
      <c r="L64" s="41" t="s">
        <v>614</v>
      </c>
      <c r="M64" s="13" t="s">
        <v>828</v>
      </c>
      <c r="N64" s="274" t="s">
        <v>541</v>
      </c>
      <c r="O64" s="16">
        <v>41939</v>
      </c>
      <c r="P64" s="25" t="s">
        <v>37</v>
      </c>
      <c r="Q64" s="49" t="s">
        <v>237</v>
      </c>
      <c r="R64" s="25" t="s">
        <v>126</v>
      </c>
      <c r="S64" s="25" t="s">
        <v>127</v>
      </c>
      <c r="T64" s="33" t="s">
        <v>170</v>
      </c>
      <c r="U64" s="24" t="s">
        <v>1315</v>
      </c>
      <c r="V64" s="25" t="s">
        <v>216</v>
      </c>
      <c r="W64" s="32">
        <v>42338</v>
      </c>
      <c r="X64" s="11">
        <f ca="1">+$X$1</f>
        <v>42787</v>
      </c>
      <c r="Y64" s="54">
        <f>IF(AA64="Reprogramado",0,X64-$X$1)</f>
        <v>0</v>
      </c>
      <c r="Z64" s="48">
        <v>0</v>
      </c>
      <c r="AA64" s="91" t="s">
        <v>380</v>
      </c>
      <c r="AB64" s="100" t="s">
        <v>380</v>
      </c>
      <c r="AC64"/>
      <c r="AD64" s="41" t="s">
        <v>410</v>
      </c>
      <c r="AF64" s="102"/>
      <c r="AH64" s="53" t="str">
        <f t="shared" si="0"/>
        <v>VIGENTE</v>
      </c>
    </row>
    <row r="65" spans="3:36" ht="146.25" customHeight="1" x14ac:dyDescent="0.25">
      <c r="C65" s="94">
        <v>59</v>
      </c>
      <c r="D65" s="5" t="s">
        <v>381</v>
      </c>
      <c r="E65" s="44">
        <v>2014</v>
      </c>
      <c r="F65" s="12" t="s">
        <v>23</v>
      </c>
      <c r="G65" s="12" t="s">
        <v>1250</v>
      </c>
      <c r="H65" s="24" t="s">
        <v>1251</v>
      </c>
      <c r="I65" s="12"/>
      <c r="J65" s="12" t="s">
        <v>1275</v>
      </c>
      <c r="K65" s="12" t="s">
        <v>1248</v>
      </c>
      <c r="L65" s="41" t="s">
        <v>614</v>
      </c>
      <c r="M65" s="13" t="s">
        <v>828</v>
      </c>
      <c r="N65" s="274" t="s">
        <v>541</v>
      </c>
      <c r="O65" s="16">
        <v>41939</v>
      </c>
      <c r="P65" s="25" t="s">
        <v>37</v>
      </c>
      <c r="Q65" s="49" t="s">
        <v>237</v>
      </c>
      <c r="R65" s="25" t="s">
        <v>128</v>
      </c>
      <c r="S65" s="25" t="s">
        <v>129</v>
      </c>
      <c r="T65" s="33" t="s">
        <v>170</v>
      </c>
      <c r="U65" s="24" t="s">
        <v>1314</v>
      </c>
      <c r="V65" s="25" t="s">
        <v>217</v>
      </c>
      <c r="W65" s="16">
        <v>42338</v>
      </c>
      <c r="X65" s="11">
        <f ca="1">+$X$1</f>
        <v>42787</v>
      </c>
      <c r="Y65" s="54">
        <f>IF(AA65="Reprogramado",0,X65-$X$1)</f>
        <v>0</v>
      </c>
      <c r="Z65" s="48">
        <v>0</v>
      </c>
      <c r="AA65" s="91" t="s">
        <v>380</v>
      </c>
      <c r="AB65" s="100" t="s">
        <v>380</v>
      </c>
      <c r="AC65"/>
      <c r="AD65" s="41" t="s">
        <v>411</v>
      </c>
      <c r="AF65" s="102"/>
      <c r="AH65" s="53" t="str">
        <f t="shared" si="0"/>
        <v>VIGENTE</v>
      </c>
    </row>
    <row r="66" spans="3:36" ht="146.25" customHeight="1" x14ac:dyDescent="0.25">
      <c r="C66" s="94">
        <v>60</v>
      </c>
      <c r="D66" s="5" t="s">
        <v>381</v>
      </c>
      <c r="E66" s="44">
        <v>2014</v>
      </c>
      <c r="F66" s="12" t="s">
        <v>23</v>
      </c>
      <c r="G66" s="12" t="s">
        <v>1250</v>
      </c>
      <c r="H66" s="24" t="s">
        <v>1251</v>
      </c>
      <c r="I66" s="12"/>
      <c r="J66" s="12" t="s">
        <v>1275</v>
      </c>
      <c r="K66" s="12" t="s">
        <v>1248</v>
      </c>
      <c r="L66" s="41" t="s">
        <v>614</v>
      </c>
      <c r="M66" s="13" t="s">
        <v>828</v>
      </c>
      <c r="N66" s="274" t="s">
        <v>541</v>
      </c>
      <c r="O66" s="16">
        <v>41939</v>
      </c>
      <c r="P66" s="25" t="s">
        <v>37</v>
      </c>
      <c r="Q66" s="49" t="s">
        <v>237</v>
      </c>
      <c r="R66" s="25" t="s">
        <v>130</v>
      </c>
      <c r="S66" s="25" t="s">
        <v>129</v>
      </c>
      <c r="T66" s="31" t="s">
        <v>170</v>
      </c>
      <c r="U66" s="24" t="s">
        <v>1314</v>
      </c>
      <c r="V66" s="25" t="s">
        <v>217</v>
      </c>
      <c r="W66" s="35">
        <v>42338</v>
      </c>
      <c r="X66" s="11">
        <f ca="1">+$X$1</f>
        <v>42787</v>
      </c>
      <c r="Y66" s="54">
        <f>IF(AA66="Reprogramado",0,X66-$X$1)</f>
        <v>0</v>
      </c>
      <c r="Z66" s="48">
        <v>0</v>
      </c>
      <c r="AA66" s="91" t="s">
        <v>380</v>
      </c>
      <c r="AB66" s="100" t="s">
        <v>380</v>
      </c>
      <c r="AC66"/>
      <c r="AD66" s="41" t="s">
        <v>412</v>
      </c>
      <c r="AF66" s="102"/>
      <c r="AH66" s="53" t="str">
        <f t="shared" si="0"/>
        <v>VIGENTE</v>
      </c>
    </row>
    <row r="67" spans="3:36" ht="146.25" customHeight="1" x14ac:dyDescent="0.25">
      <c r="C67" s="94">
        <v>61</v>
      </c>
      <c r="D67" s="5" t="s">
        <v>381</v>
      </c>
      <c r="E67" s="44">
        <v>2014</v>
      </c>
      <c r="F67" s="12" t="s">
        <v>23</v>
      </c>
      <c r="G67" s="12" t="s">
        <v>1250</v>
      </c>
      <c r="H67" s="24" t="s">
        <v>1251</v>
      </c>
      <c r="I67" s="12"/>
      <c r="J67" s="12" t="s">
        <v>1275</v>
      </c>
      <c r="K67" s="12" t="s">
        <v>1248</v>
      </c>
      <c r="L67" s="41" t="s">
        <v>614</v>
      </c>
      <c r="M67" s="13" t="s">
        <v>828</v>
      </c>
      <c r="N67" s="274" t="s">
        <v>541</v>
      </c>
      <c r="O67" s="16">
        <v>41939</v>
      </c>
      <c r="P67" s="25" t="s">
        <v>37</v>
      </c>
      <c r="Q67" s="49" t="s">
        <v>237</v>
      </c>
      <c r="R67" s="25" t="s">
        <v>131</v>
      </c>
      <c r="S67" s="25" t="s">
        <v>129</v>
      </c>
      <c r="T67" s="33" t="s">
        <v>171</v>
      </c>
      <c r="U67" s="24" t="s">
        <v>1314</v>
      </c>
      <c r="V67" s="25" t="s">
        <v>217</v>
      </c>
      <c r="W67" s="16">
        <v>42338</v>
      </c>
      <c r="X67" s="11">
        <f ca="1">+$X$1</f>
        <v>42787</v>
      </c>
      <c r="Y67" s="54">
        <f>IF(AA67="Reprogramado",0,X67-$X$1)</f>
        <v>0</v>
      </c>
      <c r="Z67" s="48">
        <v>0</v>
      </c>
      <c r="AA67" s="91" t="s">
        <v>380</v>
      </c>
      <c r="AB67" s="100" t="s">
        <v>380</v>
      </c>
      <c r="AC67"/>
      <c r="AD67" s="41" t="s">
        <v>413</v>
      </c>
      <c r="AF67" s="102"/>
      <c r="AH67" s="53" t="str">
        <f t="shared" si="0"/>
        <v>VIGENTE</v>
      </c>
    </row>
    <row r="68" spans="3:36" ht="146.25" customHeight="1" x14ac:dyDescent="0.2">
      <c r="C68" s="88">
        <v>62</v>
      </c>
      <c r="D68" s="5" t="s">
        <v>30</v>
      </c>
      <c r="E68" s="44">
        <v>2015</v>
      </c>
      <c r="F68" s="12" t="s">
        <v>23</v>
      </c>
      <c r="G68" s="12" t="s">
        <v>1254</v>
      </c>
      <c r="H68" s="24" t="s">
        <v>1247</v>
      </c>
      <c r="I68" s="274" t="s">
        <v>25</v>
      </c>
      <c r="J68" s="12" t="s">
        <v>1275</v>
      </c>
      <c r="K68" s="12" t="s">
        <v>1248</v>
      </c>
      <c r="L68" s="41" t="s">
        <v>614</v>
      </c>
      <c r="M68" s="13" t="s">
        <v>749</v>
      </c>
      <c r="N68" s="274" t="s">
        <v>25</v>
      </c>
      <c r="O68" s="16">
        <v>42083</v>
      </c>
      <c r="P68" s="25" t="s">
        <v>38</v>
      </c>
      <c r="Q68" s="49" t="s">
        <v>236</v>
      </c>
      <c r="R68" s="25" t="s">
        <v>132</v>
      </c>
      <c r="S68" s="25" t="s">
        <v>133</v>
      </c>
      <c r="T68" s="15" t="s">
        <v>172</v>
      </c>
      <c r="U68" s="24" t="s">
        <v>1315</v>
      </c>
      <c r="V68" s="25" t="s">
        <v>218</v>
      </c>
      <c r="W68" s="32">
        <v>42310</v>
      </c>
      <c r="X68" s="16">
        <v>42310</v>
      </c>
      <c r="Y68" s="54">
        <f>IF(AA68="Cumplida",0,X68-$X$1)</f>
        <v>0</v>
      </c>
      <c r="Z68" s="48">
        <v>1</v>
      </c>
      <c r="AA68" s="91" t="s">
        <v>379</v>
      </c>
      <c r="AB68" s="100" t="s">
        <v>21</v>
      </c>
      <c r="AC68" s="116" t="s">
        <v>663</v>
      </c>
      <c r="AD68" s="41"/>
      <c r="AF68" s="103"/>
      <c r="AH68" s="53" t="str">
        <f t="shared" si="0"/>
        <v>VIGENTE</v>
      </c>
    </row>
    <row r="69" spans="3:36" ht="146.25" customHeight="1" x14ac:dyDescent="0.2">
      <c r="C69" s="88">
        <v>63</v>
      </c>
      <c r="D69" s="5" t="s">
        <v>30</v>
      </c>
      <c r="E69" s="44">
        <v>2015</v>
      </c>
      <c r="F69" s="12" t="s">
        <v>23</v>
      </c>
      <c r="G69" s="12" t="s">
        <v>1254</v>
      </c>
      <c r="H69" s="24" t="s">
        <v>1247</v>
      </c>
      <c r="I69" s="274" t="s">
        <v>25</v>
      </c>
      <c r="J69" s="12" t="s">
        <v>1275</v>
      </c>
      <c r="K69" s="12" t="s">
        <v>1248</v>
      </c>
      <c r="L69" s="41" t="s">
        <v>614</v>
      </c>
      <c r="M69" s="13" t="s">
        <v>749</v>
      </c>
      <c r="N69" s="274" t="s">
        <v>25</v>
      </c>
      <c r="O69" s="16">
        <v>42083</v>
      </c>
      <c r="P69" s="25" t="s">
        <v>38</v>
      </c>
      <c r="Q69" s="49" t="s">
        <v>236</v>
      </c>
      <c r="R69" s="25" t="s">
        <v>134</v>
      </c>
      <c r="S69" s="25" t="s">
        <v>135</v>
      </c>
      <c r="T69" s="34" t="s">
        <v>172</v>
      </c>
      <c r="U69" s="24" t="s">
        <v>1315</v>
      </c>
      <c r="V69" s="25" t="s">
        <v>219</v>
      </c>
      <c r="W69" s="32">
        <v>42310</v>
      </c>
      <c r="X69" s="16">
        <v>42310</v>
      </c>
      <c r="Y69" s="54">
        <f>IF(AA69="Cumplida",0,X69-$X$1)</f>
        <v>0</v>
      </c>
      <c r="Z69" s="48">
        <v>1</v>
      </c>
      <c r="AA69" s="91" t="s">
        <v>379</v>
      </c>
      <c r="AB69" s="100" t="s">
        <v>21</v>
      </c>
      <c r="AC69" s="171" t="s">
        <v>664</v>
      </c>
      <c r="AD69" s="41"/>
      <c r="AF69" s="103"/>
      <c r="AH69" s="53" t="str">
        <f t="shared" si="0"/>
        <v>VIGENTE</v>
      </c>
    </row>
    <row r="70" spans="3:36" ht="146.25" customHeight="1" x14ac:dyDescent="0.2">
      <c r="C70" s="88">
        <v>64</v>
      </c>
      <c r="D70" s="5" t="s">
        <v>30</v>
      </c>
      <c r="E70" s="44">
        <v>2015</v>
      </c>
      <c r="F70" s="12" t="s">
        <v>23</v>
      </c>
      <c r="G70" s="12" t="s">
        <v>1254</v>
      </c>
      <c r="H70" s="24" t="s">
        <v>1247</v>
      </c>
      <c r="I70" s="274" t="s">
        <v>25</v>
      </c>
      <c r="J70" s="12" t="s">
        <v>1275</v>
      </c>
      <c r="K70" s="12" t="s">
        <v>1248</v>
      </c>
      <c r="L70" s="41" t="s">
        <v>614</v>
      </c>
      <c r="M70" s="13" t="s">
        <v>749</v>
      </c>
      <c r="N70" s="274" t="s">
        <v>25</v>
      </c>
      <c r="O70" s="32">
        <v>42083</v>
      </c>
      <c r="P70" s="25" t="s">
        <v>38</v>
      </c>
      <c r="Q70" s="49" t="s">
        <v>236</v>
      </c>
      <c r="R70" s="25" t="s">
        <v>136</v>
      </c>
      <c r="S70" s="25" t="s">
        <v>135</v>
      </c>
      <c r="T70" s="33" t="s">
        <v>172</v>
      </c>
      <c r="U70" s="24" t="s">
        <v>1315</v>
      </c>
      <c r="V70" s="25" t="s">
        <v>220</v>
      </c>
      <c r="W70" s="32">
        <v>42310</v>
      </c>
      <c r="X70" s="37">
        <v>42310</v>
      </c>
      <c r="Y70" s="54">
        <f>IF(AA70="Cumplida",0,X70-$X$1)</f>
        <v>0</v>
      </c>
      <c r="Z70" s="48">
        <v>1</v>
      </c>
      <c r="AA70" s="91" t="s">
        <v>379</v>
      </c>
      <c r="AB70" s="100" t="s">
        <v>21</v>
      </c>
      <c r="AC70" s="116" t="s">
        <v>665</v>
      </c>
      <c r="AD70" s="41"/>
      <c r="AF70" s="103"/>
      <c r="AH70" s="53" t="str">
        <f t="shared" si="0"/>
        <v>VIGENTE</v>
      </c>
    </row>
    <row r="71" spans="3:36" ht="90.75" customHeight="1" x14ac:dyDescent="0.2">
      <c r="C71" s="61">
        <v>65</v>
      </c>
      <c r="D71" s="5" t="s">
        <v>30</v>
      </c>
      <c r="E71" s="44">
        <v>2015</v>
      </c>
      <c r="F71" s="12" t="s">
        <v>23</v>
      </c>
      <c r="G71" s="12" t="s">
        <v>1254</v>
      </c>
      <c r="H71" s="24" t="s">
        <v>1247</v>
      </c>
      <c r="I71" s="12" t="s">
        <v>1304</v>
      </c>
      <c r="J71" s="12" t="s">
        <v>1275</v>
      </c>
      <c r="K71" s="12" t="s">
        <v>1248</v>
      </c>
      <c r="L71" s="41" t="s">
        <v>614</v>
      </c>
      <c r="M71" s="13" t="s">
        <v>829</v>
      </c>
      <c r="N71" s="274" t="s">
        <v>26</v>
      </c>
      <c r="O71" s="32">
        <v>42064</v>
      </c>
      <c r="P71" s="25" t="s">
        <v>39</v>
      </c>
      <c r="Q71" s="49" t="s">
        <v>238</v>
      </c>
      <c r="R71" s="25" t="s">
        <v>137</v>
      </c>
      <c r="S71" s="25" t="s">
        <v>138</v>
      </c>
      <c r="T71" s="33" t="s">
        <v>173</v>
      </c>
      <c r="U71" s="284"/>
      <c r="V71" s="25" t="s">
        <v>221</v>
      </c>
      <c r="W71" s="37">
        <v>42124</v>
      </c>
      <c r="X71" s="37">
        <v>42460</v>
      </c>
      <c r="Y71" s="54">
        <f>IF(AA71="Cumplida",0,X71-$X$1)</f>
        <v>0</v>
      </c>
      <c r="Z71" s="48">
        <v>1</v>
      </c>
      <c r="AA71" s="91" t="s">
        <v>379</v>
      </c>
      <c r="AB71" s="100" t="s">
        <v>21</v>
      </c>
      <c r="AC71" s="116" t="s">
        <v>1016</v>
      </c>
      <c r="AD71" s="41" t="s">
        <v>624</v>
      </c>
      <c r="AF71" s="103" t="s">
        <v>571</v>
      </c>
      <c r="AH71" s="53" t="str">
        <f>IF(Y71&lt;=-1,"VENCIDO","VIGENTE")</f>
        <v>VIGENTE</v>
      </c>
      <c r="AJ71" s="1" t="s">
        <v>1012</v>
      </c>
    </row>
    <row r="72" spans="3:36" ht="56.25" customHeight="1" x14ac:dyDescent="0.2">
      <c r="C72" s="94">
        <v>66</v>
      </c>
      <c r="D72" s="5" t="s">
        <v>381</v>
      </c>
      <c r="E72" s="44">
        <v>2015</v>
      </c>
      <c r="F72" s="12" t="s">
        <v>23</v>
      </c>
      <c r="G72" s="12" t="s">
        <v>1254</v>
      </c>
      <c r="H72" s="24" t="s">
        <v>1247</v>
      </c>
      <c r="I72" s="12" t="s">
        <v>1304</v>
      </c>
      <c r="J72" s="12" t="s">
        <v>1275</v>
      </c>
      <c r="K72" s="12" t="s">
        <v>1248</v>
      </c>
      <c r="L72" s="41" t="s">
        <v>614</v>
      </c>
      <c r="M72" s="13" t="s">
        <v>829</v>
      </c>
      <c r="N72" s="274" t="s">
        <v>26</v>
      </c>
      <c r="O72" s="32">
        <v>42064</v>
      </c>
      <c r="P72" s="25" t="s">
        <v>39</v>
      </c>
      <c r="Q72" s="49" t="s">
        <v>238</v>
      </c>
      <c r="R72" s="25" t="s">
        <v>139</v>
      </c>
      <c r="S72" s="25" t="s">
        <v>140</v>
      </c>
      <c r="T72" s="33" t="s">
        <v>174</v>
      </c>
      <c r="U72" s="284"/>
      <c r="V72" s="25" t="s">
        <v>222</v>
      </c>
      <c r="W72" s="37">
        <v>42368</v>
      </c>
      <c r="X72" s="11">
        <f ca="1">+$X$1</f>
        <v>42787</v>
      </c>
      <c r="Y72" s="54">
        <f>IF(AA72="Reprogramado",0,X72-$X$1)</f>
        <v>0</v>
      </c>
      <c r="Z72" s="48">
        <v>0</v>
      </c>
      <c r="AA72" s="91" t="s">
        <v>380</v>
      </c>
      <c r="AB72" s="100" t="s">
        <v>380</v>
      </c>
      <c r="AC72" s="164"/>
      <c r="AD72" s="41" t="s">
        <v>417</v>
      </c>
      <c r="AF72" s="102"/>
      <c r="AH72" s="53" t="str">
        <f t="shared" ref="AH72:AH135" si="7">IF(Y72&lt;=-1,"VENCIDO","VIGENTE")</f>
        <v>VIGENTE</v>
      </c>
    </row>
    <row r="73" spans="3:36" ht="112.5" customHeight="1" x14ac:dyDescent="0.2">
      <c r="C73" s="61">
        <v>67</v>
      </c>
      <c r="D73" s="5" t="s">
        <v>30</v>
      </c>
      <c r="E73" s="44">
        <v>2015</v>
      </c>
      <c r="F73" s="12" t="s">
        <v>23</v>
      </c>
      <c r="G73" s="12" t="s">
        <v>1254</v>
      </c>
      <c r="H73" s="24" t="s">
        <v>1247</v>
      </c>
      <c r="I73" s="12" t="s">
        <v>1304</v>
      </c>
      <c r="J73" s="12" t="s">
        <v>1275</v>
      </c>
      <c r="K73" s="12" t="s">
        <v>1248</v>
      </c>
      <c r="L73" s="41" t="s">
        <v>614</v>
      </c>
      <c r="M73" s="13" t="s">
        <v>829</v>
      </c>
      <c r="N73" s="274" t="s">
        <v>26</v>
      </c>
      <c r="O73" s="32">
        <v>42064</v>
      </c>
      <c r="P73" s="25" t="s">
        <v>39</v>
      </c>
      <c r="Q73" s="49" t="s">
        <v>238</v>
      </c>
      <c r="R73" s="25" t="s">
        <v>141</v>
      </c>
      <c r="S73" s="25" t="s">
        <v>142</v>
      </c>
      <c r="T73" s="33" t="s">
        <v>173</v>
      </c>
      <c r="U73" s="284"/>
      <c r="V73" s="25" t="s">
        <v>223</v>
      </c>
      <c r="W73" s="37">
        <v>42124</v>
      </c>
      <c r="X73" s="38">
        <v>42460</v>
      </c>
      <c r="Y73" s="54">
        <f>IF(AA73="Cumplida",0,X73-$X$1)</f>
        <v>0</v>
      </c>
      <c r="Z73" s="48">
        <v>1</v>
      </c>
      <c r="AA73" s="91" t="s">
        <v>379</v>
      </c>
      <c r="AB73" s="100" t="s">
        <v>21</v>
      </c>
      <c r="AC73" s="116" t="s">
        <v>621</v>
      </c>
      <c r="AD73" s="41"/>
      <c r="AF73" s="103" t="s">
        <v>571</v>
      </c>
      <c r="AH73" s="53" t="str">
        <f t="shared" si="7"/>
        <v>VIGENTE</v>
      </c>
    </row>
    <row r="74" spans="3:36" ht="78.75" customHeight="1" x14ac:dyDescent="0.2">
      <c r="C74" s="88">
        <v>68</v>
      </c>
      <c r="D74" s="5" t="s">
        <v>30</v>
      </c>
      <c r="E74" s="44">
        <v>2015</v>
      </c>
      <c r="F74" s="12" t="s">
        <v>23</v>
      </c>
      <c r="G74" s="12" t="s">
        <v>1254</v>
      </c>
      <c r="H74" s="24" t="s">
        <v>1247</v>
      </c>
      <c r="I74" s="12" t="s">
        <v>1304</v>
      </c>
      <c r="J74" s="12" t="s">
        <v>1275</v>
      </c>
      <c r="K74" s="12" t="s">
        <v>1248</v>
      </c>
      <c r="L74" s="41" t="s">
        <v>614</v>
      </c>
      <c r="M74" s="13" t="s">
        <v>829</v>
      </c>
      <c r="N74" s="274" t="s">
        <v>26</v>
      </c>
      <c r="O74" s="32">
        <v>42064</v>
      </c>
      <c r="P74" s="25" t="s">
        <v>39</v>
      </c>
      <c r="Q74" s="49" t="s">
        <v>238</v>
      </c>
      <c r="R74" s="25" t="s">
        <v>143</v>
      </c>
      <c r="S74" s="25" t="s">
        <v>144</v>
      </c>
      <c r="T74" s="33" t="s">
        <v>173</v>
      </c>
      <c r="U74" s="284"/>
      <c r="V74" s="25" t="s">
        <v>224</v>
      </c>
      <c r="W74" s="37">
        <v>42124</v>
      </c>
      <c r="X74" s="37">
        <v>42314</v>
      </c>
      <c r="Y74" s="54">
        <f>IF(AA74="Cumplida",0,X74-$X$1)</f>
        <v>0</v>
      </c>
      <c r="Z74" s="48">
        <v>1</v>
      </c>
      <c r="AA74" s="91" t="s">
        <v>379</v>
      </c>
      <c r="AB74" s="100" t="s">
        <v>21</v>
      </c>
      <c r="AC74" s="116" t="s">
        <v>666</v>
      </c>
      <c r="AD74" s="41"/>
      <c r="AF74" s="103"/>
      <c r="AH74" s="53" t="str">
        <f t="shared" si="7"/>
        <v>VIGENTE</v>
      </c>
    </row>
    <row r="75" spans="3:36" ht="45" customHeight="1" x14ac:dyDescent="0.2">
      <c r="C75" s="94">
        <v>69</v>
      </c>
      <c r="D75" s="5" t="s">
        <v>381</v>
      </c>
      <c r="E75" s="44">
        <v>2015</v>
      </c>
      <c r="F75" s="12" t="s">
        <v>23</v>
      </c>
      <c r="G75" s="12" t="s">
        <v>1254</v>
      </c>
      <c r="H75" s="24" t="s">
        <v>1247</v>
      </c>
      <c r="I75" s="12" t="s">
        <v>1304</v>
      </c>
      <c r="J75" s="12" t="s">
        <v>1275</v>
      </c>
      <c r="K75" s="12" t="s">
        <v>1248</v>
      </c>
      <c r="L75" s="41" t="s">
        <v>614</v>
      </c>
      <c r="M75" s="13" t="s">
        <v>829</v>
      </c>
      <c r="N75" s="274" t="s">
        <v>26</v>
      </c>
      <c r="O75" s="32">
        <v>42064</v>
      </c>
      <c r="P75" s="25" t="s">
        <v>39</v>
      </c>
      <c r="Q75" s="49" t="s">
        <v>238</v>
      </c>
      <c r="R75" s="25" t="s">
        <v>145</v>
      </c>
      <c r="S75" s="25" t="s">
        <v>146</v>
      </c>
      <c r="T75" s="33" t="s">
        <v>174</v>
      </c>
      <c r="U75" s="284"/>
      <c r="V75" s="25" t="s">
        <v>225</v>
      </c>
      <c r="W75" s="37">
        <v>42369</v>
      </c>
      <c r="X75" s="11">
        <f ca="1">+$X$1</f>
        <v>42787</v>
      </c>
      <c r="Y75" s="54">
        <f>IF(AA75="Reprogramado",0,X75-$X$1)</f>
        <v>0</v>
      </c>
      <c r="Z75" s="48">
        <v>0</v>
      </c>
      <c r="AA75" s="91" t="s">
        <v>380</v>
      </c>
      <c r="AB75" s="100" t="s">
        <v>380</v>
      </c>
      <c r="AC75" s="165"/>
      <c r="AD75" s="41" t="s">
        <v>418</v>
      </c>
      <c r="AF75" s="102"/>
      <c r="AH75" s="53" t="str">
        <f t="shared" si="7"/>
        <v>VIGENTE</v>
      </c>
    </row>
    <row r="76" spans="3:36" ht="67.5" customHeight="1" x14ac:dyDescent="0.2">
      <c r="C76" s="94">
        <v>70</v>
      </c>
      <c r="D76" s="5" t="s">
        <v>381</v>
      </c>
      <c r="E76" s="44">
        <v>2015</v>
      </c>
      <c r="F76" s="12" t="s">
        <v>23</v>
      </c>
      <c r="G76" s="12" t="s">
        <v>1254</v>
      </c>
      <c r="H76" s="24" t="s">
        <v>1247</v>
      </c>
      <c r="I76" s="12" t="s">
        <v>1304</v>
      </c>
      <c r="J76" s="12" t="s">
        <v>1275</v>
      </c>
      <c r="K76" s="12" t="s">
        <v>1248</v>
      </c>
      <c r="L76" s="41" t="s">
        <v>614</v>
      </c>
      <c r="M76" s="13" t="s">
        <v>829</v>
      </c>
      <c r="N76" s="274" t="s">
        <v>26</v>
      </c>
      <c r="O76" s="32">
        <v>42064</v>
      </c>
      <c r="P76" s="25" t="s">
        <v>39</v>
      </c>
      <c r="Q76" s="49" t="s">
        <v>238</v>
      </c>
      <c r="R76" s="25" t="s">
        <v>147</v>
      </c>
      <c r="S76" s="25" t="s">
        <v>148</v>
      </c>
      <c r="T76" s="31" t="s">
        <v>175</v>
      </c>
      <c r="U76" s="284"/>
      <c r="V76" s="25" t="s">
        <v>226</v>
      </c>
      <c r="W76" s="21">
        <v>42369</v>
      </c>
      <c r="X76" s="11">
        <f ca="1">+$X$1</f>
        <v>42787</v>
      </c>
      <c r="Y76" s="54">
        <f>IF(AA76="Reprogramado",0,X76-$X$1)</f>
        <v>0</v>
      </c>
      <c r="Z76" s="48">
        <v>0</v>
      </c>
      <c r="AA76" s="91" t="s">
        <v>380</v>
      </c>
      <c r="AB76" s="100" t="s">
        <v>380</v>
      </c>
      <c r="AC76" s="49"/>
      <c r="AD76" s="41" t="s">
        <v>419</v>
      </c>
      <c r="AF76" s="102"/>
      <c r="AH76" s="53" t="str">
        <f t="shared" si="7"/>
        <v>VIGENTE</v>
      </c>
    </row>
    <row r="77" spans="3:36" ht="67.5" customHeight="1" x14ac:dyDescent="0.2">
      <c r="C77" s="94">
        <v>71</v>
      </c>
      <c r="D77" s="5" t="s">
        <v>381</v>
      </c>
      <c r="E77" s="44">
        <v>2015</v>
      </c>
      <c r="F77" s="12" t="s">
        <v>23</v>
      </c>
      <c r="G77" s="12" t="s">
        <v>1254</v>
      </c>
      <c r="H77" s="24" t="s">
        <v>1247</v>
      </c>
      <c r="I77" s="12" t="s">
        <v>1304</v>
      </c>
      <c r="J77" s="12" t="s">
        <v>1275</v>
      </c>
      <c r="K77" s="12" t="s">
        <v>1248</v>
      </c>
      <c r="L77" s="41" t="s">
        <v>614</v>
      </c>
      <c r="M77" s="13" t="s">
        <v>829</v>
      </c>
      <c r="N77" s="274" t="s">
        <v>26</v>
      </c>
      <c r="O77" s="32">
        <v>42064</v>
      </c>
      <c r="P77" s="25" t="s">
        <v>39</v>
      </c>
      <c r="Q77" s="49" t="s">
        <v>238</v>
      </c>
      <c r="R77" s="25" t="s">
        <v>149</v>
      </c>
      <c r="S77" s="25" t="s">
        <v>148</v>
      </c>
      <c r="T77" s="31" t="s">
        <v>175</v>
      </c>
      <c r="U77" s="284"/>
      <c r="V77" s="25" t="s">
        <v>226</v>
      </c>
      <c r="W77" s="16">
        <v>42369</v>
      </c>
      <c r="X77" s="11">
        <f ca="1">+$X$1</f>
        <v>42787</v>
      </c>
      <c r="Y77" s="54">
        <f>IF(AA77="Reprogramado",0,X77-$X$1)</f>
        <v>0</v>
      </c>
      <c r="Z77" s="48">
        <v>0</v>
      </c>
      <c r="AA77" s="91" t="s">
        <v>380</v>
      </c>
      <c r="AB77" s="100" t="s">
        <v>380</v>
      </c>
      <c r="AC77" s="107"/>
      <c r="AD77" s="41" t="s">
        <v>420</v>
      </c>
      <c r="AF77" s="102"/>
      <c r="AH77" s="53" t="str">
        <f t="shared" si="7"/>
        <v>VIGENTE</v>
      </c>
    </row>
    <row r="78" spans="3:36" ht="90" customHeight="1" x14ac:dyDescent="0.2">
      <c r="C78" s="88">
        <v>72</v>
      </c>
      <c r="D78" s="5" t="s">
        <v>30</v>
      </c>
      <c r="E78" s="44">
        <v>2015</v>
      </c>
      <c r="F78" s="12" t="s">
        <v>23</v>
      </c>
      <c r="G78" s="12" t="s">
        <v>1254</v>
      </c>
      <c r="H78" s="24" t="s">
        <v>1247</v>
      </c>
      <c r="I78" s="12" t="s">
        <v>1304</v>
      </c>
      <c r="J78" s="12" t="s">
        <v>1275</v>
      </c>
      <c r="K78" s="12" t="s">
        <v>1248</v>
      </c>
      <c r="L78" s="41" t="s">
        <v>614</v>
      </c>
      <c r="M78" s="13" t="s">
        <v>829</v>
      </c>
      <c r="N78" s="274" t="s">
        <v>26</v>
      </c>
      <c r="O78" s="32">
        <v>42064</v>
      </c>
      <c r="P78" s="25" t="s">
        <v>39</v>
      </c>
      <c r="Q78" s="49" t="s">
        <v>238</v>
      </c>
      <c r="R78" s="25" t="s">
        <v>150</v>
      </c>
      <c r="S78" s="25" t="s">
        <v>151</v>
      </c>
      <c r="T78" s="31" t="s">
        <v>174</v>
      </c>
      <c r="U78" s="284"/>
      <c r="V78" s="25" t="s">
        <v>227</v>
      </c>
      <c r="W78" s="37">
        <v>42277</v>
      </c>
      <c r="X78" s="9">
        <v>42292</v>
      </c>
      <c r="Y78" s="54">
        <f>IF(AA78="Cumplida",0,X78-$X$1)</f>
        <v>0</v>
      </c>
      <c r="Z78" s="48">
        <v>1</v>
      </c>
      <c r="AA78" s="91" t="s">
        <v>379</v>
      </c>
      <c r="AB78" s="100" t="s">
        <v>21</v>
      </c>
      <c r="AC78" s="116" t="s">
        <v>1051</v>
      </c>
      <c r="AD78" s="41"/>
      <c r="AF78" s="103"/>
      <c r="AH78" s="53" t="str">
        <f t="shared" si="7"/>
        <v>VIGENTE</v>
      </c>
    </row>
    <row r="79" spans="3:36" ht="33.75" customHeight="1" x14ac:dyDescent="0.2">
      <c r="C79" s="94">
        <v>73</v>
      </c>
      <c r="D79" s="5" t="s">
        <v>381</v>
      </c>
      <c r="E79" s="44">
        <v>2015</v>
      </c>
      <c r="F79" s="12" t="s">
        <v>23</v>
      </c>
      <c r="G79" s="12" t="s">
        <v>1254</v>
      </c>
      <c r="H79" s="24" t="s">
        <v>1247</v>
      </c>
      <c r="I79" s="12" t="s">
        <v>1304</v>
      </c>
      <c r="J79" s="12" t="s">
        <v>1275</v>
      </c>
      <c r="K79" s="12" t="s">
        <v>1248</v>
      </c>
      <c r="L79" s="41" t="s">
        <v>614</v>
      </c>
      <c r="M79" s="13" t="s">
        <v>829</v>
      </c>
      <c r="N79" s="274" t="s">
        <v>26</v>
      </c>
      <c r="O79" s="32">
        <v>42064</v>
      </c>
      <c r="P79" s="25" t="s">
        <v>39</v>
      </c>
      <c r="Q79" s="49" t="s">
        <v>238</v>
      </c>
      <c r="R79" s="25" t="s">
        <v>152</v>
      </c>
      <c r="S79" s="25" t="s">
        <v>153</v>
      </c>
      <c r="T79" s="31" t="s">
        <v>176</v>
      </c>
      <c r="U79" s="284"/>
      <c r="V79" s="25" t="s">
        <v>228</v>
      </c>
      <c r="W79" s="16">
        <v>42369</v>
      </c>
      <c r="X79" s="11">
        <f ca="1">+$X$1</f>
        <v>42787</v>
      </c>
      <c r="Y79" s="54">
        <f>IF(AA79="Reprogramado",0,X79-$X$1)</f>
        <v>0</v>
      </c>
      <c r="Z79" s="48">
        <v>0</v>
      </c>
      <c r="AA79" s="91" t="s">
        <v>380</v>
      </c>
      <c r="AB79" s="100" t="s">
        <v>380</v>
      </c>
      <c r="AC79" s="164"/>
      <c r="AD79" s="41" t="s">
        <v>1015</v>
      </c>
      <c r="AF79" s="102"/>
      <c r="AH79" s="53" t="str">
        <f t="shared" si="7"/>
        <v>VIGENTE</v>
      </c>
    </row>
    <row r="80" spans="3:36" ht="112.5" customHeight="1" x14ac:dyDescent="0.2">
      <c r="C80" s="61">
        <v>74</v>
      </c>
      <c r="D80" s="5" t="s">
        <v>30</v>
      </c>
      <c r="E80" s="44">
        <v>2015</v>
      </c>
      <c r="F80" s="12" t="s">
        <v>23</v>
      </c>
      <c r="G80" s="12" t="s">
        <v>1254</v>
      </c>
      <c r="H80" s="24" t="s">
        <v>1247</v>
      </c>
      <c r="I80" s="12" t="s">
        <v>1304</v>
      </c>
      <c r="J80" s="12" t="s">
        <v>1275</v>
      </c>
      <c r="K80" s="12" t="s">
        <v>1248</v>
      </c>
      <c r="L80" s="41" t="s">
        <v>614</v>
      </c>
      <c r="M80" s="13" t="s">
        <v>829</v>
      </c>
      <c r="N80" s="274" t="s">
        <v>26</v>
      </c>
      <c r="O80" s="32">
        <v>42064</v>
      </c>
      <c r="P80" s="25" t="s">
        <v>39</v>
      </c>
      <c r="Q80" s="49" t="s">
        <v>238</v>
      </c>
      <c r="R80" s="25" t="s">
        <v>154</v>
      </c>
      <c r="S80" s="25" t="s">
        <v>155</v>
      </c>
      <c r="T80" s="31" t="s">
        <v>174</v>
      </c>
      <c r="U80" s="284"/>
      <c r="V80" s="25" t="s">
        <v>229</v>
      </c>
      <c r="W80" s="16">
        <v>42246</v>
      </c>
      <c r="X80" s="16">
        <v>42369</v>
      </c>
      <c r="Y80" s="54">
        <f>IF(AA80="Cumplida",0,X80-$X$1)</f>
        <v>0</v>
      </c>
      <c r="Z80" s="48">
        <v>1</v>
      </c>
      <c r="AA80" s="91" t="s">
        <v>379</v>
      </c>
      <c r="AB80" s="100" t="s">
        <v>21</v>
      </c>
      <c r="AC80" s="116" t="s">
        <v>1017</v>
      </c>
      <c r="AD80" s="41"/>
      <c r="AF80" s="103" t="s">
        <v>571</v>
      </c>
      <c r="AH80" s="53" t="str">
        <f t="shared" si="7"/>
        <v>VIGENTE</v>
      </c>
    </row>
    <row r="81" spans="3:34" ht="67.5" customHeight="1" x14ac:dyDescent="0.2">
      <c r="C81" s="88">
        <v>75</v>
      </c>
      <c r="D81" s="5" t="s">
        <v>30</v>
      </c>
      <c r="E81" s="44">
        <v>2015</v>
      </c>
      <c r="F81" s="12" t="s">
        <v>23</v>
      </c>
      <c r="G81" s="12" t="s">
        <v>1254</v>
      </c>
      <c r="H81" s="24" t="s">
        <v>1247</v>
      </c>
      <c r="I81" s="12" t="s">
        <v>1304</v>
      </c>
      <c r="J81" s="12" t="s">
        <v>1275</v>
      </c>
      <c r="K81" s="12" t="s">
        <v>1248</v>
      </c>
      <c r="L81" s="41" t="s">
        <v>177</v>
      </c>
      <c r="M81" s="13" t="s">
        <v>177</v>
      </c>
      <c r="N81" s="274" t="s">
        <v>27</v>
      </c>
      <c r="O81" s="32">
        <v>42369</v>
      </c>
      <c r="P81" s="25" t="s">
        <v>40</v>
      </c>
      <c r="Q81" s="49" t="s">
        <v>234</v>
      </c>
      <c r="R81" s="25" t="s">
        <v>156</v>
      </c>
      <c r="S81" s="25" t="s">
        <v>157</v>
      </c>
      <c r="T81" s="31" t="s">
        <v>177</v>
      </c>
      <c r="U81" s="24" t="s">
        <v>1314</v>
      </c>
      <c r="V81" s="25" t="s">
        <v>230</v>
      </c>
      <c r="W81" s="9">
        <v>42277</v>
      </c>
      <c r="X81" s="9">
        <v>42297</v>
      </c>
      <c r="Y81" s="54">
        <f>IF(AA81="Cumplida",0,X81-$X$1)</f>
        <v>0</v>
      </c>
      <c r="Z81" s="48">
        <v>1</v>
      </c>
      <c r="AA81" s="91" t="s">
        <v>379</v>
      </c>
      <c r="AB81" s="100" t="s">
        <v>21</v>
      </c>
      <c r="AC81" s="171" t="s">
        <v>667</v>
      </c>
      <c r="AD81" s="41"/>
      <c r="AF81" s="103"/>
      <c r="AH81" s="53" t="str">
        <f t="shared" si="7"/>
        <v>VIGENTE</v>
      </c>
    </row>
    <row r="82" spans="3:34" ht="112.5" customHeight="1" x14ac:dyDescent="0.2">
      <c r="C82" s="94">
        <v>76</v>
      </c>
      <c r="D82" s="5" t="s">
        <v>381</v>
      </c>
      <c r="E82" s="44">
        <v>2015</v>
      </c>
      <c r="F82" s="12" t="s">
        <v>23</v>
      </c>
      <c r="G82" s="24" t="s">
        <v>1254</v>
      </c>
      <c r="H82" s="24" t="s">
        <v>1247</v>
      </c>
      <c r="I82" s="24" t="s">
        <v>1304</v>
      </c>
      <c r="J82" s="24" t="s">
        <v>1275</v>
      </c>
      <c r="K82" s="24" t="s">
        <v>1248</v>
      </c>
      <c r="L82" s="41" t="s">
        <v>619</v>
      </c>
      <c r="M82" s="13" t="s">
        <v>619</v>
      </c>
      <c r="N82" s="274" t="s">
        <v>29</v>
      </c>
      <c r="O82" s="32">
        <v>42164</v>
      </c>
      <c r="P82" s="25" t="s">
        <v>41</v>
      </c>
      <c r="Q82" s="49" t="s">
        <v>237</v>
      </c>
      <c r="R82" s="25" t="s">
        <v>158</v>
      </c>
      <c r="S82" s="25" t="s">
        <v>159</v>
      </c>
      <c r="T82" s="31" t="s">
        <v>28</v>
      </c>
      <c r="U82" s="24" t="s">
        <v>1314</v>
      </c>
      <c r="V82" s="25" t="s">
        <v>231</v>
      </c>
      <c r="W82" s="16">
        <v>42490</v>
      </c>
      <c r="X82" s="16">
        <v>42490</v>
      </c>
      <c r="Y82" s="54">
        <f>IF(AA82="Reprogramado",0,X82-$X$1)</f>
        <v>0</v>
      </c>
      <c r="Z82" s="48">
        <v>0</v>
      </c>
      <c r="AA82" s="91" t="s">
        <v>380</v>
      </c>
      <c r="AB82" s="100" t="s">
        <v>380</v>
      </c>
      <c r="AC82" s="166"/>
      <c r="AD82" s="41" t="s">
        <v>981</v>
      </c>
      <c r="AF82" s="103" t="s">
        <v>571</v>
      </c>
      <c r="AH82" s="53" t="str">
        <f t="shared" si="7"/>
        <v>VIGENTE</v>
      </c>
    </row>
    <row r="83" spans="3:34" ht="112.5" customHeight="1" x14ac:dyDescent="0.2">
      <c r="C83" s="94">
        <v>77</v>
      </c>
      <c r="D83" s="5" t="s">
        <v>381</v>
      </c>
      <c r="E83" s="44">
        <v>2015</v>
      </c>
      <c r="F83" s="12" t="s">
        <v>23</v>
      </c>
      <c r="G83" s="24" t="s">
        <v>1254</v>
      </c>
      <c r="H83" s="24" t="s">
        <v>1247</v>
      </c>
      <c r="I83" s="24" t="s">
        <v>1304</v>
      </c>
      <c r="J83" s="24" t="s">
        <v>1275</v>
      </c>
      <c r="K83" s="24" t="s">
        <v>1248</v>
      </c>
      <c r="L83" s="41" t="s">
        <v>619</v>
      </c>
      <c r="M83" s="13" t="s">
        <v>619</v>
      </c>
      <c r="N83" s="274" t="s">
        <v>29</v>
      </c>
      <c r="O83" s="32">
        <v>42164</v>
      </c>
      <c r="P83" s="25" t="s">
        <v>41</v>
      </c>
      <c r="Q83" s="49" t="s">
        <v>237</v>
      </c>
      <c r="R83" s="25" t="s">
        <v>160</v>
      </c>
      <c r="S83" s="25" t="s">
        <v>161</v>
      </c>
      <c r="T83" s="31" t="s">
        <v>28</v>
      </c>
      <c r="U83" s="24" t="s">
        <v>1314</v>
      </c>
      <c r="V83" s="25" t="s">
        <v>231</v>
      </c>
      <c r="W83" s="16">
        <v>42490</v>
      </c>
      <c r="X83" s="16">
        <v>42490</v>
      </c>
      <c r="Y83" s="54">
        <f>IF(AA83="Reprogramado",0,X83-$X$1)</f>
        <v>0</v>
      </c>
      <c r="Z83" s="48">
        <v>0</v>
      </c>
      <c r="AA83" s="91" t="s">
        <v>380</v>
      </c>
      <c r="AB83" s="100" t="s">
        <v>380</v>
      </c>
      <c r="AC83" s="163"/>
      <c r="AD83" s="41" t="s">
        <v>982</v>
      </c>
      <c r="AF83" s="103" t="s">
        <v>571</v>
      </c>
      <c r="AH83" s="53" t="str">
        <f t="shared" si="7"/>
        <v>VIGENTE</v>
      </c>
    </row>
    <row r="84" spans="3:34" ht="67.5" customHeight="1" x14ac:dyDescent="0.2">
      <c r="C84" s="61">
        <v>78</v>
      </c>
      <c r="D84" s="5" t="s">
        <v>30</v>
      </c>
      <c r="E84" s="44">
        <v>2015</v>
      </c>
      <c r="F84" s="12" t="s">
        <v>23</v>
      </c>
      <c r="G84" s="24" t="s">
        <v>1254</v>
      </c>
      <c r="H84" s="24" t="s">
        <v>1247</v>
      </c>
      <c r="I84" s="24" t="s">
        <v>1304</v>
      </c>
      <c r="J84" s="24" t="s">
        <v>1275</v>
      </c>
      <c r="K84" s="24" t="s">
        <v>1248</v>
      </c>
      <c r="L84" s="41" t="s">
        <v>619</v>
      </c>
      <c r="M84" s="13" t="s">
        <v>619</v>
      </c>
      <c r="N84" s="274" t="s">
        <v>29</v>
      </c>
      <c r="O84" s="32">
        <v>42164</v>
      </c>
      <c r="P84" s="25" t="s">
        <v>41</v>
      </c>
      <c r="Q84" s="49" t="s">
        <v>237</v>
      </c>
      <c r="R84" s="25" t="s">
        <v>533</v>
      </c>
      <c r="S84" s="25" t="s">
        <v>162</v>
      </c>
      <c r="T84" s="31" t="s">
        <v>28</v>
      </c>
      <c r="U84" s="24" t="s">
        <v>1315</v>
      </c>
      <c r="V84" s="25" t="s">
        <v>232</v>
      </c>
      <c r="W84" s="16">
        <v>42490</v>
      </c>
      <c r="X84" s="9">
        <v>42490</v>
      </c>
      <c r="Y84" s="54">
        <f>IF(AA84="Cumplida",0,X84-$X$1)</f>
        <v>0</v>
      </c>
      <c r="Z84" s="48">
        <v>1</v>
      </c>
      <c r="AA84" s="91" t="s">
        <v>379</v>
      </c>
      <c r="AB84" s="100" t="s">
        <v>21</v>
      </c>
      <c r="AC84" s="116" t="s">
        <v>870</v>
      </c>
      <c r="AD84" s="41"/>
      <c r="AF84" s="103" t="s">
        <v>571</v>
      </c>
      <c r="AH84" s="53" t="str">
        <f t="shared" si="7"/>
        <v>VIGENTE</v>
      </c>
    </row>
    <row r="85" spans="3:34" ht="67.5" customHeight="1" x14ac:dyDescent="0.2">
      <c r="C85" s="94">
        <v>79</v>
      </c>
      <c r="D85" s="5" t="s">
        <v>381</v>
      </c>
      <c r="E85" s="44">
        <v>2015</v>
      </c>
      <c r="F85" s="12" t="s">
        <v>23</v>
      </c>
      <c r="G85" s="12" t="s">
        <v>1254</v>
      </c>
      <c r="H85" s="24" t="s">
        <v>1247</v>
      </c>
      <c r="I85" s="24" t="s">
        <v>1304</v>
      </c>
      <c r="J85" s="24" t="s">
        <v>1275</v>
      </c>
      <c r="K85" s="12" t="s">
        <v>1248</v>
      </c>
      <c r="L85" s="41" t="s">
        <v>177</v>
      </c>
      <c r="M85" s="13" t="s">
        <v>177</v>
      </c>
      <c r="N85" s="275" t="s">
        <v>239</v>
      </c>
      <c r="O85" s="32">
        <v>42241</v>
      </c>
      <c r="P85" s="25" t="s">
        <v>369</v>
      </c>
      <c r="Q85" s="49" t="s">
        <v>351</v>
      </c>
      <c r="R85" s="25" t="s">
        <v>245</v>
      </c>
      <c r="S85" s="25" t="s">
        <v>275</v>
      </c>
      <c r="T85" s="31" t="s">
        <v>340</v>
      </c>
      <c r="U85" s="24" t="s">
        <v>1314</v>
      </c>
      <c r="V85" s="25" t="s">
        <v>313</v>
      </c>
      <c r="W85" s="16">
        <v>42348</v>
      </c>
      <c r="X85" s="11">
        <f t="shared" ref="X85:X92" ca="1" si="8">+$X$1</f>
        <v>42787</v>
      </c>
      <c r="Y85" s="54">
        <f t="shared" ref="Y85:Y114" si="9">IF(AA85="Reprogramado",0,X85-$X$1)</f>
        <v>0</v>
      </c>
      <c r="Z85" s="48">
        <v>0</v>
      </c>
      <c r="AA85" s="91" t="s">
        <v>380</v>
      </c>
      <c r="AB85" s="100" t="s">
        <v>380</v>
      </c>
      <c r="AC85" s="165"/>
      <c r="AD85" s="41" t="s">
        <v>394</v>
      </c>
      <c r="AF85" s="102"/>
      <c r="AH85" s="53" t="str">
        <f t="shared" si="7"/>
        <v>VIGENTE</v>
      </c>
    </row>
    <row r="86" spans="3:34" ht="112.5" customHeight="1" x14ac:dyDescent="0.2">
      <c r="C86" s="94">
        <v>80</v>
      </c>
      <c r="D86" s="5" t="s">
        <v>381</v>
      </c>
      <c r="E86" s="44">
        <v>2015</v>
      </c>
      <c r="F86" s="12" t="s">
        <v>23</v>
      </c>
      <c r="G86" s="12" t="s">
        <v>1254</v>
      </c>
      <c r="H86" s="24" t="s">
        <v>1247</v>
      </c>
      <c r="I86" s="274" t="s">
        <v>1301</v>
      </c>
      <c r="J86" s="12" t="s">
        <v>1275</v>
      </c>
      <c r="K86" s="12" t="s">
        <v>1248</v>
      </c>
      <c r="L86" s="41" t="s">
        <v>614</v>
      </c>
      <c r="M86" s="13" t="s">
        <v>749</v>
      </c>
      <c r="N86" s="275" t="s">
        <v>241</v>
      </c>
      <c r="O86" s="32">
        <v>42237</v>
      </c>
      <c r="P86" s="25" t="s">
        <v>370</v>
      </c>
      <c r="Q86" s="49" t="s">
        <v>236</v>
      </c>
      <c r="R86" s="25" t="s">
        <v>246</v>
      </c>
      <c r="S86" s="25" t="s">
        <v>276</v>
      </c>
      <c r="T86" s="31" t="s">
        <v>240</v>
      </c>
      <c r="U86" s="24" t="s">
        <v>1314</v>
      </c>
      <c r="V86" s="25" t="s">
        <v>314</v>
      </c>
      <c r="W86" s="30">
        <v>42368</v>
      </c>
      <c r="X86" s="11">
        <f t="shared" ca="1" si="8"/>
        <v>42787</v>
      </c>
      <c r="Y86" s="54">
        <f t="shared" si="9"/>
        <v>0</v>
      </c>
      <c r="Z86" s="48">
        <v>0</v>
      </c>
      <c r="AA86" s="91" t="s">
        <v>380</v>
      </c>
      <c r="AB86" s="100" t="s">
        <v>380</v>
      </c>
      <c r="AC86" s="49"/>
      <c r="AD86" s="41" t="s">
        <v>385</v>
      </c>
      <c r="AF86" s="102"/>
      <c r="AH86" s="53" t="str">
        <f t="shared" si="7"/>
        <v>VIGENTE</v>
      </c>
    </row>
    <row r="87" spans="3:34" ht="90" customHeight="1" x14ac:dyDescent="0.2">
      <c r="C87" s="94">
        <v>81</v>
      </c>
      <c r="D87" s="5" t="s">
        <v>381</v>
      </c>
      <c r="E87" s="44">
        <v>2015</v>
      </c>
      <c r="F87" s="12" t="s">
        <v>23</v>
      </c>
      <c r="G87" s="12" t="s">
        <v>1254</v>
      </c>
      <c r="H87" s="24" t="s">
        <v>1247</v>
      </c>
      <c r="I87" s="274" t="s">
        <v>1301</v>
      </c>
      <c r="J87" s="12" t="s">
        <v>1275</v>
      </c>
      <c r="K87" s="12" t="s">
        <v>1248</v>
      </c>
      <c r="L87" s="41" t="s">
        <v>614</v>
      </c>
      <c r="M87" s="13" t="s">
        <v>749</v>
      </c>
      <c r="N87" s="275" t="s">
        <v>241</v>
      </c>
      <c r="O87" s="32">
        <v>42237</v>
      </c>
      <c r="P87" s="25" t="s">
        <v>370</v>
      </c>
      <c r="Q87" s="49" t="s">
        <v>236</v>
      </c>
      <c r="R87" s="25" t="s">
        <v>247</v>
      </c>
      <c r="S87" s="25" t="s">
        <v>277</v>
      </c>
      <c r="T87" s="31" t="s">
        <v>23</v>
      </c>
      <c r="U87" s="24" t="s">
        <v>1316</v>
      </c>
      <c r="V87" s="25" t="s">
        <v>315</v>
      </c>
      <c r="W87" s="30" t="s">
        <v>346</v>
      </c>
      <c r="X87" s="11">
        <f t="shared" ca="1" si="8"/>
        <v>42787</v>
      </c>
      <c r="Y87" s="54">
        <f t="shared" si="9"/>
        <v>0</v>
      </c>
      <c r="Z87" s="48">
        <v>0</v>
      </c>
      <c r="AA87" s="91" t="s">
        <v>380</v>
      </c>
      <c r="AB87" s="100" t="s">
        <v>380</v>
      </c>
      <c r="AC87" s="49"/>
      <c r="AD87" s="41" t="s">
        <v>386</v>
      </c>
      <c r="AF87" s="102"/>
      <c r="AH87" s="53" t="str">
        <f t="shared" si="7"/>
        <v>VIGENTE</v>
      </c>
    </row>
    <row r="88" spans="3:34" ht="56.25" customHeight="1" x14ac:dyDescent="0.2">
      <c r="C88" s="94">
        <v>82</v>
      </c>
      <c r="D88" s="5" t="s">
        <v>381</v>
      </c>
      <c r="E88" s="44">
        <v>2015</v>
      </c>
      <c r="F88" s="12" t="s">
        <v>23</v>
      </c>
      <c r="G88" s="12" t="s">
        <v>1254</v>
      </c>
      <c r="H88" s="24" t="s">
        <v>1247</v>
      </c>
      <c r="I88" s="274" t="s">
        <v>1301</v>
      </c>
      <c r="J88" s="12" t="s">
        <v>1275</v>
      </c>
      <c r="K88" s="12" t="s">
        <v>1248</v>
      </c>
      <c r="L88" s="41" t="s">
        <v>614</v>
      </c>
      <c r="M88" s="13" t="s">
        <v>749</v>
      </c>
      <c r="N88" s="275" t="s">
        <v>241</v>
      </c>
      <c r="O88" s="32">
        <v>42237</v>
      </c>
      <c r="P88" s="25" t="s">
        <v>370</v>
      </c>
      <c r="Q88" s="49" t="s">
        <v>236</v>
      </c>
      <c r="R88" s="25" t="s">
        <v>248</v>
      </c>
      <c r="S88" s="25" t="s">
        <v>278</v>
      </c>
      <c r="T88" s="31" t="s">
        <v>240</v>
      </c>
      <c r="U88" s="284"/>
      <c r="V88" s="25" t="s">
        <v>316</v>
      </c>
      <c r="W88" s="30" t="s">
        <v>347</v>
      </c>
      <c r="X88" s="11">
        <f t="shared" ca="1" si="8"/>
        <v>42787</v>
      </c>
      <c r="Y88" s="54">
        <f t="shared" si="9"/>
        <v>0</v>
      </c>
      <c r="Z88" s="48">
        <v>0</v>
      </c>
      <c r="AA88" s="91" t="s">
        <v>380</v>
      </c>
      <c r="AB88" s="100" t="s">
        <v>380</v>
      </c>
      <c r="AC88" s="49"/>
      <c r="AD88" s="41" t="s">
        <v>387</v>
      </c>
      <c r="AF88" s="102"/>
      <c r="AH88" s="53" t="str">
        <f t="shared" si="7"/>
        <v>VIGENTE</v>
      </c>
    </row>
    <row r="89" spans="3:34" ht="90" customHeight="1" x14ac:dyDescent="0.2">
      <c r="C89" s="94">
        <v>83</v>
      </c>
      <c r="D89" s="5" t="s">
        <v>381</v>
      </c>
      <c r="E89" s="44">
        <v>2015</v>
      </c>
      <c r="F89" s="12" t="s">
        <v>23</v>
      </c>
      <c r="G89" s="12" t="s">
        <v>1254</v>
      </c>
      <c r="H89" s="24" t="s">
        <v>1247</v>
      </c>
      <c r="I89" s="274" t="s">
        <v>1301</v>
      </c>
      <c r="J89" s="12" t="s">
        <v>1275</v>
      </c>
      <c r="K89" s="12" t="s">
        <v>1248</v>
      </c>
      <c r="L89" s="41" t="s">
        <v>614</v>
      </c>
      <c r="M89" s="13" t="s">
        <v>749</v>
      </c>
      <c r="N89" s="275" t="s">
        <v>241</v>
      </c>
      <c r="O89" s="32">
        <v>42237</v>
      </c>
      <c r="P89" s="25" t="s">
        <v>370</v>
      </c>
      <c r="Q89" s="49" t="s">
        <v>236</v>
      </c>
      <c r="R89" s="25" t="s">
        <v>249</v>
      </c>
      <c r="S89" s="25" t="s">
        <v>279</v>
      </c>
      <c r="T89" s="31" t="s">
        <v>23</v>
      </c>
      <c r="U89" s="24" t="s">
        <v>1314</v>
      </c>
      <c r="V89" s="25" t="s">
        <v>315</v>
      </c>
      <c r="W89" s="30" t="s">
        <v>346</v>
      </c>
      <c r="X89" s="11">
        <f t="shared" ca="1" si="8"/>
        <v>42787</v>
      </c>
      <c r="Y89" s="54">
        <f t="shared" si="9"/>
        <v>0</v>
      </c>
      <c r="Z89" s="48">
        <v>0</v>
      </c>
      <c r="AA89" s="91" t="s">
        <v>380</v>
      </c>
      <c r="AB89" s="100" t="s">
        <v>380</v>
      </c>
      <c r="AC89" s="49"/>
      <c r="AD89" s="41" t="s">
        <v>388</v>
      </c>
      <c r="AF89" s="102"/>
      <c r="AH89" s="53" t="str">
        <f t="shared" si="7"/>
        <v>VIGENTE</v>
      </c>
    </row>
    <row r="90" spans="3:34" ht="90" customHeight="1" x14ac:dyDescent="0.2">
      <c r="C90" s="94">
        <v>84</v>
      </c>
      <c r="D90" s="5" t="s">
        <v>381</v>
      </c>
      <c r="E90" s="44">
        <v>2015</v>
      </c>
      <c r="F90" s="12" t="s">
        <v>23</v>
      </c>
      <c r="G90" s="12" t="s">
        <v>1254</v>
      </c>
      <c r="H90" s="24" t="s">
        <v>1247</v>
      </c>
      <c r="I90" s="274" t="s">
        <v>1301</v>
      </c>
      <c r="J90" s="12" t="s">
        <v>1275</v>
      </c>
      <c r="K90" s="12" t="s">
        <v>1248</v>
      </c>
      <c r="L90" s="41" t="s">
        <v>614</v>
      </c>
      <c r="M90" s="13" t="s">
        <v>749</v>
      </c>
      <c r="N90" s="275" t="s">
        <v>241</v>
      </c>
      <c r="O90" s="32">
        <v>42237</v>
      </c>
      <c r="P90" s="25" t="s">
        <v>370</v>
      </c>
      <c r="Q90" s="49" t="s">
        <v>236</v>
      </c>
      <c r="R90" s="25" t="s">
        <v>250</v>
      </c>
      <c r="S90" s="25" t="s">
        <v>280</v>
      </c>
      <c r="T90" s="31" t="s">
        <v>23</v>
      </c>
      <c r="U90" s="24" t="s">
        <v>1315</v>
      </c>
      <c r="V90" s="25" t="s">
        <v>315</v>
      </c>
      <c r="W90" s="30" t="s">
        <v>346</v>
      </c>
      <c r="X90" s="11">
        <f t="shared" ca="1" si="8"/>
        <v>42787</v>
      </c>
      <c r="Y90" s="54">
        <f t="shared" si="9"/>
        <v>0</v>
      </c>
      <c r="Z90" s="48">
        <v>0</v>
      </c>
      <c r="AA90" s="91" t="s">
        <v>380</v>
      </c>
      <c r="AB90" s="100" t="s">
        <v>380</v>
      </c>
      <c r="AC90" s="49"/>
      <c r="AD90" s="41" t="s">
        <v>389</v>
      </c>
      <c r="AF90" s="102"/>
      <c r="AH90" s="53" t="str">
        <f t="shared" si="7"/>
        <v>VIGENTE</v>
      </c>
    </row>
    <row r="91" spans="3:34" ht="78.75" customHeight="1" x14ac:dyDescent="0.2">
      <c r="C91" s="94">
        <v>85</v>
      </c>
      <c r="D91" s="5" t="s">
        <v>381</v>
      </c>
      <c r="E91" s="44">
        <v>2015</v>
      </c>
      <c r="F91" s="12" t="s">
        <v>23</v>
      </c>
      <c r="G91" s="12" t="s">
        <v>1254</v>
      </c>
      <c r="H91" s="24" t="s">
        <v>1247</v>
      </c>
      <c r="I91" s="274" t="s">
        <v>1301</v>
      </c>
      <c r="J91" s="12" t="s">
        <v>1275</v>
      </c>
      <c r="K91" s="12" t="s">
        <v>1248</v>
      </c>
      <c r="L91" s="41" t="s">
        <v>614</v>
      </c>
      <c r="M91" s="13" t="s">
        <v>749</v>
      </c>
      <c r="N91" s="275" t="s">
        <v>241</v>
      </c>
      <c r="O91" s="38">
        <v>42237</v>
      </c>
      <c r="P91" s="25" t="s">
        <v>370</v>
      </c>
      <c r="Q91" s="49" t="s">
        <v>236</v>
      </c>
      <c r="R91" s="25" t="s">
        <v>251</v>
      </c>
      <c r="S91" s="25" t="s">
        <v>281</v>
      </c>
      <c r="T91" s="33" t="s">
        <v>240</v>
      </c>
      <c r="U91" s="24" t="s">
        <v>1314</v>
      </c>
      <c r="V91" s="25" t="s">
        <v>317</v>
      </c>
      <c r="W91" s="30" t="s">
        <v>348</v>
      </c>
      <c r="X91" s="11">
        <f t="shared" ca="1" si="8"/>
        <v>42787</v>
      </c>
      <c r="Y91" s="54">
        <f t="shared" si="9"/>
        <v>0</v>
      </c>
      <c r="Z91" s="48">
        <v>0</v>
      </c>
      <c r="AA91" s="91" t="s">
        <v>380</v>
      </c>
      <c r="AB91" s="100" t="s">
        <v>380</v>
      </c>
      <c r="AC91" s="49"/>
      <c r="AD91" s="41" t="s">
        <v>390</v>
      </c>
      <c r="AF91" s="102"/>
      <c r="AH91" s="53" t="str">
        <f t="shared" si="7"/>
        <v>VIGENTE</v>
      </c>
    </row>
    <row r="92" spans="3:34" ht="123.75" customHeight="1" x14ac:dyDescent="0.2">
      <c r="C92" s="94">
        <v>86</v>
      </c>
      <c r="D92" s="5" t="s">
        <v>381</v>
      </c>
      <c r="E92" s="44">
        <v>2015</v>
      </c>
      <c r="F92" s="12" t="s">
        <v>23</v>
      </c>
      <c r="G92" s="12" t="s">
        <v>1254</v>
      </c>
      <c r="H92" s="24" t="s">
        <v>1247</v>
      </c>
      <c r="I92" s="274" t="s">
        <v>1301</v>
      </c>
      <c r="J92" s="12" t="s">
        <v>1275</v>
      </c>
      <c r="K92" s="12" t="s">
        <v>1248</v>
      </c>
      <c r="L92" s="41" t="s">
        <v>614</v>
      </c>
      <c r="M92" s="13" t="s">
        <v>749</v>
      </c>
      <c r="N92" s="275" t="s">
        <v>241</v>
      </c>
      <c r="O92" s="38">
        <v>42237</v>
      </c>
      <c r="P92" s="25" t="s">
        <v>370</v>
      </c>
      <c r="Q92" s="49" t="s">
        <v>236</v>
      </c>
      <c r="R92" s="25" t="s">
        <v>252</v>
      </c>
      <c r="S92" s="25" t="s">
        <v>282</v>
      </c>
      <c r="T92" s="31" t="s">
        <v>341</v>
      </c>
      <c r="U92" s="24" t="s">
        <v>1314</v>
      </c>
      <c r="V92" s="25" t="s">
        <v>318</v>
      </c>
      <c r="W92" s="30" t="s">
        <v>349</v>
      </c>
      <c r="X92" s="11">
        <f t="shared" ca="1" si="8"/>
        <v>42787</v>
      </c>
      <c r="Y92" s="54">
        <f t="shared" si="9"/>
        <v>0</v>
      </c>
      <c r="Z92" s="48">
        <v>0</v>
      </c>
      <c r="AA92" s="91" t="s">
        <v>380</v>
      </c>
      <c r="AB92" s="100" t="s">
        <v>380</v>
      </c>
      <c r="AC92" s="49"/>
      <c r="AD92" s="41" t="s">
        <v>391</v>
      </c>
      <c r="AF92" s="102"/>
      <c r="AH92" s="53" t="str">
        <f t="shared" si="7"/>
        <v>VIGENTE</v>
      </c>
    </row>
    <row r="93" spans="3:34" ht="123.75" customHeight="1" x14ac:dyDescent="0.2">
      <c r="C93" s="94">
        <v>87</v>
      </c>
      <c r="D93" s="5" t="s">
        <v>381</v>
      </c>
      <c r="E93" s="44">
        <v>2015</v>
      </c>
      <c r="F93" s="12" t="s">
        <v>23</v>
      </c>
      <c r="G93" s="12" t="s">
        <v>1254</v>
      </c>
      <c r="H93" s="24" t="s">
        <v>1247</v>
      </c>
      <c r="I93" s="274" t="s">
        <v>1301</v>
      </c>
      <c r="J93" s="12" t="s">
        <v>1275</v>
      </c>
      <c r="K93" s="12" t="s">
        <v>1248</v>
      </c>
      <c r="L93" s="41" t="s">
        <v>614</v>
      </c>
      <c r="M93" s="13" t="s">
        <v>749</v>
      </c>
      <c r="N93" s="275" t="s">
        <v>241</v>
      </c>
      <c r="O93" s="38">
        <v>42237</v>
      </c>
      <c r="P93" s="25" t="s">
        <v>370</v>
      </c>
      <c r="Q93" s="49" t="s">
        <v>236</v>
      </c>
      <c r="R93" s="25" t="s">
        <v>253</v>
      </c>
      <c r="S93" s="25" t="s">
        <v>283</v>
      </c>
      <c r="T93" s="31" t="s">
        <v>342</v>
      </c>
      <c r="U93" s="24" t="s">
        <v>1314</v>
      </c>
      <c r="V93" s="25" t="s">
        <v>319</v>
      </c>
      <c r="W93" s="30" t="s">
        <v>350</v>
      </c>
      <c r="X93" s="16">
        <v>42734</v>
      </c>
      <c r="Y93" s="54">
        <f t="shared" si="9"/>
        <v>0</v>
      </c>
      <c r="Z93" s="48">
        <v>0</v>
      </c>
      <c r="AA93" s="91" t="s">
        <v>380</v>
      </c>
      <c r="AB93" s="100" t="s">
        <v>380</v>
      </c>
      <c r="AC93" s="49"/>
      <c r="AD93" s="41" t="s">
        <v>392</v>
      </c>
      <c r="AF93" s="102"/>
      <c r="AH93" s="53" t="str">
        <f t="shared" si="7"/>
        <v>VIGENTE</v>
      </c>
    </row>
    <row r="94" spans="3:34" ht="90" customHeight="1" x14ac:dyDescent="0.2">
      <c r="C94" s="94">
        <v>88</v>
      </c>
      <c r="D94" s="5" t="s">
        <v>381</v>
      </c>
      <c r="E94" s="44">
        <v>2015</v>
      </c>
      <c r="F94" s="12" t="s">
        <v>23</v>
      </c>
      <c r="G94" s="12" t="s">
        <v>1250</v>
      </c>
      <c r="H94" s="24" t="s">
        <v>1251</v>
      </c>
      <c r="I94" s="268" t="s">
        <v>1307</v>
      </c>
      <c r="J94" s="24" t="s">
        <v>1275</v>
      </c>
      <c r="K94" s="12" t="s">
        <v>1248</v>
      </c>
      <c r="L94" s="41" t="s">
        <v>614</v>
      </c>
      <c r="M94" s="13" t="s">
        <v>828</v>
      </c>
      <c r="N94" s="275" t="s">
        <v>242</v>
      </c>
      <c r="O94" s="38">
        <v>42275</v>
      </c>
      <c r="P94" s="25" t="s">
        <v>371</v>
      </c>
      <c r="Q94" s="49" t="s">
        <v>234</v>
      </c>
      <c r="R94" s="25" t="s">
        <v>254</v>
      </c>
      <c r="S94" s="25" t="s">
        <v>284</v>
      </c>
      <c r="T94" s="31" t="s">
        <v>343</v>
      </c>
      <c r="U94" s="24" t="s">
        <v>1314</v>
      </c>
      <c r="V94" s="25" t="s">
        <v>320</v>
      </c>
      <c r="W94" s="30">
        <v>42329</v>
      </c>
      <c r="X94" s="11">
        <f t="shared" ref="X94:X110" ca="1" si="10">+$X$1</f>
        <v>42787</v>
      </c>
      <c r="Y94" s="54">
        <f t="shared" si="9"/>
        <v>0</v>
      </c>
      <c r="Z94" s="48">
        <v>0</v>
      </c>
      <c r="AA94" s="91" t="s">
        <v>380</v>
      </c>
      <c r="AB94" s="100" t="s">
        <v>380</v>
      </c>
      <c r="AC94" s="49"/>
      <c r="AD94" s="41" t="s">
        <v>395</v>
      </c>
      <c r="AF94" s="102"/>
      <c r="AH94" s="53" t="str">
        <f t="shared" si="7"/>
        <v>VIGENTE</v>
      </c>
    </row>
    <row r="95" spans="3:34" ht="90" customHeight="1" x14ac:dyDescent="0.2">
      <c r="C95" s="94">
        <v>89</v>
      </c>
      <c r="D95" s="5" t="s">
        <v>381</v>
      </c>
      <c r="E95" s="44">
        <v>2015</v>
      </c>
      <c r="F95" s="12" t="s">
        <v>23</v>
      </c>
      <c r="G95" s="12" t="s">
        <v>1250</v>
      </c>
      <c r="H95" s="24" t="s">
        <v>1251</v>
      </c>
      <c r="I95" s="268" t="s">
        <v>1307</v>
      </c>
      <c r="J95" s="24" t="s">
        <v>1275</v>
      </c>
      <c r="K95" s="12" t="s">
        <v>1248</v>
      </c>
      <c r="L95" s="41" t="s">
        <v>614</v>
      </c>
      <c r="M95" s="13" t="s">
        <v>828</v>
      </c>
      <c r="N95" s="275" t="s">
        <v>242</v>
      </c>
      <c r="O95" s="38">
        <v>42275</v>
      </c>
      <c r="P95" s="25" t="s">
        <v>371</v>
      </c>
      <c r="Q95" s="49" t="s">
        <v>234</v>
      </c>
      <c r="R95" s="25" t="s">
        <v>255</v>
      </c>
      <c r="S95" s="25" t="s">
        <v>285</v>
      </c>
      <c r="T95" s="31" t="s">
        <v>343</v>
      </c>
      <c r="U95" s="24" t="s">
        <v>1315</v>
      </c>
      <c r="V95" s="25" t="s">
        <v>321</v>
      </c>
      <c r="W95" s="30">
        <v>42329</v>
      </c>
      <c r="X95" s="11">
        <f t="shared" ca="1" si="10"/>
        <v>42787</v>
      </c>
      <c r="Y95" s="54">
        <f t="shared" si="9"/>
        <v>0</v>
      </c>
      <c r="Z95" s="48">
        <v>0</v>
      </c>
      <c r="AA95" s="91" t="s">
        <v>380</v>
      </c>
      <c r="AB95" s="100" t="s">
        <v>380</v>
      </c>
      <c r="AC95" s="49"/>
      <c r="AD95" s="41" t="s">
        <v>396</v>
      </c>
      <c r="AF95" s="102"/>
      <c r="AH95" s="53" t="str">
        <f t="shared" si="7"/>
        <v>VIGENTE</v>
      </c>
    </row>
    <row r="96" spans="3:34" ht="90" customHeight="1" x14ac:dyDescent="0.2">
      <c r="C96" s="94">
        <v>90</v>
      </c>
      <c r="D96" s="5" t="s">
        <v>381</v>
      </c>
      <c r="E96" s="44">
        <v>2015</v>
      </c>
      <c r="F96" s="12" t="s">
        <v>23</v>
      </c>
      <c r="G96" s="12" t="s">
        <v>1250</v>
      </c>
      <c r="H96" s="24" t="s">
        <v>1251</v>
      </c>
      <c r="I96" s="268" t="s">
        <v>1307</v>
      </c>
      <c r="J96" s="24" t="s">
        <v>1275</v>
      </c>
      <c r="K96" s="12" t="s">
        <v>1248</v>
      </c>
      <c r="L96" s="41" t="s">
        <v>614</v>
      </c>
      <c r="M96" s="13" t="s">
        <v>828</v>
      </c>
      <c r="N96" s="275" t="s">
        <v>242</v>
      </c>
      <c r="O96" s="38">
        <v>42275</v>
      </c>
      <c r="P96" s="25" t="s">
        <v>371</v>
      </c>
      <c r="Q96" s="49" t="s">
        <v>234</v>
      </c>
      <c r="R96" s="25" t="s">
        <v>256</v>
      </c>
      <c r="S96" s="25" t="s">
        <v>286</v>
      </c>
      <c r="T96" s="31" t="s">
        <v>343</v>
      </c>
      <c r="U96" s="24" t="s">
        <v>1315</v>
      </c>
      <c r="V96" s="25" t="s">
        <v>322</v>
      </c>
      <c r="W96" s="30">
        <v>42329</v>
      </c>
      <c r="X96" s="11">
        <f t="shared" ca="1" si="10"/>
        <v>42787</v>
      </c>
      <c r="Y96" s="54">
        <f t="shared" si="9"/>
        <v>0</v>
      </c>
      <c r="Z96" s="48">
        <v>0</v>
      </c>
      <c r="AA96" s="91" t="s">
        <v>380</v>
      </c>
      <c r="AB96" s="100" t="s">
        <v>380</v>
      </c>
      <c r="AC96" s="49"/>
      <c r="AD96" s="41" t="s">
        <v>397</v>
      </c>
      <c r="AF96" s="102"/>
      <c r="AH96" s="53" t="str">
        <f t="shared" si="7"/>
        <v>VIGENTE</v>
      </c>
    </row>
    <row r="97" spans="3:34" ht="101.25" customHeight="1" x14ac:dyDescent="0.2">
      <c r="C97" s="94">
        <v>91</v>
      </c>
      <c r="D97" s="5" t="s">
        <v>381</v>
      </c>
      <c r="E97" s="44">
        <v>2015</v>
      </c>
      <c r="F97" s="12" t="s">
        <v>23</v>
      </c>
      <c r="G97" s="12" t="s">
        <v>1250</v>
      </c>
      <c r="H97" s="24" t="s">
        <v>1251</v>
      </c>
      <c r="I97" s="268" t="s">
        <v>1307</v>
      </c>
      <c r="J97" s="24" t="s">
        <v>1275</v>
      </c>
      <c r="K97" s="12" t="s">
        <v>1248</v>
      </c>
      <c r="L97" s="41" t="s">
        <v>614</v>
      </c>
      <c r="M97" s="13" t="s">
        <v>828</v>
      </c>
      <c r="N97" s="275" t="s">
        <v>242</v>
      </c>
      <c r="O97" s="38">
        <v>42275</v>
      </c>
      <c r="P97" s="25" t="s">
        <v>371</v>
      </c>
      <c r="Q97" s="49" t="s">
        <v>234</v>
      </c>
      <c r="R97" s="25" t="s">
        <v>257</v>
      </c>
      <c r="S97" s="25" t="s">
        <v>287</v>
      </c>
      <c r="T97" s="31" t="s">
        <v>343</v>
      </c>
      <c r="U97" s="24" t="s">
        <v>1314</v>
      </c>
      <c r="V97" s="25" t="s">
        <v>323</v>
      </c>
      <c r="W97" s="30">
        <v>42329</v>
      </c>
      <c r="X97" s="11">
        <f t="shared" ca="1" si="10"/>
        <v>42787</v>
      </c>
      <c r="Y97" s="54">
        <f t="shared" si="9"/>
        <v>0</v>
      </c>
      <c r="Z97" s="48">
        <v>0</v>
      </c>
      <c r="AA97" s="91" t="s">
        <v>380</v>
      </c>
      <c r="AB97" s="100" t="s">
        <v>380</v>
      </c>
      <c r="AC97" s="49"/>
      <c r="AD97" s="41" t="s">
        <v>398</v>
      </c>
      <c r="AF97" s="102"/>
      <c r="AH97" s="53" t="str">
        <f t="shared" si="7"/>
        <v>VIGENTE</v>
      </c>
    </row>
    <row r="98" spans="3:34" ht="112.5" customHeight="1" x14ac:dyDescent="0.2">
      <c r="C98" s="94">
        <v>92</v>
      </c>
      <c r="D98" s="5" t="s">
        <v>381</v>
      </c>
      <c r="E98" s="44">
        <v>2015</v>
      </c>
      <c r="F98" s="12" t="s">
        <v>23</v>
      </c>
      <c r="G98" s="12" t="s">
        <v>1250</v>
      </c>
      <c r="H98" s="24" t="s">
        <v>1251</v>
      </c>
      <c r="I98" s="268" t="s">
        <v>1307</v>
      </c>
      <c r="J98" s="24" t="s">
        <v>1275</v>
      </c>
      <c r="K98" s="12" t="s">
        <v>1248</v>
      </c>
      <c r="L98" s="41" t="s">
        <v>614</v>
      </c>
      <c r="M98" s="13" t="s">
        <v>828</v>
      </c>
      <c r="N98" s="273" t="s">
        <v>242</v>
      </c>
      <c r="O98" s="28">
        <v>42275</v>
      </c>
      <c r="P98" s="25" t="s">
        <v>371</v>
      </c>
      <c r="Q98" s="49" t="s">
        <v>234</v>
      </c>
      <c r="R98" s="25" t="s">
        <v>258</v>
      </c>
      <c r="S98" s="25" t="s">
        <v>288</v>
      </c>
      <c r="T98" s="26" t="s">
        <v>343</v>
      </c>
      <c r="U98" s="24" t="s">
        <v>1315</v>
      </c>
      <c r="V98" s="25" t="s">
        <v>324</v>
      </c>
      <c r="W98" s="30">
        <v>42329</v>
      </c>
      <c r="X98" s="11">
        <f t="shared" ca="1" si="10"/>
        <v>42787</v>
      </c>
      <c r="Y98" s="54">
        <f t="shared" si="9"/>
        <v>0</v>
      </c>
      <c r="Z98" s="48">
        <v>0</v>
      </c>
      <c r="AA98" s="91" t="s">
        <v>380</v>
      </c>
      <c r="AB98" s="100" t="s">
        <v>380</v>
      </c>
      <c r="AC98" s="49"/>
      <c r="AD98" s="41" t="s">
        <v>399</v>
      </c>
      <c r="AF98" s="102"/>
      <c r="AH98" s="53" t="str">
        <f t="shared" si="7"/>
        <v>VIGENTE</v>
      </c>
    </row>
    <row r="99" spans="3:34" ht="101.25" customHeight="1" x14ac:dyDescent="0.2">
      <c r="C99" s="94">
        <v>93</v>
      </c>
      <c r="D99" s="5" t="s">
        <v>381</v>
      </c>
      <c r="E99" s="44">
        <v>2015</v>
      </c>
      <c r="F99" s="12" t="s">
        <v>23</v>
      </c>
      <c r="G99" s="12" t="s">
        <v>1250</v>
      </c>
      <c r="H99" s="24" t="s">
        <v>1251</v>
      </c>
      <c r="I99" s="268" t="s">
        <v>1307</v>
      </c>
      <c r="J99" s="24" t="s">
        <v>1275</v>
      </c>
      <c r="K99" s="12" t="s">
        <v>1248</v>
      </c>
      <c r="L99" s="41" t="s">
        <v>614</v>
      </c>
      <c r="M99" s="13" t="s">
        <v>828</v>
      </c>
      <c r="N99" s="273" t="s">
        <v>242</v>
      </c>
      <c r="O99" s="9">
        <v>42275</v>
      </c>
      <c r="P99" s="25" t="s">
        <v>371</v>
      </c>
      <c r="Q99" s="49" t="s">
        <v>234</v>
      </c>
      <c r="R99" s="25" t="s">
        <v>259</v>
      </c>
      <c r="S99" s="25" t="s">
        <v>289</v>
      </c>
      <c r="T99" s="10" t="s">
        <v>343</v>
      </c>
      <c r="U99" s="10" t="s">
        <v>1315</v>
      </c>
      <c r="V99" s="25" t="s">
        <v>325</v>
      </c>
      <c r="W99" s="9">
        <v>42329</v>
      </c>
      <c r="X99" s="11">
        <f t="shared" ca="1" si="10"/>
        <v>42787</v>
      </c>
      <c r="Y99" s="54">
        <f t="shared" si="9"/>
        <v>0</v>
      </c>
      <c r="Z99" s="48">
        <v>0</v>
      </c>
      <c r="AA99" s="91" t="s">
        <v>380</v>
      </c>
      <c r="AB99" s="100" t="s">
        <v>380</v>
      </c>
      <c r="AC99" s="49"/>
      <c r="AD99" s="41" t="s">
        <v>400</v>
      </c>
      <c r="AF99" s="102"/>
      <c r="AH99" s="53" t="str">
        <f t="shared" si="7"/>
        <v>VIGENTE</v>
      </c>
    </row>
    <row r="100" spans="3:34" ht="90" customHeight="1" x14ac:dyDescent="0.2">
      <c r="C100" s="94">
        <v>94</v>
      </c>
      <c r="D100" s="5" t="s">
        <v>381</v>
      </c>
      <c r="E100" s="44">
        <v>2015</v>
      </c>
      <c r="F100" s="12" t="s">
        <v>23</v>
      </c>
      <c r="G100" s="12" t="s">
        <v>1250</v>
      </c>
      <c r="H100" s="24" t="s">
        <v>1251</v>
      </c>
      <c r="I100" s="268" t="s">
        <v>1307</v>
      </c>
      <c r="J100" s="24" t="s">
        <v>1275</v>
      </c>
      <c r="K100" s="12" t="s">
        <v>1248</v>
      </c>
      <c r="L100" s="41" t="s">
        <v>614</v>
      </c>
      <c r="M100" s="13" t="s">
        <v>828</v>
      </c>
      <c r="N100" s="273" t="s">
        <v>242</v>
      </c>
      <c r="O100" s="9">
        <v>42275</v>
      </c>
      <c r="P100" s="25" t="s">
        <v>371</v>
      </c>
      <c r="Q100" s="49" t="s">
        <v>234</v>
      </c>
      <c r="R100" s="25" t="s">
        <v>260</v>
      </c>
      <c r="S100" s="25" t="s">
        <v>290</v>
      </c>
      <c r="T100" s="10" t="s">
        <v>343</v>
      </c>
      <c r="U100" s="10" t="s">
        <v>1315</v>
      </c>
      <c r="V100" s="25" t="s">
        <v>326</v>
      </c>
      <c r="W100" s="9">
        <v>42329</v>
      </c>
      <c r="X100" s="11">
        <f t="shared" ca="1" si="10"/>
        <v>42787</v>
      </c>
      <c r="Y100" s="54">
        <f t="shared" si="9"/>
        <v>0</v>
      </c>
      <c r="Z100" s="48">
        <v>0</v>
      </c>
      <c r="AA100" s="91" t="s">
        <v>380</v>
      </c>
      <c r="AB100" s="100" t="s">
        <v>380</v>
      </c>
      <c r="AC100" s="49"/>
      <c r="AD100" s="41" t="s">
        <v>401</v>
      </c>
      <c r="AF100" s="102"/>
      <c r="AH100" s="53" t="str">
        <f t="shared" si="7"/>
        <v>VIGENTE</v>
      </c>
    </row>
    <row r="101" spans="3:34" ht="78.75" customHeight="1" x14ac:dyDescent="0.2">
      <c r="C101" s="94">
        <v>95</v>
      </c>
      <c r="D101" s="5" t="s">
        <v>381</v>
      </c>
      <c r="E101" s="44">
        <v>2015</v>
      </c>
      <c r="F101" s="12" t="s">
        <v>23</v>
      </c>
      <c r="G101" s="12" t="s">
        <v>1250</v>
      </c>
      <c r="H101" s="24" t="s">
        <v>1251</v>
      </c>
      <c r="I101" s="268" t="s">
        <v>1307</v>
      </c>
      <c r="J101" s="24" t="s">
        <v>1275</v>
      </c>
      <c r="K101" s="12" t="s">
        <v>1248</v>
      </c>
      <c r="L101" s="41" t="s">
        <v>614</v>
      </c>
      <c r="M101" s="13" t="s">
        <v>828</v>
      </c>
      <c r="N101" s="273" t="s">
        <v>242</v>
      </c>
      <c r="O101" s="9">
        <v>42275</v>
      </c>
      <c r="P101" s="25" t="s">
        <v>371</v>
      </c>
      <c r="Q101" s="49" t="s">
        <v>234</v>
      </c>
      <c r="R101" s="25" t="s">
        <v>261</v>
      </c>
      <c r="S101" s="25" t="s">
        <v>291</v>
      </c>
      <c r="T101" s="10" t="s">
        <v>343</v>
      </c>
      <c r="U101" s="10" t="s">
        <v>1315</v>
      </c>
      <c r="V101" s="25" t="s">
        <v>327</v>
      </c>
      <c r="W101" s="11">
        <v>42329</v>
      </c>
      <c r="X101" s="11">
        <f t="shared" ca="1" si="10"/>
        <v>42787</v>
      </c>
      <c r="Y101" s="54">
        <f t="shared" si="9"/>
        <v>0</v>
      </c>
      <c r="Z101" s="48">
        <v>0</v>
      </c>
      <c r="AA101" s="91" t="s">
        <v>380</v>
      </c>
      <c r="AB101" s="100" t="s">
        <v>380</v>
      </c>
      <c r="AC101" s="49"/>
      <c r="AD101" s="41" t="s">
        <v>402</v>
      </c>
      <c r="AF101" s="102"/>
      <c r="AH101" s="53" t="str">
        <f t="shared" si="7"/>
        <v>VIGENTE</v>
      </c>
    </row>
    <row r="102" spans="3:34" ht="90" customHeight="1" x14ac:dyDescent="0.2">
      <c r="C102" s="94">
        <v>96</v>
      </c>
      <c r="D102" s="5" t="s">
        <v>381</v>
      </c>
      <c r="E102" s="44">
        <v>2015</v>
      </c>
      <c r="F102" s="12" t="s">
        <v>23</v>
      </c>
      <c r="G102" s="12" t="s">
        <v>1250</v>
      </c>
      <c r="H102" s="24" t="s">
        <v>1251</v>
      </c>
      <c r="I102" s="268" t="s">
        <v>1307</v>
      </c>
      <c r="J102" s="24" t="s">
        <v>1275</v>
      </c>
      <c r="K102" s="12" t="s">
        <v>1248</v>
      </c>
      <c r="L102" s="41" t="s">
        <v>614</v>
      </c>
      <c r="M102" s="13" t="s">
        <v>828</v>
      </c>
      <c r="N102" s="276" t="s">
        <v>242</v>
      </c>
      <c r="O102" s="14">
        <v>42275</v>
      </c>
      <c r="P102" s="25" t="s">
        <v>371</v>
      </c>
      <c r="Q102" s="49" t="s">
        <v>234</v>
      </c>
      <c r="R102" s="25" t="s">
        <v>262</v>
      </c>
      <c r="S102" s="25" t="s">
        <v>292</v>
      </c>
      <c r="T102" s="10" t="s">
        <v>343</v>
      </c>
      <c r="U102" s="17" t="s">
        <v>1314</v>
      </c>
      <c r="V102" s="25" t="s">
        <v>328</v>
      </c>
      <c r="W102" s="16">
        <v>42329</v>
      </c>
      <c r="X102" s="11">
        <f t="shared" ca="1" si="10"/>
        <v>42787</v>
      </c>
      <c r="Y102" s="54">
        <f t="shared" si="9"/>
        <v>0</v>
      </c>
      <c r="Z102" s="48">
        <v>0</v>
      </c>
      <c r="AA102" s="91" t="s">
        <v>380</v>
      </c>
      <c r="AB102" s="100" t="s">
        <v>380</v>
      </c>
      <c r="AC102" s="49"/>
      <c r="AD102" s="41" t="s">
        <v>403</v>
      </c>
      <c r="AF102" s="102"/>
      <c r="AH102" s="53" t="str">
        <f t="shared" si="7"/>
        <v>VIGENTE</v>
      </c>
    </row>
    <row r="103" spans="3:34" ht="101.25" customHeight="1" x14ac:dyDescent="0.2">
      <c r="C103" s="94">
        <v>97</v>
      </c>
      <c r="D103" s="5" t="s">
        <v>381</v>
      </c>
      <c r="E103" s="44">
        <v>2015</v>
      </c>
      <c r="F103" s="12" t="s">
        <v>23</v>
      </c>
      <c r="G103" s="12" t="s">
        <v>1250</v>
      </c>
      <c r="H103" s="24" t="s">
        <v>1251</v>
      </c>
      <c r="I103" s="268" t="s">
        <v>1307</v>
      </c>
      <c r="J103" s="24" t="s">
        <v>1275</v>
      </c>
      <c r="K103" s="12" t="s">
        <v>1248</v>
      </c>
      <c r="L103" s="41" t="s">
        <v>614</v>
      </c>
      <c r="M103" s="13" t="s">
        <v>828</v>
      </c>
      <c r="N103" s="276" t="s">
        <v>242</v>
      </c>
      <c r="O103" s="14">
        <v>42275</v>
      </c>
      <c r="P103" s="25" t="s">
        <v>371</v>
      </c>
      <c r="Q103" s="49" t="s">
        <v>234</v>
      </c>
      <c r="R103" s="25" t="s">
        <v>263</v>
      </c>
      <c r="S103" s="25" t="s">
        <v>293</v>
      </c>
      <c r="T103" s="10" t="s">
        <v>343</v>
      </c>
      <c r="U103" s="17" t="s">
        <v>1314</v>
      </c>
      <c r="V103" s="25" t="s">
        <v>329</v>
      </c>
      <c r="W103" s="16">
        <v>42329</v>
      </c>
      <c r="X103" s="11">
        <f t="shared" ca="1" si="10"/>
        <v>42787</v>
      </c>
      <c r="Y103" s="54">
        <f t="shared" si="9"/>
        <v>0</v>
      </c>
      <c r="Z103" s="48">
        <v>0</v>
      </c>
      <c r="AA103" s="91" t="s">
        <v>380</v>
      </c>
      <c r="AB103" s="100" t="s">
        <v>380</v>
      </c>
      <c r="AC103" s="49"/>
      <c r="AD103" s="41" t="s">
        <v>404</v>
      </c>
      <c r="AF103" s="102"/>
      <c r="AH103" s="53" t="str">
        <f t="shared" si="7"/>
        <v>VIGENTE</v>
      </c>
    </row>
    <row r="104" spans="3:34" ht="101.25" customHeight="1" x14ac:dyDescent="0.2">
      <c r="C104" s="94">
        <v>98</v>
      </c>
      <c r="D104" s="5" t="s">
        <v>381</v>
      </c>
      <c r="E104" s="44">
        <v>2015</v>
      </c>
      <c r="F104" s="12" t="s">
        <v>23</v>
      </c>
      <c r="G104" s="12" t="s">
        <v>1250</v>
      </c>
      <c r="H104" s="24" t="s">
        <v>1251</v>
      </c>
      <c r="I104" s="268" t="s">
        <v>1307</v>
      </c>
      <c r="J104" s="24" t="s">
        <v>1275</v>
      </c>
      <c r="K104" s="12" t="s">
        <v>1248</v>
      </c>
      <c r="L104" s="41" t="s">
        <v>614</v>
      </c>
      <c r="M104" s="13" t="s">
        <v>828</v>
      </c>
      <c r="N104" s="276" t="s">
        <v>242</v>
      </c>
      <c r="O104" s="14">
        <v>42275</v>
      </c>
      <c r="P104" s="25" t="s">
        <v>371</v>
      </c>
      <c r="Q104" s="49" t="s">
        <v>234</v>
      </c>
      <c r="R104" s="25" t="s">
        <v>264</v>
      </c>
      <c r="S104" s="25" t="s">
        <v>294</v>
      </c>
      <c r="T104" s="10" t="s">
        <v>343</v>
      </c>
      <c r="U104" s="17" t="s">
        <v>1315</v>
      </c>
      <c r="V104" s="25" t="s">
        <v>330</v>
      </c>
      <c r="W104" s="16">
        <v>42329</v>
      </c>
      <c r="X104" s="11">
        <f t="shared" ca="1" si="10"/>
        <v>42787</v>
      </c>
      <c r="Y104" s="54">
        <f t="shared" si="9"/>
        <v>0</v>
      </c>
      <c r="Z104" s="48">
        <v>0</v>
      </c>
      <c r="AA104" s="91" t="s">
        <v>380</v>
      </c>
      <c r="AB104" s="100" t="s">
        <v>380</v>
      </c>
      <c r="AC104" s="49"/>
      <c r="AD104" s="41" t="s">
        <v>405</v>
      </c>
      <c r="AF104" s="102"/>
      <c r="AH104" s="53" t="str">
        <f t="shared" si="7"/>
        <v>VIGENTE</v>
      </c>
    </row>
    <row r="105" spans="3:34" ht="123.75" customHeight="1" x14ac:dyDescent="0.2">
      <c r="C105" s="94">
        <v>99</v>
      </c>
      <c r="D105" s="5" t="s">
        <v>381</v>
      </c>
      <c r="E105" s="44">
        <v>2015</v>
      </c>
      <c r="F105" s="12" t="s">
        <v>23</v>
      </c>
      <c r="G105" s="12" t="s">
        <v>1250</v>
      </c>
      <c r="H105" s="24" t="s">
        <v>1251</v>
      </c>
      <c r="I105" s="268" t="s">
        <v>1307</v>
      </c>
      <c r="J105" s="24" t="s">
        <v>1275</v>
      </c>
      <c r="K105" s="12" t="s">
        <v>1248</v>
      </c>
      <c r="L105" s="41" t="s">
        <v>614</v>
      </c>
      <c r="M105" s="13" t="s">
        <v>828</v>
      </c>
      <c r="N105" s="276" t="s">
        <v>242</v>
      </c>
      <c r="O105" s="14">
        <v>42275</v>
      </c>
      <c r="P105" s="25" t="s">
        <v>371</v>
      </c>
      <c r="Q105" s="49" t="s">
        <v>234</v>
      </c>
      <c r="R105" s="25" t="s">
        <v>265</v>
      </c>
      <c r="S105" s="25" t="s">
        <v>295</v>
      </c>
      <c r="T105" s="10" t="s">
        <v>343</v>
      </c>
      <c r="U105" s="17" t="s">
        <v>1314</v>
      </c>
      <c r="V105" s="25" t="s">
        <v>331</v>
      </c>
      <c r="W105" s="16">
        <v>42329</v>
      </c>
      <c r="X105" s="11">
        <f t="shared" ca="1" si="10"/>
        <v>42787</v>
      </c>
      <c r="Y105" s="54">
        <f t="shared" si="9"/>
        <v>0</v>
      </c>
      <c r="Z105" s="48">
        <v>0</v>
      </c>
      <c r="AA105" s="91" t="s">
        <v>380</v>
      </c>
      <c r="AB105" s="100" t="s">
        <v>380</v>
      </c>
      <c r="AC105" s="49"/>
      <c r="AD105" s="41" t="s">
        <v>395</v>
      </c>
      <c r="AF105" s="102"/>
      <c r="AH105" s="53" t="str">
        <f t="shared" si="7"/>
        <v>VIGENTE</v>
      </c>
    </row>
    <row r="106" spans="3:34" ht="90" customHeight="1" x14ac:dyDescent="0.2">
      <c r="C106" s="94">
        <v>100</v>
      </c>
      <c r="D106" s="5" t="s">
        <v>381</v>
      </c>
      <c r="E106" s="44">
        <v>2015</v>
      </c>
      <c r="F106" s="12" t="s">
        <v>23</v>
      </c>
      <c r="G106" s="12" t="s">
        <v>1250</v>
      </c>
      <c r="H106" s="24" t="s">
        <v>1251</v>
      </c>
      <c r="I106" s="268" t="s">
        <v>1307</v>
      </c>
      <c r="J106" s="24" t="s">
        <v>1275</v>
      </c>
      <c r="K106" s="12" t="s">
        <v>1248</v>
      </c>
      <c r="L106" s="41" t="s">
        <v>614</v>
      </c>
      <c r="M106" s="13" t="s">
        <v>828</v>
      </c>
      <c r="N106" s="277" t="s">
        <v>242</v>
      </c>
      <c r="O106" s="20">
        <v>42275</v>
      </c>
      <c r="P106" s="25" t="s">
        <v>371</v>
      </c>
      <c r="Q106" s="49" t="s">
        <v>234</v>
      </c>
      <c r="R106" s="25" t="s">
        <v>266</v>
      </c>
      <c r="S106" s="25" t="s">
        <v>296</v>
      </c>
      <c r="T106" s="10" t="s">
        <v>343</v>
      </c>
      <c r="U106" s="17" t="s">
        <v>1315</v>
      </c>
      <c r="V106" s="25" t="s">
        <v>332</v>
      </c>
      <c r="W106" s="16">
        <v>42329</v>
      </c>
      <c r="X106" s="11">
        <f t="shared" ca="1" si="10"/>
        <v>42787</v>
      </c>
      <c r="Y106" s="54">
        <f t="shared" si="9"/>
        <v>0</v>
      </c>
      <c r="Z106" s="48">
        <v>0</v>
      </c>
      <c r="AA106" s="91" t="s">
        <v>380</v>
      </c>
      <c r="AB106" s="100" t="s">
        <v>380</v>
      </c>
      <c r="AC106" s="49"/>
      <c r="AD106" s="41" t="s">
        <v>406</v>
      </c>
      <c r="AF106" s="102"/>
      <c r="AH106" s="53" t="str">
        <f t="shared" si="7"/>
        <v>VIGENTE</v>
      </c>
    </row>
    <row r="107" spans="3:34" ht="101.25" customHeight="1" x14ac:dyDescent="0.2">
      <c r="C107" s="94">
        <v>101</v>
      </c>
      <c r="D107" s="5" t="s">
        <v>381</v>
      </c>
      <c r="E107" s="44">
        <v>2015</v>
      </c>
      <c r="F107" s="12" t="s">
        <v>23</v>
      </c>
      <c r="G107" s="12" t="s">
        <v>1250</v>
      </c>
      <c r="H107" s="24" t="s">
        <v>1251</v>
      </c>
      <c r="I107" s="268" t="s">
        <v>1307</v>
      </c>
      <c r="J107" s="24" t="s">
        <v>1275</v>
      </c>
      <c r="K107" s="12" t="s">
        <v>1248</v>
      </c>
      <c r="L107" s="41" t="s">
        <v>614</v>
      </c>
      <c r="M107" s="13" t="s">
        <v>828</v>
      </c>
      <c r="N107" s="276" t="s">
        <v>242</v>
      </c>
      <c r="O107" s="14">
        <v>42275</v>
      </c>
      <c r="P107" s="25" t="s">
        <v>371</v>
      </c>
      <c r="Q107" s="49" t="s">
        <v>234</v>
      </c>
      <c r="R107" s="25" t="s">
        <v>267</v>
      </c>
      <c r="S107" s="25" t="s">
        <v>297</v>
      </c>
      <c r="T107" s="10" t="s">
        <v>343</v>
      </c>
      <c r="U107" s="24" t="s">
        <v>1315</v>
      </c>
      <c r="V107" s="25" t="s">
        <v>333</v>
      </c>
      <c r="W107" s="14">
        <v>42329</v>
      </c>
      <c r="X107" s="11">
        <f t="shared" ca="1" si="10"/>
        <v>42787</v>
      </c>
      <c r="Y107" s="54">
        <f t="shared" si="9"/>
        <v>0</v>
      </c>
      <c r="Z107" s="48">
        <v>0</v>
      </c>
      <c r="AA107" s="91" t="s">
        <v>380</v>
      </c>
      <c r="AB107" s="100" t="s">
        <v>380</v>
      </c>
      <c r="AC107" s="49"/>
      <c r="AD107" s="41" t="s">
        <v>407</v>
      </c>
      <c r="AF107" s="102"/>
      <c r="AH107" s="53" t="str">
        <f t="shared" si="7"/>
        <v>VIGENTE</v>
      </c>
    </row>
    <row r="108" spans="3:34" ht="101.25" customHeight="1" x14ac:dyDescent="0.2">
      <c r="C108" s="94">
        <v>102</v>
      </c>
      <c r="D108" s="5" t="s">
        <v>381</v>
      </c>
      <c r="E108" s="44">
        <v>2015</v>
      </c>
      <c r="F108" s="12" t="s">
        <v>23</v>
      </c>
      <c r="G108" s="12" t="s">
        <v>1250</v>
      </c>
      <c r="H108" s="24" t="s">
        <v>1251</v>
      </c>
      <c r="I108" s="268" t="s">
        <v>1307</v>
      </c>
      <c r="J108" s="24" t="s">
        <v>1275</v>
      </c>
      <c r="K108" s="12" t="s">
        <v>1248</v>
      </c>
      <c r="L108" s="41" t="s">
        <v>614</v>
      </c>
      <c r="M108" s="13" t="s">
        <v>828</v>
      </c>
      <c r="N108" s="276" t="s">
        <v>242</v>
      </c>
      <c r="O108" s="14">
        <v>42275</v>
      </c>
      <c r="P108" s="25" t="s">
        <v>371</v>
      </c>
      <c r="Q108" s="49" t="s">
        <v>234</v>
      </c>
      <c r="R108" s="25" t="s">
        <v>268</v>
      </c>
      <c r="S108" s="25" t="s">
        <v>298</v>
      </c>
      <c r="T108" s="10" t="s">
        <v>343</v>
      </c>
      <c r="U108" s="24" t="s">
        <v>1315</v>
      </c>
      <c r="V108" s="25" t="s">
        <v>334</v>
      </c>
      <c r="W108" s="14">
        <v>42329</v>
      </c>
      <c r="X108" s="11">
        <f t="shared" ca="1" si="10"/>
        <v>42787</v>
      </c>
      <c r="Y108" s="54">
        <f t="shared" si="9"/>
        <v>0</v>
      </c>
      <c r="Z108" s="48">
        <v>0</v>
      </c>
      <c r="AA108" s="91" t="s">
        <v>380</v>
      </c>
      <c r="AB108" s="100" t="s">
        <v>380</v>
      </c>
      <c r="AC108" s="49"/>
      <c r="AD108" s="41" t="s">
        <v>408</v>
      </c>
      <c r="AF108" s="102"/>
      <c r="AH108" s="53" t="str">
        <f t="shared" si="7"/>
        <v>VIGENTE</v>
      </c>
    </row>
    <row r="109" spans="3:34" ht="67.5" customHeight="1" x14ac:dyDescent="0.2">
      <c r="C109" s="94">
        <v>103</v>
      </c>
      <c r="D109" s="5" t="s">
        <v>381</v>
      </c>
      <c r="E109" s="44">
        <v>2015</v>
      </c>
      <c r="F109" s="12" t="s">
        <v>23</v>
      </c>
      <c r="G109" s="12" t="s">
        <v>1254</v>
      </c>
      <c r="H109" s="24" t="s">
        <v>1247</v>
      </c>
      <c r="I109" s="12" t="s">
        <v>1304</v>
      </c>
      <c r="J109" s="24" t="s">
        <v>1275</v>
      </c>
      <c r="K109" s="12" t="s">
        <v>1248</v>
      </c>
      <c r="L109" s="41" t="s">
        <v>177</v>
      </c>
      <c r="M109" s="13" t="s">
        <v>177</v>
      </c>
      <c r="N109" s="276" t="s">
        <v>543</v>
      </c>
      <c r="O109" s="14">
        <v>42304</v>
      </c>
      <c r="P109" s="25" t="s">
        <v>372</v>
      </c>
      <c r="Q109" s="49" t="s">
        <v>352</v>
      </c>
      <c r="R109" s="25" t="s">
        <v>269</v>
      </c>
      <c r="S109" s="25" t="s">
        <v>299</v>
      </c>
      <c r="T109" s="10" t="s">
        <v>344</v>
      </c>
      <c r="U109" s="24" t="s">
        <v>1315</v>
      </c>
      <c r="V109" s="25" t="s">
        <v>335</v>
      </c>
      <c r="W109" s="14">
        <v>42370</v>
      </c>
      <c r="X109" s="11">
        <f t="shared" ca="1" si="10"/>
        <v>42787</v>
      </c>
      <c r="Y109" s="54">
        <f t="shared" si="9"/>
        <v>0</v>
      </c>
      <c r="Z109" s="48">
        <v>0</v>
      </c>
      <c r="AA109" s="91" t="s">
        <v>380</v>
      </c>
      <c r="AB109" s="100" t="s">
        <v>380</v>
      </c>
      <c r="AC109" s="49"/>
      <c r="AD109" s="41" t="s">
        <v>414</v>
      </c>
      <c r="AF109" s="102"/>
      <c r="AH109" s="53" t="str">
        <f t="shared" si="7"/>
        <v>VIGENTE</v>
      </c>
    </row>
    <row r="110" spans="3:34" ht="101.25" customHeight="1" x14ac:dyDescent="0.2">
      <c r="C110" s="94">
        <v>104</v>
      </c>
      <c r="D110" s="5" t="s">
        <v>381</v>
      </c>
      <c r="E110" s="44">
        <v>2015</v>
      </c>
      <c r="F110" s="12" t="s">
        <v>23</v>
      </c>
      <c r="G110" s="12" t="s">
        <v>1254</v>
      </c>
      <c r="H110" s="24" t="s">
        <v>1247</v>
      </c>
      <c r="I110" s="12" t="s">
        <v>1304</v>
      </c>
      <c r="J110" s="24" t="s">
        <v>1275</v>
      </c>
      <c r="K110" s="12" t="s">
        <v>1248</v>
      </c>
      <c r="L110" s="41" t="s">
        <v>177</v>
      </c>
      <c r="M110" s="13" t="s">
        <v>177</v>
      </c>
      <c r="N110" s="276" t="s">
        <v>543</v>
      </c>
      <c r="O110" s="14">
        <v>42304</v>
      </c>
      <c r="P110" s="25" t="s">
        <v>372</v>
      </c>
      <c r="Q110" s="49" t="s">
        <v>352</v>
      </c>
      <c r="R110" s="25" t="s">
        <v>270</v>
      </c>
      <c r="S110" s="25" t="s">
        <v>300</v>
      </c>
      <c r="T110" s="10" t="s">
        <v>345</v>
      </c>
      <c r="U110" s="24" t="s">
        <v>1314</v>
      </c>
      <c r="V110" s="25" t="s">
        <v>336</v>
      </c>
      <c r="W110" s="14">
        <v>42491</v>
      </c>
      <c r="X110" s="11">
        <f t="shared" ca="1" si="10"/>
        <v>42787</v>
      </c>
      <c r="Y110" s="54">
        <f t="shared" si="9"/>
        <v>0</v>
      </c>
      <c r="Z110" s="48">
        <v>0</v>
      </c>
      <c r="AA110" s="91" t="s">
        <v>380</v>
      </c>
      <c r="AB110" s="100" t="s">
        <v>380</v>
      </c>
      <c r="AC110" s="49"/>
      <c r="AD110" s="41" t="s">
        <v>415</v>
      </c>
      <c r="AF110" s="102"/>
      <c r="AH110" s="53" t="str">
        <f t="shared" si="7"/>
        <v>VIGENTE</v>
      </c>
    </row>
    <row r="111" spans="3:34" ht="45" customHeight="1" x14ac:dyDescent="0.2">
      <c r="C111" s="94">
        <v>105</v>
      </c>
      <c r="D111" s="5" t="s">
        <v>381</v>
      </c>
      <c r="E111" s="44">
        <v>2015</v>
      </c>
      <c r="F111" s="12" t="s">
        <v>23</v>
      </c>
      <c r="G111" s="12" t="s">
        <v>1254</v>
      </c>
      <c r="H111" s="24" t="s">
        <v>1247</v>
      </c>
      <c r="I111" s="12" t="s">
        <v>1304</v>
      </c>
      <c r="J111" s="24" t="s">
        <v>1275</v>
      </c>
      <c r="K111" s="12" t="s">
        <v>1248</v>
      </c>
      <c r="L111" s="41" t="s">
        <v>177</v>
      </c>
      <c r="M111" s="13" t="s">
        <v>177</v>
      </c>
      <c r="N111" s="276" t="s">
        <v>543</v>
      </c>
      <c r="O111" s="14">
        <v>42304</v>
      </c>
      <c r="P111" s="25" t="s">
        <v>372</v>
      </c>
      <c r="Q111" s="49" t="s">
        <v>352</v>
      </c>
      <c r="R111" s="25" t="s">
        <v>270</v>
      </c>
      <c r="S111" s="25" t="s">
        <v>300</v>
      </c>
      <c r="T111" s="10" t="s">
        <v>345</v>
      </c>
      <c r="U111" s="24" t="s">
        <v>1314</v>
      </c>
      <c r="V111" s="25" t="s">
        <v>337</v>
      </c>
      <c r="W111" s="14">
        <v>42614</v>
      </c>
      <c r="X111" s="40">
        <v>42614</v>
      </c>
      <c r="Y111" s="54">
        <f t="shared" si="9"/>
        <v>0</v>
      </c>
      <c r="Z111" s="48">
        <v>0</v>
      </c>
      <c r="AA111" s="91" t="s">
        <v>380</v>
      </c>
      <c r="AB111" s="100" t="s">
        <v>380</v>
      </c>
      <c r="AC111" s="107"/>
      <c r="AD111" s="41" t="s">
        <v>416</v>
      </c>
      <c r="AF111" s="102"/>
      <c r="AH111" s="53" t="str">
        <f t="shared" si="7"/>
        <v>VIGENTE</v>
      </c>
    </row>
    <row r="112" spans="3:34" ht="101.25" customHeight="1" x14ac:dyDescent="0.25">
      <c r="C112" s="115">
        <v>106</v>
      </c>
      <c r="D112" s="5" t="s">
        <v>381</v>
      </c>
      <c r="E112" s="44">
        <v>2015</v>
      </c>
      <c r="F112" s="12" t="s">
        <v>23</v>
      </c>
      <c r="G112" s="24" t="s">
        <v>1254</v>
      </c>
      <c r="H112" s="24" t="s">
        <v>1247</v>
      </c>
      <c r="I112" s="24" t="s">
        <v>1304</v>
      </c>
      <c r="J112" s="24" t="s">
        <v>1275</v>
      </c>
      <c r="K112" s="24" t="s">
        <v>1248</v>
      </c>
      <c r="L112" s="41" t="s">
        <v>618</v>
      </c>
      <c r="M112" s="13" t="s">
        <v>736</v>
      </c>
      <c r="N112" s="276" t="s">
        <v>243</v>
      </c>
      <c r="O112" s="14">
        <v>42328</v>
      </c>
      <c r="P112" s="25" t="s">
        <v>373</v>
      </c>
      <c r="Q112" s="49" t="s">
        <v>234</v>
      </c>
      <c r="R112" s="25" t="s">
        <v>555</v>
      </c>
      <c r="S112" s="25" t="s">
        <v>301</v>
      </c>
      <c r="T112" s="25" t="s">
        <v>610</v>
      </c>
      <c r="U112" s="24" t="s">
        <v>1315</v>
      </c>
      <c r="V112" s="25" t="s">
        <v>605</v>
      </c>
      <c r="W112" s="14">
        <v>42400</v>
      </c>
      <c r="X112" s="14">
        <v>42582</v>
      </c>
      <c r="Y112" s="54">
        <f t="shared" si="9"/>
        <v>0</v>
      </c>
      <c r="Z112" s="48">
        <v>0.7</v>
      </c>
      <c r="AA112" s="91" t="s">
        <v>380</v>
      </c>
      <c r="AB112" s="100" t="s">
        <v>380</v>
      </c>
      <c r="AC112"/>
      <c r="AD112" s="145" t="s">
        <v>900</v>
      </c>
      <c r="AF112" s="103" t="s">
        <v>571</v>
      </c>
      <c r="AH112" s="53" t="str">
        <f t="shared" si="7"/>
        <v>VIGENTE</v>
      </c>
    </row>
    <row r="113" spans="3:34" ht="56.25" customHeight="1" x14ac:dyDescent="0.2">
      <c r="C113" s="94">
        <v>107</v>
      </c>
      <c r="D113" s="5" t="s">
        <v>381</v>
      </c>
      <c r="E113" s="44">
        <v>2015</v>
      </c>
      <c r="F113" s="12" t="s">
        <v>23</v>
      </c>
      <c r="G113" s="12" t="s">
        <v>1254</v>
      </c>
      <c r="H113" s="24" t="s">
        <v>1247</v>
      </c>
      <c r="I113" s="12" t="s">
        <v>1304</v>
      </c>
      <c r="J113" s="12" t="s">
        <v>1275</v>
      </c>
      <c r="K113" s="12" t="s">
        <v>1248</v>
      </c>
      <c r="L113" s="41" t="s">
        <v>618</v>
      </c>
      <c r="M113" s="13" t="s">
        <v>736</v>
      </c>
      <c r="N113" s="276" t="s">
        <v>243</v>
      </c>
      <c r="O113" s="14">
        <v>42328</v>
      </c>
      <c r="P113" s="25" t="s">
        <v>373</v>
      </c>
      <c r="Q113" s="49" t="s">
        <v>234</v>
      </c>
      <c r="R113" s="25" t="s">
        <v>556</v>
      </c>
      <c r="S113" s="25" t="s">
        <v>302</v>
      </c>
      <c r="T113" s="25" t="s">
        <v>610</v>
      </c>
      <c r="U113" s="24" t="s">
        <v>1315</v>
      </c>
      <c r="V113" s="25" t="s">
        <v>606</v>
      </c>
      <c r="W113" s="14">
        <v>42400</v>
      </c>
      <c r="X113" s="14">
        <v>42582</v>
      </c>
      <c r="Y113" s="54">
        <f t="shared" si="9"/>
        <v>0</v>
      </c>
      <c r="Z113" s="48">
        <v>0</v>
      </c>
      <c r="AA113" s="91" t="s">
        <v>380</v>
      </c>
      <c r="AB113" s="100" t="s">
        <v>380</v>
      </c>
      <c r="AC113" s="116"/>
      <c r="AD113" s="41" t="s">
        <v>983</v>
      </c>
      <c r="AF113" s="103" t="s">
        <v>571</v>
      </c>
      <c r="AH113" s="53" t="str">
        <f t="shared" si="7"/>
        <v>VIGENTE</v>
      </c>
    </row>
    <row r="114" spans="3:34" ht="67.5" customHeight="1" x14ac:dyDescent="0.25">
      <c r="C114" s="115">
        <v>108</v>
      </c>
      <c r="D114" s="5" t="s">
        <v>381</v>
      </c>
      <c r="E114" s="44">
        <v>2015</v>
      </c>
      <c r="F114" s="12" t="s">
        <v>23</v>
      </c>
      <c r="G114" s="12" t="s">
        <v>1254</v>
      </c>
      <c r="H114" s="24" t="s">
        <v>1247</v>
      </c>
      <c r="I114" s="12" t="s">
        <v>1304</v>
      </c>
      <c r="J114" s="12" t="s">
        <v>1275</v>
      </c>
      <c r="K114" s="12" t="s">
        <v>1248</v>
      </c>
      <c r="L114" s="41" t="s">
        <v>618</v>
      </c>
      <c r="M114" s="13" t="s">
        <v>736</v>
      </c>
      <c r="N114" s="276" t="s">
        <v>243</v>
      </c>
      <c r="O114" s="14">
        <v>42328</v>
      </c>
      <c r="P114" s="25" t="s">
        <v>373</v>
      </c>
      <c r="Q114" s="49" t="s">
        <v>234</v>
      </c>
      <c r="R114" s="25" t="s">
        <v>557</v>
      </c>
      <c r="S114" s="25" t="s">
        <v>303</v>
      </c>
      <c r="T114" s="25" t="s">
        <v>610</v>
      </c>
      <c r="U114" s="24" t="s">
        <v>1315</v>
      </c>
      <c r="V114" s="25" t="s">
        <v>605</v>
      </c>
      <c r="W114" s="14">
        <v>42400</v>
      </c>
      <c r="X114" s="14">
        <v>42552</v>
      </c>
      <c r="Y114" s="54">
        <f t="shared" si="9"/>
        <v>0</v>
      </c>
      <c r="Z114" s="48">
        <v>0.7</v>
      </c>
      <c r="AA114" s="91" t="s">
        <v>380</v>
      </c>
      <c r="AB114" s="100" t="s">
        <v>380</v>
      </c>
      <c r="AC114"/>
      <c r="AD114" s="145" t="s">
        <v>901</v>
      </c>
      <c r="AF114" s="103" t="s">
        <v>571</v>
      </c>
      <c r="AH114" s="53" t="str">
        <f t="shared" si="7"/>
        <v>VIGENTE</v>
      </c>
    </row>
    <row r="115" spans="3:34" ht="101.25" customHeight="1" x14ac:dyDescent="0.2">
      <c r="C115" s="89">
        <v>109</v>
      </c>
      <c r="D115" s="5" t="s">
        <v>353</v>
      </c>
      <c r="E115" s="44">
        <v>2015</v>
      </c>
      <c r="F115" s="12" t="s">
        <v>23</v>
      </c>
      <c r="G115" s="12" t="s">
        <v>1254</v>
      </c>
      <c r="H115" s="24" t="s">
        <v>1247</v>
      </c>
      <c r="I115" s="12" t="s">
        <v>1304</v>
      </c>
      <c r="J115" s="12" t="s">
        <v>1275</v>
      </c>
      <c r="K115" s="12" t="s">
        <v>1248</v>
      </c>
      <c r="L115" s="41" t="s">
        <v>618</v>
      </c>
      <c r="M115" s="13" t="s">
        <v>736</v>
      </c>
      <c r="N115" s="276" t="s">
        <v>243</v>
      </c>
      <c r="O115" s="14">
        <v>42328</v>
      </c>
      <c r="P115" s="25" t="s">
        <v>373</v>
      </c>
      <c r="Q115" s="49" t="s">
        <v>234</v>
      </c>
      <c r="R115" s="25" t="s">
        <v>558</v>
      </c>
      <c r="S115" s="25" t="s">
        <v>304</v>
      </c>
      <c r="T115" s="180" t="s">
        <v>610</v>
      </c>
      <c r="U115" s="24" t="s">
        <v>1314</v>
      </c>
      <c r="V115" s="25" t="s">
        <v>607</v>
      </c>
      <c r="W115" s="14">
        <v>42400</v>
      </c>
      <c r="X115" s="14">
        <v>42643</v>
      </c>
      <c r="Y115" s="54">
        <f>IF(AA115="Cumplida",0,X115-$X$1)</f>
        <v>0</v>
      </c>
      <c r="Z115" s="48">
        <v>1</v>
      </c>
      <c r="AA115" s="91" t="s">
        <v>379</v>
      </c>
      <c r="AB115" s="100" t="s">
        <v>21</v>
      </c>
      <c r="AC115" s="171" t="s">
        <v>627</v>
      </c>
      <c r="AD115" s="14"/>
      <c r="AF115" s="103"/>
      <c r="AH115" s="53" t="str">
        <f t="shared" si="7"/>
        <v>VIGENTE</v>
      </c>
    </row>
    <row r="116" spans="3:34" ht="90" customHeight="1" x14ac:dyDescent="0.2">
      <c r="C116" s="94">
        <v>110</v>
      </c>
      <c r="D116" s="5" t="s">
        <v>381</v>
      </c>
      <c r="E116" s="44">
        <v>2015</v>
      </c>
      <c r="F116" s="12" t="s">
        <v>23</v>
      </c>
      <c r="G116" s="12" t="s">
        <v>1254</v>
      </c>
      <c r="H116" s="24" t="s">
        <v>1247</v>
      </c>
      <c r="I116" s="12" t="s">
        <v>1304</v>
      </c>
      <c r="J116" s="12" t="s">
        <v>1275</v>
      </c>
      <c r="K116" s="12" t="s">
        <v>1248</v>
      </c>
      <c r="L116" s="41" t="s">
        <v>618</v>
      </c>
      <c r="M116" s="13" t="s">
        <v>736</v>
      </c>
      <c r="N116" s="276" t="s">
        <v>243</v>
      </c>
      <c r="O116" s="14">
        <v>42328</v>
      </c>
      <c r="P116" s="25" t="s">
        <v>373</v>
      </c>
      <c r="Q116" s="49" t="s">
        <v>234</v>
      </c>
      <c r="R116" s="25" t="s">
        <v>559</v>
      </c>
      <c r="S116" s="25" t="s">
        <v>305</v>
      </c>
      <c r="T116" s="25" t="s">
        <v>610</v>
      </c>
      <c r="U116" s="24" t="s">
        <v>1314</v>
      </c>
      <c r="V116" s="25" t="s">
        <v>607</v>
      </c>
      <c r="W116" s="14">
        <v>42400</v>
      </c>
      <c r="X116" s="14">
        <v>42643</v>
      </c>
      <c r="Y116" s="54">
        <f>IF(AA116="Reprogramado",0,X116-$X$1)</f>
        <v>0</v>
      </c>
      <c r="Z116" s="48">
        <v>0</v>
      </c>
      <c r="AA116" s="91" t="s">
        <v>380</v>
      </c>
      <c r="AB116" s="100" t="s">
        <v>380</v>
      </c>
      <c r="AC116" s="166"/>
      <c r="AD116" s="41" t="s">
        <v>984</v>
      </c>
      <c r="AF116" s="103" t="s">
        <v>571</v>
      </c>
      <c r="AH116" s="53" t="str">
        <f t="shared" si="7"/>
        <v>VIGENTE</v>
      </c>
    </row>
    <row r="117" spans="3:34" ht="90" customHeight="1" x14ac:dyDescent="0.2">
      <c r="C117" s="94">
        <v>111</v>
      </c>
      <c r="D117" s="5" t="s">
        <v>381</v>
      </c>
      <c r="E117" s="44">
        <v>2015</v>
      </c>
      <c r="F117" s="12" t="s">
        <v>23</v>
      </c>
      <c r="G117" s="12" t="s">
        <v>1254</v>
      </c>
      <c r="H117" s="24" t="s">
        <v>1247</v>
      </c>
      <c r="I117" s="12" t="s">
        <v>1304</v>
      </c>
      <c r="J117" s="12" t="s">
        <v>1275</v>
      </c>
      <c r="K117" s="12" t="s">
        <v>1248</v>
      </c>
      <c r="L117" s="41" t="s">
        <v>618</v>
      </c>
      <c r="M117" s="13" t="s">
        <v>736</v>
      </c>
      <c r="N117" s="276" t="s">
        <v>243</v>
      </c>
      <c r="O117" s="14">
        <v>42328</v>
      </c>
      <c r="P117" s="25" t="s">
        <v>373</v>
      </c>
      <c r="Q117" s="49" t="s">
        <v>234</v>
      </c>
      <c r="R117" s="25" t="s">
        <v>560</v>
      </c>
      <c r="S117" s="25" t="s">
        <v>305</v>
      </c>
      <c r="T117" s="25" t="s">
        <v>610</v>
      </c>
      <c r="U117" s="24" t="s">
        <v>1314</v>
      </c>
      <c r="V117" s="25" t="s">
        <v>607</v>
      </c>
      <c r="W117" s="14">
        <v>42400</v>
      </c>
      <c r="X117" s="14">
        <v>42643</v>
      </c>
      <c r="Y117" s="54">
        <f>IF(AA117="Reprogramado",0,X117-$X$1)</f>
        <v>0</v>
      </c>
      <c r="Z117" s="48">
        <v>0</v>
      </c>
      <c r="AA117" s="91" t="s">
        <v>380</v>
      </c>
      <c r="AB117" s="100" t="s">
        <v>380</v>
      </c>
      <c r="AC117" s="163"/>
      <c r="AD117" s="41" t="s">
        <v>985</v>
      </c>
      <c r="AF117" s="103" t="s">
        <v>571</v>
      </c>
      <c r="AH117" s="53" t="str">
        <f t="shared" si="7"/>
        <v>VIGENTE</v>
      </c>
    </row>
    <row r="118" spans="3:34" ht="67.5" customHeight="1" x14ac:dyDescent="0.2">
      <c r="C118" s="89">
        <v>112</v>
      </c>
      <c r="D118" s="5" t="s">
        <v>353</v>
      </c>
      <c r="E118" s="44">
        <v>2015</v>
      </c>
      <c r="F118" s="12" t="s">
        <v>23</v>
      </c>
      <c r="G118" s="12" t="s">
        <v>1254</v>
      </c>
      <c r="H118" s="24" t="s">
        <v>1247</v>
      </c>
      <c r="I118" s="12" t="s">
        <v>1304</v>
      </c>
      <c r="J118" s="12" t="s">
        <v>1275</v>
      </c>
      <c r="K118" s="12" t="s">
        <v>1248</v>
      </c>
      <c r="L118" s="41" t="s">
        <v>618</v>
      </c>
      <c r="M118" s="13" t="s">
        <v>736</v>
      </c>
      <c r="N118" s="276" t="s">
        <v>243</v>
      </c>
      <c r="O118" s="14">
        <v>42328</v>
      </c>
      <c r="P118" s="25" t="s">
        <v>373</v>
      </c>
      <c r="Q118" s="49" t="s">
        <v>234</v>
      </c>
      <c r="R118" s="25" t="s">
        <v>561</v>
      </c>
      <c r="S118" s="25" t="s">
        <v>306</v>
      </c>
      <c r="T118" s="180" t="s">
        <v>610</v>
      </c>
      <c r="U118" s="24" t="s">
        <v>1314</v>
      </c>
      <c r="V118" s="25" t="s">
        <v>608</v>
      </c>
      <c r="W118" s="14">
        <v>42400</v>
      </c>
      <c r="X118" s="14">
        <v>42400</v>
      </c>
      <c r="Y118" s="54">
        <f>IF(AA118="Cumplida",0,X118-$X$1)</f>
        <v>0</v>
      </c>
      <c r="Z118" s="48">
        <v>1</v>
      </c>
      <c r="AA118" s="91" t="s">
        <v>379</v>
      </c>
      <c r="AB118" s="100" t="s">
        <v>21</v>
      </c>
      <c r="AC118" s="171" t="s">
        <v>628</v>
      </c>
      <c r="AD118" s="14"/>
      <c r="AF118" s="103"/>
      <c r="AH118" s="53" t="str">
        <f t="shared" si="7"/>
        <v>VIGENTE</v>
      </c>
    </row>
    <row r="119" spans="3:34" ht="67.5" customHeight="1" x14ac:dyDescent="0.2">
      <c r="C119" s="89">
        <v>113</v>
      </c>
      <c r="D119" s="5" t="s">
        <v>353</v>
      </c>
      <c r="E119" s="44">
        <v>2015</v>
      </c>
      <c r="F119" s="12" t="s">
        <v>23</v>
      </c>
      <c r="G119" s="12" t="s">
        <v>1254</v>
      </c>
      <c r="H119" s="24" t="s">
        <v>1247</v>
      </c>
      <c r="I119" s="12" t="s">
        <v>1304</v>
      </c>
      <c r="J119" s="12" t="s">
        <v>1275</v>
      </c>
      <c r="K119" s="12" t="s">
        <v>1248</v>
      </c>
      <c r="L119" s="41" t="s">
        <v>618</v>
      </c>
      <c r="M119" s="13" t="s">
        <v>736</v>
      </c>
      <c r="N119" s="276" t="s">
        <v>243</v>
      </c>
      <c r="O119" s="14">
        <v>42328</v>
      </c>
      <c r="P119" s="25" t="s">
        <v>373</v>
      </c>
      <c r="Q119" s="49" t="s">
        <v>234</v>
      </c>
      <c r="R119" s="25" t="s">
        <v>562</v>
      </c>
      <c r="S119" s="25" t="s">
        <v>307</v>
      </c>
      <c r="T119" s="180" t="s">
        <v>610</v>
      </c>
      <c r="U119" s="24" t="s">
        <v>1314</v>
      </c>
      <c r="V119" s="25" t="s">
        <v>609</v>
      </c>
      <c r="W119" s="14">
        <v>42400</v>
      </c>
      <c r="X119" s="14">
        <v>42643</v>
      </c>
      <c r="Y119" s="54">
        <f>IF(AA119="Cumplida",0,X119-$X$1)</f>
        <v>0</v>
      </c>
      <c r="Z119" s="48">
        <v>1</v>
      </c>
      <c r="AA119" s="91" t="s">
        <v>379</v>
      </c>
      <c r="AB119" s="100" t="s">
        <v>21</v>
      </c>
      <c r="AC119" s="171" t="s">
        <v>629</v>
      </c>
      <c r="AD119" s="14"/>
      <c r="AF119" s="103"/>
      <c r="AH119" s="53" t="str">
        <f t="shared" si="7"/>
        <v>VIGENTE</v>
      </c>
    </row>
    <row r="120" spans="3:34" ht="45" customHeight="1" x14ac:dyDescent="0.2">
      <c r="C120" s="94">
        <v>114</v>
      </c>
      <c r="D120" s="5" t="s">
        <v>381</v>
      </c>
      <c r="E120" s="44">
        <v>2015</v>
      </c>
      <c r="F120" s="12" t="s">
        <v>23</v>
      </c>
      <c r="G120" s="12" t="s">
        <v>1254</v>
      </c>
      <c r="H120" s="24" t="s">
        <v>1247</v>
      </c>
      <c r="I120" s="12" t="s">
        <v>1304</v>
      </c>
      <c r="J120" s="12" t="s">
        <v>1275</v>
      </c>
      <c r="K120" s="12" t="s">
        <v>1248</v>
      </c>
      <c r="L120" s="41" t="s">
        <v>618</v>
      </c>
      <c r="M120" s="13" t="s">
        <v>736</v>
      </c>
      <c r="N120" s="276" t="s">
        <v>243</v>
      </c>
      <c r="O120" s="14">
        <v>42328</v>
      </c>
      <c r="P120" s="25" t="s">
        <v>373</v>
      </c>
      <c r="Q120" s="49" t="s">
        <v>234</v>
      </c>
      <c r="R120" s="25" t="s">
        <v>563</v>
      </c>
      <c r="S120" s="25" t="s">
        <v>308</v>
      </c>
      <c r="T120" s="25" t="s">
        <v>610</v>
      </c>
      <c r="U120" s="24" t="s">
        <v>1315</v>
      </c>
      <c r="V120" s="25" t="s">
        <v>607</v>
      </c>
      <c r="W120" s="14">
        <v>42400</v>
      </c>
      <c r="X120" s="14">
        <v>42643</v>
      </c>
      <c r="Y120" s="54">
        <f>IF(AA120="Reprogramado",0,X120-$X$1)</f>
        <v>0</v>
      </c>
      <c r="Z120" s="48">
        <v>0</v>
      </c>
      <c r="AA120" s="91" t="s">
        <v>380</v>
      </c>
      <c r="AB120" s="100" t="s">
        <v>380</v>
      </c>
      <c r="AC120" s="167"/>
      <c r="AD120" s="41" t="s">
        <v>986</v>
      </c>
      <c r="AF120" s="103" t="s">
        <v>571</v>
      </c>
      <c r="AH120" s="53" t="str">
        <f t="shared" si="7"/>
        <v>VIGENTE</v>
      </c>
    </row>
    <row r="121" spans="3:34" ht="191.25" x14ac:dyDescent="0.2">
      <c r="C121" s="89">
        <v>115</v>
      </c>
      <c r="D121" s="5" t="s">
        <v>353</v>
      </c>
      <c r="E121" s="44">
        <v>2015</v>
      </c>
      <c r="F121" s="12" t="s">
        <v>23</v>
      </c>
      <c r="G121" s="12" t="s">
        <v>1254</v>
      </c>
      <c r="H121" s="24" t="s">
        <v>1247</v>
      </c>
      <c r="I121" s="268" t="s">
        <v>1304</v>
      </c>
      <c r="J121" s="12" t="s">
        <v>1275</v>
      </c>
      <c r="K121" s="12" t="s">
        <v>1248</v>
      </c>
      <c r="L121" s="41" t="s">
        <v>614</v>
      </c>
      <c r="M121" s="13" t="s">
        <v>721</v>
      </c>
      <c r="N121" s="276" t="s">
        <v>244</v>
      </c>
      <c r="O121" s="14">
        <v>42328</v>
      </c>
      <c r="P121" s="25" t="s">
        <v>374</v>
      </c>
      <c r="Q121" s="49" t="s">
        <v>234</v>
      </c>
      <c r="R121" s="25" t="s">
        <v>271</v>
      </c>
      <c r="S121" s="25" t="s">
        <v>309</v>
      </c>
      <c r="T121" s="146" t="s">
        <v>24</v>
      </c>
      <c r="U121" s="284"/>
      <c r="V121" s="25" t="s">
        <v>879</v>
      </c>
      <c r="W121" s="14">
        <v>42551</v>
      </c>
      <c r="X121" s="40">
        <v>42490</v>
      </c>
      <c r="Y121" s="54">
        <f t="shared" ref="Y121:Y126" si="11">IF(AA121="Cumplida",0,X121-$X$1)</f>
        <v>0</v>
      </c>
      <c r="Z121" s="48">
        <v>1</v>
      </c>
      <c r="AA121" s="91" t="s">
        <v>379</v>
      </c>
      <c r="AB121" s="100" t="s">
        <v>21</v>
      </c>
      <c r="AC121" s="116" t="s">
        <v>978</v>
      </c>
      <c r="AD121" s="142" t="s">
        <v>880</v>
      </c>
      <c r="AF121" s="103" t="s">
        <v>571</v>
      </c>
      <c r="AH121" s="53" t="str">
        <f t="shared" si="7"/>
        <v>VIGENTE</v>
      </c>
    </row>
    <row r="122" spans="3:34" ht="135" customHeight="1" x14ac:dyDescent="0.2">
      <c r="C122" s="89">
        <v>116</v>
      </c>
      <c r="D122" s="5" t="s">
        <v>353</v>
      </c>
      <c r="E122" s="44">
        <v>2015</v>
      </c>
      <c r="F122" s="12" t="s">
        <v>23</v>
      </c>
      <c r="G122" s="12" t="s">
        <v>1254</v>
      </c>
      <c r="H122" s="24" t="s">
        <v>1247</v>
      </c>
      <c r="I122" s="12" t="s">
        <v>1304</v>
      </c>
      <c r="J122" s="12" t="s">
        <v>1275</v>
      </c>
      <c r="K122" s="12" t="s">
        <v>1248</v>
      </c>
      <c r="L122" s="41" t="s">
        <v>614</v>
      </c>
      <c r="M122" s="13" t="s">
        <v>721</v>
      </c>
      <c r="N122" s="276" t="s">
        <v>244</v>
      </c>
      <c r="O122" s="14">
        <v>42328</v>
      </c>
      <c r="P122" s="25" t="s">
        <v>374</v>
      </c>
      <c r="Q122" s="49" t="s">
        <v>234</v>
      </c>
      <c r="R122" s="25" t="s">
        <v>272</v>
      </c>
      <c r="S122" s="25" t="s">
        <v>310</v>
      </c>
      <c r="T122" s="12" t="s">
        <v>24</v>
      </c>
      <c r="U122" s="284"/>
      <c r="V122" s="25" t="s">
        <v>603</v>
      </c>
      <c r="W122" s="14">
        <v>42551</v>
      </c>
      <c r="X122" s="40">
        <v>42719</v>
      </c>
      <c r="Y122" s="54">
        <f t="shared" ca="1" si="11"/>
        <v>-68</v>
      </c>
      <c r="Z122" s="48">
        <v>0.8</v>
      </c>
      <c r="AA122" s="91" t="s">
        <v>378</v>
      </c>
      <c r="AB122" s="100" t="s">
        <v>477</v>
      </c>
      <c r="AC122" s="116" t="s">
        <v>1064</v>
      </c>
      <c r="AD122" s="14"/>
      <c r="AF122" s="103"/>
      <c r="AH122" s="53" t="str">
        <f t="shared" ca="1" si="7"/>
        <v>VENCIDO</v>
      </c>
    </row>
    <row r="123" spans="3:34" ht="123.75" customHeight="1" x14ac:dyDescent="0.2">
      <c r="C123" s="89">
        <v>117</v>
      </c>
      <c r="D123" s="5" t="s">
        <v>353</v>
      </c>
      <c r="E123" s="44">
        <v>2015</v>
      </c>
      <c r="F123" s="12" t="s">
        <v>23</v>
      </c>
      <c r="G123" s="12" t="s">
        <v>1254</v>
      </c>
      <c r="H123" s="24" t="s">
        <v>1247</v>
      </c>
      <c r="I123" s="12" t="s">
        <v>1304</v>
      </c>
      <c r="J123" s="12" t="s">
        <v>1275</v>
      </c>
      <c r="K123" s="12" t="s">
        <v>1248</v>
      </c>
      <c r="L123" s="41" t="s">
        <v>614</v>
      </c>
      <c r="M123" s="13" t="s">
        <v>721</v>
      </c>
      <c r="N123" s="276" t="s">
        <v>244</v>
      </c>
      <c r="O123" s="14">
        <v>42328</v>
      </c>
      <c r="P123" s="25" t="s">
        <v>374</v>
      </c>
      <c r="Q123" s="49" t="s">
        <v>234</v>
      </c>
      <c r="R123" s="25" t="s">
        <v>273</v>
      </c>
      <c r="S123" s="25" t="s">
        <v>311</v>
      </c>
      <c r="T123" s="146" t="s">
        <v>24</v>
      </c>
      <c r="U123" s="284"/>
      <c r="V123" s="25" t="s">
        <v>604</v>
      </c>
      <c r="W123" s="14">
        <v>42551</v>
      </c>
      <c r="X123" s="40">
        <v>42704</v>
      </c>
      <c r="Y123" s="54">
        <f t="shared" si="11"/>
        <v>0</v>
      </c>
      <c r="Z123" s="48">
        <v>1</v>
      </c>
      <c r="AA123" s="91" t="s">
        <v>379</v>
      </c>
      <c r="AB123" s="100" t="s">
        <v>21</v>
      </c>
      <c r="AC123" s="116" t="s">
        <v>1065</v>
      </c>
      <c r="AD123" s="14"/>
      <c r="AF123" s="103"/>
      <c r="AH123" s="53" t="str">
        <f t="shared" si="7"/>
        <v>VIGENTE</v>
      </c>
    </row>
    <row r="124" spans="3:34" ht="90" customHeight="1" x14ac:dyDescent="0.2">
      <c r="C124" s="89">
        <v>118</v>
      </c>
      <c r="D124" s="5" t="s">
        <v>353</v>
      </c>
      <c r="E124" s="6">
        <v>2014</v>
      </c>
      <c r="F124" s="12" t="s">
        <v>23</v>
      </c>
      <c r="G124" s="12" t="s">
        <v>1254</v>
      </c>
      <c r="H124" s="24" t="s">
        <v>1247</v>
      </c>
      <c r="I124" s="12" t="s">
        <v>1304</v>
      </c>
      <c r="J124" s="12" t="s">
        <v>1275</v>
      </c>
      <c r="K124" s="12" t="s">
        <v>1248</v>
      </c>
      <c r="L124" s="41" t="s">
        <v>618</v>
      </c>
      <c r="M124" s="13" t="s">
        <v>827</v>
      </c>
      <c r="N124" s="273" t="s">
        <v>542</v>
      </c>
      <c r="O124" s="14">
        <v>41879</v>
      </c>
      <c r="P124" s="25" t="s">
        <v>33</v>
      </c>
      <c r="Q124" s="49" t="s">
        <v>235</v>
      </c>
      <c r="R124" s="25" t="s">
        <v>274</v>
      </c>
      <c r="S124" s="25" t="s">
        <v>312</v>
      </c>
      <c r="T124" s="27" t="s">
        <v>164</v>
      </c>
      <c r="U124" s="24" t="s">
        <v>1314</v>
      </c>
      <c r="V124" s="25" t="s">
        <v>338</v>
      </c>
      <c r="W124" s="14">
        <v>41973</v>
      </c>
      <c r="X124" s="40">
        <v>41973</v>
      </c>
      <c r="Y124" s="54">
        <f t="shared" si="11"/>
        <v>0</v>
      </c>
      <c r="Z124" s="48">
        <v>1</v>
      </c>
      <c r="AA124" s="91" t="s">
        <v>379</v>
      </c>
      <c r="AB124" s="100" t="s">
        <v>21</v>
      </c>
      <c r="AC124" s="171" t="s">
        <v>630</v>
      </c>
      <c r="AD124" s="45"/>
      <c r="AE124" s="141"/>
      <c r="AF124" s="103"/>
      <c r="AH124" s="53" t="str">
        <f t="shared" si="7"/>
        <v>VIGENTE</v>
      </c>
    </row>
    <row r="125" spans="3:34" ht="90" customHeight="1" x14ac:dyDescent="0.2">
      <c r="C125" s="89">
        <v>119</v>
      </c>
      <c r="D125" s="5" t="s">
        <v>353</v>
      </c>
      <c r="E125" s="6">
        <v>2014</v>
      </c>
      <c r="F125" s="12" t="s">
        <v>23</v>
      </c>
      <c r="G125" s="12" t="s">
        <v>1254</v>
      </c>
      <c r="H125" s="24" t="s">
        <v>1247</v>
      </c>
      <c r="I125" s="12" t="s">
        <v>1304</v>
      </c>
      <c r="J125" s="12" t="s">
        <v>1275</v>
      </c>
      <c r="K125" s="12" t="s">
        <v>1248</v>
      </c>
      <c r="L125" s="41" t="s">
        <v>618</v>
      </c>
      <c r="M125" s="13" t="s">
        <v>827</v>
      </c>
      <c r="N125" s="273" t="s">
        <v>539</v>
      </c>
      <c r="O125" s="14">
        <v>41971</v>
      </c>
      <c r="P125" s="25" t="s">
        <v>35</v>
      </c>
      <c r="Q125" s="49" t="s">
        <v>234</v>
      </c>
      <c r="R125" s="25" t="s">
        <v>564</v>
      </c>
      <c r="S125" s="25" t="s">
        <v>76</v>
      </c>
      <c r="T125" s="27" t="s">
        <v>167</v>
      </c>
      <c r="U125" s="148" t="s">
        <v>1314</v>
      </c>
      <c r="V125" s="25" t="s">
        <v>339</v>
      </c>
      <c r="W125" s="134">
        <v>42185</v>
      </c>
      <c r="X125" s="135">
        <v>42185</v>
      </c>
      <c r="Y125" s="136">
        <f t="shared" si="11"/>
        <v>0</v>
      </c>
      <c r="Z125" s="48">
        <v>1</v>
      </c>
      <c r="AA125" s="137" t="s">
        <v>379</v>
      </c>
      <c r="AB125" s="138" t="s">
        <v>21</v>
      </c>
      <c r="AC125" s="116" t="s">
        <v>631</v>
      </c>
      <c r="AD125" s="139"/>
      <c r="AF125" s="140" t="s">
        <v>571</v>
      </c>
      <c r="AH125" s="53" t="str">
        <f t="shared" si="7"/>
        <v>VIGENTE</v>
      </c>
    </row>
    <row r="126" spans="3:34" ht="90" customHeight="1" x14ac:dyDescent="0.2">
      <c r="C126" s="89">
        <v>120</v>
      </c>
      <c r="D126" s="5" t="s">
        <v>353</v>
      </c>
      <c r="E126" s="6">
        <v>2014</v>
      </c>
      <c r="F126" s="12" t="s">
        <v>23</v>
      </c>
      <c r="G126" s="12" t="s">
        <v>1254</v>
      </c>
      <c r="H126" s="24" t="s">
        <v>1247</v>
      </c>
      <c r="I126" s="12" t="s">
        <v>1304</v>
      </c>
      <c r="J126" s="12" t="s">
        <v>1275</v>
      </c>
      <c r="K126" s="12" t="s">
        <v>1248</v>
      </c>
      <c r="L126" s="41" t="s">
        <v>618</v>
      </c>
      <c r="M126" s="13" t="s">
        <v>827</v>
      </c>
      <c r="N126" s="273" t="s">
        <v>539</v>
      </c>
      <c r="O126" s="14">
        <v>41971</v>
      </c>
      <c r="P126" s="25" t="s">
        <v>35</v>
      </c>
      <c r="Q126" s="49" t="s">
        <v>234</v>
      </c>
      <c r="R126" s="25" t="s">
        <v>565</v>
      </c>
      <c r="S126" s="25" t="s">
        <v>76</v>
      </c>
      <c r="T126" s="27" t="s">
        <v>167</v>
      </c>
      <c r="U126" s="24" t="s">
        <v>1314</v>
      </c>
      <c r="V126" s="25" t="s">
        <v>339</v>
      </c>
      <c r="W126" s="14">
        <v>42185</v>
      </c>
      <c r="X126" s="40">
        <v>42185</v>
      </c>
      <c r="Y126" s="54">
        <f t="shared" si="11"/>
        <v>0</v>
      </c>
      <c r="Z126" s="48">
        <v>1</v>
      </c>
      <c r="AA126" s="91" t="s">
        <v>379</v>
      </c>
      <c r="AB126" s="100" t="s">
        <v>21</v>
      </c>
      <c r="AC126" s="116" t="s">
        <v>632</v>
      </c>
      <c r="AD126" s="45"/>
      <c r="AF126" s="103" t="s">
        <v>571</v>
      </c>
      <c r="AH126" s="53" t="str">
        <f t="shared" si="7"/>
        <v>VIGENTE</v>
      </c>
    </row>
    <row r="127" spans="3:34" ht="78.75" customHeight="1" x14ac:dyDescent="0.2">
      <c r="C127" s="94">
        <v>121</v>
      </c>
      <c r="D127" s="5" t="s">
        <v>381</v>
      </c>
      <c r="E127" s="44">
        <v>2014</v>
      </c>
      <c r="F127" s="12" t="s">
        <v>23</v>
      </c>
      <c r="G127" s="12" t="s">
        <v>1254</v>
      </c>
      <c r="H127" s="24" t="s">
        <v>1247</v>
      </c>
      <c r="I127" s="274" t="s">
        <v>540</v>
      </c>
      <c r="J127" s="12" t="s">
        <v>1275</v>
      </c>
      <c r="K127" s="12" t="s">
        <v>1248</v>
      </c>
      <c r="L127" s="41" t="s">
        <v>618</v>
      </c>
      <c r="M127" s="13" t="s">
        <v>728</v>
      </c>
      <c r="N127" s="273" t="s">
        <v>538</v>
      </c>
      <c r="O127" s="8">
        <v>41890</v>
      </c>
      <c r="P127" s="25" t="s">
        <v>34</v>
      </c>
      <c r="Q127" s="49" t="s">
        <v>236</v>
      </c>
      <c r="R127" s="25" t="s">
        <v>62</v>
      </c>
      <c r="S127" s="25" t="s">
        <v>63</v>
      </c>
      <c r="T127" s="26" t="s">
        <v>165</v>
      </c>
      <c r="U127" s="24" t="s">
        <v>1314</v>
      </c>
      <c r="V127" s="25" t="s">
        <v>186</v>
      </c>
      <c r="W127" s="9">
        <v>42094</v>
      </c>
      <c r="X127" s="40">
        <v>42369</v>
      </c>
      <c r="Y127" s="54">
        <f>IF(AA127="Reprogramado",0,X127-$X$1)</f>
        <v>0</v>
      </c>
      <c r="Z127" s="48">
        <v>0</v>
      </c>
      <c r="AA127" s="91" t="s">
        <v>380</v>
      </c>
      <c r="AB127" s="100" t="s">
        <v>380</v>
      </c>
      <c r="AC127" s="166"/>
      <c r="AD127" s="49" t="s">
        <v>987</v>
      </c>
      <c r="AF127" s="103" t="s">
        <v>571</v>
      </c>
      <c r="AH127" s="53" t="str">
        <f t="shared" si="7"/>
        <v>VIGENTE</v>
      </c>
    </row>
    <row r="128" spans="3:34" ht="56.25" customHeight="1" x14ac:dyDescent="0.2">
      <c r="C128" s="94">
        <v>122</v>
      </c>
      <c r="D128" s="5" t="s">
        <v>381</v>
      </c>
      <c r="E128" s="44">
        <v>2014</v>
      </c>
      <c r="F128" s="12" t="s">
        <v>23</v>
      </c>
      <c r="G128" s="12" t="s">
        <v>1254</v>
      </c>
      <c r="H128" s="24" t="s">
        <v>1247</v>
      </c>
      <c r="I128" s="274" t="s">
        <v>540</v>
      </c>
      <c r="J128" s="12" t="s">
        <v>1275</v>
      </c>
      <c r="K128" s="12" t="s">
        <v>1248</v>
      </c>
      <c r="L128" s="41" t="s">
        <v>618</v>
      </c>
      <c r="M128" s="13" t="s">
        <v>728</v>
      </c>
      <c r="N128" s="273" t="s">
        <v>538</v>
      </c>
      <c r="O128" s="8">
        <v>41890</v>
      </c>
      <c r="P128" s="25" t="s">
        <v>34</v>
      </c>
      <c r="Q128" s="49" t="s">
        <v>236</v>
      </c>
      <c r="R128" s="25" t="s">
        <v>64</v>
      </c>
      <c r="S128" s="25" t="s">
        <v>65</v>
      </c>
      <c r="T128" s="26" t="s">
        <v>165</v>
      </c>
      <c r="U128" s="24" t="s">
        <v>1314</v>
      </c>
      <c r="V128" s="25" t="s">
        <v>187</v>
      </c>
      <c r="W128" s="9">
        <v>42185</v>
      </c>
      <c r="X128" s="40">
        <v>42369</v>
      </c>
      <c r="Y128" s="54">
        <f>IF(AA128="Reprogramado",0,X128-$X$1)</f>
        <v>0</v>
      </c>
      <c r="Z128" s="48">
        <v>0</v>
      </c>
      <c r="AA128" s="91" t="s">
        <v>380</v>
      </c>
      <c r="AB128" s="100" t="s">
        <v>380</v>
      </c>
      <c r="AC128" s="116"/>
      <c r="AD128" s="49" t="s">
        <v>988</v>
      </c>
      <c r="AF128" s="103" t="s">
        <v>571</v>
      </c>
      <c r="AH128" s="53" t="str">
        <f t="shared" si="7"/>
        <v>VIGENTE</v>
      </c>
    </row>
    <row r="129" spans="3:34" ht="56.25" customHeight="1" x14ac:dyDescent="0.2">
      <c r="C129" s="94">
        <v>123</v>
      </c>
      <c r="D129" s="5" t="s">
        <v>381</v>
      </c>
      <c r="E129" s="44">
        <v>2014</v>
      </c>
      <c r="F129" s="12" t="s">
        <v>23</v>
      </c>
      <c r="G129" s="12" t="s">
        <v>1254</v>
      </c>
      <c r="H129" s="24" t="s">
        <v>1247</v>
      </c>
      <c r="I129" s="274" t="s">
        <v>540</v>
      </c>
      <c r="J129" s="12" t="s">
        <v>1275</v>
      </c>
      <c r="K129" s="12" t="s">
        <v>1248</v>
      </c>
      <c r="L129" s="41" t="s">
        <v>618</v>
      </c>
      <c r="M129" s="13" t="s">
        <v>728</v>
      </c>
      <c r="N129" s="273" t="s">
        <v>538</v>
      </c>
      <c r="O129" s="8">
        <v>41890</v>
      </c>
      <c r="P129" s="25" t="s">
        <v>34</v>
      </c>
      <c r="Q129" s="49" t="s">
        <v>236</v>
      </c>
      <c r="R129" s="25" t="s">
        <v>66</v>
      </c>
      <c r="S129" s="25" t="s">
        <v>67</v>
      </c>
      <c r="T129" s="26" t="s">
        <v>165</v>
      </c>
      <c r="U129" s="24" t="s">
        <v>1314</v>
      </c>
      <c r="V129" s="25" t="s">
        <v>187</v>
      </c>
      <c r="W129" s="9">
        <v>42185</v>
      </c>
      <c r="X129" s="40">
        <v>42369</v>
      </c>
      <c r="Y129" s="54">
        <f>IF(AA129="Reprogramado",0,X129-$X$1)</f>
        <v>0</v>
      </c>
      <c r="Z129" s="48">
        <v>0</v>
      </c>
      <c r="AA129" s="91" t="s">
        <v>380</v>
      </c>
      <c r="AB129" s="100" t="s">
        <v>380</v>
      </c>
      <c r="AC129" s="163"/>
      <c r="AD129" s="49" t="s">
        <v>989</v>
      </c>
      <c r="AF129" s="103" t="s">
        <v>571</v>
      </c>
      <c r="AH129" s="53" t="str">
        <f t="shared" si="7"/>
        <v>VIGENTE</v>
      </c>
    </row>
    <row r="130" spans="3:34" ht="150" customHeight="1" x14ac:dyDescent="0.2">
      <c r="C130" s="61">
        <v>124</v>
      </c>
      <c r="D130" s="5" t="s">
        <v>30</v>
      </c>
      <c r="E130" s="44">
        <v>2014</v>
      </c>
      <c r="F130" s="12" t="s">
        <v>23</v>
      </c>
      <c r="G130" s="12" t="s">
        <v>1254</v>
      </c>
      <c r="H130" s="24" t="s">
        <v>1247</v>
      </c>
      <c r="I130" s="12" t="s">
        <v>1304</v>
      </c>
      <c r="J130" s="12" t="s">
        <v>1275</v>
      </c>
      <c r="K130" s="12" t="s">
        <v>1248</v>
      </c>
      <c r="L130" s="41" t="s">
        <v>618</v>
      </c>
      <c r="M130" s="13" t="s">
        <v>827</v>
      </c>
      <c r="N130" s="273" t="s">
        <v>539</v>
      </c>
      <c r="O130" s="8">
        <v>41971</v>
      </c>
      <c r="P130" s="25" t="s">
        <v>35</v>
      </c>
      <c r="Q130" s="49" t="s">
        <v>234</v>
      </c>
      <c r="R130" s="25" t="s">
        <v>69</v>
      </c>
      <c r="S130" s="25" t="s">
        <v>68</v>
      </c>
      <c r="T130" s="27" t="s">
        <v>166</v>
      </c>
      <c r="U130" s="24" t="s">
        <v>1315</v>
      </c>
      <c r="V130" s="25" t="s">
        <v>189</v>
      </c>
      <c r="W130" s="9">
        <v>42155</v>
      </c>
      <c r="X130" s="40">
        <v>42459</v>
      </c>
      <c r="Y130" s="54">
        <f>IF(AA130="Cumplida",0,X130-$X$1)</f>
        <v>0</v>
      </c>
      <c r="Z130" s="48">
        <v>1</v>
      </c>
      <c r="AA130" s="91" t="s">
        <v>379</v>
      </c>
      <c r="AB130" s="100" t="s">
        <v>21</v>
      </c>
      <c r="AC130" s="116" t="s">
        <v>668</v>
      </c>
      <c r="AD130" s="49" t="s">
        <v>853</v>
      </c>
      <c r="AF130" s="103" t="s">
        <v>571</v>
      </c>
      <c r="AH130" s="53" t="str">
        <f t="shared" si="7"/>
        <v>VIGENTE</v>
      </c>
    </row>
    <row r="131" spans="3:34" ht="105" customHeight="1" x14ac:dyDescent="0.2">
      <c r="C131" s="61">
        <v>125</v>
      </c>
      <c r="D131" s="5" t="s">
        <v>30</v>
      </c>
      <c r="E131" s="44">
        <v>2014</v>
      </c>
      <c r="F131" s="18" t="s">
        <v>23</v>
      </c>
      <c r="G131" s="12" t="s">
        <v>1254</v>
      </c>
      <c r="H131" s="24" t="s">
        <v>1247</v>
      </c>
      <c r="I131" s="12" t="s">
        <v>1304</v>
      </c>
      <c r="J131" s="12" t="s">
        <v>1275</v>
      </c>
      <c r="K131" s="12" t="s">
        <v>1248</v>
      </c>
      <c r="L131" s="41" t="s">
        <v>618</v>
      </c>
      <c r="M131" s="13" t="s">
        <v>827</v>
      </c>
      <c r="N131" s="273" t="s">
        <v>539</v>
      </c>
      <c r="O131" s="28">
        <v>41971</v>
      </c>
      <c r="P131" s="25" t="s">
        <v>35</v>
      </c>
      <c r="Q131" s="49" t="s">
        <v>234</v>
      </c>
      <c r="R131" s="25" t="s">
        <v>566</v>
      </c>
      <c r="S131" s="25" t="s">
        <v>77</v>
      </c>
      <c r="T131" s="27" t="s">
        <v>166</v>
      </c>
      <c r="U131" s="24" t="s">
        <v>1314</v>
      </c>
      <c r="V131" s="25" t="s">
        <v>195</v>
      </c>
      <c r="W131" s="28">
        <v>42185</v>
      </c>
      <c r="X131" s="40">
        <v>42459</v>
      </c>
      <c r="Y131" s="54">
        <f>IF(AA131="Cumplida",0,X131-$X$1)</f>
        <v>0</v>
      </c>
      <c r="Z131" s="48">
        <v>1</v>
      </c>
      <c r="AA131" s="91" t="s">
        <v>379</v>
      </c>
      <c r="AB131" s="100" t="s">
        <v>21</v>
      </c>
      <c r="AC131" s="116" t="s">
        <v>866</v>
      </c>
      <c r="AD131" s="49" t="s">
        <v>855</v>
      </c>
      <c r="AF131" s="103" t="s">
        <v>571</v>
      </c>
      <c r="AH131" s="53" t="str">
        <f t="shared" si="7"/>
        <v>VIGENTE</v>
      </c>
    </row>
    <row r="132" spans="3:34" ht="135" customHeight="1" x14ac:dyDescent="0.2">
      <c r="C132" s="61">
        <v>126</v>
      </c>
      <c r="D132" s="5" t="s">
        <v>30</v>
      </c>
      <c r="E132" s="44">
        <v>2014</v>
      </c>
      <c r="F132" s="18" t="s">
        <v>23</v>
      </c>
      <c r="G132" s="12" t="s">
        <v>1254</v>
      </c>
      <c r="H132" s="24" t="s">
        <v>1247</v>
      </c>
      <c r="I132" s="12" t="s">
        <v>1304</v>
      </c>
      <c r="J132" s="12" t="s">
        <v>1275</v>
      </c>
      <c r="K132" s="12" t="s">
        <v>1248</v>
      </c>
      <c r="L132" s="41" t="s">
        <v>618</v>
      </c>
      <c r="M132" s="13" t="s">
        <v>827</v>
      </c>
      <c r="N132" s="273" t="s">
        <v>539</v>
      </c>
      <c r="O132" s="28">
        <v>41971</v>
      </c>
      <c r="P132" s="25" t="s">
        <v>35</v>
      </c>
      <c r="Q132" s="49" t="s">
        <v>234</v>
      </c>
      <c r="R132" s="25" t="s">
        <v>567</v>
      </c>
      <c r="S132" s="25" t="s">
        <v>78</v>
      </c>
      <c r="T132" s="27" t="s">
        <v>166</v>
      </c>
      <c r="U132" s="24" t="s">
        <v>1315</v>
      </c>
      <c r="V132" s="25" t="s">
        <v>196</v>
      </c>
      <c r="W132" s="28">
        <v>42185</v>
      </c>
      <c r="X132" s="40">
        <v>42459</v>
      </c>
      <c r="Y132" s="54">
        <f>IF(AA132="Cumplida",0,X132-$X$1)</f>
        <v>0</v>
      </c>
      <c r="Z132" s="48">
        <v>1</v>
      </c>
      <c r="AA132" s="91" t="s">
        <v>379</v>
      </c>
      <c r="AB132" s="100" t="s">
        <v>21</v>
      </c>
      <c r="AC132" s="116" t="s">
        <v>867</v>
      </c>
      <c r="AD132" s="49" t="s">
        <v>856</v>
      </c>
      <c r="AF132" s="103" t="s">
        <v>571</v>
      </c>
      <c r="AH132" s="53" t="str">
        <f t="shared" si="7"/>
        <v>VIGENTE</v>
      </c>
    </row>
    <row r="133" spans="3:34" ht="180" customHeight="1" x14ac:dyDescent="0.2">
      <c r="C133" s="61">
        <v>127</v>
      </c>
      <c r="D133" s="5" t="s">
        <v>30</v>
      </c>
      <c r="E133" s="44">
        <v>2014</v>
      </c>
      <c r="F133" s="18" t="s">
        <v>23</v>
      </c>
      <c r="G133" s="12" t="s">
        <v>1254</v>
      </c>
      <c r="H133" s="24" t="s">
        <v>1247</v>
      </c>
      <c r="I133" s="12" t="s">
        <v>1304</v>
      </c>
      <c r="J133" s="12" t="s">
        <v>1275</v>
      </c>
      <c r="K133" s="12" t="s">
        <v>1248</v>
      </c>
      <c r="L133" s="41" t="s">
        <v>618</v>
      </c>
      <c r="M133" s="13" t="s">
        <v>827</v>
      </c>
      <c r="N133" s="273" t="s">
        <v>539</v>
      </c>
      <c r="O133" s="28">
        <v>41971</v>
      </c>
      <c r="P133" s="25" t="s">
        <v>35</v>
      </c>
      <c r="Q133" s="49" t="s">
        <v>234</v>
      </c>
      <c r="R133" s="25" t="s">
        <v>81</v>
      </c>
      <c r="S133" s="25" t="s">
        <v>82</v>
      </c>
      <c r="T133" s="27" t="s">
        <v>166</v>
      </c>
      <c r="U133" s="24" t="s">
        <v>1314</v>
      </c>
      <c r="V133" s="25" t="s">
        <v>198</v>
      </c>
      <c r="W133" s="28">
        <v>42094</v>
      </c>
      <c r="X133" s="40">
        <v>42459</v>
      </c>
      <c r="Y133" s="54">
        <f>IF(AA133="Cumplida",0,X133-$X$1)</f>
        <v>0</v>
      </c>
      <c r="Z133" s="48">
        <v>1</v>
      </c>
      <c r="AA133" s="91" t="s">
        <v>379</v>
      </c>
      <c r="AB133" s="100" t="s">
        <v>21</v>
      </c>
      <c r="AC133" s="116" t="s">
        <v>868</v>
      </c>
      <c r="AD133" s="49" t="s">
        <v>857</v>
      </c>
      <c r="AF133" s="103" t="s">
        <v>571</v>
      </c>
      <c r="AH133" s="53" t="str">
        <f t="shared" si="7"/>
        <v>VIGENTE</v>
      </c>
    </row>
    <row r="134" spans="3:34" ht="67.5" customHeight="1" x14ac:dyDescent="0.2">
      <c r="C134" s="61">
        <v>128</v>
      </c>
      <c r="D134" s="5" t="s">
        <v>30</v>
      </c>
      <c r="E134" s="44">
        <v>2014</v>
      </c>
      <c r="F134" s="18" t="s">
        <v>23</v>
      </c>
      <c r="G134" s="12" t="s">
        <v>1254</v>
      </c>
      <c r="H134" s="24" t="s">
        <v>1247</v>
      </c>
      <c r="I134" s="12" t="s">
        <v>1304</v>
      </c>
      <c r="J134" s="12" t="s">
        <v>1275</v>
      </c>
      <c r="K134" s="12" t="s">
        <v>1248</v>
      </c>
      <c r="L134" s="41" t="s">
        <v>618</v>
      </c>
      <c r="M134" s="13" t="s">
        <v>827</v>
      </c>
      <c r="N134" s="273" t="s">
        <v>539</v>
      </c>
      <c r="O134" s="28">
        <v>41971</v>
      </c>
      <c r="P134" s="25" t="s">
        <v>35</v>
      </c>
      <c r="Q134" s="49" t="s">
        <v>234</v>
      </c>
      <c r="R134" s="25" t="s">
        <v>83</v>
      </c>
      <c r="S134" s="25" t="s">
        <v>554</v>
      </c>
      <c r="T134" s="27" t="s">
        <v>167</v>
      </c>
      <c r="U134" s="24" t="s">
        <v>1314</v>
      </c>
      <c r="V134" s="25" t="s">
        <v>195</v>
      </c>
      <c r="W134" s="29">
        <v>42338</v>
      </c>
      <c r="X134" s="40">
        <v>42459</v>
      </c>
      <c r="Y134" s="54">
        <f>IF(AA134="Cumplida",0,X134-$X$1)</f>
        <v>0</v>
      </c>
      <c r="Z134" s="48">
        <v>1</v>
      </c>
      <c r="AA134" s="91" t="s">
        <v>379</v>
      </c>
      <c r="AB134" s="100" t="s">
        <v>21</v>
      </c>
      <c r="AC134" s="171" t="s">
        <v>869</v>
      </c>
      <c r="AD134" s="49" t="s">
        <v>858</v>
      </c>
      <c r="AF134" s="103" t="s">
        <v>571</v>
      </c>
      <c r="AH134" s="53" t="str">
        <f t="shared" si="7"/>
        <v>VIGENTE</v>
      </c>
    </row>
    <row r="135" spans="3:34" ht="135" customHeight="1" x14ac:dyDescent="0.25">
      <c r="C135" s="143">
        <v>129</v>
      </c>
      <c r="D135" s="5" t="s">
        <v>381</v>
      </c>
      <c r="E135" s="44">
        <v>2014</v>
      </c>
      <c r="F135" s="12" t="s">
        <v>23</v>
      </c>
      <c r="G135" s="12" t="s">
        <v>1254</v>
      </c>
      <c r="H135" s="24" t="s">
        <v>1247</v>
      </c>
      <c r="I135" s="12" t="s">
        <v>1304</v>
      </c>
      <c r="J135" s="12" t="s">
        <v>1275</v>
      </c>
      <c r="K135" s="12" t="s">
        <v>1248</v>
      </c>
      <c r="L135" s="41" t="s">
        <v>618</v>
      </c>
      <c r="M135" s="13" t="s">
        <v>827</v>
      </c>
      <c r="N135" s="273" t="s">
        <v>540</v>
      </c>
      <c r="O135" s="28">
        <v>41977</v>
      </c>
      <c r="P135" s="25" t="s">
        <v>36</v>
      </c>
      <c r="Q135" s="49" t="s">
        <v>234</v>
      </c>
      <c r="R135" s="25" t="s">
        <v>92</v>
      </c>
      <c r="S135" s="25" t="s">
        <v>93</v>
      </c>
      <c r="T135" s="26" t="s">
        <v>168</v>
      </c>
      <c r="U135" s="24" t="s">
        <v>1315</v>
      </c>
      <c r="V135" s="25" t="s">
        <v>203</v>
      </c>
      <c r="W135" s="29">
        <v>42063</v>
      </c>
      <c r="X135" s="40">
        <f ca="1">+$X$1</f>
        <v>42787</v>
      </c>
      <c r="Y135" s="54">
        <f t="shared" ref="Y135:Y150" si="12">IF(AA135="Reprogramado",0,X135-$X$1)</f>
        <v>0</v>
      </c>
      <c r="Z135" s="48">
        <v>0.25</v>
      </c>
      <c r="AA135" s="91" t="s">
        <v>380</v>
      </c>
      <c r="AB135" s="100" t="s">
        <v>380</v>
      </c>
      <c r="AC135"/>
      <c r="AD135" s="49" t="s">
        <v>881</v>
      </c>
      <c r="AF135" s="103" t="s">
        <v>571</v>
      </c>
      <c r="AG135" s="10"/>
      <c r="AH135" s="53" t="str">
        <f t="shared" si="7"/>
        <v>VIGENTE</v>
      </c>
    </row>
    <row r="136" spans="3:34" ht="135" customHeight="1" x14ac:dyDescent="0.25">
      <c r="C136" s="143">
        <v>130</v>
      </c>
      <c r="D136" s="5" t="s">
        <v>381</v>
      </c>
      <c r="E136" s="44">
        <v>2014</v>
      </c>
      <c r="F136" s="12" t="s">
        <v>23</v>
      </c>
      <c r="G136" s="12" t="s">
        <v>1254</v>
      </c>
      <c r="H136" s="24" t="s">
        <v>1247</v>
      </c>
      <c r="I136" s="12" t="s">
        <v>1304</v>
      </c>
      <c r="J136" s="12" t="s">
        <v>1275</v>
      </c>
      <c r="K136" s="12" t="s">
        <v>1248</v>
      </c>
      <c r="L136" s="41" t="s">
        <v>618</v>
      </c>
      <c r="M136" s="13" t="s">
        <v>827</v>
      </c>
      <c r="N136" s="273" t="s">
        <v>540</v>
      </c>
      <c r="O136" s="28">
        <v>41977</v>
      </c>
      <c r="P136" s="25" t="s">
        <v>36</v>
      </c>
      <c r="Q136" s="49" t="s">
        <v>234</v>
      </c>
      <c r="R136" s="25" t="s">
        <v>94</v>
      </c>
      <c r="S136" s="25" t="s">
        <v>95</v>
      </c>
      <c r="T136" s="26" t="s">
        <v>168</v>
      </c>
      <c r="U136" s="24" t="s">
        <v>1314</v>
      </c>
      <c r="V136" s="25" t="s">
        <v>203</v>
      </c>
      <c r="W136" s="29">
        <v>42063</v>
      </c>
      <c r="X136" s="40">
        <f t="shared" ref="X136:X150" ca="1" si="13">+$X$1</f>
        <v>42787</v>
      </c>
      <c r="Y136" s="54">
        <f t="shared" si="12"/>
        <v>0</v>
      </c>
      <c r="Z136" s="48">
        <v>0.25</v>
      </c>
      <c r="AA136" s="91" t="s">
        <v>380</v>
      </c>
      <c r="AB136" s="100" t="s">
        <v>380</v>
      </c>
      <c r="AC136"/>
      <c r="AD136" s="49" t="s">
        <v>882</v>
      </c>
      <c r="AF136" s="103" t="s">
        <v>571</v>
      </c>
      <c r="AG136" s="10"/>
      <c r="AH136" s="53" t="str">
        <f t="shared" ref="AH136:AH199" si="14">IF(Y136&lt;=-1,"VENCIDO","VIGENTE")</f>
        <v>VIGENTE</v>
      </c>
    </row>
    <row r="137" spans="3:34" ht="135" customHeight="1" x14ac:dyDescent="0.25">
      <c r="C137" s="143">
        <v>131</v>
      </c>
      <c r="D137" s="5" t="s">
        <v>381</v>
      </c>
      <c r="E137" s="44">
        <v>2014</v>
      </c>
      <c r="F137" s="12" t="s">
        <v>23</v>
      </c>
      <c r="G137" s="12" t="s">
        <v>1254</v>
      </c>
      <c r="H137" s="24" t="s">
        <v>1247</v>
      </c>
      <c r="I137" s="12" t="s">
        <v>1304</v>
      </c>
      <c r="J137" s="12" t="s">
        <v>1275</v>
      </c>
      <c r="K137" s="12" t="s">
        <v>1248</v>
      </c>
      <c r="L137" s="41" t="s">
        <v>618</v>
      </c>
      <c r="M137" s="13" t="s">
        <v>827</v>
      </c>
      <c r="N137" s="273" t="s">
        <v>540</v>
      </c>
      <c r="O137" s="28">
        <v>41977</v>
      </c>
      <c r="P137" s="25" t="s">
        <v>36</v>
      </c>
      <c r="Q137" s="49" t="s">
        <v>234</v>
      </c>
      <c r="R137" s="25" t="s">
        <v>96</v>
      </c>
      <c r="S137" s="25" t="s">
        <v>97</v>
      </c>
      <c r="T137" s="26" t="s">
        <v>168</v>
      </c>
      <c r="U137" s="24" t="s">
        <v>1315</v>
      </c>
      <c r="V137" s="25" t="s">
        <v>203</v>
      </c>
      <c r="W137" s="29">
        <v>42063</v>
      </c>
      <c r="X137" s="40">
        <f t="shared" ca="1" si="13"/>
        <v>42787</v>
      </c>
      <c r="Y137" s="54">
        <f t="shared" si="12"/>
        <v>0</v>
      </c>
      <c r="Z137" s="48">
        <v>0.25</v>
      </c>
      <c r="AA137" s="91" t="s">
        <v>380</v>
      </c>
      <c r="AB137" s="100" t="s">
        <v>380</v>
      </c>
      <c r="AC137"/>
      <c r="AD137" s="49" t="s">
        <v>883</v>
      </c>
      <c r="AF137" s="103" t="s">
        <v>571</v>
      </c>
      <c r="AG137" s="10"/>
      <c r="AH137" s="53" t="str">
        <f t="shared" si="14"/>
        <v>VIGENTE</v>
      </c>
    </row>
    <row r="138" spans="3:34" ht="135" customHeight="1" x14ac:dyDescent="0.25">
      <c r="C138" s="143">
        <v>132</v>
      </c>
      <c r="D138" s="5" t="s">
        <v>381</v>
      </c>
      <c r="E138" s="44">
        <v>2014</v>
      </c>
      <c r="F138" s="12" t="s">
        <v>23</v>
      </c>
      <c r="G138" s="12" t="s">
        <v>1254</v>
      </c>
      <c r="H138" s="24" t="s">
        <v>1247</v>
      </c>
      <c r="I138" s="12" t="s">
        <v>1304</v>
      </c>
      <c r="J138" s="12" t="s">
        <v>1275</v>
      </c>
      <c r="K138" s="12" t="s">
        <v>1248</v>
      </c>
      <c r="L138" s="41" t="s">
        <v>618</v>
      </c>
      <c r="M138" s="13" t="s">
        <v>827</v>
      </c>
      <c r="N138" s="273" t="s">
        <v>540</v>
      </c>
      <c r="O138" s="28">
        <v>41977</v>
      </c>
      <c r="P138" s="25" t="s">
        <v>36</v>
      </c>
      <c r="Q138" s="49" t="s">
        <v>234</v>
      </c>
      <c r="R138" s="25" t="s">
        <v>98</v>
      </c>
      <c r="S138" s="25" t="s">
        <v>99</v>
      </c>
      <c r="T138" s="26" t="s">
        <v>168</v>
      </c>
      <c r="U138" s="24" t="s">
        <v>1315</v>
      </c>
      <c r="V138" s="25" t="s">
        <v>203</v>
      </c>
      <c r="W138" s="29">
        <v>42063</v>
      </c>
      <c r="X138" s="40">
        <f t="shared" ca="1" si="13"/>
        <v>42787</v>
      </c>
      <c r="Y138" s="54">
        <f t="shared" si="12"/>
        <v>0</v>
      </c>
      <c r="Z138" s="48">
        <v>0.25</v>
      </c>
      <c r="AA138" s="91" t="s">
        <v>380</v>
      </c>
      <c r="AB138" s="100" t="s">
        <v>380</v>
      </c>
      <c r="AC138"/>
      <c r="AD138" s="49" t="s">
        <v>884</v>
      </c>
      <c r="AF138" s="103" t="s">
        <v>571</v>
      </c>
      <c r="AG138" s="10"/>
      <c r="AH138" s="53" t="str">
        <f t="shared" si="14"/>
        <v>VIGENTE</v>
      </c>
    </row>
    <row r="139" spans="3:34" ht="135" customHeight="1" x14ac:dyDescent="0.25">
      <c r="C139" s="143">
        <v>133</v>
      </c>
      <c r="D139" s="5" t="s">
        <v>381</v>
      </c>
      <c r="E139" s="44">
        <v>2014</v>
      </c>
      <c r="F139" s="12" t="s">
        <v>23</v>
      </c>
      <c r="G139" s="12" t="s">
        <v>1254</v>
      </c>
      <c r="H139" s="24" t="s">
        <v>1247</v>
      </c>
      <c r="I139" s="12" t="s">
        <v>1304</v>
      </c>
      <c r="J139" s="12" t="s">
        <v>1275</v>
      </c>
      <c r="K139" s="12" t="s">
        <v>1248</v>
      </c>
      <c r="L139" s="41" t="s">
        <v>618</v>
      </c>
      <c r="M139" s="13" t="s">
        <v>827</v>
      </c>
      <c r="N139" s="273" t="s">
        <v>540</v>
      </c>
      <c r="O139" s="30">
        <v>41977</v>
      </c>
      <c r="P139" s="25" t="s">
        <v>36</v>
      </c>
      <c r="Q139" s="49" t="s">
        <v>234</v>
      </c>
      <c r="R139" s="25" t="s">
        <v>100</v>
      </c>
      <c r="S139" s="25" t="s">
        <v>101</v>
      </c>
      <c r="T139" s="26" t="s">
        <v>168</v>
      </c>
      <c r="U139" s="24" t="s">
        <v>1315</v>
      </c>
      <c r="V139" s="25" t="s">
        <v>203</v>
      </c>
      <c r="W139" s="29">
        <v>42063</v>
      </c>
      <c r="X139" s="40">
        <f t="shared" ca="1" si="13"/>
        <v>42787</v>
      </c>
      <c r="Y139" s="54">
        <f t="shared" si="12"/>
        <v>0</v>
      </c>
      <c r="Z139" s="48">
        <v>0.25</v>
      </c>
      <c r="AA139" s="91" t="s">
        <v>380</v>
      </c>
      <c r="AB139" s="100" t="s">
        <v>380</v>
      </c>
      <c r="AC139"/>
      <c r="AD139" s="49" t="s">
        <v>885</v>
      </c>
      <c r="AF139" s="103" t="s">
        <v>571</v>
      </c>
      <c r="AG139" s="10"/>
      <c r="AH139" s="53" t="str">
        <f t="shared" si="14"/>
        <v>VIGENTE</v>
      </c>
    </row>
    <row r="140" spans="3:34" ht="120" customHeight="1" x14ac:dyDescent="0.25">
      <c r="C140" s="143">
        <v>134</v>
      </c>
      <c r="D140" s="5" t="s">
        <v>381</v>
      </c>
      <c r="E140" s="44">
        <v>2014</v>
      </c>
      <c r="F140" s="12" t="s">
        <v>23</v>
      </c>
      <c r="G140" s="12" t="s">
        <v>1254</v>
      </c>
      <c r="H140" s="24" t="s">
        <v>1247</v>
      </c>
      <c r="I140" s="12" t="s">
        <v>1304</v>
      </c>
      <c r="J140" s="12" t="s">
        <v>1275</v>
      </c>
      <c r="K140" s="12" t="s">
        <v>1248</v>
      </c>
      <c r="L140" s="41" t="s">
        <v>618</v>
      </c>
      <c r="M140" s="13" t="s">
        <v>827</v>
      </c>
      <c r="N140" s="273" t="s">
        <v>540</v>
      </c>
      <c r="O140" s="30">
        <v>41977</v>
      </c>
      <c r="P140" s="25" t="s">
        <v>36</v>
      </c>
      <c r="Q140" s="49" t="s">
        <v>234</v>
      </c>
      <c r="R140" s="25" t="s">
        <v>102</v>
      </c>
      <c r="S140" s="25" t="s">
        <v>103</v>
      </c>
      <c r="T140" s="26" t="s">
        <v>168</v>
      </c>
      <c r="U140" s="24" t="s">
        <v>1314</v>
      </c>
      <c r="V140" s="25" t="s">
        <v>204</v>
      </c>
      <c r="W140" s="29">
        <v>42063</v>
      </c>
      <c r="X140" s="40">
        <f t="shared" ca="1" si="13"/>
        <v>42787</v>
      </c>
      <c r="Y140" s="54">
        <f t="shared" si="12"/>
        <v>0</v>
      </c>
      <c r="Z140" s="48">
        <v>0.25</v>
      </c>
      <c r="AA140" s="91" t="s">
        <v>380</v>
      </c>
      <c r="AB140" s="100" t="s">
        <v>380</v>
      </c>
      <c r="AC140"/>
      <c r="AD140" s="49" t="s">
        <v>886</v>
      </c>
      <c r="AF140" s="103" t="s">
        <v>571</v>
      </c>
      <c r="AG140" s="10"/>
      <c r="AH140" s="53" t="str">
        <f t="shared" si="14"/>
        <v>VIGENTE</v>
      </c>
    </row>
    <row r="141" spans="3:34" ht="101.25" customHeight="1" x14ac:dyDescent="0.25">
      <c r="C141" s="143">
        <v>135</v>
      </c>
      <c r="D141" s="5" t="s">
        <v>381</v>
      </c>
      <c r="E141" s="44">
        <v>2014</v>
      </c>
      <c r="F141" s="12" t="s">
        <v>23</v>
      </c>
      <c r="G141" s="12" t="s">
        <v>1254</v>
      </c>
      <c r="H141" s="24" t="s">
        <v>1247</v>
      </c>
      <c r="I141" s="12" t="s">
        <v>1304</v>
      </c>
      <c r="J141" s="12" t="s">
        <v>1275</v>
      </c>
      <c r="K141" s="12" t="s">
        <v>1248</v>
      </c>
      <c r="L141" s="41" t="s">
        <v>618</v>
      </c>
      <c r="M141" s="13" t="s">
        <v>827</v>
      </c>
      <c r="N141" s="273" t="s">
        <v>540</v>
      </c>
      <c r="O141" s="30">
        <v>41977</v>
      </c>
      <c r="P141" s="25" t="s">
        <v>36</v>
      </c>
      <c r="Q141" s="49" t="s">
        <v>234</v>
      </c>
      <c r="R141" s="25" t="s">
        <v>106</v>
      </c>
      <c r="S141" s="25" t="s">
        <v>107</v>
      </c>
      <c r="T141" s="26" t="s">
        <v>168</v>
      </c>
      <c r="U141" s="284"/>
      <c r="V141" s="25" t="s">
        <v>206</v>
      </c>
      <c r="W141" s="29">
        <v>42338</v>
      </c>
      <c r="X141" s="40">
        <f t="shared" ca="1" si="13"/>
        <v>42787</v>
      </c>
      <c r="Y141" s="54">
        <f t="shared" si="12"/>
        <v>0</v>
      </c>
      <c r="Z141" s="48">
        <v>0.2</v>
      </c>
      <c r="AA141" s="91" t="s">
        <v>380</v>
      </c>
      <c r="AB141" s="100" t="s">
        <v>380</v>
      </c>
      <c r="AC141"/>
      <c r="AD141" s="49" t="s">
        <v>887</v>
      </c>
      <c r="AF141" s="103" t="s">
        <v>571</v>
      </c>
      <c r="AG141" s="10"/>
      <c r="AH141" s="53" t="str">
        <f t="shared" si="14"/>
        <v>VIGENTE</v>
      </c>
    </row>
    <row r="142" spans="3:34" ht="101.25" customHeight="1" x14ac:dyDescent="0.25">
      <c r="C142" s="143">
        <v>136</v>
      </c>
      <c r="D142" s="5" t="s">
        <v>381</v>
      </c>
      <c r="E142" s="44">
        <v>2014</v>
      </c>
      <c r="F142" s="12" t="s">
        <v>23</v>
      </c>
      <c r="G142" s="12" t="s">
        <v>1254</v>
      </c>
      <c r="H142" s="24" t="s">
        <v>1247</v>
      </c>
      <c r="I142" s="12" t="s">
        <v>1304</v>
      </c>
      <c r="J142" s="12" t="s">
        <v>1275</v>
      </c>
      <c r="K142" s="12" t="s">
        <v>1248</v>
      </c>
      <c r="L142" s="41" t="s">
        <v>618</v>
      </c>
      <c r="M142" s="13" t="s">
        <v>827</v>
      </c>
      <c r="N142" s="273" t="s">
        <v>540</v>
      </c>
      <c r="O142" s="30">
        <v>41977</v>
      </c>
      <c r="P142" s="25" t="s">
        <v>36</v>
      </c>
      <c r="Q142" s="49" t="s">
        <v>234</v>
      </c>
      <c r="R142" s="25" t="s">
        <v>108</v>
      </c>
      <c r="S142" s="25" t="s">
        <v>107</v>
      </c>
      <c r="T142" s="26" t="s">
        <v>168</v>
      </c>
      <c r="U142" s="24" t="s">
        <v>1314</v>
      </c>
      <c r="V142" s="25" t="s">
        <v>206</v>
      </c>
      <c r="W142" s="29">
        <v>42338</v>
      </c>
      <c r="X142" s="40">
        <f t="shared" ca="1" si="13"/>
        <v>42787</v>
      </c>
      <c r="Y142" s="54">
        <f t="shared" si="12"/>
        <v>0</v>
      </c>
      <c r="Z142" s="48">
        <v>0</v>
      </c>
      <c r="AA142" s="91" t="s">
        <v>380</v>
      </c>
      <c r="AB142" s="100" t="s">
        <v>380</v>
      </c>
      <c r="AC142"/>
      <c r="AD142" s="49" t="s">
        <v>888</v>
      </c>
      <c r="AF142" s="103" t="s">
        <v>571</v>
      </c>
      <c r="AG142" s="10"/>
      <c r="AH142" s="53" t="str">
        <f t="shared" si="14"/>
        <v>VIGENTE</v>
      </c>
    </row>
    <row r="143" spans="3:34" ht="101.25" customHeight="1" x14ac:dyDescent="0.25">
      <c r="C143" s="143">
        <v>137</v>
      </c>
      <c r="D143" s="5" t="s">
        <v>381</v>
      </c>
      <c r="E143" s="44">
        <v>2014</v>
      </c>
      <c r="F143" s="12" t="s">
        <v>23</v>
      </c>
      <c r="G143" s="12" t="s">
        <v>1254</v>
      </c>
      <c r="H143" s="24" t="s">
        <v>1247</v>
      </c>
      <c r="I143" s="12" t="s">
        <v>1304</v>
      </c>
      <c r="J143" s="12" t="s">
        <v>1275</v>
      </c>
      <c r="K143" s="12" t="s">
        <v>1248</v>
      </c>
      <c r="L143" s="41" t="s">
        <v>618</v>
      </c>
      <c r="M143" s="13" t="s">
        <v>827</v>
      </c>
      <c r="N143" s="273" t="s">
        <v>540</v>
      </c>
      <c r="O143" s="16">
        <v>41977</v>
      </c>
      <c r="P143" s="25" t="s">
        <v>36</v>
      </c>
      <c r="Q143" s="49" t="s">
        <v>234</v>
      </c>
      <c r="R143" s="25" t="s">
        <v>109</v>
      </c>
      <c r="S143" s="25" t="s">
        <v>107</v>
      </c>
      <c r="T143" s="31" t="s">
        <v>168</v>
      </c>
      <c r="U143" s="284"/>
      <c r="V143" s="25" t="s">
        <v>206</v>
      </c>
      <c r="W143" s="29">
        <v>42338</v>
      </c>
      <c r="X143" s="40">
        <f t="shared" ca="1" si="13"/>
        <v>42787</v>
      </c>
      <c r="Y143" s="54">
        <f t="shared" si="12"/>
        <v>0</v>
      </c>
      <c r="Z143" s="48">
        <v>0</v>
      </c>
      <c r="AA143" s="91" t="s">
        <v>380</v>
      </c>
      <c r="AB143" s="100" t="s">
        <v>380</v>
      </c>
      <c r="AC143"/>
      <c r="AD143" s="49" t="s">
        <v>889</v>
      </c>
      <c r="AF143" s="103" t="s">
        <v>571</v>
      </c>
      <c r="AG143" s="10"/>
      <c r="AH143" s="53" t="str">
        <f t="shared" si="14"/>
        <v>VIGENTE</v>
      </c>
    </row>
    <row r="144" spans="3:34" ht="120" customHeight="1" x14ac:dyDescent="0.25">
      <c r="C144" s="143">
        <v>138</v>
      </c>
      <c r="D144" s="5" t="s">
        <v>381</v>
      </c>
      <c r="E144" s="44">
        <v>2014</v>
      </c>
      <c r="F144" s="12" t="s">
        <v>23</v>
      </c>
      <c r="G144" s="12" t="s">
        <v>1254</v>
      </c>
      <c r="H144" s="24" t="s">
        <v>1247</v>
      </c>
      <c r="I144" s="12" t="s">
        <v>1304</v>
      </c>
      <c r="J144" s="12" t="s">
        <v>1275</v>
      </c>
      <c r="K144" s="12" t="s">
        <v>1248</v>
      </c>
      <c r="L144" s="41" t="s">
        <v>618</v>
      </c>
      <c r="M144" s="13" t="s">
        <v>827</v>
      </c>
      <c r="N144" s="273" t="s">
        <v>540</v>
      </c>
      <c r="O144" s="16">
        <v>41977</v>
      </c>
      <c r="P144" s="25" t="s">
        <v>36</v>
      </c>
      <c r="Q144" s="49" t="s">
        <v>234</v>
      </c>
      <c r="R144" s="25" t="s">
        <v>110</v>
      </c>
      <c r="S144" s="25" t="s">
        <v>107</v>
      </c>
      <c r="T144" s="31" t="s">
        <v>168</v>
      </c>
      <c r="U144" s="284"/>
      <c r="V144" s="25" t="s">
        <v>207</v>
      </c>
      <c r="W144" s="29">
        <v>42094</v>
      </c>
      <c r="X144" s="40">
        <f t="shared" ca="1" si="13"/>
        <v>42787</v>
      </c>
      <c r="Y144" s="54">
        <f t="shared" si="12"/>
        <v>0</v>
      </c>
      <c r="Z144" s="48">
        <v>0.25</v>
      </c>
      <c r="AA144" s="91" t="s">
        <v>380</v>
      </c>
      <c r="AB144" s="100" t="s">
        <v>380</v>
      </c>
      <c r="AC144"/>
      <c r="AD144" s="49" t="s">
        <v>890</v>
      </c>
      <c r="AF144" s="103" t="s">
        <v>571</v>
      </c>
      <c r="AG144" s="10"/>
      <c r="AH144" s="53" t="str">
        <f t="shared" si="14"/>
        <v>VIGENTE</v>
      </c>
    </row>
    <row r="145" spans="3:35" ht="120" customHeight="1" x14ac:dyDescent="0.25">
      <c r="C145" s="143">
        <v>139</v>
      </c>
      <c r="D145" s="5" t="s">
        <v>381</v>
      </c>
      <c r="E145" s="44">
        <v>2014</v>
      </c>
      <c r="F145" s="12" t="s">
        <v>23</v>
      </c>
      <c r="G145" s="12" t="s">
        <v>1254</v>
      </c>
      <c r="H145" s="24" t="s">
        <v>1247</v>
      </c>
      <c r="I145" s="12" t="s">
        <v>1304</v>
      </c>
      <c r="J145" s="12" t="s">
        <v>1275</v>
      </c>
      <c r="K145" s="12" t="s">
        <v>1248</v>
      </c>
      <c r="L145" s="41" t="s">
        <v>618</v>
      </c>
      <c r="M145" s="13" t="s">
        <v>827</v>
      </c>
      <c r="N145" s="273" t="s">
        <v>540</v>
      </c>
      <c r="O145" s="16">
        <v>41977</v>
      </c>
      <c r="P145" s="25" t="s">
        <v>36</v>
      </c>
      <c r="Q145" s="49" t="s">
        <v>234</v>
      </c>
      <c r="R145" s="25" t="s">
        <v>111</v>
      </c>
      <c r="S145" s="25" t="s">
        <v>107</v>
      </c>
      <c r="T145" s="31" t="s">
        <v>168</v>
      </c>
      <c r="U145" s="284"/>
      <c r="V145" s="25" t="s">
        <v>208</v>
      </c>
      <c r="W145" s="29">
        <v>42063</v>
      </c>
      <c r="X145" s="40">
        <f t="shared" ca="1" si="13"/>
        <v>42787</v>
      </c>
      <c r="Y145" s="54">
        <f t="shared" si="12"/>
        <v>0</v>
      </c>
      <c r="Z145" s="48">
        <v>0.25</v>
      </c>
      <c r="AA145" s="91" t="s">
        <v>380</v>
      </c>
      <c r="AB145" s="100" t="s">
        <v>380</v>
      </c>
      <c r="AC145"/>
      <c r="AD145" s="49" t="s">
        <v>891</v>
      </c>
      <c r="AF145" s="103" t="s">
        <v>571</v>
      </c>
      <c r="AG145" s="10"/>
      <c r="AH145" s="53" t="str">
        <f t="shared" si="14"/>
        <v>VIGENTE</v>
      </c>
    </row>
    <row r="146" spans="3:35" ht="120" customHeight="1" x14ac:dyDescent="0.25">
      <c r="C146" s="143">
        <v>140</v>
      </c>
      <c r="D146" s="5" t="s">
        <v>381</v>
      </c>
      <c r="E146" s="44">
        <v>2014</v>
      </c>
      <c r="F146" s="12" t="s">
        <v>23</v>
      </c>
      <c r="G146" s="12" t="s">
        <v>1254</v>
      </c>
      <c r="H146" s="24" t="s">
        <v>1247</v>
      </c>
      <c r="I146" s="12" t="s">
        <v>1304</v>
      </c>
      <c r="J146" s="12" t="s">
        <v>1275</v>
      </c>
      <c r="K146" s="12" t="s">
        <v>1248</v>
      </c>
      <c r="L146" s="41" t="s">
        <v>618</v>
      </c>
      <c r="M146" s="13" t="s">
        <v>827</v>
      </c>
      <c r="N146" s="273" t="s">
        <v>540</v>
      </c>
      <c r="O146" s="16">
        <v>41977</v>
      </c>
      <c r="P146" s="25" t="s">
        <v>36</v>
      </c>
      <c r="Q146" s="49" t="s">
        <v>234</v>
      </c>
      <c r="R146" s="25" t="s">
        <v>112</v>
      </c>
      <c r="S146" s="25" t="s">
        <v>549</v>
      </c>
      <c r="T146" s="33" t="s">
        <v>168</v>
      </c>
      <c r="U146" s="24" t="s">
        <v>1314</v>
      </c>
      <c r="V146" s="25" t="s">
        <v>209</v>
      </c>
      <c r="W146" s="32">
        <v>42094</v>
      </c>
      <c r="X146" s="40">
        <f t="shared" ca="1" si="13"/>
        <v>42787</v>
      </c>
      <c r="Y146" s="54">
        <f t="shared" si="12"/>
        <v>0</v>
      </c>
      <c r="Z146" s="48">
        <v>0.25</v>
      </c>
      <c r="AA146" s="91" t="s">
        <v>380</v>
      </c>
      <c r="AB146" s="100" t="s">
        <v>380</v>
      </c>
      <c r="AC146"/>
      <c r="AD146" s="49" t="s">
        <v>892</v>
      </c>
      <c r="AF146" s="103" t="s">
        <v>571</v>
      </c>
      <c r="AG146" s="10"/>
      <c r="AH146" s="53" t="str">
        <f t="shared" si="14"/>
        <v>VIGENTE</v>
      </c>
    </row>
    <row r="147" spans="3:35" ht="120" customHeight="1" x14ac:dyDescent="0.25">
      <c r="C147" s="143">
        <v>141</v>
      </c>
      <c r="D147" s="5" t="s">
        <v>381</v>
      </c>
      <c r="E147" s="44">
        <v>2014</v>
      </c>
      <c r="F147" s="12" t="s">
        <v>23</v>
      </c>
      <c r="G147" s="12" t="s">
        <v>1254</v>
      </c>
      <c r="H147" s="24" t="s">
        <v>1247</v>
      </c>
      <c r="I147" s="12" t="s">
        <v>1304</v>
      </c>
      <c r="J147" s="12" t="s">
        <v>1275</v>
      </c>
      <c r="K147" s="12" t="s">
        <v>1248</v>
      </c>
      <c r="L147" s="41" t="s">
        <v>618</v>
      </c>
      <c r="M147" s="13" t="s">
        <v>827</v>
      </c>
      <c r="N147" s="273" t="s">
        <v>540</v>
      </c>
      <c r="O147" s="16">
        <v>41977</v>
      </c>
      <c r="P147" s="25" t="s">
        <v>36</v>
      </c>
      <c r="Q147" s="49" t="s">
        <v>234</v>
      </c>
      <c r="R147" s="25" t="s">
        <v>113</v>
      </c>
      <c r="S147" s="25" t="s">
        <v>550</v>
      </c>
      <c r="T147" s="33" t="s">
        <v>168</v>
      </c>
      <c r="U147" s="24" t="s">
        <v>1314</v>
      </c>
      <c r="V147" s="25" t="s">
        <v>210</v>
      </c>
      <c r="W147" s="32">
        <v>42094</v>
      </c>
      <c r="X147" s="40">
        <f t="shared" ca="1" si="13"/>
        <v>42787</v>
      </c>
      <c r="Y147" s="54">
        <f t="shared" si="12"/>
        <v>0</v>
      </c>
      <c r="Z147" s="48">
        <v>0.25</v>
      </c>
      <c r="AA147" s="91" t="s">
        <v>380</v>
      </c>
      <c r="AB147" s="100" t="s">
        <v>380</v>
      </c>
      <c r="AC147"/>
      <c r="AD147" s="49" t="s">
        <v>893</v>
      </c>
      <c r="AF147" s="103" t="s">
        <v>571</v>
      </c>
      <c r="AG147" s="10"/>
      <c r="AH147" s="53" t="str">
        <f t="shared" si="14"/>
        <v>VIGENTE</v>
      </c>
    </row>
    <row r="148" spans="3:35" ht="157.5" customHeight="1" x14ac:dyDescent="0.25">
      <c r="C148" s="143">
        <v>142</v>
      </c>
      <c r="D148" s="5" t="s">
        <v>381</v>
      </c>
      <c r="E148" s="44">
        <v>2014</v>
      </c>
      <c r="F148" s="12" t="s">
        <v>23</v>
      </c>
      <c r="G148" s="12" t="s">
        <v>1254</v>
      </c>
      <c r="H148" s="24" t="s">
        <v>1247</v>
      </c>
      <c r="I148" s="12" t="s">
        <v>1304</v>
      </c>
      <c r="J148" s="12" t="s">
        <v>1275</v>
      </c>
      <c r="K148" s="12" t="s">
        <v>1248</v>
      </c>
      <c r="L148" s="41" t="s">
        <v>618</v>
      </c>
      <c r="M148" s="13" t="s">
        <v>827</v>
      </c>
      <c r="N148" s="273" t="s">
        <v>540</v>
      </c>
      <c r="O148" s="16">
        <v>41977</v>
      </c>
      <c r="P148" s="25" t="s">
        <v>36</v>
      </c>
      <c r="Q148" s="49" t="s">
        <v>234</v>
      </c>
      <c r="R148" s="25" t="s">
        <v>116</v>
      </c>
      <c r="S148" s="25" t="s">
        <v>117</v>
      </c>
      <c r="T148" s="33" t="s">
        <v>168</v>
      </c>
      <c r="U148" s="284"/>
      <c r="V148" s="25" t="s">
        <v>212</v>
      </c>
      <c r="W148" s="35">
        <v>42063</v>
      </c>
      <c r="X148" s="40">
        <f t="shared" ca="1" si="13"/>
        <v>42787</v>
      </c>
      <c r="Y148" s="54">
        <f t="shared" si="12"/>
        <v>0</v>
      </c>
      <c r="Z148" s="48">
        <v>0.25</v>
      </c>
      <c r="AA148" s="91" t="s">
        <v>380</v>
      </c>
      <c r="AB148" s="100" t="s">
        <v>380</v>
      </c>
      <c r="AC148"/>
      <c r="AD148" s="49" t="s">
        <v>894</v>
      </c>
      <c r="AF148" s="103" t="s">
        <v>571</v>
      </c>
      <c r="AG148" s="10"/>
      <c r="AH148" s="53" t="str">
        <f t="shared" si="14"/>
        <v>VIGENTE</v>
      </c>
    </row>
    <row r="149" spans="3:35" ht="157.5" customHeight="1" x14ac:dyDescent="0.25">
      <c r="C149" s="143">
        <v>143</v>
      </c>
      <c r="D149" s="5" t="s">
        <v>381</v>
      </c>
      <c r="E149" s="44">
        <v>2014</v>
      </c>
      <c r="F149" s="12" t="s">
        <v>23</v>
      </c>
      <c r="G149" s="12" t="s">
        <v>1254</v>
      </c>
      <c r="H149" s="24" t="s">
        <v>1247</v>
      </c>
      <c r="I149" s="12" t="s">
        <v>1304</v>
      </c>
      <c r="J149" s="12" t="s">
        <v>1275</v>
      </c>
      <c r="K149" s="12" t="s">
        <v>1248</v>
      </c>
      <c r="L149" s="41" t="s">
        <v>618</v>
      </c>
      <c r="M149" s="13" t="s">
        <v>827</v>
      </c>
      <c r="N149" s="273" t="s">
        <v>540</v>
      </c>
      <c r="O149" s="16">
        <v>41977</v>
      </c>
      <c r="P149" s="25" t="s">
        <v>36</v>
      </c>
      <c r="Q149" s="49" t="s">
        <v>234</v>
      </c>
      <c r="R149" s="25" t="s">
        <v>118</v>
      </c>
      <c r="S149" s="25" t="s">
        <v>117</v>
      </c>
      <c r="T149" s="33" t="s">
        <v>168</v>
      </c>
      <c r="U149" s="24" t="s">
        <v>1316</v>
      </c>
      <c r="V149" s="25" t="s">
        <v>212</v>
      </c>
      <c r="W149" s="35">
        <v>42063</v>
      </c>
      <c r="X149" s="40">
        <f t="shared" ca="1" si="13"/>
        <v>42787</v>
      </c>
      <c r="Y149" s="54">
        <f t="shared" si="12"/>
        <v>0</v>
      </c>
      <c r="Z149" s="48">
        <v>0.25</v>
      </c>
      <c r="AA149" s="91" t="s">
        <v>380</v>
      </c>
      <c r="AB149" s="100" t="s">
        <v>380</v>
      </c>
      <c r="AC149"/>
      <c r="AD149" s="49" t="s">
        <v>895</v>
      </c>
      <c r="AF149" s="103" t="s">
        <v>571</v>
      </c>
      <c r="AG149" s="10"/>
      <c r="AH149" s="53" t="str">
        <f t="shared" si="14"/>
        <v>VIGENTE</v>
      </c>
    </row>
    <row r="150" spans="3:35" ht="157.5" customHeight="1" x14ac:dyDescent="0.25">
      <c r="C150" s="143">
        <v>144</v>
      </c>
      <c r="D150" s="5" t="s">
        <v>381</v>
      </c>
      <c r="E150" s="44">
        <v>2014</v>
      </c>
      <c r="F150" s="12" t="s">
        <v>23</v>
      </c>
      <c r="G150" s="12" t="s">
        <v>1254</v>
      </c>
      <c r="H150" s="24" t="s">
        <v>1247</v>
      </c>
      <c r="I150" s="12" t="s">
        <v>1304</v>
      </c>
      <c r="J150" s="12" t="s">
        <v>1275</v>
      </c>
      <c r="K150" s="12" t="s">
        <v>1248</v>
      </c>
      <c r="L150" s="41" t="s">
        <v>618</v>
      </c>
      <c r="M150" s="13" t="s">
        <v>827</v>
      </c>
      <c r="N150" s="273" t="s">
        <v>540</v>
      </c>
      <c r="O150" s="16">
        <v>41977</v>
      </c>
      <c r="P150" s="25" t="s">
        <v>36</v>
      </c>
      <c r="Q150" s="49" t="s">
        <v>234</v>
      </c>
      <c r="R150" s="25" t="s">
        <v>119</v>
      </c>
      <c r="S150" s="25" t="s">
        <v>117</v>
      </c>
      <c r="T150" s="33" t="s">
        <v>168</v>
      </c>
      <c r="U150" s="24" t="s">
        <v>1315</v>
      </c>
      <c r="V150" s="25" t="s">
        <v>212</v>
      </c>
      <c r="W150" s="35">
        <v>42063</v>
      </c>
      <c r="X150" s="40">
        <f t="shared" ca="1" si="13"/>
        <v>42787</v>
      </c>
      <c r="Y150" s="54">
        <f t="shared" si="12"/>
        <v>0</v>
      </c>
      <c r="Z150" s="48">
        <v>0.25</v>
      </c>
      <c r="AA150" s="91" t="s">
        <v>380</v>
      </c>
      <c r="AB150" s="100" t="s">
        <v>380</v>
      </c>
      <c r="AC150"/>
      <c r="AD150" s="49" t="s">
        <v>896</v>
      </c>
      <c r="AF150" s="103" t="s">
        <v>571</v>
      </c>
      <c r="AG150" s="10"/>
      <c r="AH150" s="53" t="str">
        <f t="shared" si="14"/>
        <v>VIGENTE</v>
      </c>
    </row>
    <row r="151" spans="3:35" ht="78.75" customHeight="1" x14ac:dyDescent="0.2">
      <c r="C151" s="61">
        <v>145</v>
      </c>
      <c r="D151" s="5" t="s">
        <v>30</v>
      </c>
      <c r="E151" s="44">
        <v>2014</v>
      </c>
      <c r="F151" s="12" t="s">
        <v>23</v>
      </c>
      <c r="G151" s="12" t="s">
        <v>1254</v>
      </c>
      <c r="H151" s="24" t="s">
        <v>1247</v>
      </c>
      <c r="I151" s="12" t="s">
        <v>1304</v>
      </c>
      <c r="J151" s="12" t="s">
        <v>1275</v>
      </c>
      <c r="K151" s="12" t="s">
        <v>1248</v>
      </c>
      <c r="L151" s="41" t="s">
        <v>614</v>
      </c>
      <c r="M151" s="13" t="s">
        <v>828</v>
      </c>
      <c r="N151" s="274" t="s">
        <v>541</v>
      </c>
      <c r="O151" s="16">
        <v>41939</v>
      </c>
      <c r="P151" s="25" t="s">
        <v>37</v>
      </c>
      <c r="Q151" s="49" t="s">
        <v>237</v>
      </c>
      <c r="R151" s="25" t="s">
        <v>120</v>
      </c>
      <c r="S151" s="25" t="s">
        <v>121</v>
      </c>
      <c r="T151" s="33" t="s">
        <v>169</v>
      </c>
      <c r="U151" s="24" t="s">
        <v>1315</v>
      </c>
      <c r="V151" s="25" t="s">
        <v>213</v>
      </c>
      <c r="W151" s="32">
        <v>42338</v>
      </c>
      <c r="X151" s="40">
        <v>42369</v>
      </c>
      <c r="Y151" s="54">
        <f t="shared" ref="Y151:Y196" si="15">IF(AA151="Cumplida",0,X151-$X$1)</f>
        <v>0</v>
      </c>
      <c r="Z151" s="48">
        <v>1</v>
      </c>
      <c r="AA151" s="91" t="s">
        <v>379</v>
      </c>
      <c r="AB151" s="100" t="s">
        <v>21</v>
      </c>
      <c r="AC151" s="116" t="s">
        <v>669</v>
      </c>
      <c r="AD151" s="49" t="s">
        <v>427</v>
      </c>
      <c r="AF151" s="103"/>
      <c r="AH151" s="53" t="str">
        <f t="shared" si="14"/>
        <v>VIGENTE</v>
      </c>
    </row>
    <row r="152" spans="3:35" ht="67.5" customHeight="1" x14ac:dyDescent="0.2">
      <c r="C152" s="61">
        <v>146</v>
      </c>
      <c r="D152" s="5" t="s">
        <v>30</v>
      </c>
      <c r="E152" s="44">
        <v>2014</v>
      </c>
      <c r="F152" s="12" t="s">
        <v>23</v>
      </c>
      <c r="G152" s="12" t="s">
        <v>1254</v>
      </c>
      <c r="H152" s="24" t="s">
        <v>1247</v>
      </c>
      <c r="I152" s="12" t="s">
        <v>1304</v>
      </c>
      <c r="J152" s="12" t="s">
        <v>1275</v>
      </c>
      <c r="K152" s="12" t="s">
        <v>1248</v>
      </c>
      <c r="L152" s="41" t="s">
        <v>614</v>
      </c>
      <c r="M152" s="13" t="s">
        <v>828</v>
      </c>
      <c r="N152" s="274" t="s">
        <v>541</v>
      </c>
      <c r="O152" s="16">
        <v>41939</v>
      </c>
      <c r="P152" s="25" t="s">
        <v>37</v>
      </c>
      <c r="Q152" s="49" t="s">
        <v>237</v>
      </c>
      <c r="R152" s="25" t="s">
        <v>124</v>
      </c>
      <c r="S152" s="25" t="s">
        <v>125</v>
      </c>
      <c r="T152" s="33" t="s">
        <v>169</v>
      </c>
      <c r="U152" s="24" t="s">
        <v>1315</v>
      </c>
      <c r="V152" s="25" t="s">
        <v>215</v>
      </c>
      <c r="W152" s="32">
        <v>42323</v>
      </c>
      <c r="X152" s="40">
        <v>42490</v>
      </c>
      <c r="Y152" s="54">
        <f t="shared" si="15"/>
        <v>0</v>
      </c>
      <c r="Z152" s="48">
        <v>1</v>
      </c>
      <c r="AA152" s="91" t="s">
        <v>379</v>
      </c>
      <c r="AB152" s="100" t="s">
        <v>21</v>
      </c>
      <c r="AC152" s="116" t="s">
        <v>961</v>
      </c>
      <c r="AD152" s="49" t="s">
        <v>428</v>
      </c>
      <c r="AF152" s="103"/>
      <c r="AH152" s="53" t="str">
        <f t="shared" si="14"/>
        <v>VIGENTE</v>
      </c>
    </row>
    <row r="153" spans="3:35" ht="90" customHeight="1" x14ac:dyDescent="0.2">
      <c r="C153" s="61">
        <v>147</v>
      </c>
      <c r="D153" s="5" t="s">
        <v>30</v>
      </c>
      <c r="E153" s="44">
        <v>2014</v>
      </c>
      <c r="F153" s="12" t="s">
        <v>23</v>
      </c>
      <c r="G153" s="12" t="s">
        <v>1254</v>
      </c>
      <c r="H153" s="24" t="s">
        <v>1247</v>
      </c>
      <c r="I153" s="12" t="s">
        <v>1304</v>
      </c>
      <c r="J153" s="12" t="s">
        <v>1275</v>
      </c>
      <c r="K153" s="12" t="s">
        <v>1248</v>
      </c>
      <c r="L153" s="41" t="s">
        <v>614</v>
      </c>
      <c r="M153" s="13" t="s">
        <v>828</v>
      </c>
      <c r="N153" s="274" t="s">
        <v>541</v>
      </c>
      <c r="O153" s="16">
        <v>41939</v>
      </c>
      <c r="P153" s="25" t="s">
        <v>37</v>
      </c>
      <c r="Q153" s="49" t="s">
        <v>237</v>
      </c>
      <c r="R153" s="25" t="s">
        <v>126</v>
      </c>
      <c r="S153" s="25" t="s">
        <v>127</v>
      </c>
      <c r="T153" s="33" t="s">
        <v>170</v>
      </c>
      <c r="U153" s="24" t="s">
        <v>1315</v>
      </c>
      <c r="V153" s="25" t="s">
        <v>216</v>
      </c>
      <c r="W153" s="32">
        <v>42338</v>
      </c>
      <c r="X153" s="40">
        <v>42428</v>
      </c>
      <c r="Y153" s="54">
        <f t="shared" si="15"/>
        <v>0</v>
      </c>
      <c r="Z153" s="48">
        <v>1</v>
      </c>
      <c r="AA153" s="91" t="s">
        <v>379</v>
      </c>
      <c r="AB153" s="100" t="s">
        <v>21</v>
      </c>
      <c r="AC153" s="116" t="s">
        <v>671</v>
      </c>
      <c r="AD153" s="49" t="s">
        <v>429</v>
      </c>
      <c r="AF153" s="103"/>
      <c r="AH153" s="53" t="str">
        <f t="shared" si="14"/>
        <v>VIGENTE</v>
      </c>
    </row>
    <row r="154" spans="3:35" ht="146.25" customHeight="1" x14ac:dyDescent="0.2">
      <c r="C154" s="61">
        <v>148</v>
      </c>
      <c r="D154" s="5" t="s">
        <v>30</v>
      </c>
      <c r="E154" s="44">
        <v>2014</v>
      </c>
      <c r="F154" s="12" t="s">
        <v>23</v>
      </c>
      <c r="G154" s="12" t="s">
        <v>1254</v>
      </c>
      <c r="H154" s="24" t="s">
        <v>1247</v>
      </c>
      <c r="I154" s="12" t="s">
        <v>1304</v>
      </c>
      <c r="J154" s="12" t="s">
        <v>1275</v>
      </c>
      <c r="K154" s="12" t="s">
        <v>1248</v>
      </c>
      <c r="L154" s="41" t="s">
        <v>614</v>
      </c>
      <c r="M154" s="13" t="s">
        <v>828</v>
      </c>
      <c r="N154" s="274" t="s">
        <v>541</v>
      </c>
      <c r="O154" s="16">
        <v>41939</v>
      </c>
      <c r="P154" s="25" t="s">
        <v>37</v>
      </c>
      <c r="Q154" s="49" t="s">
        <v>237</v>
      </c>
      <c r="R154" s="25" t="s">
        <v>128</v>
      </c>
      <c r="S154" s="25" t="s">
        <v>129</v>
      </c>
      <c r="T154" s="33" t="s">
        <v>170</v>
      </c>
      <c r="U154" s="24" t="s">
        <v>1314</v>
      </c>
      <c r="V154" s="25" t="s">
        <v>217</v>
      </c>
      <c r="W154" s="16">
        <v>42338</v>
      </c>
      <c r="X154" s="40">
        <v>42428</v>
      </c>
      <c r="Y154" s="54">
        <f t="shared" si="15"/>
        <v>0</v>
      </c>
      <c r="Z154" s="48">
        <v>1</v>
      </c>
      <c r="AA154" s="91" t="s">
        <v>379</v>
      </c>
      <c r="AB154" s="100" t="s">
        <v>21</v>
      </c>
      <c r="AC154" s="116" t="s">
        <v>670</v>
      </c>
      <c r="AD154" s="49" t="s">
        <v>430</v>
      </c>
      <c r="AF154" s="103"/>
      <c r="AH154" s="53" t="str">
        <f t="shared" si="14"/>
        <v>VIGENTE</v>
      </c>
    </row>
    <row r="155" spans="3:35" ht="146.25" customHeight="1" x14ac:dyDescent="0.2">
      <c r="C155" s="61">
        <v>149</v>
      </c>
      <c r="D155" s="5" t="s">
        <v>30</v>
      </c>
      <c r="E155" s="44">
        <v>2014</v>
      </c>
      <c r="F155" s="12" t="s">
        <v>23</v>
      </c>
      <c r="G155" s="12" t="s">
        <v>1254</v>
      </c>
      <c r="H155" s="24" t="s">
        <v>1247</v>
      </c>
      <c r="I155" s="12" t="s">
        <v>1304</v>
      </c>
      <c r="J155" s="12" t="s">
        <v>1275</v>
      </c>
      <c r="K155" s="12" t="s">
        <v>1248</v>
      </c>
      <c r="L155" s="41" t="s">
        <v>614</v>
      </c>
      <c r="M155" s="13" t="s">
        <v>828</v>
      </c>
      <c r="N155" s="274" t="s">
        <v>541</v>
      </c>
      <c r="O155" s="16">
        <v>41939</v>
      </c>
      <c r="P155" s="25" t="s">
        <v>37</v>
      </c>
      <c r="Q155" s="49" t="s">
        <v>237</v>
      </c>
      <c r="R155" s="25" t="s">
        <v>130</v>
      </c>
      <c r="S155" s="25" t="s">
        <v>129</v>
      </c>
      <c r="T155" s="31" t="s">
        <v>170</v>
      </c>
      <c r="U155" s="24" t="s">
        <v>1314</v>
      </c>
      <c r="V155" s="25" t="s">
        <v>217</v>
      </c>
      <c r="W155" s="35">
        <v>42338</v>
      </c>
      <c r="X155" s="40">
        <v>42428</v>
      </c>
      <c r="Y155" s="54">
        <f t="shared" si="15"/>
        <v>0</v>
      </c>
      <c r="Z155" s="48">
        <v>1</v>
      </c>
      <c r="AA155" s="91" t="s">
        <v>379</v>
      </c>
      <c r="AB155" s="100" t="s">
        <v>21</v>
      </c>
      <c r="AC155" s="116" t="s">
        <v>672</v>
      </c>
      <c r="AD155" s="49" t="s">
        <v>431</v>
      </c>
      <c r="AF155" s="103"/>
      <c r="AH155" s="53" t="str">
        <f t="shared" si="14"/>
        <v>VIGENTE</v>
      </c>
    </row>
    <row r="156" spans="3:35" ht="146.25" customHeight="1" x14ac:dyDescent="0.2">
      <c r="C156" s="61">
        <v>150</v>
      </c>
      <c r="D156" s="5" t="s">
        <v>30</v>
      </c>
      <c r="E156" s="44">
        <v>2014</v>
      </c>
      <c r="F156" s="12" t="s">
        <v>23</v>
      </c>
      <c r="G156" s="12" t="s">
        <v>1254</v>
      </c>
      <c r="H156" s="24" t="s">
        <v>1247</v>
      </c>
      <c r="I156" s="12" t="s">
        <v>1304</v>
      </c>
      <c r="J156" s="12" t="s">
        <v>1275</v>
      </c>
      <c r="K156" s="12" t="s">
        <v>1248</v>
      </c>
      <c r="L156" s="41" t="s">
        <v>614</v>
      </c>
      <c r="M156" s="13" t="s">
        <v>828</v>
      </c>
      <c r="N156" s="274" t="s">
        <v>541</v>
      </c>
      <c r="O156" s="16">
        <v>41939</v>
      </c>
      <c r="P156" s="25" t="s">
        <v>37</v>
      </c>
      <c r="Q156" s="49" t="s">
        <v>237</v>
      </c>
      <c r="R156" s="25" t="s">
        <v>131</v>
      </c>
      <c r="S156" s="25" t="s">
        <v>129</v>
      </c>
      <c r="T156" s="33" t="s">
        <v>171</v>
      </c>
      <c r="U156" s="24" t="s">
        <v>1314</v>
      </c>
      <c r="V156" s="25" t="s">
        <v>217</v>
      </c>
      <c r="W156" s="16">
        <v>42338</v>
      </c>
      <c r="X156" s="40">
        <v>42428</v>
      </c>
      <c r="Y156" s="54">
        <f t="shared" si="15"/>
        <v>0</v>
      </c>
      <c r="Z156" s="48">
        <v>1</v>
      </c>
      <c r="AA156" s="91" t="s">
        <v>379</v>
      </c>
      <c r="AB156" s="100" t="s">
        <v>21</v>
      </c>
      <c r="AC156" s="116" t="s">
        <v>673</v>
      </c>
      <c r="AD156" s="49" t="s">
        <v>432</v>
      </c>
      <c r="AF156" s="103"/>
      <c r="AH156" s="53" t="str">
        <f t="shared" si="14"/>
        <v>VIGENTE</v>
      </c>
    </row>
    <row r="157" spans="3:35" ht="56.25" customHeight="1" x14ac:dyDescent="0.2">
      <c r="C157" s="94">
        <v>151</v>
      </c>
      <c r="D157" s="5" t="s">
        <v>381</v>
      </c>
      <c r="E157" s="44">
        <v>2015</v>
      </c>
      <c r="F157" s="12" t="s">
        <v>23</v>
      </c>
      <c r="G157" s="12" t="s">
        <v>1254</v>
      </c>
      <c r="H157" s="24" t="s">
        <v>1247</v>
      </c>
      <c r="I157" s="12" t="s">
        <v>1304</v>
      </c>
      <c r="J157" s="12" t="s">
        <v>1275</v>
      </c>
      <c r="K157" s="12" t="s">
        <v>1248</v>
      </c>
      <c r="L157" s="41" t="s">
        <v>614</v>
      </c>
      <c r="M157" s="13" t="s">
        <v>829</v>
      </c>
      <c r="N157" s="274" t="s">
        <v>26</v>
      </c>
      <c r="O157" s="32">
        <v>42064</v>
      </c>
      <c r="P157" s="25" t="s">
        <v>39</v>
      </c>
      <c r="Q157" s="49" t="s">
        <v>238</v>
      </c>
      <c r="R157" s="25" t="s">
        <v>139</v>
      </c>
      <c r="S157" s="25" t="s">
        <v>140</v>
      </c>
      <c r="T157" s="33" t="s">
        <v>174</v>
      </c>
      <c r="U157" s="284"/>
      <c r="V157" s="25" t="s">
        <v>222</v>
      </c>
      <c r="W157" s="37">
        <v>42368</v>
      </c>
      <c r="X157" s="40">
        <v>42369</v>
      </c>
      <c r="Y157" s="54">
        <f>IF(AA157="Reprogramado",0,X157-$X$1)</f>
        <v>0</v>
      </c>
      <c r="Z157" s="48">
        <v>0</v>
      </c>
      <c r="AA157" s="91" t="s">
        <v>380</v>
      </c>
      <c r="AB157" s="100" t="s">
        <v>380</v>
      </c>
      <c r="AC157" s="168"/>
      <c r="AD157" s="49" t="s">
        <v>625</v>
      </c>
      <c r="AF157" s="103"/>
      <c r="AH157" s="53" t="str">
        <f t="shared" si="14"/>
        <v>VIGENTE</v>
      </c>
    </row>
    <row r="158" spans="3:35" ht="45" customHeight="1" x14ac:dyDescent="0.2">
      <c r="C158" s="61">
        <v>152</v>
      </c>
      <c r="D158" s="5" t="s">
        <v>30</v>
      </c>
      <c r="E158" s="44">
        <v>2015</v>
      </c>
      <c r="F158" s="12" t="s">
        <v>23</v>
      </c>
      <c r="G158" s="12" t="s">
        <v>1254</v>
      </c>
      <c r="H158" s="24" t="s">
        <v>1247</v>
      </c>
      <c r="I158" s="12" t="s">
        <v>1304</v>
      </c>
      <c r="J158" s="12" t="s">
        <v>1275</v>
      </c>
      <c r="K158" s="12" t="s">
        <v>1248</v>
      </c>
      <c r="L158" s="41" t="s">
        <v>614</v>
      </c>
      <c r="M158" s="13" t="s">
        <v>829</v>
      </c>
      <c r="N158" s="274" t="s">
        <v>26</v>
      </c>
      <c r="O158" s="32">
        <v>42064</v>
      </c>
      <c r="P158" s="25" t="s">
        <v>39</v>
      </c>
      <c r="Q158" s="49" t="s">
        <v>238</v>
      </c>
      <c r="R158" s="25" t="s">
        <v>145</v>
      </c>
      <c r="S158" s="25" t="s">
        <v>146</v>
      </c>
      <c r="T158" s="33" t="s">
        <v>174</v>
      </c>
      <c r="U158" s="284"/>
      <c r="V158" s="25" t="s">
        <v>225</v>
      </c>
      <c r="W158" s="37">
        <v>42369</v>
      </c>
      <c r="X158" s="40">
        <v>42369</v>
      </c>
      <c r="Y158" s="54">
        <f t="shared" si="15"/>
        <v>0</v>
      </c>
      <c r="Z158" s="48">
        <v>1</v>
      </c>
      <c r="AA158" s="91" t="s">
        <v>379</v>
      </c>
      <c r="AB158" s="100" t="s">
        <v>21</v>
      </c>
      <c r="AC158" s="171" t="s">
        <v>633</v>
      </c>
      <c r="AD158" s="49" t="s">
        <v>433</v>
      </c>
      <c r="AF158" s="103" t="s">
        <v>571</v>
      </c>
      <c r="AH158" s="53" t="str">
        <f t="shared" si="14"/>
        <v>VIGENTE</v>
      </c>
      <c r="AI158" s="1" t="s">
        <v>611</v>
      </c>
    </row>
    <row r="159" spans="3:35" ht="72.75" customHeight="1" x14ac:dyDescent="0.2">
      <c r="C159" s="61">
        <v>153</v>
      </c>
      <c r="D159" s="5" t="s">
        <v>30</v>
      </c>
      <c r="E159" s="44">
        <v>2015</v>
      </c>
      <c r="F159" s="12" t="s">
        <v>23</v>
      </c>
      <c r="G159" s="12" t="s">
        <v>1254</v>
      </c>
      <c r="H159" s="24" t="s">
        <v>1247</v>
      </c>
      <c r="I159" s="12" t="s">
        <v>1304</v>
      </c>
      <c r="J159" s="12" t="s">
        <v>1275</v>
      </c>
      <c r="K159" s="12" t="s">
        <v>1248</v>
      </c>
      <c r="L159" s="41" t="s">
        <v>614</v>
      </c>
      <c r="M159" s="13" t="s">
        <v>829</v>
      </c>
      <c r="N159" s="274" t="s">
        <v>26</v>
      </c>
      <c r="O159" s="32">
        <v>42064</v>
      </c>
      <c r="P159" s="25" t="s">
        <v>39</v>
      </c>
      <c r="Q159" s="49" t="s">
        <v>238</v>
      </c>
      <c r="R159" s="25" t="s">
        <v>147</v>
      </c>
      <c r="S159" s="25" t="s">
        <v>148</v>
      </c>
      <c r="T159" s="31" t="s">
        <v>175</v>
      </c>
      <c r="U159" s="284"/>
      <c r="V159" s="25" t="s">
        <v>226</v>
      </c>
      <c r="W159" s="37">
        <v>42369</v>
      </c>
      <c r="X159" s="40">
        <v>42369</v>
      </c>
      <c r="Y159" s="54">
        <f t="shared" si="15"/>
        <v>0</v>
      </c>
      <c r="Z159" s="48">
        <v>1</v>
      </c>
      <c r="AA159" s="91" t="s">
        <v>379</v>
      </c>
      <c r="AB159" s="100" t="s">
        <v>21</v>
      </c>
      <c r="AC159" s="116" t="s">
        <v>634</v>
      </c>
      <c r="AD159" s="49"/>
      <c r="AF159" s="103" t="s">
        <v>622</v>
      </c>
      <c r="AH159" s="53" t="str">
        <f t="shared" si="14"/>
        <v>VIGENTE</v>
      </c>
    </row>
    <row r="160" spans="3:35" ht="67.5" customHeight="1" x14ac:dyDescent="0.2">
      <c r="C160" s="61">
        <v>154</v>
      </c>
      <c r="D160" s="5" t="s">
        <v>30</v>
      </c>
      <c r="E160" s="44">
        <v>2015</v>
      </c>
      <c r="F160" s="12" t="s">
        <v>23</v>
      </c>
      <c r="G160" s="12" t="s">
        <v>1254</v>
      </c>
      <c r="H160" s="24" t="s">
        <v>1247</v>
      </c>
      <c r="I160" s="12" t="s">
        <v>1304</v>
      </c>
      <c r="J160" s="12" t="s">
        <v>1275</v>
      </c>
      <c r="K160" s="12" t="s">
        <v>1248</v>
      </c>
      <c r="L160" s="41" t="s">
        <v>614</v>
      </c>
      <c r="M160" s="13" t="s">
        <v>829</v>
      </c>
      <c r="N160" s="274" t="s">
        <v>26</v>
      </c>
      <c r="O160" s="32">
        <v>42064</v>
      </c>
      <c r="P160" s="25" t="s">
        <v>39</v>
      </c>
      <c r="Q160" s="49" t="s">
        <v>238</v>
      </c>
      <c r="R160" s="25" t="s">
        <v>149</v>
      </c>
      <c r="S160" s="25" t="s">
        <v>148</v>
      </c>
      <c r="T160" s="31" t="s">
        <v>175</v>
      </c>
      <c r="U160" s="284"/>
      <c r="V160" s="25" t="s">
        <v>226</v>
      </c>
      <c r="W160" s="16">
        <v>42369</v>
      </c>
      <c r="X160" s="40">
        <v>42369</v>
      </c>
      <c r="Y160" s="54">
        <f t="shared" si="15"/>
        <v>0</v>
      </c>
      <c r="Z160" s="48">
        <v>1</v>
      </c>
      <c r="AA160" s="91" t="s">
        <v>379</v>
      </c>
      <c r="AB160" s="100" t="s">
        <v>21</v>
      </c>
      <c r="AC160" s="116" t="s">
        <v>635</v>
      </c>
      <c r="AD160" s="49"/>
      <c r="AF160" s="103" t="s">
        <v>623</v>
      </c>
      <c r="AH160" s="53" t="str">
        <f t="shared" si="14"/>
        <v>VIGENTE</v>
      </c>
    </row>
    <row r="161" spans="3:35" ht="33.75" customHeight="1" x14ac:dyDescent="0.2">
      <c r="C161" s="61">
        <v>155</v>
      </c>
      <c r="D161" s="5" t="s">
        <v>30</v>
      </c>
      <c r="E161" s="44">
        <v>2015</v>
      </c>
      <c r="F161" s="12" t="s">
        <v>23</v>
      </c>
      <c r="G161" s="12" t="s">
        <v>1254</v>
      </c>
      <c r="H161" s="24" t="s">
        <v>1247</v>
      </c>
      <c r="I161" s="12" t="s">
        <v>1304</v>
      </c>
      <c r="J161" s="12" t="s">
        <v>1275</v>
      </c>
      <c r="K161" s="12" t="s">
        <v>1248</v>
      </c>
      <c r="L161" s="41" t="s">
        <v>614</v>
      </c>
      <c r="M161" s="13" t="s">
        <v>829</v>
      </c>
      <c r="N161" s="274" t="s">
        <v>26</v>
      </c>
      <c r="O161" s="32">
        <v>42064</v>
      </c>
      <c r="P161" s="25" t="s">
        <v>39</v>
      </c>
      <c r="Q161" s="49" t="s">
        <v>238</v>
      </c>
      <c r="R161" s="25" t="s">
        <v>152</v>
      </c>
      <c r="S161" s="25" t="s">
        <v>153</v>
      </c>
      <c r="T161" s="31" t="s">
        <v>176</v>
      </c>
      <c r="U161" s="284"/>
      <c r="V161" s="25" t="s">
        <v>228</v>
      </c>
      <c r="W161" s="16">
        <v>42369</v>
      </c>
      <c r="X161" s="40">
        <v>42369</v>
      </c>
      <c r="Y161" s="54">
        <f t="shared" si="15"/>
        <v>0</v>
      </c>
      <c r="Z161" s="48">
        <v>1</v>
      </c>
      <c r="AA161" s="91" t="s">
        <v>379</v>
      </c>
      <c r="AB161" s="100" t="s">
        <v>21</v>
      </c>
      <c r="AC161" s="171" t="s">
        <v>1018</v>
      </c>
      <c r="AD161" s="49" t="s">
        <v>434</v>
      </c>
      <c r="AF161" s="103" t="s">
        <v>571</v>
      </c>
      <c r="AH161" s="53" t="str">
        <f t="shared" si="14"/>
        <v>VIGENTE</v>
      </c>
      <c r="AI161" s="1" t="s">
        <v>611</v>
      </c>
    </row>
    <row r="162" spans="3:35" ht="67.5" customHeight="1" x14ac:dyDescent="0.2">
      <c r="C162" s="89">
        <v>156</v>
      </c>
      <c r="D162" s="6" t="s">
        <v>353</v>
      </c>
      <c r="E162" s="44">
        <v>2015</v>
      </c>
      <c r="F162" s="12" t="s">
        <v>23</v>
      </c>
      <c r="G162" s="12" t="s">
        <v>1250</v>
      </c>
      <c r="H162" s="24" t="s">
        <v>1247</v>
      </c>
      <c r="I162" s="24" t="s">
        <v>1302</v>
      </c>
      <c r="J162" s="24" t="s">
        <v>1282</v>
      </c>
      <c r="K162" s="12" t="s">
        <v>1248</v>
      </c>
      <c r="L162" s="41" t="s">
        <v>177</v>
      </c>
      <c r="M162" s="13" t="s">
        <v>177</v>
      </c>
      <c r="N162" s="275" t="s">
        <v>239</v>
      </c>
      <c r="O162" s="32">
        <v>42241</v>
      </c>
      <c r="P162" s="25" t="s">
        <v>369</v>
      </c>
      <c r="Q162" s="49" t="s">
        <v>351</v>
      </c>
      <c r="R162" s="25" t="s">
        <v>245</v>
      </c>
      <c r="S162" s="25" t="s">
        <v>275</v>
      </c>
      <c r="T162" s="31" t="s">
        <v>340</v>
      </c>
      <c r="U162" s="24" t="s">
        <v>1314</v>
      </c>
      <c r="V162" s="25" t="s">
        <v>313</v>
      </c>
      <c r="W162" s="16">
        <v>42348</v>
      </c>
      <c r="X162" s="40">
        <v>42399</v>
      </c>
      <c r="Y162" s="54">
        <f t="shared" si="15"/>
        <v>0</v>
      </c>
      <c r="Z162" s="48">
        <v>1</v>
      </c>
      <c r="AA162" s="91" t="s">
        <v>379</v>
      </c>
      <c r="AB162" s="100" t="s">
        <v>21</v>
      </c>
      <c r="AC162" s="171" t="s">
        <v>636</v>
      </c>
      <c r="AD162" s="49" t="s">
        <v>435</v>
      </c>
      <c r="AF162" s="103"/>
      <c r="AH162" s="53" t="str">
        <f t="shared" si="14"/>
        <v>VIGENTE</v>
      </c>
    </row>
    <row r="163" spans="3:35" ht="112.5" customHeight="1" x14ac:dyDescent="0.2">
      <c r="C163" s="89">
        <v>157</v>
      </c>
      <c r="D163" s="6" t="s">
        <v>353</v>
      </c>
      <c r="E163" s="44">
        <v>2015</v>
      </c>
      <c r="F163" s="12" t="s">
        <v>23</v>
      </c>
      <c r="G163" s="12" t="s">
        <v>1250</v>
      </c>
      <c r="H163" s="24" t="s">
        <v>1247</v>
      </c>
      <c r="I163" s="274" t="s">
        <v>1301</v>
      </c>
      <c r="J163" s="12" t="s">
        <v>1282</v>
      </c>
      <c r="K163" s="12" t="s">
        <v>1248</v>
      </c>
      <c r="L163" s="41" t="s">
        <v>614</v>
      </c>
      <c r="M163" s="13" t="s">
        <v>749</v>
      </c>
      <c r="N163" s="275" t="s">
        <v>241</v>
      </c>
      <c r="O163" s="32">
        <v>42237</v>
      </c>
      <c r="P163" s="25" t="s">
        <v>370</v>
      </c>
      <c r="Q163" s="49" t="s">
        <v>236</v>
      </c>
      <c r="R163" s="25" t="s">
        <v>246</v>
      </c>
      <c r="S163" s="25" t="s">
        <v>276</v>
      </c>
      <c r="T163" s="31" t="s">
        <v>240</v>
      </c>
      <c r="U163" s="24" t="s">
        <v>1314</v>
      </c>
      <c r="V163" s="25" t="s">
        <v>314</v>
      </c>
      <c r="W163" s="30">
        <v>42368</v>
      </c>
      <c r="X163" s="40">
        <v>42459</v>
      </c>
      <c r="Y163" s="54">
        <f t="shared" si="15"/>
        <v>0</v>
      </c>
      <c r="Z163" s="48">
        <v>1</v>
      </c>
      <c r="AA163" s="91" t="s">
        <v>379</v>
      </c>
      <c r="AB163" s="100" t="s">
        <v>21</v>
      </c>
      <c r="AC163" s="171" t="s">
        <v>637</v>
      </c>
      <c r="AD163" s="49" t="s">
        <v>436</v>
      </c>
      <c r="AF163" s="103"/>
      <c r="AH163" s="53" t="str">
        <f t="shared" si="14"/>
        <v>VIGENTE</v>
      </c>
    </row>
    <row r="164" spans="3:35" ht="90" customHeight="1" x14ac:dyDescent="0.2">
      <c r="C164" s="94">
        <v>158</v>
      </c>
      <c r="D164" s="5" t="s">
        <v>381</v>
      </c>
      <c r="E164" s="44">
        <v>2015</v>
      </c>
      <c r="F164" s="12" t="s">
        <v>23</v>
      </c>
      <c r="G164" s="12" t="s">
        <v>1250</v>
      </c>
      <c r="H164" s="24" t="s">
        <v>1247</v>
      </c>
      <c r="I164" s="268" t="s">
        <v>1302</v>
      </c>
      <c r="J164" s="12" t="s">
        <v>1282</v>
      </c>
      <c r="K164" s="12" t="s">
        <v>1248</v>
      </c>
      <c r="L164" s="41" t="s">
        <v>614</v>
      </c>
      <c r="M164" s="13" t="s">
        <v>749</v>
      </c>
      <c r="N164" s="275" t="s">
        <v>241</v>
      </c>
      <c r="O164" s="32">
        <v>42237</v>
      </c>
      <c r="P164" s="25" t="s">
        <v>370</v>
      </c>
      <c r="Q164" s="49" t="s">
        <v>236</v>
      </c>
      <c r="R164" s="25" t="s">
        <v>247</v>
      </c>
      <c r="S164" s="25" t="s">
        <v>277</v>
      </c>
      <c r="T164" s="19" t="s">
        <v>23</v>
      </c>
      <c r="U164" s="24" t="s">
        <v>1317</v>
      </c>
      <c r="V164" s="25" t="s">
        <v>315</v>
      </c>
      <c r="W164" s="40">
        <v>42379</v>
      </c>
      <c r="X164" s="40">
        <v>42379</v>
      </c>
      <c r="Y164" s="54">
        <f>IF(AA164="Reprogramado",0,X164-$X$1)</f>
        <v>0</v>
      </c>
      <c r="Z164" s="48">
        <v>0</v>
      </c>
      <c r="AA164" s="91" t="s">
        <v>380</v>
      </c>
      <c r="AB164" s="100" t="s">
        <v>380</v>
      </c>
      <c r="AC164" s="167"/>
      <c r="AD164" s="49" t="s">
        <v>990</v>
      </c>
      <c r="AF164" s="103" t="s">
        <v>571</v>
      </c>
      <c r="AH164" s="53" t="str">
        <f t="shared" si="14"/>
        <v>VIGENTE</v>
      </c>
    </row>
    <row r="165" spans="3:35" ht="56.25" customHeight="1" x14ac:dyDescent="0.2">
      <c r="C165" s="89">
        <v>159</v>
      </c>
      <c r="D165" s="6" t="s">
        <v>353</v>
      </c>
      <c r="E165" s="44">
        <v>2015</v>
      </c>
      <c r="F165" s="12" t="s">
        <v>23</v>
      </c>
      <c r="G165" s="12" t="s">
        <v>1250</v>
      </c>
      <c r="H165" s="24" t="s">
        <v>1247</v>
      </c>
      <c r="I165" s="268" t="s">
        <v>1302</v>
      </c>
      <c r="J165" s="12" t="s">
        <v>1282</v>
      </c>
      <c r="K165" s="12" t="s">
        <v>1248</v>
      </c>
      <c r="L165" s="41" t="s">
        <v>614</v>
      </c>
      <c r="M165" s="13" t="s">
        <v>749</v>
      </c>
      <c r="N165" s="275" t="s">
        <v>241</v>
      </c>
      <c r="O165" s="32">
        <v>42237</v>
      </c>
      <c r="P165" s="25" t="s">
        <v>370</v>
      </c>
      <c r="Q165" s="49" t="s">
        <v>236</v>
      </c>
      <c r="R165" s="25" t="s">
        <v>248</v>
      </c>
      <c r="S165" s="25" t="s">
        <v>278</v>
      </c>
      <c r="T165" s="31" t="s">
        <v>240</v>
      </c>
      <c r="U165" s="284"/>
      <c r="V165" s="25" t="s">
        <v>316</v>
      </c>
      <c r="W165" s="40">
        <v>42460</v>
      </c>
      <c r="X165" s="40">
        <v>42460</v>
      </c>
      <c r="Y165" s="54">
        <f t="shared" si="15"/>
        <v>0</v>
      </c>
      <c r="Z165" s="48">
        <v>1</v>
      </c>
      <c r="AA165" s="91" t="s">
        <v>379</v>
      </c>
      <c r="AB165" s="100" t="s">
        <v>21</v>
      </c>
      <c r="AC165" s="171" t="s">
        <v>638</v>
      </c>
      <c r="AD165" s="49" t="s">
        <v>437</v>
      </c>
      <c r="AF165" s="103"/>
      <c r="AH165" s="53" t="str">
        <f t="shared" si="14"/>
        <v>VIGENTE</v>
      </c>
    </row>
    <row r="166" spans="3:35" ht="90" customHeight="1" x14ac:dyDescent="0.2">
      <c r="C166" s="94">
        <v>160</v>
      </c>
      <c r="D166" s="5" t="s">
        <v>381</v>
      </c>
      <c r="E166" s="44">
        <v>2015</v>
      </c>
      <c r="F166" s="12" t="s">
        <v>23</v>
      </c>
      <c r="G166" s="12" t="s">
        <v>1250</v>
      </c>
      <c r="H166" s="24" t="s">
        <v>1247</v>
      </c>
      <c r="I166" s="274" t="s">
        <v>1301</v>
      </c>
      <c r="J166" s="12" t="s">
        <v>1282</v>
      </c>
      <c r="K166" s="12" t="s">
        <v>1248</v>
      </c>
      <c r="L166" s="41" t="s">
        <v>614</v>
      </c>
      <c r="M166" s="13" t="s">
        <v>749</v>
      </c>
      <c r="N166" s="275" t="s">
        <v>241</v>
      </c>
      <c r="O166" s="32">
        <v>42237</v>
      </c>
      <c r="P166" s="25" t="s">
        <v>370</v>
      </c>
      <c r="Q166" s="49" t="s">
        <v>236</v>
      </c>
      <c r="R166" s="25" t="s">
        <v>249</v>
      </c>
      <c r="S166" s="25" t="s">
        <v>279</v>
      </c>
      <c r="T166" s="19" t="s">
        <v>23</v>
      </c>
      <c r="U166" s="24" t="s">
        <v>1314</v>
      </c>
      <c r="V166" s="25" t="s">
        <v>315</v>
      </c>
      <c r="W166" s="40">
        <v>42379</v>
      </c>
      <c r="X166" s="40">
        <v>42379</v>
      </c>
      <c r="Y166" s="54">
        <f>IF(AA166="Reprogramado",0,X166-$X$1)</f>
        <v>0</v>
      </c>
      <c r="Z166" s="48">
        <v>0</v>
      </c>
      <c r="AA166" s="91" t="s">
        <v>380</v>
      </c>
      <c r="AB166" s="100" t="s">
        <v>380</v>
      </c>
      <c r="AC166" s="166"/>
      <c r="AD166" s="49" t="s">
        <v>991</v>
      </c>
      <c r="AF166" s="103" t="s">
        <v>571</v>
      </c>
      <c r="AH166" s="53" t="str">
        <f t="shared" si="14"/>
        <v>VIGENTE</v>
      </c>
    </row>
    <row r="167" spans="3:35" ht="90" customHeight="1" x14ac:dyDescent="0.2">
      <c r="C167" s="94">
        <v>161</v>
      </c>
      <c r="D167" s="5" t="s">
        <v>381</v>
      </c>
      <c r="E167" s="44">
        <v>2015</v>
      </c>
      <c r="F167" s="12" t="s">
        <v>23</v>
      </c>
      <c r="G167" s="12" t="s">
        <v>1250</v>
      </c>
      <c r="H167" s="24" t="s">
        <v>1247</v>
      </c>
      <c r="I167" s="274" t="s">
        <v>1301</v>
      </c>
      <c r="J167" s="12" t="s">
        <v>1282</v>
      </c>
      <c r="K167" s="12" t="s">
        <v>1248</v>
      </c>
      <c r="L167" s="41" t="s">
        <v>614</v>
      </c>
      <c r="M167" s="13" t="s">
        <v>749</v>
      </c>
      <c r="N167" s="275" t="s">
        <v>241</v>
      </c>
      <c r="O167" s="32">
        <v>42237</v>
      </c>
      <c r="P167" s="25" t="s">
        <v>370</v>
      </c>
      <c r="Q167" s="49" t="s">
        <v>236</v>
      </c>
      <c r="R167" s="25" t="s">
        <v>250</v>
      </c>
      <c r="S167" s="25" t="s">
        <v>280</v>
      </c>
      <c r="T167" s="19" t="s">
        <v>23</v>
      </c>
      <c r="U167" s="24" t="s">
        <v>1315</v>
      </c>
      <c r="V167" s="25" t="s">
        <v>315</v>
      </c>
      <c r="W167" s="40">
        <v>42379</v>
      </c>
      <c r="X167" s="40">
        <v>42379</v>
      </c>
      <c r="Y167" s="54">
        <f>IF(AA167="Reprogramado",0,X167-$X$1)</f>
        <v>0</v>
      </c>
      <c r="Z167" s="48">
        <v>0</v>
      </c>
      <c r="AA167" s="91" t="s">
        <v>380</v>
      </c>
      <c r="AB167" s="100" t="s">
        <v>380</v>
      </c>
      <c r="AC167" s="163"/>
      <c r="AD167" s="49" t="s">
        <v>992</v>
      </c>
      <c r="AF167" s="103" t="s">
        <v>571</v>
      </c>
      <c r="AH167" s="53" t="str">
        <f t="shared" si="14"/>
        <v>VIGENTE</v>
      </c>
    </row>
    <row r="168" spans="3:35" ht="78.75" customHeight="1" x14ac:dyDescent="0.2">
      <c r="C168" s="89">
        <v>162</v>
      </c>
      <c r="D168" s="6" t="s">
        <v>353</v>
      </c>
      <c r="E168" s="44">
        <v>2015</v>
      </c>
      <c r="F168" s="12" t="s">
        <v>23</v>
      </c>
      <c r="G168" s="12" t="s">
        <v>1250</v>
      </c>
      <c r="H168" s="24" t="s">
        <v>1247</v>
      </c>
      <c r="I168" s="274" t="s">
        <v>1301</v>
      </c>
      <c r="J168" s="12" t="s">
        <v>1282</v>
      </c>
      <c r="K168" s="12" t="s">
        <v>1248</v>
      </c>
      <c r="L168" s="41" t="s">
        <v>614</v>
      </c>
      <c r="M168" s="13" t="s">
        <v>749</v>
      </c>
      <c r="N168" s="275" t="s">
        <v>241</v>
      </c>
      <c r="O168" s="38">
        <v>42237</v>
      </c>
      <c r="P168" s="25" t="s">
        <v>370</v>
      </c>
      <c r="Q168" s="49" t="s">
        <v>236</v>
      </c>
      <c r="R168" s="25" t="s">
        <v>251</v>
      </c>
      <c r="S168" s="25" t="s">
        <v>281</v>
      </c>
      <c r="T168" s="33" t="s">
        <v>240</v>
      </c>
      <c r="U168" s="24" t="s">
        <v>1314</v>
      </c>
      <c r="V168" s="25" t="s">
        <v>317</v>
      </c>
      <c r="W168" s="40">
        <v>42368</v>
      </c>
      <c r="X168" s="40">
        <v>42429</v>
      </c>
      <c r="Y168" s="54">
        <f t="shared" si="15"/>
        <v>0</v>
      </c>
      <c r="Z168" s="48">
        <v>1</v>
      </c>
      <c r="AA168" s="91" t="s">
        <v>379</v>
      </c>
      <c r="AB168" s="100" t="s">
        <v>21</v>
      </c>
      <c r="AC168" s="171" t="s">
        <v>639</v>
      </c>
      <c r="AD168" s="49" t="s">
        <v>438</v>
      </c>
      <c r="AF168" s="103"/>
      <c r="AH168" s="53" t="str">
        <f t="shared" si="14"/>
        <v>VIGENTE</v>
      </c>
    </row>
    <row r="169" spans="3:35" ht="123.75" customHeight="1" x14ac:dyDescent="0.2">
      <c r="C169" s="89">
        <v>163</v>
      </c>
      <c r="D169" s="6" t="s">
        <v>353</v>
      </c>
      <c r="E169" s="44">
        <v>2015</v>
      </c>
      <c r="F169" s="12" t="s">
        <v>23</v>
      </c>
      <c r="G169" s="12" t="s">
        <v>1250</v>
      </c>
      <c r="H169" s="24" t="s">
        <v>1247</v>
      </c>
      <c r="I169" s="274" t="s">
        <v>1301</v>
      </c>
      <c r="J169" s="12" t="s">
        <v>1282</v>
      </c>
      <c r="K169" s="12" t="s">
        <v>1248</v>
      </c>
      <c r="L169" s="41" t="s">
        <v>614</v>
      </c>
      <c r="M169" s="13" t="s">
        <v>749</v>
      </c>
      <c r="N169" s="275" t="s">
        <v>241</v>
      </c>
      <c r="O169" s="38">
        <v>42237</v>
      </c>
      <c r="P169" s="25" t="s">
        <v>370</v>
      </c>
      <c r="Q169" s="49" t="s">
        <v>236</v>
      </c>
      <c r="R169" s="25" t="s">
        <v>252</v>
      </c>
      <c r="S169" s="25" t="s">
        <v>282</v>
      </c>
      <c r="T169" s="31" t="s">
        <v>341</v>
      </c>
      <c r="U169" s="24" t="s">
        <v>1314</v>
      </c>
      <c r="V169" s="25" t="s">
        <v>318</v>
      </c>
      <c r="W169" s="40">
        <v>42459</v>
      </c>
      <c r="X169" s="40">
        <v>42459</v>
      </c>
      <c r="Y169" s="54">
        <f t="shared" si="15"/>
        <v>0</v>
      </c>
      <c r="Z169" s="48">
        <v>1</v>
      </c>
      <c r="AA169" s="91" t="s">
        <v>379</v>
      </c>
      <c r="AB169" s="100" t="s">
        <v>21</v>
      </c>
      <c r="AC169" s="171" t="s">
        <v>674</v>
      </c>
      <c r="AD169" s="49" t="s">
        <v>439</v>
      </c>
      <c r="AF169" s="103"/>
      <c r="AH169" s="53" t="str">
        <f t="shared" si="14"/>
        <v>VIGENTE</v>
      </c>
    </row>
    <row r="170" spans="3:35" ht="123.75" customHeight="1" x14ac:dyDescent="0.2">
      <c r="C170" s="89">
        <v>164</v>
      </c>
      <c r="D170" s="6" t="s">
        <v>353</v>
      </c>
      <c r="E170" s="44">
        <v>2015</v>
      </c>
      <c r="F170" s="12" t="s">
        <v>23</v>
      </c>
      <c r="G170" s="12" t="s">
        <v>1250</v>
      </c>
      <c r="H170" s="24" t="s">
        <v>1247</v>
      </c>
      <c r="I170" s="274" t="s">
        <v>1301</v>
      </c>
      <c r="J170" s="12" t="s">
        <v>1282</v>
      </c>
      <c r="K170" s="12" t="s">
        <v>1248</v>
      </c>
      <c r="L170" s="41" t="s">
        <v>614</v>
      </c>
      <c r="M170" s="13" t="s">
        <v>749</v>
      </c>
      <c r="N170" s="275" t="s">
        <v>241</v>
      </c>
      <c r="O170" s="38">
        <v>42237</v>
      </c>
      <c r="P170" s="25" t="s">
        <v>370</v>
      </c>
      <c r="Q170" s="49" t="s">
        <v>236</v>
      </c>
      <c r="R170" s="25" t="s">
        <v>253</v>
      </c>
      <c r="S170" s="25" t="s">
        <v>283</v>
      </c>
      <c r="T170" s="19" t="s">
        <v>342</v>
      </c>
      <c r="U170" s="24" t="s">
        <v>1314</v>
      </c>
      <c r="V170" s="25" t="s">
        <v>319</v>
      </c>
      <c r="W170" s="40">
        <v>42734</v>
      </c>
      <c r="X170" s="40">
        <v>42734</v>
      </c>
      <c r="Y170" s="54">
        <f t="shared" ca="1" si="15"/>
        <v>-53</v>
      </c>
      <c r="Z170" s="48">
        <v>0</v>
      </c>
      <c r="AA170" s="91" t="s">
        <v>354</v>
      </c>
      <c r="AB170" s="100" t="s">
        <v>477</v>
      </c>
      <c r="AC170" s="49"/>
      <c r="AD170" s="49" t="s">
        <v>440</v>
      </c>
      <c r="AF170" s="103"/>
      <c r="AH170" s="53" t="str">
        <f t="shared" ca="1" si="14"/>
        <v>VENCIDO</v>
      </c>
    </row>
    <row r="171" spans="3:35" ht="90" customHeight="1" x14ac:dyDescent="0.2">
      <c r="C171" s="89">
        <v>165</v>
      </c>
      <c r="D171" s="6" t="s">
        <v>353</v>
      </c>
      <c r="E171" s="44">
        <v>2015</v>
      </c>
      <c r="F171" s="12" t="s">
        <v>23</v>
      </c>
      <c r="G171" s="12" t="s">
        <v>1250</v>
      </c>
      <c r="H171" s="24" t="s">
        <v>1251</v>
      </c>
      <c r="I171" s="268" t="s">
        <v>1307</v>
      </c>
      <c r="J171" s="24" t="s">
        <v>1275</v>
      </c>
      <c r="K171" s="12" t="s">
        <v>1248</v>
      </c>
      <c r="L171" s="41" t="s">
        <v>614</v>
      </c>
      <c r="M171" s="13" t="s">
        <v>828</v>
      </c>
      <c r="N171" s="275" t="s">
        <v>242</v>
      </c>
      <c r="O171" s="38">
        <v>42275</v>
      </c>
      <c r="P171" s="25" t="s">
        <v>371</v>
      </c>
      <c r="Q171" s="49" t="s">
        <v>237</v>
      </c>
      <c r="R171" s="25" t="s">
        <v>254</v>
      </c>
      <c r="S171" s="25" t="s">
        <v>284</v>
      </c>
      <c r="T171" s="31" t="s">
        <v>343</v>
      </c>
      <c r="U171" s="24" t="s">
        <v>1314</v>
      </c>
      <c r="V171" s="25" t="s">
        <v>320</v>
      </c>
      <c r="W171" s="30">
        <v>42329</v>
      </c>
      <c r="X171" s="40">
        <v>42369</v>
      </c>
      <c r="Y171" s="54">
        <f t="shared" si="15"/>
        <v>0</v>
      </c>
      <c r="Z171" s="48">
        <v>1</v>
      </c>
      <c r="AA171" s="91" t="s">
        <v>379</v>
      </c>
      <c r="AB171" s="100" t="s">
        <v>21</v>
      </c>
      <c r="AC171" s="116" t="s">
        <v>640</v>
      </c>
      <c r="AD171" s="49" t="s">
        <v>441</v>
      </c>
      <c r="AF171" s="103"/>
      <c r="AH171" s="53" t="str">
        <f t="shared" si="14"/>
        <v>VIGENTE</v>
      </c>
    </row>
    <row r="172" spans="3:35" ht="90" customHeight="1" x14ac:dyDescent="0.2">
      <c r="C172" s="89">
        <v>166</v>
      </c>
      <c r="D172" s="6" t="s">
        <v>353</v>
      </c>
      <c r="E172" s="44">
        <v>2015</v>
      </c>
      <c r="F172" s="12" t="s">
        <v>23</v>
      </c>
      <c r="G172" s="12" t="s">
        <v>1250</v>
      </c>
      <c r="H172" s="24" t="s">
        <v>1251</v>
      </c>
      <c r="I172" s="268" t="s">
        <v>1307</v>
      </c>
      <c r="J172" s="24" t="s">
        <v>1275</v>
      </c>
      <c r="K172" s="12" t="s">
        <v>1248</v>
      </c>
      <c r="L172" s="41" t="s">
        <v>614</v>
      </c>
      <c r="M172" s="13" t="s">
        <v>828</v>
      </c>
      <c r="N172" s="275" t="s">
        <v>242</v>
      </c>
      <c r="O172" s="38">
        <v>42275</v>
      </c>
      <c r="P172" s="25" t="s">
        <v>371</v>
      </c>
      <c r="Q172" s="49" t="s">
        <v>234</v>
      </c>
      <c r="R172" s="25" t="s">
        <v>255</v>
      </c>
      <c r="S172" s="25" t="s">
        <v>285</v>
      </c>
      <c r="T172" s="31" t="s">
        <v>343</v>
      </c>
      <c r="U172" s="24" t="s">
        <v>1315</v>
      </c>
      <c r="V172" s="25" t="s">
        <v>321</v>
      </c>
      <c r="W172" s="30">
        <v>42329</v>
      </c>
      <c r="X172" s="40">
        <v>42369</v>
      </c>
      <c r="Y172" s="54">
        <f t="shared" si="15"/>
        <v>0</v>
      </c>
      <c r="Z172" s="48">
        <v>1</v>
      </c>
      <c r="AA172" s="91" t="s">
        <v>379</v>
      </c>
      <c r="AB172" s="100" t="s">
        <v>21</v>
      </c>
      <c r="AC172" s="116" t="s">
        <v>641</v>
      </c>
      <c r="AD172" s="49" t="s">
        <v>442</v>
      </c>
      <c r="AF172" s="103"/>
      <c r="AH172" s="53" t="str">
        <f t="shared" si="14"/>
        <v>VIGENTE</v>
      </c>
    </row>
    <row r="173" spans="3:35" ht="90" customHeight="1" x14ac:dyDescent="0.2">
      <c r="C173" s="89">
        <v>167</v>
      </c>
      <c r="D173" s="6" t="s">
        <v>353</v>
      </c>
      <c r="E173" s="44">
        <v>2015</v>
      </c>
      <c r="F173" s="12" t="s">
        <v>23</v>
      </c>
      <c r="G173" s="12" t="s">
        <v>1250</v>
      </c>
      <c r="H173" s="24" t="s">
        <v>1251</v>
      </c>
      <c r="I173" s="268" t="s">
        <v>1307</v>
      </c>
      <c r="J173" s="24" t="s">
        <v>1275</v>
      </c>
      <c r="K173" s="12" t="s">
        <v>1248</v>
      </c>
      <c r="L173" s="41" t="s">
        <v>614</v>
      </c>
      <c r="M173" s="13" t="s">
        <v>828</v>
      </c>
      <c r="N173" s="275" t="s">
        <v>242</v>
      </c>
      <c r="O173" s="38">
        <v>42275</v>
      </c>
      <c r="P173" s="25" t="s">
        <v>371</v>
      </c>
      <c r="Q173" s="49" t="s">
        <v>234</v>
      </c>
      <c r="R173" s="25" t="s">
        <v>256</v>
      </c>
      <c r="S173" s="25" t="s">
        <v>286</v>
      </c>
      <c r="T173" s="31" t="s">
        <v>343</v>
      </c>
      <c r="U173" s="24" t="s">
        <v>1315</v>
      </c>
      <c r="V173" s="25" t="s">
        <v>322</v>
      </c>
      <c r="W173" s="30">
        <v>42329</v>
      </c>
      <c r="X173" s="40">
        <v>42369</v>
      </c>
      <c r="Y173" s="54">
        <f t="shared" si="15"/>
        <v>0</v>
      </c>
      <c r="Z173" s="48">
        <v>1</v>
      </c>
      <c r="AA173" s="91" t="s">
        <v>379</v>
      </c>
      <c r="AB173" s="100" t="s">
        <v>21</v>
      </c>
      <c r="AC173" s="116" t="s">
        <v>642</v>
      </c>
      <c r="AD173" s="49" t="s">
        <v>443</v>
      </c>
      <c r="AF173" s="103"/>
      <c r="AH173" s="53" t="str">
        <f t="shared" si="14"/>
        <v>VIGENTE</v>
      </c>
    </row>
    <row r="174" spans="3:35" ht="101.25" customHeight="1" x14ac:dyDescent="0.2">
      <c r="C174" s="89">
        <v>168</v>
      </c>
      <c r="D174" s="6" t="s">
        <v>353</v>
      </c>
      <c r="E174" s="44">
        <v>2015</v>
      </c>
      <c r="F174" s="12" t="s">
        <v>23</v>
      </c>
      <c r="G174" s="12" t="s">
        <v>1250</v>
      </c>
      <c r="H174" s="24" t="s">
        <v>1251</v>
      </c>
      <c r="I174" s="268" t="s">
        <v>1307</v>
      </c>
      <c r="J174" s="24" t="s">
        <v>1275</v>
      </c>
      <c r="K174" s="12" t="s">
        <v>1248</v>
      </c>
      <c r="L174" s="41" t="s">
        <v>614</v>
      </c>
      <c r="M174" s="13" t="s">
        <v>828</v>
      </c>
      <c r="N174" s="275" t="s">
        <v>242</v>
      </c>
      <c r="O174" s="38">
        <v>42275</v>
      </c>
      <c r="P174" s="25" t="s">
        <v>371</v>
      </c>
      <c r="Q174" s="49" t="s">
        <v>234</v>
      </c>
      <c r="R174" s="25" t="s">
        <v>257</v>
      </c>
      <c r="S174" s="25" t="s">
        <v>287</v>
      </c>
      <c r="T174" s="31" t="s">
        <v>343</v>
      </c>
      <c r="U174" s="24" t="s">
        <v>1314</v>
      </c>
      <c r="V174" s="25" t="s">
        <v>323</v>
      </c>
      <c r="W174" s="30">
        <v>42329</v>
      </c>
      <c r="X174" s="40">
        <v>42369</v>
      </c>
      <c r="Y174" s="54">
        <f t="shared" si="15"/>
        <v>0</v>
      </c>
      <c r="Z174" s="48">
        <v>1</v>
      </c>
      <c r="AA174" s="91" t="s">
        <v>379</v>
      </c>
      <c r="AB174" s="100" t="s">
        <v>21</v>
      </c>
      <c r="AC174" s="116" t="s">
        <v>643</v>
      </c>
      <c r="AD174" s="49" t="s">
        <v>444</v>
      </c>
      <c r="AF174" s="103"/>
      <c r="AH174" s="53" t="str">
        <f t="shared" si="14"/>
        <v>VIGENTE</v>
      </c>
    </row>
    <row r="175" spans="3:35" ht="112.5" customHeight="1" x14ac:dyDescent="0.2">
      <c r="C175" s="89">
        <v>169</v>
      </c>
      <c r="D175" s="6" t="s">
        <v>353</v>
      </c>
      <c r="E175" s="44">
        <v>2015</v>
      </c>
      <c r="F175" s="12" t="s">
        <v>23</v>
      </c>
      <c r="G175" s="12" t="s">
        <v>1250</v>
      </c>
      <c r="H175" s="24" t="s">
        <v>1251</v>
      </c>
      <c r="I175" s="268" t="s">
        <v>1307</v>
      </c>
      <c r="J175" s="24" t="s">
        <v>1275</v>
      </c>
      <c r="K175" s="12" t="s">
        <v>1248</v>
      </c>
      <c r="L175" s="41" t="s">
        <v>614</v>
      </c>
      <c r="M175" s="13" t="s">
        <v>828</v>
      </c>
      <c r="N175" s="273" t="s">
        <v>242</v>
      </c>
      <c r="O175" s="28">
        <v>42275</v>
      </c>
      <c r="P175" s="25" t="s">
        <v>371</v>
      </c>
      <c r="Q175" s="49" t="s">
        <v>234</v>
      </c>
      <c r="R175" s="25" t="s">
        <v>258</v>
      </c>
      <c r="S175" s="25" t="s">
        <v>288</v>
      </c>
      <c r="T175" s="27" t="s">
        <v>343</v>
      </c>
      <c r="U175" s="24" t="s">
        <v>1314</v>
      </c>
      <c r="V175" s="25" t="s">
        <v>324</v>
      </c>
      <c r="W175" s="30">
        <v>42329</v>
      </c>
      <c r="X175" s="40">
        <v>42369</v>
      </c>
      <c r="Y175" s="54">
        <f t="shared" si="15"/>
        <v>0</v>
      </c>
      <c r="Z175" s="48">
        <v>1</v>
      </c>
      <c r="AA175" s="91" t="s">
        <v>379</v>
      </c>
      <c r="AB175" s="100" t="s">
        <v>21</v>
      </c>
      <c r="AC175" s="116" t="s">
        <v>644</v>
      </c>
      <c r="AD175" s="49" t="s">
        <v>445</v>
      </c>
      <c r="AF175" s="103"/>
      <c r="AH175" s="53" t="str">
        <f t="shared" si="14"/>
        <v>VIGENTE</v>
      </c>
    </row>
    <row r="176" spans="3:35" ht="101.25" customHeight="1" x14ac:dyDescent="0.2">
      <c r="C176" s="89">
        <v>170</v>
      </c>
      <c r="D176" s="6" t="s">
        <v>353</v>
      </c>
      <c r="E176" s="44">
        <v>2015</v>
      </c>
      <c r="F176" s="12" t="s">
        <v>23</v>
      </c>
      <c r="G176" s="12" t="s">
        <v>1250</v>
      </c>
      <c r="H176" s="24" t="s">
        <v>1251</v>
      </c>
      <c r="I176" s="268" t="s">
        <v>1307</v>
      </c>
      <c r="J176" s="24" t="s">
        <v>1275</v>
      </c>
      <c r="K176" s="12" t="s">
        <v>1248</v>
      </c>
      <c r="L176" s="41" t="s">
        <v>614</v>
      </c>
      <c r="M176" s="13" t="s">
        <v>828</v>
      </c>
      <c r="N176" s="273" t="s">
        <v>242</v>
      </c>
      <c r="O176" s="9">
        <v>42275</v>
      </c>
      <c r="P176" s="25" t="s">
        <v>371</v>
      </c>
      <c r="Q176" s="49" t="s">
        <v>234</v>
      </c>
      <c r="R176" s="25" t="s">
        <v>259</v>
      </c>
      <c r="S176" s="25" t="s">
        <v>289</v>
      </c>
      <c r="T176" s="27" t="s">
        <v>343</v>
      </c>
      <c r="U176" s="10" t="s">
        <v>1315</v>
      </c>
      <c r="V176" s="25" t="s">
        <v>325</v>
      </c>
      <c r="W176" s="9">
        <v>42329</v>
      </c>
      <c r="X176" s="40">
        <v>42369</v>
      </c>
      <c r="Y176" s="54">
        <f t="shared" si="15"/>
        <v>0</v>
      </c>
      <c r="Z176" s="48">
        <v>1</v>
      </c>
      <c r="AA176" s="91" t="s">
        <v>379</v>
      </c>
      <c r="AB176" s="100" t="s">
        <v>21</v>
      </c>
      <c r="AC176" s="116" t="s">
        <v>645</v>
      </c>
      <c r="AD176" s="49" t="s">
        <v>446</v>
      </c>
      <c r="AF176" s="103"/>
      <c r="AH176" s="53" t="str">
        <f t="shared" si="14"/>
        <v>VIGENTE</v>
      </c>
    </row>
    <row r="177" spans="3:34" ht="90" customHeight="1" x14ac:dyDescent="0.2">
      <c r="C177" s="89">
        <v>171</v>
      </c>
      <c r="D177" s="6" t="s">
        <v>353</v>
      </c>
      <c r="E177" s="44">
        <v>2015</v>
      </c>
      <c r="F177" s="12" t="s">
        <v>23</v>
      </c>
      <c r="G177" s="12" t="s">
        <v>1250</v>
      </c>
      <c r="H177" s="24" t="s">
        <v>1251</v>
      </c>
      <c r="I177" s="268" t="s">
        <v>1307</v>
      </c>
      <c r="J177" s="24" t="s">
        <v>1275</v>
      </c>
      <c r="K177" s="12" t="s">
        <v>1248</v>
      </c>
      <c r="L177" s="41" t="s">
        <v>614</v>
      </c>
      <c r="M177" s="13" t="s">
        <v>828</v>
      </c>
      <c r="N177" s="273" t="s">
        <v>242</v>
      </c>
      <c r="O177" s="9">
        <v>42275</v>
      </c>
      <c r="P177" s="25" t="s">
        <v>371</v>
      </c>
      <c r="Q177" s="49" t="s">
        <v>234</v>
      </c>
      <c r="R177" s="25" t="s">
        <v>260</v>
      </c>
      <c r="S177" s="25" t="s">
        <v>290</v>
      </c>
      <c r="T177" s="27" t="s">
        <v>343</v>
      </c>
      <c r="U177" s="10" t="s">
        <v>1315</v>
      </c>
      <c r="V177" s="25" t="s">
        <v>326</v>
      </c>
      <c r="W177" s="9">
        <v>42329</v>
      </c>
      <c r="X177" s="40">
        <v>42369</v>
      </c>
      <c r="Y177" s="54">
        <f t="shared" si="15"/>
        <v>0</v>
      </c>
      <c r="Z177" s="48">
        <v>1</v>
      </c>
      <c r="AA177" s="91" t="s">
        <v>379</v>
      </c>
      <c r="AB177" s="100" t="s">
        <v>21</v>
      </c>
      <c r="AC177" s="116" t="s">
        <v>646</v>
      </c>
      <c r="AD177" s="49" t="s">
        <v>447</v>
      </c>
      <c r="AF177" s="103"/>
      <c r="AH177" s="53" t="str">
        <f t="shared" si="14"/>
        <v>VIGENTE</v>
      </c>
    </row>
    <row r="178" spans="3:34" ht="108" customHeight="1" x14ac:dyDescent="0.2">
      <c r="C178" s="89">
        <v>172</v>
      </c>
      <c r="D178" s="6" t="s">
        <v>353</v>
      </c>
      <c r="E178" s="44">
        <v>2015</v>
      </c>
      <c r="F178" s="12" t="s">
        <v>23</v>
      </c>
      <c r="G178" s="12" t="s">
        <v>1250</v>
      </c>
      <c r="H178" s="24" t="s">
        <v>1251</v>
      </c>
      <c r="I178" s="268" t="s">
        <v>1307</v>
      </c>
      <c r="J178" s="24" t="s">
        <v>1275</v>
      </c>
      <c r="K178" s="12" t="s">
        <v>1248</v>
      </c>
      <c r="L178" s="41" t="s">
        <v>614</v>
      </c>
      <c r="M178" s="13" t="s">
        <v>828</v>
      </c>
      <c r="N178" s="273" t="s">
        <v>242</v>
      </c>
      <c r="O178" s="9">
        <v>42275</v>
      </c>
      <c r="P178" s="25" t="s">
        <v>371</v>
      </c>
      <c r="Q178" s="49" t="s">
        <v>234</v>
      </c>
      <c r="R178" s="25" t="s">
        <v>261</v>
      </c>
      <c r="S178" s="25" t="s">
        <v>291</v>
      </c>
      <c r="T178" s="27" t="s">
        <v>343</v>
      </c>
      <c r="U178" s="10" t="s">
        <v>1315</v>
      </c>
      <c r="V178" s="25" t="s">
        <v>327</v>
      </c>
      <c r="W178" s="11">
        <v>42329</v>
      </c>
      <c r="X178" s="40">
        <v>42369</v>
      </c>
      <c r="Y178" s="54">
        <f t="shared" si="15"/>
        <v>0</v>
      </c>
      <c r="Z178" s="48">
        <v>1</v>
      </c>
      <c r="AA178" s="91" t="s">
        <v>379</v>
      </c>
      <c r="AB178" s="100" t="s">
        <v>21</v>
      </c>
      <c r="AC178" s="116" t="s">
        <v>595</v>
      </c>
      <c r="AD178" s="49" t="s">
        <v>448</v>
      </c>
      <c r="AF178" s="103"/>
      <c r="AH178" s="53" t="str">
        <f t="shared" si="14"/>
        <v>VIGENTE</v>
      </c>
    </row>
    <row r="179" spans="3:34" ht="90" customHeight="1" x14ac:dyDescent="0.2">
      <c r="C179" s="89">
        <v>173</v>
      </c>
      <c r="D179" s="6" t="s">
        <v>353</v>
      </c>
      <c r="E179" s="44">
        <v>2015</v>
      </c>
      <c r="F179" s="12" t="s">
        <v>23</v>
      </c>
      <c r="G179" s="12" t="s">
        <v>1250</v>
      </c>
      <c r="H179" s="24" t="s">
        <v>1251</v>
      </c>
      <c r="I179" s="268" t="s">
        <v>1307</v>
      </c>
      <c r="J179" s="24" t="s">
        <v>1275</v>
      </c>
      <c r="K179" s="12" t="s">
        <v>1248</v>
      </c>
      <c r="L179" s="41" t="s">
        <v>614</v>
      </c>
      <c r="M179" s="13" t="s">
        <v>828</v>
      </c>
      <c r="N179" s="276" t="s">
        <v>242</v>
      </c>
      <c r="O179" s="14">
        <v>42275</v>
      </c>
      <c r="P179" s="25" t="s">
        <v>371</v>
      </c>
      <c r="Q179" s="49" t="s">
        <v>234</v>
      </c>
      <c r="R179" s="25" t="s">
        <v>262</v>
      </c>
      <c r="S179" s="25" t="s">
        <v>292</v>
      </c>
      <c r="T179" s="27" t="s">
        <v>343</v>
      </c>
      <c r="U179" s="17" t="s">
        <v>1314</v>
      </c>
      <c r="V179" s="25" t="s">
        <v>328</v>
      </c>
      <c r="W179" s="16">
        <v>42329</v>
      </c>
      <c r="X179" s="40">
        <v>42369</v>
      </c>
      <c r="Y179" s="54">
        <f t="shared" si="15"/>
        <v>0</v>
      </c>
      <c r="Z179" s="48">
        <v>1</v>
      </c>
      <c r="AA179" s="91" t="s">
        <v>379</v>
      </c>
      <c r="AB179" s="100" t="s">
        <v>21</v>
      </c>
      <c r="AC179" s="116" t="s">
        <v>596</v>
      </c>
      <c r="AD179" s="49" t="s">
        <v>449</v>
      </c>
      <c r="AF179" s="103"/>
      <c r="AH179" s="53" t="str">
        <f t="shared" si="14"/>
        <v>VIGENTE</v>
      </c>
    </row>
    <row r="180" spans="3:34" ht="101.25" customHeight="1" x14ac:dyDescent="0.2">
      <c r="C180" s="89">
        <v>174</v>
      </c>
      <c r="D180" s="6" t="s">
        <v>353</v>
      </c>
      <c r="E180" s="44">
        <v>2015</v>
      </c>
      <c r="F180" s="12" t="s">
        <v>23</v>
      </c>
      <c r="G180" s="12" t="s">
        <v>1250</v>
      </c>
      <c r="H180" s="24" t="s">
        <v>1251</v>
      </c>
      <c r="I180" s="268" t="s">
        <v>1307</v>
      </c>
      <c r="J180" s="24" t="s">
        <v>1275</v>
      </c>
      <c r="K180" s="12" t="s">
        <v>1248</v>
      </c>
      <c r="L180" s="41" t="s">
        <v>614</v>
      </c>
      <c r="M180" s="13" t="s">
        <v>828</v>
      </c>
      <c r="N180" s="276" t="s">
        <v>242</v>
      </c>
      <c r="O180" s="14">
        <v>42275</v>
      </c>
      <c r="P180" s="25" t="s">
        <v>371</v>
      </c>
      <c r="Q180" s="49" t="s">
        <v>234</v>
      </c>
      <c r="R180" s="25" t="s">
        <v>263</v>
      </c>
      <c r="S180" s="25" t="s">
        <v>293</v>
      </c>
      <c r="T180" s="27" t="s">
        <v>343</v>
      </c>
      <c r="U180" s="17" t="s">
        <v>1314</v>
      </c>
      <c r="V180" s="25" t="s">
        <v>329</v>
      </c>
      <c r="W180" s="16">
        <v>42329</v>
      </c>
      <c r="X180" s="40">
        <v>42369</v>
      </c>
      <c r="Y180" s="54">
        <f t="shared" si="15"/>
        <v>0</v>
      </c>
      <c r="Z180" s="48">
        <v>1</v>
      </c>
      <c r="AA180" s="91" t="s">
        <v>379</v>
      </c>
      <c r="AB180" s="100" t="s">
        <v>21</v>
      </c>
      <c r="AC180" s="116" t="s">
        <v>597</v>
      </c>
      <c r="AD180" s="49" t="s">
        <v>450</v>
      </c>
      <c r="AF180" s="103"/>
      <c r="AH180" s="53" t="str">
        <f t="shared" si="14"/>
        <v>VIGENTE</v>
      </c>
    </row>
    <row r="181" spans="3:34" ht="101.25" customHeight="1" x14ac:dyDescent="0.2">
      <c r="C181" s="89">
        <v>175</v>
      </c>
      <c r="D181" s="6" t="s">
        <v>353</v>
      </c>
      <c r="E181" s="44">
        <v>2015</v>
      </c>
      <c r="F181" s="12" t="s">
        <v>23</v>
      </c>
      <c r="G181" s="12" t="s">
        <v>1250</v>
      </c>
      <c r="H181" s="24" t="s">
        <v>1251</v>
      </c>
      <c r="I181" s="268" t="s">
        <v>1307</v>
      </c>
      <c r="J181" s="24" t="s">
        <v>1275</v>
      </c>
      <c r="K181" s="12" t="s">
        <v>1248</v>
      </c>
      <c r="L181" s="41" t="s">
        <v>614</v>
      </c>
      <c r="M181" s="13" t="s">
        <v>828</v>
      </c>
      <c r="N181" s="276" t="s">
        <v>242</v>
      </c>
      <c r="O181" s="14">
        <v>42275</v>
      </c>
      <c r="P181" s="25" t="s">
        <v>371</v>
      </c>
      <c r="Q181" s="49" t="s">
        <v>234</v>
      </c>
      <c r="R181" s="25" t="s">
        <v>264</v>
      </c>
      <c r="S181" s="25" t="s">
        <v>294</v>
      </c>
      <c r="T181" s="27" t="s">
        <v>343</v>
      </c>
      <c r="U181" s="17" t="s">
        <v>1315</v>
      </c>
      <c r="V181" s="25" t="s">
        <v>330</v>
      </c>
      <c r="W181" s="16">
        <v>42329</v>
      </c>
      <c r="X181" s="40">
        <v>42369</v>
      </c>
      <c r="Y181" s="54">
        <f t="shared" si="15"/>
        <v>0</v>
      </c>
      <c r="Z181" s="48">
        <v>1</v>
      </c>
      <c r="AA181" s="91" t="s">
        <v>379</v>
      </c>
      <c r="AB181" s="100" t="s">
        <v>21</v>
      </c>
      <c r="AC181" s="116" t="s">
        <v>598</v>
      </c>
      <c r="AD181" s="49" t="s">
        <v>451</v>
      </c>
      <c r="AF181" s="103"/>
      <c r="AH181" s="53" t="str">
        <f t="shared" si="14"/>
        <v>VIGENTE</v>
      </c>
    </row>
    <row r="182" spans="3:34" ht="123.75" customHeight="1" x14ac:dyDescent="0.2">
      <c r="C182" s="89">
        <v>176</v>
      </c>
      <c r="D182" s="6" t="s">
        <v>353</v>
      </c>
      <c r="E182" s="44">
        <v>2015</v>
      </c>
      <c r="F182" s="12" t="s">
        <v>23</v>
      </c>
      <c r="G182" s="12" t="s">
        <v>1250</v>
      </c>
      <c r="H182" s="24" t="s">
        <v>1251</v>
      </c>
      <c r="I182" s="268" t="s">
        <v>1307</v>
      </c>
      <c r="J182" s="24" t="s">
        <v>1275</v>
      </c>
      <c r="K182" s="12" t="s">
        <v>1248</v>
      </c>
      <c r="L182" s="41" t="s">
        <v>614</v>
      </c>
      <c r="M182" s="13" t="s">
        <v>828</v>
      </c>
      <c r="N182" s="276" t="s">
        <v>242</v>
      </c>
      <c r="O182" s="14">
        <v>42275</v>
      </c>
      <c r="P182" s="25" t="s">
        <v>371</v>
      </c>
      <c r="Q182" s="49" t="s">
        <v>234</v>
      </c>
      <c r="R182" s="25" t="s">
        <v>265</v>
      </c>
      <c r="S182" s="25" t="s">
        <v>295</v>
      </c>
      <c r="T182" s="27" t="s">
        <v>343</v>
      </c>
      <c r="U182" s="17" t="s">
        <v>1314</v>
      </c>
      <c r="V182" s="25" t="s">
        <v>331</v>
      </c>
      <c r="W182" s="16">
        <v>42329</v>
      </c>
      <c r="X182" s="40">
        <v>42369</v>
      </c>
      <c r="Y182" s="54">
        <f t="shared" si="15"/>
        <v>0</v>
      </c>
      <c r="Z182" s="48">
        <v>1</v>
      </c>
      <c r="AA182" s="91" t="s">
        <v>379</v>
      </c>
      <c r="AB182" s="100" t="s">
        <v>21</v>
      </c>
      <c r="AC182" s="116" t="s">
        <v>599</v>
      </c>
      <c r="AD182" s="49" t="s">
        <v>452</v>
      </c>
      <c r="AF182" s="103"/>
      <c r="AH182" s="53" t="str">
        <f t="shared" si="14"/>
        <v>VIGENTE</v>
      </c>
    </row>
    <row r="183" spans="3:34" ht="90" customHeight="1" x14ac:dyDescent="0.2">
      <c r="C183" s="89">
        <v>177</v>
      </c>
      <c r="D183" s="6" t="s">
        <v>353</v>
      </c>
      <c r="E183" s="44">
        <v>2015</v>
      </c>
      <c r="F183" s="12" t="s">
        <v>23</v>
      </c>
      <c r="G183" s="12" t="s">
        <v>1250</v>
      </c>
      <c r="H183" s="24" t="s">
        <v>1251</v>
      </c>
      <c r="I183" s="268" t="s">
        <v>1307</v>
      </c>
      <c r="J183" s="24" t="s">
        <v>1275</v>
      </c>
      <c r="K183" s="12" t="s">
        <v>1248</v>
      </c>
      <c r="L183" s="41" t="s">
        <v>614</v>
      </c>
      <c r="M183" s="13" t="s">
        <v>828</v>
      </c>
      <c r="N183" s="277" t="s">
        <v>242</v>
      </c>
      <c r="O183" s="20">
        <v>42275</v>
      </c>
      <c r="P183" s="25" t="s">
        <v>371</v>
      </c>
      <c r="Q183" s="49" t="s">
        <v>234</v>
      </c>
      <c r="R183" s="25" t="s">
        <v>266</v>
      </c>
      <c r="S183" s="25" t="s">
        <v>296</v>
      </c>
      <c r="T183" s="27" t="s">
        <v>343</v>
      </c>
      <c r="U183" s="17" t="s">
        <v>1315</v>
      </c>
      <c r="V183" s="25" t="s">
        <v>332</v>
      </c>
      <c r="W183" s="16">
        <v>42329</v>
      </c>
      <c r="X183" s="40">
        <v>42369</v>
      </c>
      <c r="Y183" s="54">
        <f t="shared" si="15"/>
        <v>0</v>
      </c>
      <c r="Z183" s="48">
        <v>1</v>
      </c>
      <c r="AA183" s="91" t="s">
        <v>379</v>
      </c>
      <c r="AB183" s="100" t="s">
        <v>21</v>
      </c>
      <c r="AC183" s="116" t="s">
        <v>600</v>
      </c>
      <c r="AD183" s="49" t="s">
        <v>453</v>
      </c>
      <c r="AF183" s="103"/>
      <c r="AH183" s="53" t="str">
        <f t="shared" si="14"/>
        <v>VIGENTE</v>
      </c>
    </row>
    <row r="184" spans="3:34" ht="101.25" customHeight="1" x14ac:dyDescent="0.2">
      <c r="C184" s="89">
        <v>178</v>
      </c>
      <c r="D184" s="6" t="s">
        <v>353</v>
      </c>
      <c r="E184" s="44">
        <v>2015</v>
      </c>
      <c r="F184" s="12" t="s">
        <v>23</v>
      </c>
      <c r="G184" s="12" t="s">
        <v>1250</v>
      </c>
      <c r="H184" s="24" t="s">
        <v>1251</v>
      </c>
      <c r="I184" s="268" t="s">
        <v>1307</v>
      </c>
      <c r="J184" s="24" t="s">
        <v>1275</v>
      </c>
      <c r="K184" s="12" t="s">
        <v>1248</v>
      </c>
      <c r="L184" s="41" t="s">
        <v>614</v>
      </c>
      <c r="M184" s="13" t="s">
        <v>828</v>
      </c>
      <c r="N184" s="276" t="s">
        <v>242</v>
      </c>
      <c r="O184" s="14">
        <v>42275</v>
      </c>
      <c r="P184" s="25" t="s">
        <v>371</v>
      </c>
      <c r="Q184" s="49" t="s">
        <v>234</v>
      </c>
      <c r="R184" s="25" t="s">
        <v>267</v>
      </c>
      <c r="S184" s="25" t="s">
        <v>297</v>
      </c>
      <c r="T184" s="27" t="s">
        <v>343</v>
      </c>
      <c r="U184" s="24" t="s">
        <v>1315</v>
      </c>
      <c r="V184" s="25" t="s">
        <v>333</v>
      </c>
      <c r="W184" s="14">
        <v>42329</v>
      </c>
      <c r="X184" s="40">
        <v>42369</v>
      </c>
      <c r="Y184" s="54">
        <f t="shared" si="15"/>
        <v>0</v>
      </c>
      <c r="Z184" s="48">
        <v>1</v>
      </c>
      <c r="AA184" s="91" t="s">
        <v>379</v>
      </c>
      <c r="AB184" s="100" t="s">
        <v>21</v>
      </c>
      <c r="AC184" s="116" t="s">
        <v>601</v>
      </c>
      <c r="AD184" s="49" t="s">
        <v>454</v>
      </c>
      <c r="AF184" s="103"/>
      <c r="AH184" s="53" t="str">
        <f t="shared" si="14"/>
        <v>VIGENTE</v>
      </c>
    </row>
    <row r="185" spans="3:34" ht="101.25" customHeight="1" x14ac:dyDescent="0.2">
      <c r="C185" s="89">
        <v>179</v>
      </c>
      <c r="D185" s="6" t="s">
        <v>353</v>
      </c>
      <c r="E185" s="44">
        <v>2015</v>
      </c>
      <c r="F185" s="12" t="s">
        <v>23</v>
      </c>
      <c r="G185" s="12" t="s">
        <v>1250</v>
      </c>
      <c r="H185" s="24" t="s">
        <v>1251</v>
      </c>
      <c r="I185" s="268" t="s">
        <v>1307</v>
      </c>
      <c r="J185" s="24" t="s">
        <v>1275</v>
      </c>
      <c r="K185" s="12" t="s">
        <v>1248</v>
      </c>
      <c r="L185" s="41" t="s">
        <v>614</v>
      </c>
      <c r="M185" s="13" t="s">
        <v>828</v>
      </c>
      <c r="N185" s="276" t="s">
        <v>242</v>
      </c>
      <c r="O185" s="14">
        <v>42275</v>
      </c>
      <c r="P185" s="25" t="s">
        <v>371</v>
      </c>
      <c r="Q185" s="49" t="s">
        <v>234</v>
      </c>
      <c r="R185" s="25" t="s">
        <v>268</v>
      </c>
      <c r="S185" s="25" t="s">
        <v>298</v>
      </c>
      <c r="T185" s="27" t="s">
        <v>343</v>
      </c>
      <c r="U185" s="24" t="s">
        <v>1315</v>
      </c>
      <c r="V185" s="25" t="s">
        <v>334</v>
      </c>
      <c r="W185" s="14">
        <v>42329</v>
      </c>
      <c r="X185" s="40">
        <v>42369</v>
      </c>
      <c r="Y185" s="54">
        <f t="shared" si="15"/>
        <v>0</v>
      </c>
      <c r="Z185" s="48">
        <v>1</v>
      </c>
      <c r="AA185" s="91" t="s">
        <v>379</v>
      </c>
      <c r="AB185" s="100" t="s">
        <v>21</v>
      </c>
      <c r="AC185" s="116" t="s">
        <v>602</v>
      </c>
      <c r="AD185" s="49" t="s">
        <v>393</v>
      </c>
      <c r="AF185" s="103"/>
      <c r="AH185" s="53" t="str">
        <f t="shared" si="14"/>
        <v>VIGENTE</v>
      </c>
    </row>
    <row r="186" spans="3:34" ht="67.5" customHeight="1" x14ac:dyDescent="0.25">
      <c r="C186" s="115">
        <v>180</v>
      </c>
      <c r="D186" s="5" t="s">
        <v>381</v>
      </c>
      <c r="E186" s="44">
        <v>2015</v>
      </c>
      <c r="F186" s="12" t="s">
        <v>23</v>
      </c>
      <c r="G186" s="12" t="s">
        <v>1250</v>
      </c>
      <c r="H186" s="24" t="s">
        <v>1247</v>
      </c>
      <c r="I186" s="12" t="s">
        <v>1303</v>
      </c>
      <c r="J186" s="24" t="s">
        <v>1282</v>
      </c>
      <c r="K186" s="12" t="s">
        <v>1248</v>
      </c>
      <c r="L186" s="41" t="s">
        <v>177</v>
      </c>
      <c r="M186" s="13" t="s">
        <v>177</v>
      </c>
      <c r="N186" s="276" t="s">
        <v>543</v>
      </c>
      <c r="O186" s="14">
        <v>42304</v>
      </c>
      <c r="P186" s="25" t="s">
        <v>372</v>
      </c>
      <c r="Q186" s="49" t="s">
        <v>352</v>
      </c>
      <c r="R186" s="25" t="s">
        <v>269</v>
      </c>
      <c r="S186" s="25" t="s">
        <v>299</v>
      </c>
      <c r="T186" s="10" t="s">
        <v>344</v>
      </c>
      <c r="U186" s="24" t="s">
        <v>1315</v>
      </c>
      <c r="V186" s="25" t="s">
        <v>335</v>
      </c>
      <c r="W186" s="14">
        <v>42370</v>
      </c>
      <c r="X186" s="40">
        <f ca="1">+X1</f>
        <v>42787</v>
      </c>
      <c r="Y186" s="54">
        <f>IF(AA186="Reprogramado",0,X186-$X$1)</f>
        <v>0</v>
      </c>
      <c r="Z186" s="48">
        <v>0</v>
      </c>
      <c r="AA186" s="91" t="s">
        <v>380</v>
      </c>
      <c r="AB186" s="100" t="s">
        <v>380</v>
      </c>
      <c r="AC186"/>
      <c r="AD186" s="49" t="s">
        <v>455</v>
      </c>
      <c r="AF186" s="103" t="s">
        <v>571</v>
      </c>
      <c r="AH186" s="53" t="str">
        <f t="shared" si="14"/>
        <v>VIGENTE</v>
      </c>
    </row>
    <row r="187" spans="3:34" ht="101.25" customHeight="1" x14ac:dyDescent="0.2">
      <c r="C187" s="94">
        <v>181</v>
      </c>
      <c r="D187" s="5" t="s">
        <v>381</v>
      </c>
      <c r="E187" s="44">
        <v>2015</v>
      </c>
      <c r="F187" s="12" t="s">
        <v>23</v>
      </c>
      <c r="G187" s="12" t="s">
        <v>1250</v>
      </c>
      <c r="H187" s="24" t="s">
        <v>1247</v>
      </c>
      <c r="I187" s="12" t="s">
        <v>1303</v>
      </c>
      <c r="J187" s="24" t="s">
        <v>1282</v>
      </c>
      <c r="K187" s="12" t="s">
        <v>1248</v>
      </c>
      <c r="L187" s="41" t="s">
        <v>177</v>
      </c>
      <c r="M187" s="13" t="s">
        <v>177</v>
      </c>
      <c r="N187" s="276" t="s">
        <v>543</v>
      </c>
      <c r="O187" s="14">
        <v>42304</v>
      </c>
      <c r="P187" s="25" t="s">
        <v>372</v>
      </c>
      <c r="Q187" s="49" t="s">
        <v>352</v>
      </c>
      <c r="R187" s="25" t="s">
        <v>270</v>
      </c>
      <c r="S187" s="25" t="s">
        <v>300</v>
      </c>
      <c r="T187" s="10" t="s">
        <v>345</v>
      </c>
      <c r="U187" s="24" t="s">
        <v>1314</v>
      </c>
      <c r="V187" s="25" t="s">
        <v>336</v>
      </c>
      <c r="W187" s="14">
        <v>42491</v>
      </c>
      <c r="X187" s="40">
        <v>42491</v>
      </c>
      <c r="Y187" s="54">
        <f>IF(AA187="Reprogramado",0,X187-$X$1)</f>
        <v>0</v>
      </c>
      <c r="Z187" s="48">
        <v>0</v>
      </c>
      <c r="AA187" s="91" t="s">
        <v>380</v>
      </c>
      <c r="AB187" s="100" t="s">
        <v>380</v>
      </c>
      <c r="AC187" s="163"/>
      <c r="AD187" s="49" t="s">
        <v>993</v>
      </c>
      <c r="AF187" s="103" t="s">
        <v>571</v>
      </c>
      <c r="AH187" s="53" t="str">
        <f t="shared" si="14"/>
        <v>VIGENTE</v>
      </c>
    </row>
    <row r="188" spans="3:34" ht="45" customHeight="1" x14ac:dyDescent="0.2">
      <c r="C188" s="115">
        <v>182</v>
      </c>
      <c r="D188" s="5" t="s">
        <v>381</v>
      </c>
      <c r="E188" s="44">
        <v>2015</v>
      </c>
      <c r="F188" s="12" t="s">
        <v>23</v>
      </c>
      <c r="G188" s="12" t="s">
        <v>1250</v>
      </c>
      <c r="H188" s="24" t="s">
        <v>1247</v>
      </c>
      <c r="I188" s="12" t="s">
        <v>1303</v>
      </c>
      <c r="J188" s="24" t="s">
        <v>1282</v>
      </c>
      <c r="K188" s="12" t="s">
        <v>1248</v>
      </c>
      <c r="L188" s="41" t="s">
        <v>177</v>
      </c>
      <c r="M188" s="13" t="s">
        <v>177</v>
      </c>
      <c r="N188" s="276" t="s">
        <v>543</v>
      </c>
      <c r="O188" s="14">
        <v>42304</v>
      </c>
      <c r="P188" s="25" t="s">
        <v>372</v>
      </c>
      <c r="Q188" s="49" t="s">
        <v>352</v>
      </c>
      <c r="R188" s="25" t="s">
        <v>270</v>
      </c>
      <c r="S188" s="25" t="s">
        <v>300</v>
      </c>
      <c r="T188" s="10" t="s">
        <v>345</v>
      </c>
      <c r="U188" s="24" t="s">
        <v>1314</v>
      </c>
      <c r="V188" s="25" t="s">
        <v>337</v>
      </c>
      <c r="W188" s="14">
        <v>42614</v>
      </c>
      <c r="X188" s="40">
        <f ca="1">+X1</f>
        <v>42787</v>
      </c>
      <c r="Y188" s="54">
        <f>IF(AA188="Reprogramado",0,X188-$X$1)</f>
        <v>0</v>
      </c>
      <c r="Z188" s="48">
        <v>0</v>
      </c>
      <c r="AA188" s="91" t="s">
        <v>380</v>
      </c>
      <c r="AB188" s="100" t="s">
        <v>380</v>
      </c>
      <c r="AC188" s="173" t="s">
        <v>1061</v>
      </c>
      <c r="AD188" s="49" t="s">
        <v>1058</v>
      </c>
      <c r="AF188" s="103"/>
      <c r="AH188" s="53" t="str">
        <f t="shared" si="14"/>
        <v>VIGENTE</v>
      </c>
    </row>
    <row r="189" spans="3:34" ht="56.25" customHeight="1" x14ac:dyDescent="0.2">
      <c r="C189" s="115">
        <v>183</v>
      </c>
      <c r="D189" s="5" t="s">
        <v>381</v>
      </c>
      <c r="E189" s="44">
        <v>2015</v>
      </c>
      <c r="F189" s="12" t="s">
        <v>23</v>
      </c>
      <c r="G189" s="12" t="s">
        <v>1254</v>
      </c>
      <c r="H189" s="24" t="s">
        <v>1247</v>
      </c>
      <c r="I189" s="12" t="s">
        <v>1305</v>
      </c>
      <c r="J189" s="24" t="s">
        <v>1249</v>
      </c>
      <c r="K189" s="12" t="s">
        <v>1248</v>
      </c>
      <c r="L189" s="41" t="s">
        <v>619</v>
      </c>
      <c r="M189" s="13" t="s">
        <v>619</v>
      </c>
      <c r="N189" s="278" t="s">
        <v>534</v>
      </c>
      <c r="O189" s="99">
        <v>42458</v>
      </c>
      <c r="P189" s="24" t="s">
        <v>460</v>
      </c>
      <c r="Q189" s="49" t="s">
        <v>478</v>
      </c>
      <c r="R189" s="25" t="s">
        <v>461</v>
      </c>
      <c r="S189" s="25" t="s">
        <v>462</v>
      </c>
      <c r="T189" s="15" t="s">
        <v>463</v>
      </c>
      <c r="U189" s="39" t="s">
        <v>1314</v>
      </c>
      <c r="V189" s="25" t="s">
        <v>464</v>
      </c>
      <c r="W189" s="11">
        <v>42719</v>
      </c>
      <c r="X189" s="11">
        <v>42719</v>
      </c>
      <c r="Y189" s="54">
        <f>IF(AA189="Reprogramado",0,X189-$X$1)</f>
        <v>0</v>
      </c>
      <c r="Z189" s="48">
        <v>0</v>
      </c>
      <c r="AA189" s="91" t="s">
        <v>380</v>
      </c>
      <c r="AB189" s="100" t="s">
        <v>380</v>
      </c>
      <c r="AC189" s="171" t="s">
        <v>1078</v>
      </c>
      <c r="AD189" s="49" t="s">
        <v>1074</v>
      </c>
      <c r="AF189" s="103"/>
      <c r="AH189" s="53" t="str">
        <f t="shared" si="14"/>
        <v>VIGENTE</v>
      </c>
    </row>
    <row r="190" spans="3:34" ht="78.75" customHeight="1" x14ac:dyDescent="0.2">
      <c r="C190" s="89">
        <v>184</v>
      </c>
      <c r="D190" s="6" t="s">
        <v>353</v>
      </c>
      <c r="E190" s="44">
        <v>2015</v>
      </c>
      <c r="F190" s="12" t="s">
        <v>23</v>
      </c>
      <c r="G190" s="12" t="s">
        <v>1254</v>
      </c>
      <c r="H190" s="24" t="s">
        <v>1247</v>
      </c>
      <c r="I190" s="12" t="s">
        <v>1305</v>
      </c>
      <c r="J190" s="24" t="s">
        <v>1249</v>
      </c>
      <c r="K190" s="12" t="s">
        <v>1248</v>
      </c>
      <c r="L190" s="41" t="s">
        <v>619</v>
      </c>
      <c r="M190" s="13" t="s">
        <v>619</v>
      </c>
      <c r="N190" s="278" t="s">
        <v>534</v>
      </c>
      <c r="O190" s="99">
        <v>42458</v>
      </c>
      <c r="P190" s="24" t="s">
        <v>460</v>
      </c>
      <c r="Q190" s="49" t="s">
        <v>478</v>
      </c>
      <c r="R190" s="25" t="s">
        <v>465</v>
      </c>
      <c r="S190" s="25" t="s">
        <v>466</v>
      </c>
      <c r="T190" s="27" t="s">
        <v>463</v>
      </c>
      <c r="U190" s="39" t="s">
        <v>1315</v>
      </c>
      <c r="V190" s="25" t="s">
        <v>467</v>
      </c>
      <c r="W190" s="11">
        <v>42582</v>
      </c>
      <c r="X190" s="11">
        <v>42582</v>
      </c>
      <c r="Y190" s="54">
        <f t="shared" si="15"/>
        <v>0</v>
      </c>
      <c r="Z190" s="48">
        <v>1</v>
      </c>
      <c r="AA190" s="91" t="s">
        <v>379</v>
      </c>
      <c r="AB190" s="100" t="s">
        <v>21</v>
      </c>
      <c r="AC190" s="116" t="s">
        <v>897</v>
      </c>
      <c r="AD190" s="49"/>
      <c r="AF190" s="103"/>
      <c r="AH190" s="53" t="str">
        <f t="shared" si="14"/>
        <v>VIGENTE</v>
      </c>
    </row>
    <row r="191" spans="3:34" ht="56.25" customHeight="1" x14ac:dyDescent="0.2">
      <c r="C191" s="89">
        <v>185</v>
      </c>
      <c r="D191" s="6" t="s">
        <v>353</v>
      </c>
      <c r="E191" s="44">
        <v>2015</v>
      </c>
      <c r="F191" s="12" t="s">
        <v>23</v>
      </c>
      <c r="G191" s="12" t="s">
        <v>1254</v>
      </c>
      <c r="H191" s="24" t="s">
        <v>1247</v>
      </c>
      <c r="I191" s="12" t="s">
        <v>1305</v>
      </c>
      <c r="J191" s="24" t="s">
        <v>1249</v>
      </c>
      <c r="K191" s="12" t="s">
        <v>1248</v>
      </c>
      <c r="L191" s="41" t="s">
        <v>619</v>
      </c>
      <c r="M191" s="13" t="s">
        <v>619</v>
      </c>
      <c r="N191" s="278" t="s">
        <v>534</v>
      </c>
      <c r="O191" s="99">
        <v>42457</v>
      </c>
      <c r="P191" s="24" t="s">
        <v>460</v>
      </c>
      <c r="Q191" s="49" t="s">
        <v>478</v>
      </c>
      <c r="R191" s="25" t="s">
        <v>468</v>
      </c>
      <c r="S191" s="25" t="s">
        <v>469</v>
      </c>
      <c r="T191" s="27" t="s">
        <v>463</v>
      </c>
      <c r="U191" s="285" t="s">
        <v>1314</v>
      </c>
      <c r="V191" s="25" t="s">
        <v>470</v>
      </c>
      <c r="W191" s="11">
        <v>42582</v>
      </c>
      <c r="X191" s="11">
        <v>42582</v>
      </c>
      <c r="Y191" s="54">
        <f t="shared" si="15"/>
        <v>0</v>
      </c>
      <c r="Z191" s="48">
        <v>1</v>
      </c>
      <c r="AA191" s="91" t="s">
        <v>379</v>
      </c>
      <c r="AB191" s="100" t="s">
        <v>21</v>
      </c>
      <c r="AC191" s="116" t="s">
        <v>898</v>
      </c>
      <c r="AD191" s="49"/>
      <c r="AF191" s="103"/>
      <c r="AH191" s="53" t="str">
        <f t="shared" si="14"/>
        <v>VIGENTE</v>
      </c>
    </row>
    <row r="192" spans="3:34" ht="56.25" customHeight="1" x14ac:dyDescent="0.2">
      <c r="C192" s="115">
        <v>186</v>
      </c>
      <c r="D192" s="5" t="s">
        <v>381</v>
      </c>
      <c r="E192" s="44">
        <v>2015</v>
      </c>
      <c r="F192" s="12" t="s">
        <v>23</v>
      </c>
      <c r="G192" s="12" t="s">
        <v>1254</v>
      </c>
      <c r="H192" s="24" t="s">
        <v>1247</v>
      </c>
      <c r="I192" s="12" t="s">
        <v>1305</v>
      </c>
      <c r="J192" s="12" t="s">
        <v>1249</v>
      </c>
      <c r="K192" s="12" t="s">
        <v>1248</v>
      </c>
      <c r="L192" s="41" t="s">
        <v>619</v>
      </c>
      <c r="M192" s="13" t="s">
        <v>619</v>
      </c>
      <c r="N192" s="278" t="s">
        <v>534</v>
      </c>
      <c r="O192" s="99">
        <v>42458</v>
      </c>
      <c r="P192" s="24" t="s">
        <v>460</v>
      </c>
      <c r="Q192" s="49" t="s">
        <v>478</v>
      </c>
      <c r="R192" s="25" t="s">
        <v>468</v>
      </c>
      <c r="S192" s="25" t="s">
        <v>469</v>
      </c>
      <c r="T192" s="26" t="s">
        <v>471</v>
      </c>
      <c r="U192" s="285" t="s">
        <v>1315</v>
      </c>
      <c r="V192" s="25" t="s">
        <v>472</v>
      </c>
      <c r="W192" s="9">
        <v>42704</v>
      </c>
      <c r="X192" s="9">
        <v>42704</v>
      </c>
      <c r="Y192" s="54">
        <f>IF(AA192="Reprogramado",0,X192-$X$1)</f>
        <v>0</v>
      </c>
      <c r="Z192" s="48">
        <v>0</v>
      </c>
      <c r="AA192" s="91" t="s">
        <v>380</v>
      </c>
      <c r="AB192" s="100" t="s">
        <v>380</v>
      </c>
      <c r="AC192" s="171" t="s">
        <v>1079</v>
      </c>
      <c r="AD192" s="49" t="s">
        <v>1075</v>
      </c>
      <c r="AF192" s="103"/>
      <c r="AH192" s="53" t="str">
        <f t="shared" si="14"/>
        <v>VIGENTE</v>
      </c>
    </row>
    <row r="193" spans="3:34" ht="56.25" customHeight="1" x14ac:dyDescent="0.2">
      <c r="C193" s="89">
        <v>187</v>
      </c>
      <c r="D193" s="6" t="s">
        <v>353</v>
      </c>
      <c r="E193" s="44">
        <v>2015</v>
      </c>
      <c r="F193" s="12" t="s">
        <v>23</v>
      </c>
      <c r="G193" s="12" t="s">
        <v>1254</v>
      </c>
      <c r="H193" s="24" t="s">
        <v>1247</v>
      </c>
      <c r="I193" s="12" t="s">
        <v>1305</v>
      </c>
      <c r="J193" s="12" t="s">
        <v>1249</v>
      </c>
      <c r="K193" s="12" t="s">
        <v>1248</v>
      </c>
      <c r="L193" s="41" t="s">
        <v>619</v>
      </c>
      <c r="M193" s="13" t="s">
        <v>619</v>
      </c>
      <c r="N193" s="278" t="s">
        <v>534</v>
      </c>
      <c r="O193" s="99">
        <v>42458</v>
      </c>
      <c r="P193" s="24" t="s">
        <v>460</v>
      </c>
      <c r="Q193" s="49" t="s">
        <v>478</v>
      </c>
      <c r="R193" s="25" t="s">
        <v>473</v>
      </c>
      <c r="S193" s="25" t="s">
        <v>474</v>
      </c>
      <c r="T193" s="27" t="s">
        <v>475</v>
      </c>
      <c r="U193" s="285" t="s">
        <v>1315</v>
      </c>
      <c r="V193" s="25" t="s">
        <v>476</v>
      </c>
      <c r="W193" s="9">
        <v>42521</v>
      </c>
      <c r="X193" s="9">
        <v>42521</v>
      </c>
      <c r="Y193" s="54">
        <f t="shared" si="15"/>
        <v>0</v>
      </c>
      <c r="Z193" s="48">
        <v>1</v>
      </c>
      <c r="AA193" s="91" t="s">
        <v>379</v>
      </c>
      <c r="AB193" s="100" t="s">
        <v>21</v>
      </c>
      <c r="AC193" s="116" t="s">
        <v>647</v>
      </c>
      <c r="AD193" s="49"/>
      <c r="AF193" s="103"/>
      <c r="AH193" s="53" t="str">
        <f t="shared" si="14"/>
        <v>VIGENTE</v>
      </c>
    </row>
    <row r="194" spans="3:34" ht="67.5" customHeight="1" x14ac:dyDescent="0.25">
      <c r="C194" s="115">
        <v>188</v>
      </c>
      <c r="D194" s="5" t="s">
        <v>381</v>
      </c>
      <c r="E194" s="101">
        <v>2015</v>
      </c>
      <c r="F194" s="12" t="s">
        <v>23</v>
      </c>
      <c r="G194" s="24" t="s">
        <v>1254</v>
      </c>
      <c r="H194" s="24" t="s">
        <v>1247</v>
      </c>
      <c r="I194" s="269" t="s">
        <v>1306</v>
      </c>
      <c r="J194" s="24" t="s">
        <v>1249</v>
      </c>
      <c r="K194" s="12" t="s">
        <v>1248</v>
      </c>
      <c r="L194" s="41" t="s">
        <v>619</v>
      </c>
      <c r="M194" s="13" t="s">
        <v>619</v>
      </c>
      <c r="N194" s="273" t="s">
        <v>535</v>
      </c>
      <c r="O194" s="8">
        <v>42411</v>
      </c>
      <c r="P194" s="10" t="s">
        <v>479</v>
      </c>
      <c r="Q194" s="49" t="s">
        <v>237</v>
      </c>
      <c r="R194" s="25" t="s">
        <v>480</v>
      </c>
      <c r="S194" s="25" t="s">
        <v>481</v>
      </c>
      <c r="T194" s="26" t="s">
        <v>482</v>
      </c>
      <c r="U194" s="285" t="s">
        <v>1315</v>
      </c>
      <c r="V194" s="25" t="s">
        <v>483</v>
      </c>
      <c r="W194" s="9">
        <v>42490</v>
      </c>
      <c r="X194" s="9">
        <f ca="1">+X1</f>
        <v>42787</v>
      </c>
      <c r="Y194" s="54">
        <f>IF(AA194="Reprogramado",0,X194-$X$1)</f>
        <v>0</v>
      </c>
      <c r="Z194" s="48">
        <v>0</v>
      </c>
      <c r="AA194" s="91" t="s">
        <v>380</v>
      </c>
      <c r="AB194" s="100" t="s">
        <v>380</v>
      </c>
      <c r="AC194"/>
      <c r="AD194" s="49" t="s">
        <v>842</v>
      </c>
      <c r="AF194" s="103"/>
      <c r="AH194" s="53" t="str">
        <f t="shared" si="14"/>
        <v>VIGENTE</v>
      </c>
    </row>
    <row r="195" spans="3:34" ht="45" customHeight="1" x14ac:dyDescent="0.25">
      <c r="C195" s="115">
        <v>189</v>
      </c>
      <c r="D195" s="5" t="s">
        <v>381</v>
      </c>
      <c r="E195" s="101">
        <v>2015</v>
      </c>
      <c r="F195" s="12" t="s">
        <v>23</v>
      </c>
      <c r="G195" s="24" t="s">
        <v>1254</v>
      </c>
      <c r="H195" s="24" t="s">
        <v>1247</v>
      </c>
      <c r="I195" s="269" t="s">
        <v>1306</v>
      </c>
      <c r="J195" s="24" t="s">
        <v>1249</v>
      </c>
      <c r="K195" s="12" t="s">
        <v>1248</v>
      </c>
      <c r="L195" s="41" t="s">
        <v>619</v>
      </c>
      <c r="M195" s="13" t="s">
        <v>619</v>
      </c>
      <c r="N195" s="273" t="s">
        <v>535</v>
      </c>
      <c r="O195" s="8">
        <v>42411</v>
      </c>
      <c r="P195" s="10" t="s">
        <v>479</v>
      </c>
      <c r="Q195" s="49" t="s">
        <v>237</v>
      </c>
      <c r="R195" s="25" t="s">
        <v>484</v>
      </c>
      <c r="S195" s="25" t="s">
        <v>485</v>
      </c>
      <c r="T195" s="26" t="s">
        <v>482</v>
      </c>
      <c r="U195" s="285" t="s">
        <v>1315</v>
      </c>
      <c r="V195" s="25" t="s">
        <v>486</v>
      </c>
      <c r="W195" s="9">
        <v>42460</v>
      </c>
      <c r="X195" s="9">
        <f ca="1">+X1</f>
        <v>42787</v>
      </c>
      <c r="Y195" s="54">
        <f>IF(AA195="Reprogramado",0,X195-$X$1)</f>
        <v>0</v>
      </c>
      <c r="Z195" s="48">
        <v>0</v>
      </c>
      <c r="AA195" s="91" t="s">
        <v>380</v>
      </c>
      <c r="AB195" s="100" t="s">
        <v>380</v>
      </c>
      <c r="AC195"/>
      <c r="AD195" s="49" t="s">
        <v>843</v>
      </c>
      <c r="AF195" s="103"/>
      <c r="AH195" s="53" t="str">
        <f t="shared" si="14"/>
        <v>VIGENTE</v>
      </c>
    </row>
    <row r="196" spans="3:34" ht="78.75" customHeight="1" x14ac:dyDescent="0.2">
      <c r="C196" s="89">
        <v>190</v>
      </c>
      <c r="D196" s="6" t="s">
        <v>353</v>
      </c>
      <c r="E196" s="101">
        <v>2015</v>
      </c>
      <c r="F196" s="12" t="s">
        <v>23</v>
      </c>
      <c r="G196" s="24" t="s">
        <v>1254</v>
      </c>
      <c r="H196" s="24" t="s">
        <v>1247</v>
      </c>
      <c r="I196" s="269" t="s">
        <v>1306</v>
      </c>
      <c r="J196" s="24" t="s">
        <v>1249</v>
      </c>
      <c r="K196" s="12" t="s">
        <v>1248</v>
      </c>
      <c r="L196" s="41" t="s">
        <v>619</v>
      </c>
      <c r="M196" s="13" t="s">
        <v>619</v>
      </c>
      <c r="N196" s="273" t="s">
        <v>535</v>
      </c>
      <c r="O196" s="8">
        <v>42411</v>
      </c>
      <c r="P196" s="10" t="s">
        <v>479</v>
      </c>
      <c r="Q196" s="49" t="s">
        <v>237</v>
      </c>
      <c r="R196" s="25" t="s">
        <v>487</v>
      </c>
      <c r="S196" s="25" t="s">
        <v>488</v>
      </c>
      <c r="T196" s="27" t="s">
        <v>482</v>
      </c>
      <c r="U196" s="285" t="s">
        <v>1314</v>
      </c>
      <c r="V196" s="25" t="s">
        <v>489</v>
      </c>
      <c r="W196" s="9">
        <v>42460</v>
      </c>
      <c r="X196" s="9">
        <v>42551</v>
      </c>
      <c r="Y196" s="54">
        <f t="shared" si="15"/>
        <v>0</v>
      </c>
      <c r="Z196" s="48">
        <v>1</v>
      </c>
      <c r="AA196" s="91" t="s">
        <v>379</v>
      </c>
      <c r="AB196" s="100" t="s">
        <v>21</v>
      </c>
      <c r="AC196" s="171" t="s">
        <v>850</v>
      </c>
      <c r="AD196" s="49"/>
      <c r="AF196" s="103"/>
      <c r="AH196" s="53" t="str">
        <f t="shared" si="14"/>
        <v>VIGENTE</v>
      </c>
    </row>
    <row r="197" spans="3:34" ht="78.75" customHeight="1" x14ac:dyDescent="0.25">
      <c r="C197" s="115">
        <v>191</v>
      </c>
      <c r="D197" s="5" t="s">
        <v>381</v>
      </c>
      <c r="E197" s="101">
        <v>2015</v>
      </c>
      <c r="F197" s="12" t="s">
        <v>23</v>
      </c>
      <c r="G197" s="24" t="s">
        <v>1254</v>
      </c>
      <c r="H197" s="24" t="s">
        <v>1247</v>
      </c>
      <c r="I197" s="269" t="s">
        <v>1306</v>
      </c>
      <c r="J197" s="24" t="s">
        <v>1249</v>
      </c>
      <c r="K197" s="12" t="s">
        <v>1248</v>
      </c>
      <c r="L197" s="41" t="s">
        <v>619</v>
      </c>
      <c r="M197" s="13" t="s">
        <v>619</v>
      </c>
      <c r="N197" s="273" t="s">
        <v>535</v>
      </c>
      <c r="O197" s="8">
        <v>42411</v>
      </c>
      <c r="P197" s="10" t="s">
        <v>479</v>
      </c>
      <c r="Q197" s="49" t="s">
        <v>237</v>
      </c>
      <c r="R197" s="25" t="s">
        <v>490</v>
      </c>
      <c r="S197" s="25" t="s">
        <v>491</v>
      </c>
      <c r="T197" s="26" t="s">
        <v>482</v>
      </c>
      <c r="U197" s="285" t="s">
        <v>1314</v>
      </c>
      <c r="V197" s="25" t="s">
        <v>492</v>
      </c>
      <c r="W197" s="9">
        <v>42551</v>
      </c>
      <c r="X197" s="9">
        <f ca="1">+X1</f>
        <v>42787</v>
      </c>
      <c r="Y197" s="54">
        <f>IF(AA197="Reprogramado",0,X197-$X$1)</f>
        <v>0</v>
      </c>
      <c r="Z197" s="48">
        <v>0</v>
      </c>
      <c r="AA197" s="91" t="s">
        <v>380</v>
      </c>
      <c r="AB197" s="100" t="s">
        <v>380</v>
      </c>
      <c r="AC197"/>
      <c r="AD197" s="49" t="s">
        <v>844</v>
      </c>
      <c r="AF197" s="103"/>
      <c r="AH197" s="53" t="str">
        <f t="shared" si="14"/>
        <v>VIGENTE</v>
      </c>
    </row>
    <row r="198" spans="3:34" ht="45" customHeight="1" x14ac:dyDescent="0.25">
      <c r="C198" s="115">
        <v>192</v>
      </c>
      <c r="D198" s="5" t="s">
        <v>381</v>
      </c>
      <c r="E198" s="101">
        <v>2015</v>
      </c>
      <c r="F198" s="12" t="s">
        <v>23</v>
      </c>
      <c r="G198" s="24" t="s">
        <v>1254</v>
      </c>
      <c r="H198" s="24" t="s">
        <v>1247</v>
      </c>
      <c r="I198" s="269" t="s">
        <v>1306</v>
      </c>
      <c r="J198" s="24" t="s">
        <v>1249</v>
      </c>
      <c r="K198" s="12" t="s">
        <v>1248</v>
      </c>
      <c r="L198" s="41" t="s">
        <v>619</v>
      </c>
      <c r="M198" s="13" t="s">
        <v>619</v>
      </c>
      <c r="N198" s="273" t="s">
        <v>535</v>
      </c>
      <c r="O198" s="8">
        <v>42411</v>
      </c>
      <c r="P198" s="10" t="s">
        <v>479</v>
      </c>
      <c r="Q198" s="49" t="s">
        <v>237</v>
      </c>
      <c r="R198" s="25" t="s">
        <v>493</v>
      </c>
      <c r="S198" s="25" t="s">
        <v>494</v>
      </c>
      <c r="T198" s="26" t="s">
        <v>482</v>
      </c>
      <c r="U198" s="285" t="s">
        <v>1315</v>
      </c>
      <c r="V198" s="25" t="s">
        <v>495</v>
      </c>
      <c r="W198" s="9">
        <v>42490</v>
      </c>
      <c r="X198" s="9">
        <f ca="1">+X1</f>
        <v>42787</v>
      </c>
      <c r="Y198" s="54">
        <f>IF(AA198="Reprogramado",0,X198-$X$1)</f>
        <v>0</v>
      </c>
      <c r="Z198" s="48">
        <v>0</v>
      </c>
      <c r="AA198" s="91" t="s">
        <v>380</v>
      </c>
      <c r="AB198" s="100" t="s">
        <v>380</v>
      </c>
      <c r="AC198"/>
      <c r="AD198" s="49" t="s">
        <v>845</v>
      </c>
      <c r="AF198" s="103"/>
      <c r="AH198" s="53" t="str">
        <f t="shared" si="14"/>
        <v>VIGENTE</v>
      </c>
    </row>
    <row r="199" spans="3:34" ht="90" customHeight="1" x14ac:dyDescent="0.2">
      <c r="C199" s="89">
        <v>193</v>
      </c>
      <c r="D199" s="6" t="s">
        <v>353</v>
      </c>
      <c r="E199" s="101">
        <v>2015</v>
      </c>
      <c r="F199" s="12" t="s">
        <v>23</v>
      </c>
      <c r="G199" s="24" t="s">
        <v>1254</v>
      </c>
      <c r="H199" s="24" t="s">
        <v>1247</v>
      </c>
      <c r="I199" s="269" t="s">
        <v>1306</v>
      </c>
      <c r="J199" s="24" t="s">
        <v>1249</v>
      </c>
      <c r="K199" s="12" t="s">
        <v>1248</v>
      </c>
      <c r="L199" s="41" t="s">
        <v>619</v>
      </c>
      <c r="M199" s="13" t="s">
        <v>619</v>
      </c>
      <c r="N199" s="273" t="s">
        <v>535</v>
      </c>
      <c r="O199" s="8">
        <v>42411</v>
      </c>
      <c r="P199" s="10" t="s">
        <v>479</v>
      </c>
      <c r="Q199" s="49" t="s">
        <v>237</v>
      </c>
      <c r="R199" s="25" t="s">
        <v>496</v>
      </c>
      <c r="S199" s="25" t="s">
        <v>497</v>
      </c>
      <c r="T199" s="27" t="s">
        <v>482</v>
      </c>
      <c r="U199" s="285" t="s">
        <v>1315</v>
      </c>
      <c r="V199" s="25" t="s">
        <v>498</v>
      </c>
      <c r="W199" s="9">
        <v>42460</v>
      </c>
      <c r="X199" s="9">
        <v>42551</v>
      </c>
      <c r="Y199" s="54">
        <f>IF(AA199="Cumplida",0,X199-$X$1)</f>
        <v>0</v>
      </c>
      <c r="Z199" s="48">
        <v>1</v>
      </c>
      <c r="AA199" s="91" t="s">
        <v>379</v>
      </c>
      <c r="AB199" s="100" t="s">
        <v>21</v>
      </c>
      <c r="AC199" s="171" t="s">
        <v>849</v>
      </c>
      <c r="AD199" s="49"/>
      <c r="AF199" s="103"/>
      <c r="AH199" s="53" t="str">
        <f t="shared" si="14"/>
        <v>VIGENTE</v>
      </c>
    </row>
    <row r="200" spans="3:34" ht="56.25" customHeight="1" x14ac:dyDescent="0.25">
      <c r="C200" s="115">
        <v>194</v>
      </c>
      <c r="D200" s="5" t="s">
        <v>381</v>
      </c>
      <c r="E200" s="101">
        <v>2015</v>
      </c>
      <c r="F200" s="12" t="s">
        <v>23</v>
      </c>
      <c r="G200" s="24" t="s">
        <v>1254</v>
      </c>
      <c r="H200" s="24" t="s">
        <v>1247</v>
      </c>
      <c r="I200" s="269" t="s">
        <v>1306</v>
      </c>
      <c r="J200" s="24" t="s">
        <v>1249</v>
      </c>
      <c r="K200" s="12" t="s">
        <v>1248</v>
      </c>
      <c r="L200" s="41" t="s">
        <v>619</v>
      </c>
      <c r="M200" s="13" t="s">
        <v>619</v>
      </c>
      <c r="N200" s="273" t="s">
        <v>535</v>
      </c>
      <c r="O200" s="8">
        <v>42411</v>
      </c>
      <c r="P200" s="10" t="s">
        <v>479</v>
      </c>
      <c r="Q200" s="49" t="s">
        <v>237</v>
      </c>
      <c r="R200" s="25" t="s">
        <v>499</v>
      </c>
      <c r="S200" s="25" t="s">
        <v>500</v>
      </c>
      <c r="T200" s="26" t="s">
        <v>482</v>
      </c>
      <c r="U200" s="285" t="s">
        <v>1315</v>
      </c>
      <c r="V200" s="25" t="s">
        <v>501</v>
      </c>
      <c r="W200" s="9">
        <v>42490</v>
      </c>
      <c r="X200" s="9">
        <f ca="1">+X1</f>
        <v>42787</v>
      </c>
      <c r="Y200" s="54">
        <f>IF(AA200="Reprogramado",0,X200-$X$1)</f>
        <v>0</v>
      </c>
      <c r="Z200" s="48">
        <v>0</v>
      </c>
      <c r="AA200" s="91" t="s">
        <v>380</v>
      </c>
      <c r="AB200" s="100" t="s">
        <v>380</v>
      </c>
      <c r="AC200"/>
      <c r="AD200" s="49" t="s">
        <v>846</v>
      </c>
      <c r="AF200" s="103"/>
      <c r="AH200" s="53" t="str">
        <f t="shared" ref="AH200:AH263" si="16">IF(Y200&lt;=-1,"VENCIDO","VIGENTE")</f>
        <v>VIGENTE</v>
      </c>
    </row>
    <row r="201" spans="3:34" ht="135" customHeight="1" x14ac:dyDescent="0.25">
      <c r="C201" s="115">
        <v>195</v>
      </c>
      <c r="D201" s="5" t="s">
        <v>381</v>
      </c>
      <c r="E201" s="101">
        <v>2015</v>
      </c>
      <c r="F201" s="12" t="s">
        <v>23</v>
      </c>
      <c r="G201" s="24" t="s">
        <v>1254</v>
      </c>
      <c r="H201" s="24" t="s">
        <v>1247</v>
      </c>
      <c r="I201" s="269" t="s">
        <v>1306</v>
      </c>
      <c r="J201" s="24" t="s">
        <v>1249</v>
      </c>
      <c r="K201" s="12" t="s">
        <v>1248</v>
      </c>
      <c r="L201" s="41" t="s">
        <v>619</v>
      </c>
      <c r="M201" s="13" t="s">
        <v>619</v>
      </c>
      <c r="N201" s="273" t="s">
        <v>535</v>
      </c>
      <c r="O201" s="8">
        <v>42411</v>
      </c>
      <c r="P201" s="10" t="s">
        <v>479</v>
      </c>
      <c r="Q201" s="49" t="s">
        <v>237</v>
      </c>
      <c r="R201" s="25" t="s">
        <v>502</v>
      </c>
      <c r="S201" s="25" t="s">
        <v>503</v>
      </c>
      <c r="T201" s="26" t="s">
        <v>482</v>
      </c>
      <c r="U201" s="285" t="s">
        <v>1315</v>
      </c>
      <c r="V201" s="25" t="s">
        <v>504</v>
      </c>
      <c r="W201" s="9">
        <v>42551</v>
      </c>
      <c r="X201" s="9">
        <f ca="1">+X1</f>
        <v>42787</v>
      </c>
      <c r="Y201" s="54">
        <f>IF(AA201="Reprogramado",0,X201-$X$1)</f>
        <v>0</v>
      </c>
      <c r="Z201" s="48">
        <v>0</v>
      </c>
      <c r="AA201" s="91" t="s">
        <v>380</v>
      </c>
      <c r="AB201" s="100" t="s">
        <v>380</v>
      </c>
      <c r="AC201"/>
      <c r="AD201" s="49" t="s">
        <v>847</v>
      </c>
      <c r="AF201" s="103"/>
      <c r="AH201" s="53" t="str">
        <f t="shared" si="16"/>
        <v>VIGENTE</v>
      </c>
    </row>
    <row r="202" spans="3:34" ht="67.5" customHeight="1" x14ac:dyDescent="0.25">
      <c r="C202" s="115">
        <v>196</v>
      </c>
      <c r="D202" s="5" t="s">
        <v>381</v>
      </c>
      <c r="E202" s="101">
        <v>2015</v>
      </c>
      <c r="F202" s="12" t="s">
        <v>23</v>
      </c>
      <c r="G202" s="24" t="s">
        <v>1254</v>
      </c>
      <c r="H202" s="24" t="s">
        <v>1247</v>
      </c>
      <c r="I202" s="269" t="s">
        <v>1306</v>
      </c>
      <c r="J202" s="24" t="s">
        <v>1249</v>
      </c>
      <c r="K202" s="12" t="s">
        <v>1248</v>
      </c>
      <c r="L202" s="41" t="s">
        <v>619</v>
      </c>
      <c r="M202" s="13" t="s">
        <v>619</v>
      </c>
      <c r="N202" s="273" t="s">
        <v>535</v>
      </c>
      <c r="O202" s="8">
        <v>42411</v>
      </c>
      <c r="P202" s="49" t="s">
        <v>479</v>
      </c>
      <c r="Q202" s="97" t="s">
        <v>237</v>
      </c>
      <c r="R202" s="25" t="s">
        <v>505</v>
      </c>
      <c r="S202" s="25" t="s">
        <v>506</v>
      </c>
      <c r="T202" s="98" t="s">
        <v>482</v>
      </c>
      <c r="U202" s="285" t="s">
        <v>1315</v>
      </c>
      <c r="V202" s="25" t="s">
        <v>507</v>
      </c>
      <c r="W202" s="9">
        <v>42490</v>
      </c>
      <c r="X202" s="9">
        <f ca="1">+X1</f>
        <v>42787</v>
      </c>
      <c r="Y202" s="54">
        <f>IF(AA202="Reprogramado",0,X202-$X$1)</f>
        <v>0</v>
      </c>
      <c r="Z202" s="48">
        <v>0</v>
      </c>
      <c r="AA202" s="91" t="s">
        <v>380</v>
      </c>
      <c r="AB202" s="100" t="s">
        <v>380</v>
      </c>
      <c r="AC202"/>
      <c r="AD202" s="49" t="s">
        <v>848</v>
      </c>
      <c r="AF202" s="103"/>
      <c r="AH202" s="53" t="str">
        <f t="shared" si="16"/>
        <v>VIGENTE</v>
      </c>
    </row>
    <row r="203" spans="3:34" ht="203.25" customHeight="1" x14ac:dyDescent="0.2">
      <c r="C203" s="89">
        <v>197</v>
      </c>
      <c r="D203" s="6" t="s">
        <v>353</v>
      </c>
      <c r="E203" s="101">
        <v>2015</v>
      </c>
      <c r="F203" s="12" t="s">
        <v>23</v>
      </c>
      <c r="G203" s="24" t="s">
        <v>1254</v>
      </c>
      <c r="H203" s="24" t="s">
        <v>1247</v>
      </c>
      <c r="I203" s="269"/>
      <c r="J203" s="24" t="s">
        <v>1249</v>
      </c>
      <c r="K203" s="12" t="s">
        <v>1248</v>
      </c>
      <c r="L203" s="41" t="s">
        <v>619</v>
      </c>
      <c r="M203" s="13" t="s">
        <v>734</v>
      </c>
      <c r="N203" s="279" t="s">
        <v>536</v>
      </c>
      <c r="O203" s="8">
        <v>42390</v>
      </c>
      <c r="P203" s="8" t="s">
        <v>508</v>
      </c>
      <c r="Q203" s="10" t="s">
        <v>509</v>
      </c>
      <c r="R203" s="25" t="s">
        <v>510</v>
      </c>
      <c r="S203" s="25" t="s">
        <v>545</v>
      </c>
      <c r="T203" s="15" t="s">
        <v>511</v>
      </c>
      <c r="U203" s="285" t="s">
        <v>1315</v>
      </c>
      <c r="V203" s="25" t="s">
        <v>830</v>
      </c>
      <c r="W203" s="9">
        <v>42430</v>
      </c>
      <c r="X203" s="9">
        <v>42430</v>
      </c>
      <c r="Y203" s="54">
        <f t="shared" ref="Y203:Y212" si="17">IF(AA203="Cumplida",0,X203-$X$1)</f>
        <v>0</v>
      </c>
      <c r="Z203" s="48">
        <v>1</v>
      </c>
      <c r="AA203" s="91" t="s">
        <v>379</v>
      </c>
      <c r="AB203" s="100" t="s">
        <v>21</v>
      </c>
      <c r="AC203" s="171" t="s">
        <v>832</v>
      </c>
      <c r="AD203" s="49"/>
      <c r="AF203" s="103" t="s">
        <v>571</v>
      </c>
      <c r="AH203" s="53" t="str">
        <f t="shared" si="16"/>
        <v>VIGENTE</v>
      </c>
    </row>
    <row r="204" spans="3:34" ht="100.5" customHeight="1" x14ac:dyDescent="0.25">
      <c r="C204" s="115">
        <v>198</v>
      </c>
      <c r="D204" s="5" t="s">
        <v>381</v>
      </c>
      <c r="E204" s="101">
        <v>2015</v>
      </c>
      <c r="F204" s="12" t="s">
        <v>23</v>
      </c>
      <c r="G204" s="24" t="s">
        <v>1254</v>
      </c>
      <c r="H204" s="24" t="s">
        <v>1247</v>
      </c>
      <c r="I204" s="269"/>
      <c r="J204" s="24" t="s">
        <v>1249</v>
      </c>
      <c r="K204" s="12" t="s">
        <v>1248</v>
      </c>
      <c r="L204" s="41" t="s">
        <v>619</v>
      </c>
      <c r="M204" s="13" t="s">
        <v>734</v>
      </c>
      <c r="N204" s="279" t="s">
        <v>536</v>
      </c>
      <c r="O204" s="8">
        <v>42390</v>
      </c>
      <c r="P204" s="8" t="s">
        <v>508</v>
      </c>
      <c r="Q204" s="10" t="s">
        <v>509</v>
      </c>
      <c r="R204" s="25" t="s">
        <v>546</v>
      </c>
      <c r="S204" s="25" t="s">
        <v>512</v>
      </c>
      <c r="T204" s="15" t="s">
        <v>511</v>
      </c>
      <c r="U204" s="285" t="s">
        <v>1314</v>
      </c>
      <c r="V204" s="25" t="s">
        <v>831</v>
      </c>
      <c r="W204" s="9">
        <v>42430</v>
      </c>
      <c r="X204" s="9">
        <f ca="1">+X1</f>
        <v>42787</v>
      </c>
      <c r="Y204" s="54">
        <f>IF(AA204="Reprogramado",0,X204-$X$1)</f>
        <v>0</v>
      </c>
      <c r="Z204" s="48">
        <v>0</v>
      </c>
      <c r="AA204" s="91" t="s">
        <v>380</v>
      </c>
      <c r="AB204" s="100" t="s">
        <v>380</v>
      </c>
      <c r="AC204"/>
      <c r="AD204" s="49" t="s">
        <v>841</v>
      </c>
      <c r="AF204" s="103" t="s">
        <v>571</v>
      </c>
      <c r="AH204" s="53" t="str">
        <f t="shared" si="16"/>
        <v>VIGENTE</v>
      </c>
    </row>
    <row r="205" spans="3:34" ht="123.75" customHeight="1" x14ac:dyDescent="0.2">
      <c r="C205" s="89">
        <v>199</v>
      </c>
      <c r="D205" s="6" t="s">
        <v>353</v>
      </c>
      <c r="E205" s="101">
        <v>2015</v>
      </c>
      <c r="F205" s="12" t="s">
        <v>23</v>
      </c>
      <c r="G205" s="24" t="s">
        <v>1254</v>
      </c>
      <c r="H205" s="24" t="s">
        <v>1247</v>
      </c>
      <c r="I205" s="269"/>
      <c r="J205" s="24" t="s">
        <v>1249</v>
      </c>
      <c r="K205" s="12" t="s">
        <v>1248</v>
      </c>
      <c r="L205" s="41" t="s">
        <v>619</v>
      </c>
      <c r="M205" s="13" t="s">
        <v>734</v>
      </c>
      <c r="N205" s="279" t="s">
        <v>536</v>
      </c>
      <c r="O205" s="8">
        <v>42390</v>
      </c>
      <c r="P205" s="8" t="s">
        <v>508</v>
      </c>
      <c r="Q205" s="10" t="s">
        <v>509</v>
      </c>
      <c r="R205" s="25" t="s">
        <v>513</v>
      </c>
      <c r="S205" s="25" t="s">
        <v>514</v>
      </c>
      <c r="T205" s="15" t="s">
        <v>511</v>
      </c>
      <c r="U205" s="285" t="s">
        <v>1315</v>
      </c>
      <c r="V205" s="25" t="s">
        <v>515</v>
      </c>
      <c r="W205" s="9">
        <v>42430</v>
      </c>
      <c r="X205" s="9">
        <v>42430</v>
      </c>
      <c r="Y205" s="54">
        <f t="shared" si="17"/>
        <v>0</v>
      </c>
      <c r="Z205" s="48">
        <v>1</v>
      </c>
      <c r="AA205" s="91" t="s">
        <v>379</v>
      </c>
      <c r="AB205" s="100" t="s">
        <v>21</v>
      </c>
      <c r="AC205" s="171" t="s">
        <v>833</v>
      </c>
      <c r="AD205" s="49"/>
      <c r="AF205" s="103" t="s">
        <v>571</v>
      </c>
      <c r="AH205" s="53" t="str">
        <f t="shared" si="16"/>
        <v>VIGENTE</v>
      </c>
    </row>
    <row r="206" spans="3:34" ht="101.25" customHeight="1" x14ac:dyDescent="0.2">
      <c r="C206" s="89">
        <v>200</v>
      </c>
      <c r="D206" s="6" t="s">
        <v>353</v>
      </c>
      <c r="E206" s="101">
        <v>2015</v>
      </c>
      <c r="F206" s="12" t="s">
        <v>23</v>
      </c>
      <c r="G206" s="24" t="s">
        <v>1254</v>
      </c>
      <c r="H206" s="24" t="s">
        <v>1247</v>
      </c>
      <c r="I206" s="269"/>
      <c r="J206" s="24" t="s">
        <v>1249</v>
      </c>
      <c r="K206" s="12" t="s">
        <v>1248</v>
      </c>
      <c r="L206" s="41" t="s">
        <v>619</v>
      </c>
      <c r="M206" s="13" t="s">
        <v>734</v>
      </c>
      <c r="N206" s="279" t="s">
        <v>536</v>
      </c>
      <c r="O206" s="8">
        <v>42390</v>
      </c>
      <c r="P206" s="8" t="s">
        <v>508</v>
      </c>
      <c r="Q206" s="10" t="s">
        <v>509</v>
      </c>
      <c r="R206" s="25" t="s">
        <v>516</v>
      </c>
      <c r="S206" s="25" t="s">
        <v>517</v>
      </c>
      <c r="T206" s="15" t="s">
        <v>511</v>
      </c>
      <c r="U206" s="285" t="s">
        <v>1314</v>
      </c>
      <c r="V206" s="25" t="s">
        <v>518</v>
      </c>
      <c r="W206" s="9">
        <v>42369</v>
      </c>
      <c r="X206" s="9">
        <v>42369</v>
      </c>
      <c r="Y206" s="54">
        <f t="shared" si="17"/>
        <v>0</v>
      </c>
      <c r="Z206" s="48">
        <v>1</v>
      </c>
      <c r="AA206" s="91" t="s">
        <v>379</v>
      </c>
      <c r="AB206" s="100" t="s">
        <v>21</v>
      </c>
      <c r="AC206" s="171" t="s">
        <v>834</v>
      </c>
      <c r="AD206" s="49"/>
      <c r="AF206" s="103" t="s">
        <v>571</v>
      </c>
      <c r="AH206" s="53" t="str">
        <f t="shared" si="16"/>
        <v>VIGENTE</v>
      </c>
    </row>
    <row r="207" spans="3:34" ht="67.5" customHeight="1" x14ac:dyDescent="0.2">
      <c r="C207" s="89">
        <v>201</v>
      </c>
      <c r="D207" s="6" t="s">
        <v>353</v>
      </c>
      <c r="E207" s="101">
        <v>2015</v>
      </c>
      <c r="F207" s="12" t="s">
        <v>23</v>
      </c>
      <c r="G207" s="24" t="s">
        <v>1254</v>
      </c>
      <c r="H207" s="24" t="s">
        <v>1247</v>
      </c>
      <c r="I207" s="269"/>
      <c r="J207" s="24" t="s">
        <v>1249</v>
      </c>
      <c r="K207" s="12" t="s">
        <v>1248</v>
      </c>
      <c r="L207" s="41" t="s">
        <v>619</v>
      </c>
      <c r="M207" s="13" t="s">
        <v>734</v>
      </c>
      <c r="N207" s="279" t="s">
        <v>536</v>
      </c>
      <c r="O207" s="8">
        <v>42390</v>
      </c>
      <c r="P207" s="8" t="s">
        <v>508</v>
      </c>
      <c r="Q207" s="10" t="s">
        <v>509</v>
      </c>
      <c r="R207" s="25" t="s">
        <v>519</v>
      </c>
      <c r="S207" s="25" t="s">
        <v>520</v>
      </c>
      <c r="T207" s="15" t="s">
        <v>511</v>
      </c>
      <c r="U207" s="285" t="s">
        <v>1316</v>
      </c>
      <c r="V207" s="25" t="s">
        <v>521</v>
      </c>
      <c r="W207" s="9">
        <v>42430</v>
      </c>
      <c r="X207" s="9">
        <v>42430</v>
      </c>
      <c r="Y207" s="54">
        <f t="shared" si="17"/>
        <v>0</v>
      </c>
      <c r="Z207" s="48">
        <v>1</v>
      </c>
      <c r="AA207" s="91" t="s">
        <v>379</v>
      </c>
      <c r="AB207" s="100" t="s">
        <v>21</v>
      </c>
      <c r="AC207" s="171" t="s">
        <v>835</v>
      </c>
      <c r="AD207" s="49"/>
      <c r="AF207" s="103" t="s">
        <v>571</v>
      </c>
      <c r="AH207" s="53" t="str">
        <f t="shared" si="16"/>
        <v>VIGENTE</v>
      </c>
    </row>
    <row r="208" spans="3:34" ht="78.75" customHeight="1" x14ac:dyDescent="0.2">
      <c r="C208" s="89">
        <v>202</v>
      </c>
      <c r="D208" s="6" t="s">
        <v>353</v>
      </c>
      <c r="E208" s="101">
        <v>2015</v>
      </c>
      <c r="F208" s="12" t="s">
        <v>23</v>
      </c>
      <c r="G208" s="24" t="s">
        <v>1254</v>
      </c>
      <c r="H208" s="24" t="s">
        <v>1247</v>
      </c>
      <c r="I208" s="269"/>
      <c r="J208" s="24" t="s">
        <v>1249</v>
      </c>
      <c r="K208" s="12" t="s">
        <v>1248</v>
      </c>
      <c r="L208" s="41" t="s">
        <v>619</v>
      </c>
      <c r="M208" s="13" t="s">
        <v>734</v>
      </c>
      <c r="N208" s="279" t="s">
        <v>536</v>
      </c>
      <c r="O208" s="8">
        <v>42390</v>
      </c>
      <c r="P208" s="8" t="s">
        <v>508</v>
      </c>
      <c r="Q208" s="10" t="s">
        <v>509</v>
      </c>
      <c r="R208" s="25" t="s">
        <v>522</v>
      </c>
      <c r="S208" s="25" t="s">
        <v>523</v>
      </c>
      <c r="T208" s="15" t="s">
        <v>511</v>
      </c>
      <c r="U208" s="285" t="s">
        <v>1316</v>
      </c>
      <c r="V208" s="25" t="s">
        <v>524</v>
      </c>
      <c r="W208" s="9">
        <v>42430</v>
      </c>
      <c r="X208" s="9">
        <v>42430</v>
      </c>
      <c r="Y208" s="54">
        <f t="shared" si="17"/>
        <v>0</v>
      </c>
      <c r="Z208" s="48">
        <v>1</v>
      </c>
      <c r="AA208" s="91" t="s">
        <v>379</v>
      </c>
      <c r="AB208" s="100" t="s">
        <v>21</v>
      </c>
      <c r="AC208" s="171" t="s">
        <v>836</v>
      </c>
      <c r="AD208" s="49"/>
      <c r="AF208" s="103" t="s">
        <v>571</v>
      </c>
      <c r="AH208" s="53" t="str">
        <f t="shared" si="16"/>
        <v>VIGENTE</v>
      </c>
    </row>
    <row r="209" spans="3:34" ht="90" customHeight="1" x14ac:dyDescent="0.2">
      <c r="C209" s="89">
        <v>203</v>
      </c>
      <c r="D209" s="6" t="s">
        <v>353</v>
      </c>
      <c r="E209" s="101">
        <v>2015</v>
      </c>
      <c r="F209" s="12" t="s">
        <v>23</v>
      </c>
      <c r="G209" s="24" t="s">
        <v>1254</v>
      </c>
      <c r="H209" s="24" t="s">
        <v>1247</v>
      </c>
      <c r="I209" s="269"/>
      <c r="J209" s="24" t="s">
        <v>1249</v>
      </c>
      <c r="K209" s="12" t="s">
        <v>1248</v>
      </c>
      <c r="L209" s="41" t="s">
        <v>619</v>
      </c>
      <c r="M209" s="13" t="s">
        <v>734</v>
      </c>
      <c r="N209" s="279" t="s">
        <v>536</v>
      </c>
      <c r="O209" s="8">
        <v>42390</v>
      </c>
      <c r="P209" s="8" t="s">
        <v>508</v>
      </c>
      <c r="Q209" s="10" t="s">
        <v>509</v>
      </c>
      <c r="R209" s="25" t="s">
        <v>568</v>
      </c>
      <c r="S209" s="25" t="s">
        <v>525</v>
      </c>
      <c r="T209" s="15" t="s">
        <v>511</v>
      </c>
      <c r="U209" s="285" t="s">
        <v>1314</v>
      </c>
      <c r="V209" s="25" t="s">
        <v>526</v>
      </c>
      <c r="W209" s="9">
        <v>42430</v>
      </c>
      <c r="X209" s="9">
        <v>42430</v>
      </c>
      <c r="Y209" s="54">
        <f t="shared" si="17"/>
        <v>0</v>
      </c>
      <c r="Z209" s="48">
        <v>1</v>
      </c>
      <c r="AA209" s="91" t="s">
        <v>379</v>
      </c>
      <c r="AB209" s="100" t="s">
        <v>21</v>
      </c>
      <c r="AC209" s="171" t="s">
        <v>837</v>
      </c>
      <c r="AD209" s="49"/>
      <c r="AF209" s="103" t="s">
        <v>571</v>
      </c>
      <c r="AH209" s="53" t="str">
        <f t="shared" si="16"/>
        <v>VIGENTE</v>
      </c>
    </row>
    <row r="210" spans="3:34" ht="123.75" customHeight="1" x14ac:dyDescent="0.2">
      <c r="C210" s="89">
        <v>204</v>
      </c>
      <c r="D210" s="6" t="s">
        <v>353</v>
      </c>
      <c r="E210" s="101">
        <v>2015</v>
      </c>
      <c r="F210" s="12" t="s">
        <v>23</v>
      </c>
      <c r="G210" s="24" t="s">
        <v>1254</v>
      </c>
      <c r="H210" s="24" t="s">
        <v>1247</v>
      </c>
      <c r="I210" s="269"/>
      <c r="J210" s="24" t="s">
        <v>1249</v>
      </c>
      <c r="K210" s="12" t="s">
        <v>1248</v>
      </c>
      <c r="L210" s="41" t="s">
        <v>619</v>
      </c>
      <c r="M210" s="13" t="s">
        <v>734</v>
      </c>
      <c r="N210" s="279" t="s">
        <v>536</v>
      </c>
      <c r="O210" s="8">
        <v>42390</v>
      </c>
      <c r="P210" s="8" t="s">
        <v>508</v>
      </c>
      <c r="Q210" s="10" t="s">
        <v>509</v>
      </c>
      <c r="R210" s="25" t="s">
        <v>527</v>
      </c>
      <c r="S210" s="25" t="s">
        <v>528</v>
      </c>
      <c r="T210" s="15" t="s">
        <v>511</v>
      </c>
      <c r="U210" s="285" t="s">
        <v>1315</v>
      </c>
      <c r="V210" s="25" t="s">
        <v>529</v>
      </c>
      <c r="W210" s="9">
        <v>42461</v>
      </c>
      <c r="X210" s="9">
        <v>42461</v>
      </c>
      <c r="Y210" s="54">
        <f t="shared" si="17"/>
        <v>0</v>
      </c>
      <c r="Z210" s="48">
        <v>1</v>
      </c>
      <c r="AA210" s="91" t="s">
        <v>379</v>
      </c>
      <c r="AB210" s="100" t="s">
        <v>21</v>
      </c>
      <c r="AC210" s="171" t="s">
        <v>838</v>
      </c>
      <c r="AD210" s="49"/>
      <c r="AF210" s="103" t="s">
        <v>571</v>
      </c>
      <c r="AH210" s="53" t="str">
        <f t="shared" si="16"/>
        <v>VIGENTE</v>
      </c>
    </row>
    <row r="211" spans="3:34" ht="90" customHeight="1" x14ac:dyDescent="0.25">
      <c r="C211" s="115">
        <v>205</v>
      </c>
      <c r="D211" s="5" t="s">
        <v>381</v>
      </c>
      <c r="E211" s="101">
        <v>2015</v>
      </c>
      <c r="F211" s="12" t="s">
        <v>23</v>
      </c>
      <c r="G211" s="24" t="s">
        <v>1254</v>
      </c>
      <c r="H211" s="24" t="s">
        <v>1247</v>
      </c>
      <c r="I211" s="269"/>
      <c r="J211" s="24" t="s">
        <v>1249</v>
      </c>
      <c r="K211" s="12" t="s">
        <v>1248</v>
      </c>
      <c r="L211" s="41" t="s">
        <v>619</v>
      </c>
      <c r="M211" s="13" t="s">
        <v>734</v>
      </c>
      <c r="N211" s="279" t="s">
        <v>536</v>
      </c>
      <c r="O211" s="8">
        <v>42390</v>
      </c>
      <c r="P211" s="8" t="s">
        <v>508</v>
      </c>
      <c r="Q211" s="10" t="s">
        <v>509</v>
      </c>
      <c r="R211" s="25" t="s">
        <v>530</v>
      </c>
      <c r="S211" s="25" t="s">
        <v>531</v>
      </c>
      <c r="T211" s="15" t="s">
        <v>511</v>
      </c>
      <c r="U211" s="286"/>
      <c r="V211" s="25" t="s">
        <v>532</v>
      </c>
      <c r="W211" s="9">
        <v>42430</v>
      </c>
      <c r="X211" s="9">
        <f ca="1">+X1</f>
        <v>42787</v>
      </c>
      <c r="Y211" s="54">
        <f>IF(AA211="Reprogramado",0,X211-$X$1)</f>
        <v>0</v>
      </c>
      <c r="Z211" s="48">
        <v>0</v>
      </c>
      <c r="AA211" s="91" t="s">
        <v>380</v>
      </c>
      <c r="AB211" s="100" t="s">
        <v>380</v>
      </c>
      <c r="AC211"/>
      <c r="AD211" s="49" t="s">
        <v>840</v>
      </c>
      <c r="AF211" s="103" t="s">
        <v>571</v>
      </c>
      <c r="AH211" s="53" t="str">
        <f t="shared" si="16"/>
        <v>VIGENTE</v>
      </c>
    </row>
    <row r="212" spans="3:34" ht="45" x14ac:dyDescent="0.2">
      <c r="C212" s="61">
        <v>206</v>
      </c>
      <c r="D212" s="5" t="s">
        <v>30</v>
      </c>
      <c r="E212" s="44">
        <v>2015</v>
      </c>
      <c r="F212" s="12" t="s">
        <v>23</v>
      </c>
      <c r="G212" s="12" t="s">
        <v>1254</v>
      </c>
      <c r="H212" s="24" t="s">
        <v>1247</v>
      </c>
      <c r="I212" s="12" t="s">
        <v>1305</v>
      </c>
      <c r="J212" s="12" t="s">
        <v>1249</v>
      </c>
      <c r="K212" s="12" t="s">
        <v>1248</v>
      </c>
      <c r="L212" s="41" t="s">
        <v>614</v>
      </c>
      <c r="M212" s="13" t="s">
        <v>829</v>
      </c>
      <c r="N212" s="274" t="s">
        <v>26</v>
      </c>
      <c r="O212" s="32">
        <v>42064</v>
      </c>
      <c r="P212" s="25" t="s">
        <v>39</v>
      </c>
      <c r="Q212" s="49" t="s">
        <v>238</v>
      </c>
      <c r="R212" s="25" t="s">
        <v>139</v>
      </c>
      <c r="S212" s="25" t="s">
        <v>140</v>
      </c>
      <c r="T212" s="33" t="s">
        <v>174</v>
      </c>
      <c r="U212" s="24" t="s">
        <v>1315</v>
      </c>
      <c r="V212" s="25" t="s">
        <v>222</v>
      </c>
      <c r="W212" s="37">
        <v>42368</v>
      </c>
      <c r="X212" s="40">
        <v>42825</v>
      </c>
      <c r="Y212" s="54">
        <f t="shared" ca="1" si="17"/>
        <v>38</v>
      </c>
      <c r="Z212" s="48">
        <v>0.9</v>
      </c>
      <c r="AA212" s="91" t="s">
        <v>378</v>
      </c>
      <c r="AB212" s="100" t="s">
        <v>477</v>
      </c>
      <c r="AC212" s="166" t="s">
        <v>1176</v>
      </c>
      <c r="AD212" s="49" t="s">
        <v>626</v>
      </c>
      <c r="AH212" s="53" t="str">
        <f t="shared" ca="1" si="16"/>
        <v>VIGENTE</v>
      </c>
    </row>
    <row r="213" spans="3:34" ht="78.75" x14ac:dyDescent="0.2">
      <c r="C213" s="89">
        <v>207</v>
      </c>
      <c r="D213" s="6" t="s">
        <v>353</v>
      </c>
      <c r="E213" s="101">
        <v>2015</v>
      </c>
      <c r="F213" s="12" t="s">
        <v>23</v>
      </c>
      <c r="G213" s="24" t="s">
        <v>1254</v>
      </c>
      <c r="H213" s="24" t="s">
        <v>1247</v>
      </c>
      <c r="I213" s="269"/>
      <c r="J213" s="24" t="s">
        <v>1249</v>
      </c>
      <c r="K213" s="12" t="s">
        <v>1248</v>
      </c>
      <c r="L213" s="41" t="s">
        <v>619</v>
      </c>
      <c r="M213" s="13" t="s">
        <v>734</v>
      </c>
      <c r="N213" s="279" t="s">
        <v>536</v>
      </c>
      <c r="O213" s="8">
        <v>42390</v>
      </c>
      <c r="P213" s="8" t="s">
        <v>508</v>
      </c>
      <c r="Q213" s="10" t="s">
        <v>509</v>
      </c>
      <c r="R213" s="25" t="s">
        <v>546</v>
      </c>
      <c r="S213" s="25" t="s">
        <v>512</v>
      </c>
      <c r="T213" s="15" t="s">
        <v>511</v>
      </c>
      <c r="U213" s="285" t="s">
        <v>1315</v>
      </c>
      <c r="V213" s="25" t="s">
        <v>831</v>
      </c>
      <c r="W213" s="9">
        <v>42430</v>
      </c>
      <c r="X213" s="9">
        <v>42613</v>
      </c>
      <c r="Y213" s="54">
        <f t="shared" ref="Y213:Y220" si="18">IF(AA213="Cumplida",0,X213-$X$1)</f>
        <v>0</v>
      </c>
      <c r="Z213" s="48">
        <v>1</v>
      </c>
      <c r="AA213" s="91" t="s">
        <v>379</v>
      </c>
      <c r="AB213" s="100" t="s">
        <v>21</v>
      </c>
      <c r="AC213" s="116" t="s">
        <v>873</v>
      </c>
      <c r="AD213" s="49"/>
      <c r="AH213" s="53" t="str">
        <f t="shared" si="16"/>
        <v>VIGENTE</v>
      </c>
    </row>
    <row r="214" spans="3:34" ht="90" x14ac:dyDescent="0.2">
      <c r="C214" s="89">
        <v>208</v>
      </c>
      <c r="D214" s="6" t="s">
        <v>353</v>
      </c>
      <c r="E214" s="101">
        <v>2015</v>
      </c>
      <c r="F214" s="12" t="s">
        <v>23</v>
      </c>
      <c r="G214" s="24" t="s">
        <v>1254</v>
      </c>
      <c r="H214" s="24" t="s">
        <v>1247</v>
      </c>
      <c r="I214" s="269"/>
      <c r="J214" s="24" t="s">
        <v>1249</v>
      </c>
      <c r="K214" s="12" t="s">
        <v>1248</v>
      </c>
      <c r="L214" s="41" t="s">
        <v>619</v>
      </c>
      <c r="M214" s="13" t="s">
        <v>734</v>
      </c>
      <c r="N214" s="279" t="s">
        <v>536</v>
      </c>
      <c r="O214" s="8">
        <v>42390</v>
      </c>
      <c r="P214" s="8" t="s">
        <v>508</v>
      </c>
      <c r="Q214" s="10" t="s">
        <v>509</v>
      </c>
      <c r="R214" s="25" t="s">
        <v>530</v>
      </c>
      <c r="S214" s="25" t="s">
        <v>531</v>
      </c>
      <c r="T214" s="15" t="s">
        <v>511</v>
      </c>
      <c r="U214" s="285" t="s">
        <v>1315</v>
      </c>
      <c r="V214" s="25" t="s">
        <v>532</v>
      </c>
      <c r="W214" s="9">
        <v>42430</v>
      </c>
      <c r="X214" s="9">
        <v>42613</v>
      </c>
      <c r="Y214" s="54">
        <f t="shared" si="18"/>
        <v>0</v>
      </c>
      <c r="Z214" s="48">
        <v>1</v>
      </c>
      <c r="AA214" s="91" t="s">
        <v>379</v>
      </c>
      <c r="AB214" s="100" t="s">
        <v>21</v>
      </c>
      <c r="AC214" s="116" t="s">
        <v>962</v>
      </c>
      <c r="AD214" s="49" t="s">
        <v>839</v>
      </c>
      <c r="AH214" s="53" t="str">
        <f t="shared" si="16"/>
        <v>VIGENTE</v>
      </c>
    </row>
    <row r="215" spans="3:34" ht="56.25" x14ac:dyDescent="0.2">
      <c r="C215" s="94">
        <v>209</v>
      </c>
      <c r="D215" s="5" t="s">
        <v>381</v>
      </c>
      <c r="E215" s="101">
        <v>2015</v>
      </c>
      <c r="F215" s="12" t="s">
        <v>23</v>
      </c>
      <c r="G215" s="24" t="s">
        <v>1254</v>
      </c>
      <c r="H215" s="24" t="s">
        <v>1247</v>
      </c>
      <c r="I215" s="269" t="s">
        <v>1306</v>
      </c>
      <c r="J215" s="24" t="s">
        <v>1249</v>
      </c>
      <c r="K215" s="12" t="s">
        <v>1248</v>
      </c>
      <c r="L215" s="41" t="s">
        <v>619</v>
      </c>
      <c r="M215" s="13" t="s">
        <v>619</v>
      </c>
      <c r="N215" s="273" t="s">
        <v>535</v>
      </c>
      <c r="O215" s="8">
        <v>42411</v>
      </c>
      <c r="P215" s="10" t="s">
        <v>479</v>
      </c>
      <c r="Q215" s="49" t="s">
        <v>237</v>
      </c>
      <c r="R215" s="25" t="s">
        <v>480</v>
      </c>
      <c r="S215" s="25" t="s">
        <v>481</v>
      </c>
      <c r="T215" s="26" t="s">
        <v>482</v>
      </c>
      <c r="U215" s="285" t="s">
        <v>1315</v>
      </c>
      <c r="V215" s="25" t="s">
        <v>483</v>
      </c>
      <c r="W215" s="9">
        <v>42490</v>
      </c>
      <c r="X215" s="9">
        <v>42613</v>
      </c>
      <c r="Y215" s="54">
        <f>IF(AA215="Reprogramado",0,X215-$X$1)</f>
        <v>0</v>
      </c>
      <c r="Z215" s="48">
        <v>0</v>
      </c>
      <c r="AA215" s="91" t="s">
        <v>380</v>
      </c>
      <c r="AB215" s="100" t="s">
        <v>380</v>
      </c>
      <c r="AC215" s="166"/>
      <c r="AD215" s="49" t="s">
        <v>994</v>
      </c>
      <c r="AH215" s="53" t="str">
        <f t="shared" si="16"/>
        <v>VIGENTE</v>
      </c>
    </row>
    <row r="216" spans="3:34" ht="45" x14ac:dyDescent="0.2">
      <c r="C216" s="94">
        <v>210</v>
      </c>
      <c r="D216" s="5" t="s">
        <v>381</v>
      </c>
      <c r="E216" s="101">
        <v>2015</v>
      </c>
      <c r="F216" s="12" t="s">
        <v>23</v>
      </c>
      <c r="G216" s="24" t="s">
        <v>1254</v>
      </c>
      <c r="H216" s="24" t="s">
        <v>1247</v>
      </c>
      <c r="I216" s="269" t="s">
        <v>1306</v>
      </c>
      <c r="J216" s="24" t="s">
        <v>1249</v>
      </c>
      <c r="K216" s="12" t="s">
        <v>1248</v>
      </c>
      <c r="L216" s="41" t="s">
        <v>619</v>
      </c>
      <c r="M216" s="13" t="s">
        <v>619</v>
      </c>
      <c r="N216" s="273" t="s">
        <v>535</v>
      </c>
      <c r="O216" s="8">
        <v>42411</v>
      </c>
      <c r="P216" s="10" t="s">
        <v>479</v>
      </c>
      <c r="Q216" s="49" t="s">
        <v>237</v>
      </c>
      <c r="R216" s="25" t="s">
        <v>484</v>
      </c>
      <c r="S216" s="25" t="s">
        <v>485</v>
      </c>
      <c r="T216" s="26" t="s">
        <v>482</v>
      </c>
      <c r="U216" s="285" t="s">
        <v>1314</v>
      </c>
      <c r="V216" s="25" t="s">
        <v>486</v>
      </c>
      <c r="W216" s="9">
        <v>42460</v>
      </c>
      <c r="X216" s="9">
        <v>42613</v>
      </c>
      <c r="Y216" s="54">
        <f>IF(AA216="Reprogramado",0,X216-$X$1)</f>
        <v>0</v>
      </c>
      <c r="Z216" s="48">
        <v>0</v>
      </c>
      <c r="AA216" s="91" t="s">
        <v>380</v>
      </c>
      <c r="AB216" s="100" t="s">
        <v>380</v>
      </c>
      <c r="AC216" s="163"/>
      <c r="AD216" s="49" t="s">
        <v>995</v>
      </c>
      <c r="AH216" s="53" t="str">
        <f t="shared" si="16"/>
        <v>VIGENTE</v>
      </c>
    </row>
    <row r="217" spans="3:34" ht="67.5" x14ac:dyDescent="0.2">
      <c r="C217" s="89">
        <v>211</v>
      </c>
      <c r="D217" s="6" t="s">
        <v>353</v>
      </c>
      <c r="E217" s="101">
        <v>2015</v>
      </c>
      <c r="F217" s="12" t="s">
        <v>23</v>
      </c>
      <c r="G217" s="24" t="s">
        <v>1254</v>
      </c>
      <c r="H217" s="24" t="s">
        <v>1247</v>
      </c>
      <c r="I217" s="269" t="s">
        <v>1306</v>
      </c>
      <c r="J217" s="24" t="s">
        <v>1249</v>
      </c>
      <c r="K217" s="12" t="s">
        <v>1248</v>
      </c>
      <c r="L217" s="41" t="s">
        <v>619</v>
      </c>
      <c r="M217" s="13" t="s">
        <v>619</v>
      </c>
      <c r="N217" s="273" t="s">
        <v>535</v>
      </c>
      <c r="O217" s="8">
        <v>42411</v>
      </c>
      <c r="P217" s="10" t="s">
        <v>479</v>
      </c>
      <c r="Q217" s="49" t="s">
        <v>237</v>
      </c>
      <c r="R217" s="25" t="s">
        <v>490</v>
      </c>
      <c r="S217" s="25" t="s">
        <v>491</v>
      </c>
      <c r="T217" s="27" t="s">
        <v>482</v>
      </c>
      <c r="U217" s="285" t="s">
        <v>1314</v>
      </c>
      <c r="V217" s="25" t="s">
        <v>492</v>
      </c>
      <c r="W217" s="9">
        <v>42551</v>
      </c>
      <c r="X217" s="9">
        <v>42613</v>
      </c>
      <c r="Y217" s="54">
        <f t="shared" si="18"/>
        <v>0</v>
      </c>
      <c r="Z217" s="48">
        <v>1</v>
      </c>
      <c r="AA217" s="91" t="s">
        <v>379</v>
      </c>
      <c r="AB217" s="100" t="s">
        <v>21</v>
      </c>
      <c r="AC217" s="116" t="s">
        <v>871</v>
      </c>
      <c r="AD217" s="49"/>
      <c r="AH217" s="53" t="str">
        <f t="shared" si="16"/>
        <v>VIGENTE</v>
      </c>
    </row>
    <row r="218" spans="3:34" ht="45" x14ac:dyDescent="0.2">
      <c r="C218" s="94">
        <v>212</v>
      </c>
      <c r="D218" s="5" t="s">
        <v>381</v>
      </c>
      <c r="E218" s="101">
        <v>2015</v>
      </c>
      <c r="F218" s="12" t="s">
        <v>23</v>
      </c>
      <c r="G218" s="24" t="s">
        <v>1254</v>
      </c>
      <c r="H218" s="24" t="s">
        <v>1247</v>
      </c>
      <c r="I218" s="269" t="s">
        <v>1306</v>
      </c>
      <c r="J218" s="24" t="s">
        <v>1249</v>
      </c>
      <c r="K218" s="12" t="s">
        <v>1248</v>
      </c>
      <c r="L218" s="41" t="s">
        <v>619</v>
      </c>
      <c r="M218" s="13" t="s">
        <v>619</v>
      </c>
      <c r="N218" s="273" t="s">
        <v>535</v>
      </c>
      <c r="O218" s="8">
        <v>42411</v>
      </c>
      <c r="P218" s="10" t="s">
        <v>479</v>
      </c>
      <c r="Q218" s="49" t="s">
        <v>237</v>
      </c>
      <c r="R218" s="25" t="s">
        <v>493</v>
      </c>
      <c r="S218" s="25" t="s">
        <v>494</v>
      </c>
      <c r="T218" s="26" t="s">
        <v>482</v>
      </c>
      <c r="U218" s="285" t="s">
        <v>1315</v>
      </c>
      <c r="V218" s="25" t="s">
        <v>495</v>
      </c>
      <c r="W218" s="9">
        <v>42490</v>
      </c>
      <c r="X218" s="9">
        <v>42613</v>
      </c>
      <c r="Y218" s="54">
        <f>IF(AA218="Reprogramado",0,X218-$X$1)</f>
        <v>0</v>
      </c>
      <c r="Z218" s="48">
        <v>0</v>
      </c>
      <c r="AA218" s="91" t="s">
        <v>380</v>
      </c>
      <c r="AB218" s="100" t="s">
        <v>380</v>
      </c>
      <c r="AC218" s="166"/>
      <c r="AD218" s="49" t="s">
        <v>996</v>
      </c>
      <c r="AH218" s="53" t="str">
        <f t="shared" si="16"/>
        <v>VIGENTE</v>
      </c>
    </row>
    <row r="219" spans="3:34" ht="56.25" x14ac:dyDescent="0.2">
      <c r="C219" s="94">
        <v>213</v>
      </c>
      <c r="D219" s="5" t="s">
        <v>381</v>
      </c>
      <c r="E219" s="101">
        <v>2015</v>
      </c>
      <c r="F219" s="12" t="s">
        <v>23</v>
      </c>
      <c r="G219" s="24" t="s">
        <v>1254</v>
      </c>
      <c r="H219" s="24" t="s">
        <v>1247</v>
      </c>
      <c r="I219" s="269" t="s">
        <v>1306</v>
      </c>
      <c r="J219" s="24" t="s">
        <v>1249</v>
      </c>
      <c r="K219" s="12" t="s">
        <v>1248</v>
      </c>
      <c r="L219" s="41" t="s">
        <v>619</v>
      </c>
      <c r="M219" s="13" t="s">
        <v>619</v>
      </c>
      <c r="N219" s="273" t="s">
        <v>535</v>
      </c>
      <c r="O219" s="8">
        <v>42411</v>
      </c>
      <c r="P219" s="10" t="s">
        <v>479</v>
      </c>
      <c r="Q219" s="49" t="s">
        <v>237</v>
      </c>
      <c r="R219" s="25" t="s">
        <v>499</v>
      </c>
      <c r="S219" s="25" t="s">
        <v>500</v>
      </c>
      <c r="T219" s="26" t="s">
        <v>482</v>
      </c>
      <c r="U219" s="285" t="s">
        <v>1315</v>
      </c>
      <c r="V219" s="25" t="s">
        <v>501</v>
      </c>
      <c r="W219" s="9">
        <v>42490</v>
      </c>
      <c r="X219" s="9">
        <v>42613</v>
      </c>
      <c r="Y219" s="54">
        <f>IF(AA219="Reprogramado",0,X219-$X$1)</f>
        <v>0</v>
      </c>
      <c r="Z219" s="48">
        <v>0</v>
      </c>
      <c r="AA219" s="91" t="s">
        <v>380</v>
      </c>
      <c r="AB219" s="100" t="s">
        <v>380</v>
      </c>
      <c r="AC219" s="163"/>
      <c r="AD219" s="49" t="s">
        <v>997</v>
      </c>
      <c r="AH219" s="53" t="str">
        <f t="shared" si="16"/>
        <v>VIGENTE</v>
      </c>
    </row>
    <row r="220" spans="3:34" ht="135" x14ac:dyDescent="0.2">
      <c r="C220" s="89">
        <v>214</v>
      </c>
      <c r="D220" s="6" t="s">
        <v>353</v>
      </c>
      <c r="E220" s="101">
        <v>2015</v>
      </c>
      <c r="F220" s="12" t="s">
        <v>23</v>
      </c>
      <c r="G220" s="24" t="s">
        <v>1254</v>
      </c>
      <c r="H220" s="24" t="s">
        <v>1247</v>
      </c>
      <c r="I220" s="269" t="s">
        <v>1306</v>
      </c>
      <c r="J220" s="24" t="s">
        <v>1249</v>
      </c>
      <c r="K220" s="12" t="s">
        <v>1248</v>
      </c>
      <c r="L220" s="41" t="s">
        <v>619</v>
      </c>
      <c r="M220" s="13" t="s">
        <v>619</v>
      </c>
      <c r="N220" s="273" t="s">
        <v>535</v>
      </c>
      <c r="O220" s="8">
        <v>42411</v>
      </c>
      <c r="P220" s="10" t="s">
        <v>479</v>
      </c>
      <c r="Q220" s="49" t="s">
        <v>237</v>
      </c>
      <c r="R220" s="97" t="s">
        <v>502</v>
      </c>
      <c r="S220" s="15" t="s">
        <v>503</v>
      </c>
      <c r="T220" s="27" t="s">
        <v>482</v>
      </c>
      <c r="U220" s="285" t="s">
        <v>1315</v>
      </c>
      <c r="V220" s="25" t="s">
        <v>504</v>
      </c>
      <c r="W220" s="9">
        <v>42551</v>
      </c>
      <c r="X220" s="9">
        <v>42613</v>
      </c>
      <c r="Y220" s="54">
        <f t="shared" si="18"/>
        <v>0</v>
      </c>
      <c r="Z220" s="48">
        <v>1</v>
      </c>
      <c r="AA220" s="91" t="s">
        <v>379</v>
      </c>
      <c r="AB220" s="100" t="s">
        <v>21</v>
      </c>
      <c r="AC220" s="116" t="s">
        <v>872</v>
      </c>
      <c r="AD220" s="49"/>
      <c r="AH220" s="53" t="str">
        <f t="shared" si="16"/>
        <v>VIGENTE</v>
      </c>
    </row>
    <row r="221" spans="3:34" ht="67.5" x14ac:dyDescent="0.2">
      <c r="C221" s="94">
        <v>215</v>
      </c>
      <c r="D221" s="5" t="s">
        <v>381</v>
      </c>
      <c r="E221" s="101">
        <v>2015</v>
      </c>
      <c r="F221" s="12" t="s">
        <v>23</v>
      </c>
      <c r="G221" s="24" t="s">
        <v>1254</v>
      </c>
      <c r="H221" s="24" t="s">
        <v>1247</v>
      </c>
      <c r="I221" s="269" t="s">
        <v>1306</v>
      </c>
      <c r="J221" s="24" t="s">
        <v>1249</v>
      </c>
      <c r="K221" s="12" t="s">
        <v>1248</v>
      </c>
      <c r="L221" s="41" t="s">
        <v>619</v>
      </c>
      <c r="M221" s="13" t="s">
        <v>619</v>
      </c>
      <c r="N221" s="273" t="s">
        <v>535</v>
      </c>
      <c r="O221" s="8">
        <v>42411</v>
      </c>
      <c r="P221" s="49" t="s">
        <v>479</v>
      </c>
      <c r="Q221" s="97" t="s">
        <v>237</v>
      </c>
      <c r="R221" s="25" t="s">
        <v>505</v>
      </c>
      <c r="S221" s="25" t="s">
        <v>506</v>
      </c>
      <c r="T221" s="98" t="s">
        <v>482</v>
      </c>
      <c r="U221" s="285" t="s">
        <v>1315</v>
      </c>
      <c r="V221" s="25" t="s">
        <v>507</v>
      </c>
      <c r="W221" s="9">
        <v>42490</v>
      </c>
      <c r="X221" s="9">
        <v>42613</v>
      </c>
      <c r="Y221" s="54">
        <f t="shared" ref="Y221:Y240" si="19">IF(AA221="Reprogramado",0,X221-$X$1)</f>
        <v>0</v>
      </c>
      <c r="Z221" s="48">
        <v>0</v>
      </c>
      <c r="AA221" s="91" t="s">
        <v>380</v>
      </c>
      <c r="AB221" s="100" t="s">
        <v>380</v>
      </c>
      <c r="AC221" s="166"/>
      <c r="AD221" s="49" t="s">
        <v>998</v>
      </c>
      <c r="AH221" s="53" t="str">
        <f t="shared" si="16"/>
        <v>VIGENTE</v>
      </c>
    </row>
    <row r="222" spans="3:34" ht="67.5" x14ac:dyDescent="0.2">
      <c r="C222" s="94">
        <v>216</v>
      </c>
      <c r="D222" s="5" t="s">
        <v>381</v>
      </c>
      <c r="E222" s="44">
        <v>2015</v>
      </c>
      <c r="F222" s="12" t="s">
        <v>23</v>
      </c>
      <c r="G222" s="12" t="s">
        <v>1254</v>
      </c>
      <c r="H222" s="24" t="s">
        <v>1247</v>
      </c>
      <c r="I222" s="12" t="s">
        <v>1305</v>
      </c>
      <c r="J222" s="12" t="s">
        <v>1249</v>
      </c>
      <c r="K222" s="12" t="s">
        <v>1248</v>
      </c>
      <c r="L222" s="41" t="s">
        <v>177</v>
      </c>
      <c r="M222" s="13" t="s">
        <v>177</v>
      </c>
      <c r="N222" s="276" t="s">
        <v>543</v>
      </c>
      <c r="O222" s="14">
        <v>42304</v>
      </c>
      <c r="P222" s="25" t="s">
        <v>372</v>
      </c>
      <c r="Q222" s="49" t="s">
        <v>352</v>
      </c>
      <c r="R222" s="25" t="s">
        <v>269</v>
      </c>
      <c r="S222" s="25" t="s">
        <v>299</v>
      </c>
      <c r="T222" s="10" t="s">
        <v>344</v>
      </c>
      <c r="U222" s="24" t="s">
        <v>1315</v>
      </c>
      <c r="V222" s="25" t="s">
        <v>335</v>
      </c>
      <c r="W222" s="14">
        <v>42370</v>
      </c>
      <c r="X222" s="40">
        <v>42613</v>
      </c>
      <c r="Y222" s="54">
        <f t="shared" si="19"/>
        <v>0</v>
      </c>
      <c r="Z222" s="48">
        <v>0</v>
      </c>
      <c r="AA222" s="91" t="s">
        <v>380</v>
      </c>
      <c r="AB222" s="100" t="s">
        <v>380</v>
      </c>
      <c r="AC222" s="163"/>
      <c r="AD222" s="49" t="s">
        <v>999</v>
      </c>
      <c r="AH222" s="53" t="str">
        <f t="shared" si="16"/>
        <v>VIGENTE</v>
      </c>
    </row>
    <row r="223" spans="3:34" ht="135" x14ac:dyDescent="0.2">
      <c r="C223" s="94">
        <v>217</v>
      </c>
      <c r="D223" s="5" t="s">
        <v>381</v>
      </c>
      <c r="E223" s="44">
        <v>2015</v>
      </c>
      <c r="F223" s="12" t="s">
        <v>23</v>
      </c>
      <c r="G223" s="12" t="s">
        <v>1254</v>
      </c>
      <c r="H223" s="24" t="s">
        <v>1247</v>
      </c>
      <c r="I223" s="12" t="s">
        <v>1305</v>
      </c>
      <c r="J223" s="12" t="s">
        <v>1249</v>
      </c>
      <c r="K223" s="12" t="s">
        <v>1248</v>
      </c>
      <c r="L223" s="41" t="s">
        <v>618</v>
      </c>
      <c r="M223" s="13" t="s">
        <v>827</v>
      </c>
      <c r="N223" s="273" t="s">
        <v>540</v>
      </c>
      <c r="O223" s="28">
        <v>41977</v>
      </c>
      <c r="P223" s="25" t="s">
        <v>36</v>
      </c>
      <c r="Q223" s="49" t="s">
        <v>234</v>
      </c>
      <c r="R223" s="25" t="s">
        <v>92</v>
      </c>
      <c r="S223" s="25" t="s">
        <v>93</v>
      </c>
      <c r="T223" s="26" t="s">
        <v>168</v>
      </c>
      <c r="U223" s="24" t="s">
        <v>1314</v>
      </c>
      <c r="V223" s="25" t="s">
        <v>203</v>
      </c>
      <c r="W223" s="29">
        <v>42063</v>
      </c>
      <c r="X223" s="40">
        <v>42673</v>
      </c>
      <c r="Y223" s="54">
        <f t="shared" si="19"/>
        <v>0</v>
      </c>
      <c r="Z223" s="48">
        <v>0</v>
      </c>
      <c r="AA223" s="91" t="s">
        <v>380</v>
      </c>
      <c r="AB223" s="100" t="s">
        <v>380</v>
      </c>
      <c r="AC223" s="169" t="s">
        <v>1021</v>
      </c>
      <c r="AD223" s="49" t="s">
        <v>1024</v>
      </c>
      <c r="AH223" s="53" t="str">
        <f t="shared" si="16"/>
        <v>VIGENTE</v>
      </c>
    </row>
    <row r="224" spans="3:34" ht="135" x14ac:dyDescent="0.2">
      <c r="C224" s="143">
        <v>218</v>
      </c>
      <c r="D224" s="5" t="s">
        <v>381</v>
      </c>
      <c r="E224" s="44">
        <v>2015</v>
      </c>
      <c r="F224" s="12" t="s">
        <v>23</v>
      </c>
      <c r="G224" s="12" t="s">
        <v>1254</v>
      </c>
      <c r="H224" s="24" t="s">
        <v>1247</v>
      </c>
      <c r="I224" s="12" t="s">
        <v>1305</v>
      </c>
      <c r="J224" s="12" t="s">
        <v>1249</v>
      </c>
      <c r="K224" s="12" t="s">
        <v>1248</v>
      </c>
      <c r="L224" s="41" t="s">
        <v>618</v>
      </c>
      <c r="M224" s="13" t="s">
        <v>827</v>
      </c>
      <c r="N224" s="273" t="s">
        <v>540</v>
      </c>
      <c r="O224" s="28">
        <v>41977</v>
      </c>
      <c r="P224" s="25" t="s">
        <v>36</v>
      </c>
      <c r="Q224" s="49" t="s">
        <v>234</v>
      </c>
      <c r="R224" s="25" t="s">
        <v>94</v>
      </c>
      <c r="S224" s="25" t="s">
        <v>95</v>
      </c>
      <c r="T224" s="26" t="s">
        <v>168</v>
      </c>
      <c r="U224" s="284"/>
      <c r="V224" s="25" t="s">
        <v>203</v>
      </c>
      <c r="W224" s="29">
        <v>42063</v>
      </c>
      <c r="X224" s="40">
        <v>42673</v>
      </c>
      <c r="Y224" s="54">
        <f t="shared" si="19"/>
        <v>0</v>
      </c>
      <c r="Z224" s="48">
        <v>0</v>
      </c>
      <c r="AA224" s="91" t="s">
        <v>380</v>
      </c>
      <c r="AB224" s="100" t="s">
        <v>380</v>
      </c>
      <c r="AC224" s="116" t="s">
        <v>1141</v>
      </c>
      <c r="AD224" s="49" t="s">
        <v>1127</v>
      </c>
      <c r="AH224" s="53" t="str">
        <f t="shared" si="16"/>
        <v>VIGENTE</v>
      </c>
    </row>
    <row r="225" spans="3:34" ht="135" x14ac:dyDescent="0.2">
      <c r="C225" s="143">
        <v>219</v>
      </c>
      <c r="D225" s="5" t="s">
        <v>381</v>
      </c>
      <c r="E225" s="44">
        <v>2015</v>
      </c>
      <c r="F225" s="12" t="s">
        <v>23</v>
      </c>
      <c r="G225" s="12" t="s">
        <v>1254</v>
      </c>
      <c r="H225" s="24" t="s">
        <v>1247</v>
      </c>
      <c r="I225" s="12" t="s">
        <v>1305</v>
      </c>
      <c r="J225" s="12" t="s">
        <v>1249</v>
      </c>
      <c r="K225" s="12" t="s">
        <v>1248</v>
      </c>
      <c r="L225" s="41" t="s">
        <v>618</v>
      </c>
      <c r="M225" s="13" t="s">
        <v>827</v>
      </c>
      <c r="N225" s="273" t="s">
        <v>540</v>
      </c>
      <c r="O225" s="28">
        <v>41977</v>
      </c>
      <c r="P225" s="25" t="s">
        <v>36</v>
      </c>
      <c r="Q225" s="49" t="s">
        <v>234</v>
      </c>
      <c r="R225" s="25" t="s">
        <v>96</v>
      </c>
      <c r="S225" s="25" t="s">
        <v>97</v>
      </c>
      <c r="T225" s="26" t="s">
        <v>168</v>
      </c>
      <c r="U225" s="24" t="s">
        <v>1315</v>
      </c>
      <c r="V225" s="25" t="s">
        <v>203</v>
      </c>
      <c r="W225" s="29">
        <v>42063</v>
      </c>
      <c r="X225" s="40">
        <v>42673</v>
      </c>
      <c r="Y225" s="54">
        <f t="shared" si="19"/>
        <v>0</v>
      </c>
      <c r="Z225" s="48">
        <v>0</v>
      </c>
      <c r="AA225" s="91" t="s">
        <v>380</v>
      </c>
      <c r="AB225" s="100" t="s">
        <v>380</v>
      </c>
      <c r="AC225" s="116" t="s">
        <v>1142</v>
      </c>
      <c r="AD225" s="49" t="s">
        <v>1128</v>
      </c>
      <c r="AH225" s="53" t="str">
        <f t="shared" si="16"/>
        <v>VIGENTE</v>
      </c>
    </row>
    <row r="226" spans="3:34" ht="135" x14ac:dyDescent="0.2">
      <c r="C226" s="143">
        <v>220</v>
      </c>
      <c r="D226" s="5" t="s">
        <v>381</v>
      </c>
      <c r="E226" s="44">
        <v>2015</v>
      </c>
      <c r="F226" s="12" t="s">
        <v>23</v>
      </c>
      <c r="G226" s="12" t="s">
        <v>1254</v>
      </c>
      <c r="H226" s="24" t="s">
        <v>1247</v>
      </c>
      <c r="I226" s="12" t="s">
        <v>1305</v>
      </c>
      <c r="J226" s="12" t="s">
        <v>1249</v>
      </c>
      <c r="K226" s="12" t="s">
        <v>1248</v>
      </c>
      <c r="L226" s="41" t="s">
        <v>618</v>
      </c>
      <c r="M226" s="13" t="s">
        <v>827</v>
      </c>
      <c r="N226" s="273" t="s">
        <v>540</v>
      </c>
      <c r="O226" s="28">
        <v>41977</v>
      </c>
      <c r="P226" s="25" t="s">
        <v>36</v>
      </c>
      <c r="Q226" s="49" t="s">
        <v>234</v>
      </c>
      <c r="R226" s="25" t="s">
        <v>98</v>
      </c>
      <c r="S226" s="25" t="s">
        <v>99</v>
      </c>
      <c r="T226" s="26" t="s">
        <v>168</v>
      </c>
      <c r="U226" s="24" t="s">
        <v>1315</v>
      </c>
      <c r="V226" s="25" t="s">
        <v>203</v>
      </c>
      <c r="W226" s="29">
        <v>42063</v>
      </c>
      <c r="X226" s="40">
        <v>42673</v>
      </c>
      <c r="Y226" s="54">
        <f t="shared" si="19"/>
        <v>0</v>
      </c>
      <c r="Z226" s="48">
        <v>0</v>
      </c>
      <c r="AA226" s="91" t="s">
        <v>380</v>
      </c>
      <c r="AB226" s="100" t="s">
        <v>380</v>
      </c>
      <c r="AC226" s="116" t="s">
        <v>1143</v>
      </c>
      <c r="AD226" s="49" t="s">
        <v>1129</v>
      </c>
      <c r="AF226" s="10"/>
      <c r="AH226" s="53" t="str">
        <f t="shared" si="16"/>
        <v>VIGENTE</v>
      </c>
    </row>
    <row r="227" spans="3:34" ht="135" x14ac:dyDescent="0.2">
      <c r="C227" s="143">
        <v>221</v>
      </c>
      <c r="D227" s="5" t="s">
        <v>381</v>
      </c>
      <c r="E227" s="44">
        <v>2015</v>
      </c>
      <c r="F227" s="12" t="s">
        <v>23</v>
      </c>
      <c r="G227" s="12" t="s">
        <v>1254</v>
      </c>
      <c r="H227" s="24" t="s">
        <v>1247</v>
      </c>
      <c r="I227" s="12" t="s">
        <v>1305</v>
      </c>
      <c r="J227" s="12" t="s">
        <v>1249</v>
      </c>
      <c r="K227" s="12" t="s">
        <v>1248</v>
      </c>
      <c r="L227" s="41" t="s">
        <v>618</v>
      </c>
      <c r="M227" s="13" t="s">
        <v>827</v>
      </c>
      <c r="N227" s="273" t="s">
        <v>540</v>
      </c>
      <c r="O227" s="30">
        <v>41977</v>
      </c>
      <c r="P227" s="25" t="s">
        <v>36</v>
      </c>
      <c r="Q227" s="49" t="s">
        <v>234</v>
      </c>
      <c r="R227" s="25" t="s">
        <v>100</v>
      </c>
      <c r="S227" s="25" t="s">
        <v>101</v>
      </c>
      <c r="T227" s="26" t="s">
        <v>168</v>
      </c>
      <c r="U227" s="24" t="s">
        <v>1314</v>
      </c>
      <c r="V227" s="25" t="s">
        <v>203</v>
      </c>
      <c r="W227" s="29">
        <v>42063</v>
      </c>
      <c r="X227" s="40">
        <v>42673</v>
      </c>
      <c r="Y227" s="54">
        <f t="shared" si="19"/>
        <v>0</v>
      </c>
      <c r="Z227" s="48">
        <v>0</v>
      </c>
      <c r="AA227" s="91" t="s">
        <v>380</v>
      </c>
      <c r="AB227" s="100" t="s">
        <v>380</v>
      </c>
      <c r="AC227" s="116" t="s">
        <v>1144</v>
      </c>
      <c r="AD227" s="49" t="s">
        <v>1130</v>
      </c>
      <c r="AF227" s="10"/>
      <c r="AH227" s="53" t="str">
        <f t="shared" si="16"/>
        <v>VIGENTE</v>
      </c>
    </row>
    <row r="228" spans="3:34" ht="78.75" x14ac:dyDescent="0.2">
      <c r="C228" s="143">
        <v>222</v>
      </c>
      <c r="D228" s="5" t="s">
        <v>381</v>
      </c>
      <c r="E228" s="44">
        <v>2015</v>
      </c>
      <c r="F228" s="12" t="s">
        <v>23</v>
      </c>
      <c r="G228" s="12" t="s">
        <v>1254</v>
      </c>
      <c r="H228" s="24" t="s">
        <v>1247</v>
      </c>
      <c r="I228" s="12" t="s">
        <v>1305</v>
      </c>
      <c r="J228" s="12" t="s">
        <v>1249</v>
      </c>
      <c r="K228" s="12" t="s">
        <v>1248</v>
      </c>
      <c r="L228" s="41" t="s">
        <v>618</v>
      </c>
      <c r="M228" s="13" t="s">
        <v>827</v>
      </c>
      <c r="N228" s="273" t="s">
        <v>540</v>
      </c>
      <c r="O228" s="30">
        <v>41977</v>
      </c>
      <c r="P228" s="25" t="s">
        <v>36</v>
      </c>
      <c r="Q228" s="49" t="s">
        <v>234</v>
      </c>
      <c r="R228" s="25" t="s">
        <v>102</v>
      </c>
      <c r="S228" s="25" t="s">
        <v>103</v>
      </c>
      <c r="T228" s="26" t="s">
        <v>168</v>
      </c>
      <c r="U228" s="284"/>
      <c r="V228" s="25" t="s">
        <v>204</v>
      </c>
      <c r="W228" s="29">
        <v>42063</v>
      </c>
      <c r="X228" s="40">
        <v>42673</v>
      </c>
      <c r="Y228" s="54">
        <f t="shared" si="19"/>
        <v>0</v>
      </c>
      <c r="Z228" s="48">
        <v>0</v>
      </c>
      <c r="AA228" s="91" t="s">
        <v>380</v>
      </c>
      <c r="AB228" s="100" t="s">
        <v>380</v>
      </c>
      <c r="AC228" s="116" t="s">
        <v>1146</v>
      </c>
      <c r="AD228" s="49" t="s">
        <v>1131</v>
      </c>
      <c r="AF228" s="10"/>
      <c r="AH228" s="53" t="str">
        <f t="shared" si="16"/>
        <v>VIGENTE</v>
      </c>
    </row>
    <row r="229" spans="3:34" ht="101.25" x14ac:dyDescent="0.2">
      <c r="C229" s="143">
        <v>223</v>
      </c>
      <c r="D229" s="5" t="s">
        <v>381</v>
      </c>
      <c r="E229" s="44">
        <v>2015</v>
      </c>
      <c r="F229" s="12" t="s">
        <v>23</v>
      </c>
      <c r="G229" s="12" t="s">
        <v>1254</v>
      </c>
      <c r="H229" s="24" t="s">
        <v>1247</v>
      </c>
      <c r="I229" s="12" t="s">
        <v>1305</v>
      </c>
      <c r="J229" s="12" t="s">
        <v>1249</v>
      </c>
      <c r="K229" s="12" t="s">
        <v>1248</v>
      </c>
      <c r="L229" s="41" t="s">
        <v>618</v>
      </c>
      <c r="M229" s="13" t="s">
        <v>827</v>
      </c>
      <c r="N229" s="273" t="s">
        <v>540</v>
      </c>
      <c r="O229" s="30">
        <v>41977</v>
      </c>
      <c r="P229" s="25" t="s">
        <v>36</v>
      </c>
      <c r="Q229" s="49" t="s">
        <v>234</v>
      </c>
      <c r="R229" s="25" t="s">
        <v>106</v>
      </c>
      <c r="S229" s="25" t="s">
        <v>107</v>
      </c>
      <c r="T229" s="26" t="s">
        <v>168</v>
      </c>
      <c r="U229" s="284"/>
      <c r="V229" s="25" t="s">
        <v>206</v>
      </c>
      <c r="W229" s="29">
        <v>42338</v>
      </c>
      <c r="X229" s="40">
        <v>42673</v>
      </c>
      <c r="Y229" s="54">
        <f t="shared" si="19"/>
        <v>0</v>
      </c>
      <c r="Z229" s="48">
        <v>0</v>
      </c>
      <c r="AA229" s="91" t="s">
        <v>380</v>
      </c>
      <c r="AB229" s="100" t="s">
        <v>380</v>
      </c>
      <c r="AC229" s="116" t="s">
        <v>1145</v>
      </c>
      <c r="AD229" s="49" t="s">
        <v>1132</v>
      </c>
      <c r="AF229" s="10"/>
      <c r="AH229" s="53" t="str">
        <f t="shared" si="16"/>
        <v>VIGENTE</v>
      </c>
    </row>
    <row r="230" spans="3:34" ht="101.25" x14ac:dyDescent="0.2">
      <c r="C230" s="143">
        <v>224</v>
      </c>
      <c r="D230" s="5" t="s">
        <v>381</v>
      </c>
      <c r="E230" s="44">
        <v>2015</v>
      </c>
      <c r="F230" s="12" t="s">
        <v>23</v>
      </c>
      <c r="G230" s="12" t="s">
        <v>1254</v>
      </c>
      <c r="H230" s="24" t="s">
        <v>1247</v>
      </c>
      <c r="I230" s="12" t="s">
        <v>1305</v>
      </c>
      <c r="J230" s="12" t="s">
        <v>1249</v>
      </c>
      <c r="K230" s="12" t="s">
        <v>1248</v>
      </c>
      <c r="L230" s="41" t="s">
        <v>618</v>
      </c>
      <c r="M230" s="13" t="s">
        <v>827</v>
      </c>
      <c r="N230" s="273" t="s">
        <v>540</v>
      </c>
      <c r="O230" s="30">
        <v>41977</v>
      </c>
      <c r="P230" s="25" t="s">
        <v>36</v>
      </c>
      <c r="Q230" s="49" t="s">
        <v>234</v>
      </c>
      <c r="R230" s="25" t="s">
        <v>108</v>
      </c>
      <c r="S230" s="25" t="s">
        <v>107</v>
      </c>
      <c r="T230" s="26" t="s">
        <v>168</v>
      </c>
      <c r="U230" s="284"/>
      <c r="V230" s="25" t="s">
        <v>206</v>
      </c>
      <c r="W230" s="29">
        <v>42338</v>
      </c>
      <c r="X230" s="40">
        <v>42673</v>
      </c>
      <c r="Y230" s="54">
        <f t="shared" si="19"/>
        <v>0</v>
      </c>
      <c r="Z230" s="48">
        <v>0</v>
      </c>
      <c r="AA230" s="91" t="s">
        <v>380</v>
      </c>
      <c r="AB230" s="100" t="s">
        <v>380</v>
      </c>
      <c r="AC230" s="116" t="s">
        <v>1147</v>
      </c>
      <c r="AD230" s="49" t="s">
        <v>1133</v>
      </c>
      <c r="AF230" s="10"/>
      <c r="AH230" s="53" t="str">
        <f t="shared" si="16"/>
        <v>VIGENTE</v>
      </c>
    </row>
    <row r="231" spans="3:34" ht="101.25" x14ac:dyDescent="0.2">
      <c r="C231" s="143">
        <v>225</v>
      </c>
      <c r="D231" s="5" t="s">
        <v>381</v>
      </c>
      <c r="E231" s="44">
        <v>2015</v>
      </c>
      <c r="F231" s="12" t="s">
        <v>23</v>
      </c>
      <c r="G231" s="12" t="s">
        <v>1254</v>
      </c>
      <c r="H231" s="24" t="s">
        <v>1247</v>
      </c>
      <c r="I231" s="12" t="s">
        <v>1305</v>
      </c>
      <c r="J231" s="12" t="s">
        <v>1249</v>
      </c>
      <c r="K231" s="12" t="s">
        <v>1248</v>
      </c>
      <c r="L231" s="41" t="s">
        <v>618</v>
      </c>
      <c r="M231" s="13" t="s">
        <v>827</v>
      </c>
      <c r="N231" s="273" t="s">
        <v>540</v>
      </c>
      <c r="O231" s="16">
        <v>41977</v>
      </c>
      <c r="P231" s="25" t="s">
        <v>36</v>
      </c>
      <c r="Q231" s="49" t="s">
        <v>234</v>
      </c>
      <c r="R231" s="25" t="s">
        <v>109</v>
      </c>
      <c r="S231" s="25" t="s">
        <v>107</v>
      </c>
      <c r="T231" s="31" t="s">
        <v>168</v>
      </c>
      <c r="U231" s="284"/>
      <c r="V231" s="25" t="s">
        <v>206</v>
      </c>
      <c r="W231" s="29">
        <v>42338</v>
      </c>
      <c r="X231" s="40">
        <v>42673</v>
      </c>
      <c r="Y231" s="54">
        <f t="shared" si="19"/>
        <v>0</v>
      </c>
      <c r="Z231" s="48">
        <v>0</v>
      </c>
      <c r="AA231" s="91" t="s">
        <v>380</v>
      </c>
      <c r="AB231" s="100" t="s">
        <v>380</v>
      </c>
      <c r="AC231" s="116" t="s">
        <v>1148</v>
      </c>
      <c r="AD231" s="49" t="s">
        <v>1134</v>
      </c>
      <c r="AF231" s="10"/>
      <c r="AH231" s="53" t="str">
        <f t="shared" si="16"/>
        <v>VIGENTE</v>
      </c>
    </row>
    <row r="232" spans="3:34" ht="101.25" x14ac:dyDescent="0.2">
      <c r="C232" s="143">
        <v>226</v>
      </c>
      <c r="D232" s="5" t="s">
        <v>381</v>
      </c>
      <c r="E232" s="44">
        <v>2015</v>
      </c>
      <c r="F232" s="12" t="s">
        <v>23</v>
      </c>
      <c r="G232" s="12" t="s">
        <v>1254</v>
      </c>
      <c r="H232" s="24" t="s">
        <v>1247</v>
      </c>
      <c r="I232" s="12" t="s">
        <v>1305</v>
      </c>
      <c r="J232" s="12" t="s">
        <v>1249</v>
      </c>
      <c r="K232" s="12" t="s">
        <v>1248</v>
      </c>
      <c r="L232" s="41" t="s">
        <v>618</v>
      </c>
      <c r="M232" s="13" t="s">
        <v>827</v>
      </c>
      <c r="N232" s="273" t="s">
        <v>540</v>
      </c>
      <c r="O232" s="16">
        <v>41977</v>
      </c>
      <c r="P232" s="25" t="s">
        <v>36</v>
      </c>
      <c r="Q232" s="49" t="s">
        <v>234</v>
      </c>
      <c r="R232" s="25" t="s">
        <v>110</v>
      </c>
      <c r="S232" s="25" t="s">
        <v>107</v>
      </c>
      <c r="T232" s="31" t="s">
        <v>168</v>
      </c>
      <c r="U232" s="284"/>
      <c r="V232" s="25" t="s">
        <v>207</v>
      </c>
      <c r="W232" s="29">
        <v>42094</v>
      </c>
      <c r="X232" s="40">
        <v>42673</v>
      </c>
      <c r="Y232" s="54">
        <f t="shared" si="19"/>
        <v>0</v>
      </c>
      <c r="Z232" s="48">
        <v>0</v>
      </c>
      <c r="AA232" s="91" t="s">
        <v>380</v>
      </c>
      <c r="AB232" s="100" t="s">
        <v>380</v>
      </c>
      <c r="AC232" s="116" t="s">
        <v>1149</v>
      </c>
      <c r="AD232" s="49" t="s">
        <v>1135</v>
      </c>
      <c r="AF232" s="10"/>
      <c r="AH232" s="53" t="str">
        <f t="shared" si="16"/>
        <v>VIGENTE</v>
      </c>
    </row>
    <row r="233" spans="3:34" ht="101.25" x14ac:dyDescent="0.2">
      <c r="C233" s="143">
        <v>227</v>
      </c>
      <c r="D233" s="5" t="s">
        <v>381</v>
      </c>
      <c r="E233" s="44">
        <v>2015</v>
      </c>
      <c r="F233" s="12" t="s">
        <v>23</v>
      </c>
      <c r="G233" s="12" t="s">
        <v>1254</v>
      </c>
      <c r="H233" s="24" t="s">
        <v>1247</v>
      </c>
      <c r="I233" s="12" t="s">
        <v>1305</v>
      </c>
      <c r="J233" s="12" t="s">
        <v>1249</v>
      </c>
      <c r="K233" s="12" t="s">
        <v>1248</v>
      </c>
      <c r="L233" s="41" t="s">
        <v>618</v>
      </c>
      <c r="M233" s="13" t="s">
        <v>827</v>
      </c>
      <c r="N233" s="273" t="s">
        <v>540</v>
      </c>
      <c r="O233" s="16">
        <v>41977</v>
      </c>
      <c r="P233" s="25" t="s">
        <v>36</v>
      </c>
      <c r="Q233" s="49" t="s">
        <v>234</v>
      </c>
      <c r="R233" s="25" t="s">
        <v>111</v>
      </c>
      <c r="S233" s="25" t="s">
        <v>107</v>
      </c>
      <c r="T233" s="31" t="s">
        <v>168</v>
      </c>
      <c r="U233" s="24" t="s">
        <v>1314</v>
      </c>
      <c r="V233" s="25" t="s">
        <v>208</v>
      </c>
      <c r="W233" s="29">
        <v>42063</v>
      </c>
      <c r="X233" s="40">
        <v>42673</v>
      </c>
      <c r="Y233" s="54">
        <f t="shared" si="19"/>
        <v>0</v>
      </c>
      <c r="Z233" s="48">
        <v>0</v>
      </c>
      <c r="AA233" s="91" t="s">
        <v>380</v>
      </c>
      <c r="AB233" s="100" t="s">
        <v>380</v>
      </c>
      <c r="AC233" s="116" t="s">
        <v>1150</v>
      </c>
      <c r="AD233" s="49" t="s">
        <v>1136</v>
      </c>
      <c r="AF233" s="10"/>
      <c r="AH233" s="53" t="str">
        <f t="shared" si="16"/>
        <v>VIGENTE</v>
      </c>
    </row>
    <row r="234" spans="3:34" ht="78.75" x14ac:dyDescent="0.2">
      <c r="C234" s="143">
        <v>228</v>
      </c>
      <c r="D234" s="5" t="s">
        <v>381</v>
      </c>
      <c r="E234" s="44">
        <v>2015</v>
      </c>
      <c r="F234" s="12" t="s">
        <v>23</v>
      </c>
      <c r="G234" s="12" t="s">
        <v>1254</v>
      </c>
      <c r="H234" s="24" t="s">
        <v>1247</v>
      </c>
      <c r="I234" s="12" t="s">
        <v>1305</v>
      </c>
      <c r="J234" s="12" t="s">
        <v>1249</v>
      </c>
      <c r="K234" s="12" t="s">
        <v>1248</v>
      </c>
      <c r="L234" s="41" t="s">
        <v>618</v>
      </c>
      <c r="M234" s="13" t="s">
        <v>827</v>
      </c>
      <c r="N234" s="273" t="s">
        <v>540</v>
      </c>
      <c r="O234" s="16">
        <v>41977</v>
      </c>
      <c r="P234" s="25" t="s">
        <v>36</v>
      </c>
      <c r="Q234" s="49" t="s">
        <v>234</v>
      </c>
      <c r="R234" s="25" t="s">
        <v>112</v>
      </c>
      <c r="S234" s="25" t="s">
        <v>549</v>
      </c>
      <c r="T234" s="33" t="s">
        <v>168</v>
      </c>
      <c r="U234" s="24" t="s">
        <v>1314</v>
      </c>
      <c r="V234" s="25" t="s">
        <v>209</v>
      </c>
      <c r="W234" s="32">
        <v>42094</v>
      </c>
      <c r="X234" s="40">
        <v>42673</v>
      </c>
      <c r="Y234" s="54">
        <f t="shared" si="19"/>
        <v>0</v>
      </c>
      <c r="Z234" s="48">
        <v>0</v>
      </c>
      <c r="AA234" s="91" t="s">
        <v>380</v>
      </c>
      <c r="AB234" s="100" t="s">
        <v>380</v>
      </c>
      <c r="AC234" s="116" t="s">
        <v>1151</v>
      </c>
      <c r="AD234" s="49" t="s">
        <v>1137</v>
      </c>
      <c r="AF234" s="10"/>
      <c r="AH234" s="53" t="str">
        <f t="shared" si="16"/>
        <v>VIGENTE</v>
      </c>
    </row>
    <row r="235" spans="3:34" ht="78.75" x14ac:dyDescent="0.2">
      <c r="C235" s="143">
        <v>229</v>
      </c>
      <c r="D235" s="5" t="s">
        <v>381</v>
      </c>
      <c r="E235" s="44">
        <v>2015</v>
      </c>
      <c r="F235" s="12" t="s">
        <v>23</v>
      </c>
      <c r="G235" s="12" t="s">
        <v>1254</v>
      </c>
      <c r="H235" s="24" t="s">
        <v>1247</v>
      </c>
      <c r="I235" s="12" t="s">
        <v>1305</v>
      </c>
      <c r="J235" s="12" t="s">
        <v>1249</v>
      </c>
      <c r="K235" s="12" t="s">
        <v>1248</v>
      </c>
      <c r="L235" s="41" t="s">
        <v>618</v>
      </c>
      <c r="M235" s="13" t="s">
        <v>827</v>
      </c>
      <c r="N235" s="273" t="s">
        <v>540</v>
      </c>
      <c r="O235" s="16">
        <v>41977</v>
      </c>
      <c r="P235" s="25" t="s">
        <v>36</v>
      </c>
      <c r="Q235" s="49" t="s">
        <v>234</v>
      </c>
      <c r="R235" s="25" t="s">
        <v>113</v>
      </c>
      <c r="S235" s="25" t="s">
        <v>550</v>
      </c>
      <c r="T235" s="33" t="s">
        <v>168</v>
      </c>
      <c r="U235" s="284"/>
      <c r="V235" s="25" t="s">
        <v>210</v>
      </c>
      <c r="W235" s="32">
        <v>42094</v>
      </c>
      <c r="X235" s="40">
        <v>42673</v>
      </c>
      <c r="Y235" s="54">
        <f t="shared" si="19"/>
        <v>0</v>
      </c>
      <c r="Z235" s="48">
        <v>0</v>
      </c>
      <c r="AA235" s="91" t="s">
        <v>380</v>
      </c>
      <c r="AB235" s="100" t="s">
        <v>380</v>
      </c>
      <c r="AC235" s="116" t="s">
        <v>1152</v>
      </c>
      <c r="AD235" s="49" t="s">
        <v>1138</v>
      </c>
      <c r="AF235" s="10"/>
      <c r="AH235" s="53" t="str">
        <f t="shared" si="16"/>
        <v>VIGENTE</v>
      </c>
    </row>
    <row r="236" spans="3:34" ht="157.5" x14ac:dyDescent="0.2">
      <c r="C236" s="143">
        <v>230</v>
      </c>
      <c r="D236" s="5" t="s">
        <v>381</v>
      </c>
      <c r="E236" s="44">
        <v>2015</v>
      </c>
      <c r="F236" s="12" t="s">
        <v>23</v>
      </c>
      <c r="G236" s="12" t="s">
        <v>1254</v>
      </c>
      <c r="H236" s="24" t="s">
        <v>1247</v>
      </c>
      <c r="I236" s="12" t="s">
        <v>1305</v>
      </c>
      <c r="J236" s="12" t="s">
        <v>1249</v>
      </c>
      <c r="K236" s="12" t="s">
        <v>1248</v>
      </c>
      <c r="L236" s="41" t="s">
        <v>618</v>
      </c>
      <c r="M236" s="13" t="s">
        <v>827</v>
      </c>
      <c r="N236" s="273" t="s">
        <v>540</v>
      </c>
      <c r="O236" s="16">
        <v>41977</v>
      </c>
      <c r="P236" s="25" t="s">
        <v>36</v>
      </c>
      <c r="Q236" s="49" t="s">
        <v>234</v>
      </c>
      <c r="R236" s="25" t="s">
        <v>116</v>
      </c>
      <c r="S236" s="25" t="s">
        <v>117</v>
      </c>
      <c r="T236" s="33" t="s">
        <v>168</v>
      </c>
      <c r="U236" s="24" t="s">
        <v>1316</v>
      </c>
      <c r="V236" s="25" t="s">
        <v>212</v>
      </c>
      <c r="W236" s="35">
        <v>42063</v>
      </c>
      <c r="X236" s="40">
        <v>42673</v>
      </c>
      <c r="Y236" s="54">
        <f t="shared" si="19"/>
        <v>0</v>
      </c>
      <c r="Z236" s="48">
        <v>0</v>
      </c>
      <c r="AA236" s="91" t="s">
        <v>380</v>
      </c>
      <c r="AB236" s="100" t="s">
        <v>380</v>
      </c>
      <c r="AC236" s="116" t="s">
        <v>1153</v>
      </c>
      <c r="AD236" s="49" t="s">
        <v>1139</v>
      </c>
      <c r="AF236" s="10"/>
      <c r="AH236" s="53" t="str">
        <f t="shared" si="16"/>
        <v>VIGENTE</v>
      </c>
    </row>
    <row r="237" spans="3:34" ht="157.5" x14ac:dyDescent="0.2">
      <c r="C237" s="143">
        <v>231</v>
      </c>
      <c r="D237" s="5" t="s">
        <v>381</v>
      </c>
      <c r="E237" s="44">
        <v>2015</v>
      </c>
      <c r="F237" s="12" t="s">
        <v>23</v>
      </c>
      <c r="G237" s="12" t="s">
        <v>1254</v>
      </c>
      <c r="H237" s="24" t="s">
        <v>1247</v>
      </c>
      <c r="I237" s="12" t="s">
        <v>1305</v>
      </c>
      <c r="J237" s="12" t="s">
        <v>1249</v>
      </c>
      <c r="K237" s="12" t="s">
        <v>1248</v>
      </c>
      <c r="L237" s="41" t="s">
        <v>618</v>
      </c>
      <c r="M237" s="13" t="s">
        <v>827</v>
      </c>
      <c r="N237" s="273" t="s">
        <v>540</v>
      </c>
      <c r="O237" s="16">
        <v>41977</v>
      </c>
      <c r="P237" s="25" t="s">
        <v>36</v>
      </c>
      <c r="Q237" s="49" t="s">
        <v>234</v>
      </c>
      <c r="R237" s="25" t="s">
        <v>118</v>
      </c>
      <c r="S237" s="25" t="s">
        <v>117</v>
      </c>
      <c r="T237" s="33" t="s">
        <v>168</v>
      </c>
      <c r="U237" s="24" t="s">
        <v>1315</v>
      </c>
      <c r="V237" s="25" t="s">
        <v>212</v>
      </c>
      <c r="W237" s="35">
        <v>42063</v>
      </c>
      <c r="X237" s="40">
        <v>42673</v>
      </c>
      <c r="Y237" s="54">
        <f t="shared" si="19"/>
        <v>0</v>
      </c>
      <c r="Z237" s="48">
        <v>0</v>
      </c>
      <c r="AA237" s="91" t="s">
        <v>380</v>
      </c>
      <c r="AB237" s="100" t="s">
        <v>380</v>
      </c>
      <c r="AC237" s="116" t="s">
        <v>1154</v>
      </c>
      <c r="AD237" s="49" t="s">
        <v>1140</v>
      </c>
      <c r="AF237" s="10"/>
      <c r="AH237" s="53" t="str">
        <f t="shared" si="16"/>
        <v>VIGENTE</v>
      </c>
    </row>
    <row r="238" spans="3:34" ht="157.5" x14ac:dyDescent="0.2">
      <c r="C238" s="94">
        <v>232</v>
      </c>
      <c r="D238" s="5" t="s">
        <v>381</v>
      </c>
      <c r="E238" s="44">
        <v>2015</v>
      </c>
      <c r="F238" s="12" t="s">
        <v>23</v>
      </c>
      <c r="G238" s="12" t="s">
        <v>1254</v>
      </c>
      <c r="H238" s="24" t="s">
        <v>1247</v>
      </c>
      <c r="I238" s="12" t="s">
        <v>1305</v>
      </c>
      <c r="J238" s="12" t="s">
        <v>1249</v>
      </c>
      <c r="K238" s="12" t="s">
        <v>1248</v>
      </c>
      <c r="L238" s="41" t="s">
        <v>618</v>
      </c>
      <c r="M238" s="13" t="s">
        <v>827</v>
      </c>
      <c r="N238" s="273" t="s">
        <v>540</v>
      </c>
      <c r="O238" s="16">
        <v>41977</v>
      </c>
      <c r="P238" s="25" t="s">
        <v>36</v>
      </c>
      <c r="Q238" s="49" t="s">
        <v>234</v>
      </c>
      <c r="R238" s="25" t="s">
        <v>119</v>
      </c>
      <c r="S238" s="25" t="s">
        <v>117</v>
      </c>
      <c r="T238" s="33" t="s">
        <v>168</v>
      </c>
      <c r="U238" s="24" t="s">
        <v>1315</v>
      </c>
      <c r="V238" s="25" t="s">
        <v>212</v>
      </c>
      <c r="W238" s="35">
        <v>42063</v>
      </c>
      <c r="X238" s="40">
        <v>42673</v>
      </c>
      <c r="Y238" s="54">
        <f t="shared" si="19"/>
        <v>0</v>
      </c>
      <c r="Z238" s="48">
        <v>0</v>
      </c>
      <c r="AA238" s="91" t="s">
        <v>380</v>
      </c>
      <c r="AB238" s="100" t="s">
        <v>380</v>
      </c>
      <c r="AC238" s="171" t="s">
        <v>1023</v>
      </c>
      <c r="AD238" s="49" t="s">
        <v>1025</v>
      </c>
      <c r="AF238" s="10"/>
      <c r="AH238" s="53" t="str">
        <f t="shared" si="16"/>
        <v>VIGENTE</v>
      </c>
    </row>
    <row r="239" spans="3:34" ht="90" x14ac:dyDescent="0.2">
      <c r="C239" s="94">
        <v>233</v>
      </c>
      <c r="D239" s="5" t="s">
        <v>381</v>
      </c>
      <c r="E239" s="44">
        <v>2015</v>
      </c>
      <c r="F239" s="12" t="s">
        <v>23</v>
      </c>
      <c r="G239" s="12" t="s">
        <v>1254</v>
      </c>
      <c r="H239" s="24" t="s">
        <v>1247</v>
      </c>
      <c r="I239" s="12" t="s">
        <v>1305</v>
      </c>
      <c r="J239" s="12" t="s">
        <v>1249</v>
      </c>
      <c r="K239" s="12" t="s">
        <v>1248</v>
      </c>
      <c r="L239" s="41" t="s">
        <v>618</v>
      </c>
      <c r="M239" s="13" t="s">
        <v>736</v>
      </c>
      <c r="N239" s="276" t="s">
        <v>243</v>
      </c>
      <c r="O239" s="14">
        <v>42328</v>
      </c>
      <c r="P239" s="25" t="s">
        <v>373</v>
      </c>
      <c r="Q239" s="49" t="s">
        <v>234</v>
      </c>
      <c r="R239" s="25" t="s">
        <v>555</v>
      </c>
      <c r="S239" s="25" t="s">
        <v>301</v>
      </c>
      <c r="T239" s="25" t="s">
        <v>610</v>
      </c>
      <c r="U239" s="24" t="s">
        <v>1315</v>
      </c>
      <c r="V239" s="25" t="s">
        <v>605</v>
      </c>
      <c r="W239" s="14">
        <v>42400</v>
      </c>
      <c r="X239" s="14">
        <v>42632</v>
      </c>
      <c r="Y239" s="54">
        <f t="shared" si="19"/>
        <v>0</v>
      </c>
      <c r="Z239" s="48">
        <v>0</v>
      </c>
      <c r="AA239" s="91" t="s">
        <v>380</v>
      </c>
      <c r="AB239" s="100" t="s">
        <v>380</v>
      </c>
      <c r="AC239" s="166"/>
      <c r="AD239" s="49" t="s">
        <v>1000</v>
      </c>
      <c r="AH239" s="53" t="str">
        <f t="shared" si="16"/>
        <v>VIGENTE</v>
      </c>
    </row>
    <row r="240" spans="3:34" ht="56.25" x14ac:dyDescent="0.2">
      <c r="C240" s="94">
        <v>234</v>
      </c>
      <c r="D240" s="5" t="s">
        <v>381</v>
      </c>
      <c r="E240" s="44">
        <v>2015</v>
      </c>
      <c r="F240" s="12" t="s">
        <v>23</v>
      </c>
      <c r="G240" s="12" t="s">
        <v>1254</v>
      </c>
      <c r="H240" s="24" t="s">
        <v>1247</v>
      </c>
      <c r="I240" s="12" t="s">
        <v>1305</v>
      </c>
      <c r="J240" s="12" t="s">
        <v>1249</v>
      </c>
      <c r="K240" s="12" t="s">
        <v>1248</v>
      </c>
      <c r="L240" s="41" t="s">
        <v>618</v>
      </c>
      <c r="M240" s="13" t="s">
        <v>736</v>
      </c>
      <c r="N240" s="276" t="s">
        <v>243</v>
      </c>
      <c r="O240" s="14">
        <v>42328</v>
      </c>
      <c r="P240" s="25" t="s">
        <v>373</v>
      </c>
      <c r="Q240" s="49" t="s">
        <v>234</v>
      </c>
      <c r="R240" s="25" t="s">
        <v>557</v>
      </c>
      <c r="S240" s="25" t="s">
        <v>303</v>
      </c>
      <c r="T240" s="25" t="s">
        <v>610</v>
      </c>
      <c r="U240" s="24" t="s">
        <v>1314</v>
      </c>
      <c r="V240" s="25" t="s">
        <v>605</v>
      </c>
      <c r="W240" s="14">
        <v>42400</v>
      </c>
      <c r="X240" s="14">
        <v>42632</v>
      </c>
      <c r="Y240" s="54">
        <f t="shared" si="19"/>
        <v>0</v>
      </c>
      <c r="Z240" s="48">
        <v>0</v>
      </c>
      <c r="AA240" s="91" t="s">
        <v>380</v>
      </c>
      <c r="AB240" s="100" t="s">
        <v>380</v>
      </c>
      <c r="AC240" s="163"/>
      <c r="AD240" s="49" t="s">
        <v>1001</v>
      </c>
      <c r="AH240" s="53" t="str">
        <f t="shared" si="16"/>
        <v>VIGENTE</v>
      </c>
    </row>
    <row r="241" spans="3:34" ht="45" x14ac:dyDescent="0.2">
      <c r="C241" s="89">
        <f>+C240+1</f>
        <v>235</v>
      </c>
      <c r="D241" s="5" t="s">
        <v>353</v>
      </c>
      <c r="E241" s="12">
        <v>2016</v>
      </c>
      <c r="F241" s="12" t="s">
        <v>23</v>
      </c>
      <c r="G241" s="24" t="s">
        <v>1250</v>
      </c>
      <c r="H241" s="24" t="s">
        <v>1251</v>
      </c>
      <c r="I241" s="269"/>
      <c r="J241" s="24" t="s">
        <v>1275</v>
      </c>
      <c r="K241" s="12" t="s">
        <v>1248</v>
      </c>
      <c r="L241" s="41" t="s">
        <v>939</v>
      </c>
      <c r="M241" s="41" t="s">
        <v>1216</v>
      </c>
      <c r="N241" s="276" t="s">
        <v>903</v>
      </c>
      <c r="O241" s="147">
        <v>42551</v>
      </c>
      <c r="P241" s="41" t="s">
        <v>904</v>
      </c>
      <c r="Q241" s="41" t="s">
        <v>234</v>
      </c>
      <c r="R241" s="25" t="s">
        <v>918</v>
      </c>
      <c r="S241" s="25" t="s">
        <v>919</v>
      </c>
      <c r="T241" s="49" t="s">
        <v>920</v>
      </c>
      <c r="U241" s="285" t="s">
        <v>1314</v>
      </c>
      <c r="V241" s="25" t="s">
        <v>921</v>
      </c>
      <c r="W241" s="147">
        <v>42551</v>
      </c>
      <c r="X241" s="14">
        <v>42551</v>
      </c>
      <c r="Y241" s="54">
        <f>IF(AA241="Cumplida",0,X241-$X$1)</f>
        <v>0</v>
      </c>
      <c r="Z241" s="48">
        <v>1</v>
      </c>
      <c r="AA241" s="91" t="s">
        <v>379</v>
      </c>
      <c r="AB241" s="100" t="s">
        <v>21</v>
      </c>
      <c r="AC241" s="116" t="s">
        <v>957</v>
      </c>
      <c r="AD241" s="49"/>
      <c r="AH241" s="53" t="str">
        <f t="shared" si="16"/>
        <v>VIGENTE</v>
      </c>
    </row>
    <row r="242" spans="3:34" ht="45" x14ac:dyDescent="0.2">
      <c r="C242" s="89">
        <f t="shared" ref="C242:C252" si="20">+C241+1</f>
        <v>236</v>
      </c>
      <c r="D242" s="5" t="s">
        <v>353</v>
      </c>
      <c r="E242" s="12">
        <v>2016</v>
      </c>
      <c r="F242" s="12" t="s">
        <v>23</v>
      </c>
      <c r="G242" s="24" t="s">
        <v>1250</v>
      </c>
      <c r="H242" s="24" t="s">
        <v>1251</v>
      </c>
      <c r="I242" s="269" t="s">
        <v>1300</v>
      </c>
      <c r="J242" s="24" t="s">
        <v>1280</v>
      </c>
      <c r="K242" s="12" t="s">
        <v>1248</v>
      </c>
      <c r="L242" s="41" t="s">
        <v>675</v>
      </c>
      <c r="M242" s="41" t="s">
        <v>922</v>
      </c>
      <c r="N242" s="276" t="s">
        <v>905</v>
      </c>
      <c r="O242" s="14">
        <v>42559</v>
      </c>
      <c r="P242" s="41" t="s">
        <v>908</v>
      </c>
      <c r="Q242" s="41" t="s">
        <v>234</v>
      </c>
      <c r="R242" s="25" t="s">
        <v>923</v>
      </c>
      <c r="S242" s="25" t="s">
        <v>924</v>
      </c>
      <c r="T242" s="49" t="s">
        <v>920</v>
      </c>
      <c r="U242" s="285" t="s">
        <v>1314</v>
      </c>
      <c r="V242" s="25" t="s">
        <v>924</v>
      </c>
      <c r="W242" s="147">
        <v>42581</v>
      </c>
      <c r="X242" s="147">
        <v>42581</v>
      </c>
      <c r="Y242" s="54">
        <f t="shared" ref="Y242:Y249" si="21">IF(AA242="Cumplida",0,X242-$X$1)</f>
        <v>0</v>
      </c>
      <c r="Z242" s="48">
        <v>1</v>
      </c>
      <c r="AA242" s="91" t="s">
        <v>379</v>
      </c>
      <c r="AB242" s="100" t="s">
        <v>21</v>
      </c>
      <c r="AC242" s="116" t="s">
        <v>956</v>
      </c>
      <c r="AD242" s="49"/>
      <c r="AH242" s="53" t="str">
        <f t="shared" si="16"/>
        <v>VIGENTE</v>
      </c>
    </row>
    <row r="243" spans="3:34" ht="45" x14ac:dyDescent="0.2">
      <c r="C243" s="89">
        <f t="shared" si="20"/>
        <v>237</v>
      </c>
      <c r="D243" s="5" t="s">
        <v>353</v>
      </c>
      <c r="E243" s="12">
        <v>2016</v>
      </c>
      <c r="F243" s="12" t="s">
        <v>23</v>
      </c>
      <c r="G243" s="24" t="s">
        <v>1250</v>
      </c>
      <c r="H243" s="24" t="s">
        <v>1251</v>
      </c>
      <c r="I243" s="269" t="s">
        <v>1300</v>
      </c>
      <c r="J243" s="24" t="s">
        <v>1280</v>
      </c>
      <c r="K243" s="12" t="s">
        <v>1248</v>
      </c>
      <c r="L243" s="41" t="s">
        <v>675</v>
      </c>
      <c r="M243" s="41" t="s">
        <v>1217</v>
      </c>
      <c r="N243" s="276" t="s">
        <v>906</v>
      </c>
      <c r="O243" s="14">
        <v>42559</v>
      </c>
      <c r="P243" s="41" t="s">
        <v>909</v>
      </c>
      <c r="Q243" s="41" t="s">
        <v>234</v>
      </c>
      <c r="R243" s="25" t="s">
        <v>925</v>
      </c>
      <c r="S243" s="25" t="s">
        <v>926</v>
      </c>
      <c r="T243" s="49" t="s">
        <v>920</v>
      </c>
      <c r="U243" s="285" t="s">
        <v>1314</v>
      </c>
      <c r="V243" s="25" t="s">
        <v>927</v>
      </c>
      <c r="W243" s="147">
        <v>42581</v>
      </c>
      <c r="X243" s="147">
        <v>42581</v>
      </c>
      <c r="Y243" s="54">
        <f t="shared" si="21"/>
        <v>0</v>
      </c>
      <c r="Z243" s="48">
        <v>1</v>
      </c>
      <c r="AA243" s="91" t="s">
        <v>379</v>
      </c>
      <c r="AB243" s="100" t="s">
        <v>21</v>
      </c>
      <c r="AC243" s="116" t="s">
        <v>955</v>
      </c>
      <c r="AD243" s="49"/>
      <c r="AH243" s="53" t="str">
        <f t="shared" si="16"/>
        <v>VIGENTE</v>
      </c>
    </row>
    <row r="244" spans="3:34" ht="45" x14ac:dyDescent="0.2">
      <c r="C244" s="89">
        <f t="shared" si="20"/>
        <v>238</v>
      </c>
      <c r="D244" s="5" t="s">
        <v>353</v>
      </c>
      <c r="E244" s="12">
        <v>2015</v>
      </c>
      <c r="F244" s="12" t="s">
        <v>23</v>
      </c>
      <c r="G244" s="24" t="s">
        <v>1250</v>
      </c>
      <c r="H244" s="24" t="s">
        <v>1251</v>
      </c>
      <c r="I244" s="269"/>
      <c r="J244" s="24" t="s">
        <v>1280</v>
      </c>
      <c r="K244" s="12" t="s">
        <v>1248</v>
      </c>
      <c r="L244" s="41" t="s">
        <v>675</v>
      </c>
      <c r="M244" s="41" t="s">
        <v>928</v>
      </c>
      <c r="N244" s="276" t="s">
        <v>907</v>
      </c>
      <c r="O244" s="14">
        <v>42569</v>
      </c>
      <c r="P244" s="41" t="s">
        <v>910</v>
      </c>
      <c r="Q244" s="41" t="s">
        <v>234</v>
      </c>
      <c r="R244" s="25" t="s">
        <v>929</v>
      </c>
      <c r="S244" s="25" t="s">
        <v>930</v>
      </c>
      <c r="T244" s="49" t="s">
        <v>920</v>
      </c>
      <c r="U244" s="285" t="s">
        <v>1314</v>
      </c>
      <c r="V244" s="25" t="s">
        <v>931</v>
      </c>
      <c r="W244" s="147">
        <v>42613</v>
      </c>
      <c r="X244" s="147">
        <v>42613</v>
      </c>
      <c r="Y244" s="54">
        <f t="shared" si="21"/>
        <v>0</v>
      </c>
      <c r="Z244" s="48">
        <v>1</v>
      </c>
      <c r="AA244" s="91" t="s">
        <v>379</v>
      </c>
      <c r="AB244" s="100" t="s">
        <v>21</v>
      </c>
      <c r="AC244" s="116" t="s">
        <v>958</v>
      </c>
      <c r="AD244" s="49"/>
      <c r="AH244" s="53" t="str">
        <f t="shared" si="16"/>
        <v>VIGENTE</v>
      </c>
    </row>
    <row r="245" spans="3:34" ht="45" x14ac:dyDescent="0.2">
      <c r="C245" s="89">
        <f t="shared" si="20"/>
        <v>239</v>
      </c>
      <c r="D245" s="5" t="s">
        <v>353</v>
      </c>
      <c r="E245" s="12">
        <v>2016</v>
      </c>
      <c r="F245" s="12" t="s">
        <v>23</v>
      </c>
      <c r="G245" s="24" t="s">
        <v>1250</v>
      </c>
      <c r="H245" s="24" t="s">
        <v>1251</v>
      </c>
      <c r="I245" s="276" t="s">
        <v>912</v>
      </c>
      <c r="J245" s="24" t="s">
        <v>1281</v>
      </c>
      <c r="K245" s="12" t="s">
        <v>1248</v>
      </c>
      <c r="L245" s="41" t="s">
        <v>675</v>
      </c>
      <c r="M245" s="41" t="s">
        <v>932</v>
      </c>
      <c r="N245" s="276" t="s">
        <v>912</v>
      </c>
      <c r="O245" s="14">
        <v>42570</v>
      </c>
      <c r="P245" s="41" t="s">
        <v>916</v>
      </c>
      <c r="Q245" s="41" t="s">
        <v>234</v>
      </c>
      <c r="R245" s="25" t="s">
        <v>933</v>
      </c>
      <c r="S245" s="25" t="s">
        <v>934</v>
      </c>
      <c r="T245" s="49" t="s">
        <v>920</v>
      </c>
      <c r="U245" s="285" t="s">
        <v>1314</v>
      </c>
      <c r="V245" s="25" t="s">
        <v>934</v>
      </c>
      <c r="W245" s="147">
        <v>42613</v>
      </c>
      <c r="X245" s="147">
        <v>42613</v>
      </c>
      <c r="Y245" s="54">
        <f t="shared" si="21"/>
        <v>0</v>
      </c>
      <c r="Z245" s="48">
        <v>1</v>
      </c>
      <c r="AA245" s="91" t="s">
        <v>379</v>
      </c>
      <c r="AB245" s="100" t="s">
        <v>21</v>
      </c>
      <c r="AC245" s="116" t="s">
        <v>959</v>
      </c>
      <c r="AD245" s="49"/>
      <c r="AH245" s="53" t="str">
        <f t="shared" si="16"/>
        <v>VIGENTE</v>
      </c>
    </row>
    <row r="246" spans="3:34" ht="66" customHeight="1" x14ac:dyDescent="0.2">
      <c r="C246" s="89">
        <f t="shared" si="20"/>
        <v>240</v>
      </c>
      <c r="D246" s="5" t="s">
        <v>353</v>
      </c>
      <c r="E246" s="12">
        <v>2016</v>
      </c>
      <c r="F246" s="12" t="s">
        <v>23</v>
      </c>
      <c r="G246" s="24" t="s">
        <v>1250</v>
      </c>
      <c r="H246" s="24" t="s">
        <v>1251</v>
      </c>
      <c r="I246" s="269"/>
      <c r="J246" s="24" t="s">
        <v>1281</v>
      </c>
      <c r="K246" s="12" t="s">
        <v>1248</v>
      </c>
      <c r="L246" s="41" t="s">
        <v>675</v>
      </c>
      <c r="M246" s="41" t="s">
        <v>935</v>
      </c>
      <c r="N246" s="276" t="s">
        <v>913</v>
      </c>
      <c r="O246" s="14">
        <v>42571</v>
      </c>
      <c r="P246" s="41" t="s">
        <v>936</v>
      </c>
      <c r="Q246" s="41" t="s">
        <v>234</v>
      </c>
      <c r="R246" s="25" t="s">
        <v>937</v>
      </c>
      <c r="S246" s="25" t="s">
        <v>938</v>
      </c>
      <c r="T246" s="49" t="s">
        <v>920</v>
      </c>
      <c r="U246" s="285" t="s">
        <v>1315</v>
      </c>
      <c r="V246" s="25" t="s">
        <v>938</v>
      </c>
      <c r="W246" s="147">
        <v>42613</v>
      </c>
      <c r="X246" s="147">
        <v>42613</v>
      </c>
      <c r="Y246" s="54">
        <f t="shared" si="21"/>
        <v>0</v>
      </c>
      <c r="Z246" s="48">
        <v>1</v>
      </c>
      <c r="AA246" s="91" t="s">
        <v>379</v>
      </c>
      <c r="AB246" s="100" t="s">
        <v>21</v>
      </c>
      <c r="AC246" s="116" t="s">
        <v>960</v>
      </c>
      <c r="AD246" s="49"/>
      <c r="AH246" s="53" t="str">
        <f t="shared" si="16"/>
        <v>VIGENTE</v>
      </c>
    </row>
    <row r="247" spans="3:34" ht="202.5" x14ac:dyDescent="0.2">
      <c r="C247" s="89">
        <f t="shared" si="20"/>
        <v>241</v>
      </c>
      <c r="D247" s="5" t="s">
        <v>353</v>
      </c>
      <c r="E247" s="12">
        <v>2016</v>
      </c>
      <c r="F247" s="12" t="s">
        <v>23</v>
      </c>
      <c r="G247" s="24" t="s">
        <v>1250</v>
      </c>
      <c r="H247" s="24" t="s">
        <v>1251</v>
      </c>
      <c r="I247" s="19" t="s">
        <v>1309</v>
      </c>
      <c r="J247" s="24" t="s">
        <v>1274</v>
      </c>
      <c r="K247" s="12" t="s">
        <v>1248</v>
      </c>
      <c r="L247" s="12" t="s">
        <v>620</v>
      </c>
      <c r="M247" s="41" t="s">
        <v>940</v>
      </c>
      <c r="N247" s="276" t="s">
        <v>911</v>
      </c>
      <c r="O247" s="14">
        <v>42704</v>
      </c>
      <c r="P247" s="41" t="s">
        <v>915</v>
      </c>
      <c r="Q247" s="41" t="s">
        <v>941</v>
      </c>
      <c r="R247" s="184" t="s">
        <v>942</v>
      </c>
      <c r="S247" s="25" t="s">
        <v>943</v>
      </c>
      <c r="T247" s="114" t="s">
        <v>620</v>
      </c>
      <c r="U247" s="285" t="s">
        <v>1315</v>
      </c>
      <c r="V247" s="25" t="s">
        <v>976</v>
      </c>
      <c r="W247" s="14">
        <v>42704</v>
      </c>
      <c r="X247" s="14">
        <v>42853</v>
      </c>
      <c r="Y247" s="54">
        <f ca="1">IF(AA247="Cumplida",0,X247-$X$1)</f>
        <v>66</v>
      </c>
      <c r="Z247" s="48">
        <v>0</v>
      </c>
      <c r="AA247" s="91" t="s">
        <v>354</v>
      </c>
      <c r="AB247" s="100" t="s">
        <v>477</v>
      </c>
      <c r="AC247" s="171" t="s">
        <v>977</v>
      </c>
      <c r="AD247" s="49"/>
      <c r="AH247" s="53" t="str">
        <f t="shared" ca="1" si="16"/>
        <v>VIGENTE</v>
      </c>
    </row>
    <row r="248" spans="3:34" ht="45" x14ac:dyDescent="0.2">
      <c r="C248" s="89">
        <f t="shared" si="20"/>
        <v>242</v>
      </c>
      <c r="D248" s="5" t="s">
        <v>353</v>
      </c>
      <c r="E248" s="12">
        <v>2016</v>
      </c>
      <c r="F248" s="12" t="s">
        <v>23</v>
      </c>
      <c r="G248" s="24" t="s">
        <v>1254</v>
      </c>
      <c r="H248" s="24" t="s">
        <v>1247</v>
      </c>
      <c r="I248" s="7" t="s">
        <v>1310</v>
      </c>
      <c r="J248" s="24" t="s">
        <v>1287</v>
      </c>
      <c r="K248" s="12" t="s">
        <v>1248</v>
      </c>
      <c r="L248" s="49" t="s">
        <v>944</v>
      </c>
      <c r="M248" s="12" t="s">
        <v>945</v>
      </c>
      <c r="N248" s="276" t="s">
        <v>914</v>
      </c>
      <c r="O248" s="14">
        <v>42591</v>
      </c>
      <c r="P248" s="41" t="s">
        <v>917</v>
      </c>
      <c r="Q248" s="41" t="s">
        <v>234</v>
      </c>
      <c r="R248" s="25" t="s">
        <v>946</v>
      </c>
      <c r="S248" s="25" t="s">
        <v>947</v>
      </c>
      <c r="T248" s="24" t="s">
        <v>948</v>
      </c>
      <c r="U248" s="285" t="s">
        <v>1316</v>
      </c>
      <c r="V248" s="25" t="s">
        <v>970</v>
      </c>
      <c r="W248" s="14">
        <v>42825</v>
      </c>
      <c r="X248" s="14">
        <v>42825</v>
      </c>
      <c r="Y248" s="54">
        <f t="shared" ca="1" si="21"/>
        <v>38</v>
      </c>
      <c r="Z248" s="48">
        <v>0</v>
      </c>
      <c r="AA248" s="91" t="s">
        <v>354</v>
      </c>
      <c r="AB248" s="100" t="s">
        <v>477</v>
      </c>
      <c r="AC248" s="146"/>
      <c r="AD248" s="49"/>
      <c r="AH248" s="53" t="str">
        <f t="shared" ca="1" si="16"/>
        <v>VIGENTE</v>
      </c>
    </row>
    <row r="249" spans="3:34" ht="56.25" x14ac:dyDescent="0.2">
      <c r="C249" s="89">
        <f t="shared" si="20"/>
        <v>243</v>
      </c>
      <c r="D249" s="5" t="s">
        <v>353</v>
      </c>
      <c r="E249" s="12">
        <v>2016</v>
      </c>
      <c r="F249" s="12" t="s">
        <v>23</v>
      </c>
      <c r="G249" s="24" t="s">
        <v>1254</v>
      </c>
      <c r="H249" s="24" t="s">
        <v>1247</v>
      </c>
      <c r="I249" s="7" t="s">
        <v>1310</v>
      </c>
      <c r="J249" s="24" t="s">
        <v>1287</v>
      </c>
      <c r="K249" s="12" t="s">
        <v>1248</v>
      </c>
      <c r="L249" s="49" t="s">
        <v>944</v>
      </c>
      <c r="M249" s="12" t="s">
        <v>945</v>
      </c>
      <c r="N249" s="276" t="s">
        <v>914</v>
      </c>
      <c r="O249" s="14">
        <v>42591</v>
      </c>
      <c r="P249" s="41" t="s">
        <v>917</v>
      </c>
      <c r="Q249" s="41" t="s">
        <v>234</v>
      </c>
      <c r="R249" s="25" t="s">
        <v>949</v>
      </c>
      <c r="S249" s="25" t="s">
        <v>950</v>
      </c>
      <c r="T249" s="49" t="s">
        <v>948</v>
      </c>
      <c r="U249" s="285" t="s">
        <v>1314</v>
      </c>
      <c r="V249" s="25" t="s">
        <v>971</v>
      </c>
      <c r="W249" s="14">
        <v>42597</v>
      </c>
      <c r="X249" s="14">
        <v>42597</v>
      </c>
      <c r="Y249" s="54">
        <f t="shared" si="21"/>
        <v>0</v>
      </c>
      <c r="Z249" s="48">
        <v>1</v>
      </c>
      <c r="AA249" s="91" t="s">
        <v>379</v>
      </c>
      <c r="AB249" s="100" t="s">
        <v>21</v>
      </c>
      <c r="AC249" s="171" t="s">
        <v>973</v>
      </c>
      <c r="AD249" s="49"/>
      <c r="AH249" s="53" t="str">
        <f t="shared" si="16"/>
        <v>VIGENTE</v>
      </c>
    </row>
    <row r="250" spans="3:34" ht="101.25" x14ac:dyDescent="0.2">
      <c r="C250" s="115">
        <f t="shared" si="20"/>
        <v>244</v>
      </c>
      <c r="D250" s="5" t="s">
        <v>381</v>
      </c>
      <c r="E250" s="12">
        <v>2016</v>
      </c>
      <c r="F250" s="12" t="s">
        <v>23</v>
      </c>
      <c r="G250" s="24" t="s">
        <v>1254</v>
      </c>
      <c r="H250" s="24" t="s">
        <v>1247</v>
      </c>
      <c r="I250" s="7" t="s">
        <v>1310</v>
      </c>
      <c r="J250" s="24" t="s">
        <v>1287</v>
      </c>
      <c r="K250" s="12" t="s">
        <v>1248</v>
      </c>
      <c r="L250" s="49" t="s">
        <v>177</v>
      </c>
      <c r="M250" s="24" t="s">
        <v>945</v>
      </c>
      <c r="N250" s="276" t="s">
        <v>914</v>
      </c>
      <c r="O250" s="14">
        <v>42591</v>
      </c>
      <c r="P250" s="41" t="s">
        <v>917</v>
      </c>
      <c r="Q250" s="41" t="s">
        <v>234</v>
      </c>
      <c r="R250" s="25" t="s">
        <v>951</v>
      </c>
      <c r="S250" s="25" t="s">
        <v>952</v>
      </c>
      <c r="T250" s="24" t="s">
        <v>953</v>
      </c>
      <c r="U250" s="285" t="s">
        <v>1314</v>
      </c>
      <c r="V250" s="25" t="s">
        <v>972</v>
      </c>
      <c r="W250" s="147">
        <v>42674</v>
      </c>
      <c r="X250" s="147">
        <v>42674</v>
      </c>
      <c r="Y250" s="54">
        <f>IF(AA250="Reprogramado",0,X250-$X$1)</f>
        <v>0</v>
      </c>
      <c r="Z250" s="48">
        <v>0</v>
      </c>
      <c r="AA250" s="91" t="s">
        <v>380</v>
      </c>
      <c r="AB250" s="100" t="s">
        <v>380</v>
      </c>
      <c r="AC250" s="174" t="s">
        <v>1071</v>
      </c>
      <c r="AD250" s="49" t="s">
        <v>1066</v>
      </c>
      <c r="AH250" s="53" t="str">
        <f t="shared" si="16"/>
        <v>VIGENTE</v>
      </c>
    </row>
    <row r="251" spans="3:34" ht="101.25" x14ac:dyDescent="0.2">
      <c r="C251" s="115">
        <f t="shared" si="20"/>
        <v>245</v>
      </c>
      <c r="D251" s="5" t="s">
        <v>381</v>
      </c>
      <c r="E251" s="12">
        <v>2016</v>
      </c>
      <c r="F251" s="12" t="s">
        <v>23</v>
      </c>
      <c r="G251" s="24" t="s">
        <v>1254</v>
      </c>
      <c r="H251" s="24" t="s">
        <v>1247</v>
      </c>
      <c r="I251" s="7" t="s">
        <v>1310</v>
      </c>
      <c r="J251" s="24" t="s">
        <v>1287</v>
      </c>
      <c r="K251" s="12" t="s">
        <v>1248</v>
      </c>
      <c r="L251" s="49" t="s">
        <v>177</v>
      </c>
      <c r="M251" s="24" t="s">
        <v>945</v>
      </c>
      <c r="N251" s="276" t="s">
        <v>914</v>
      </c>
      <c r="O251" s="14">
        <v>42591</v>
      </c>
      <c r="P251" s="41" t="s">
        <v>917</v>
      </c>
      <c r="Q251" s="41" t="s">
        <v>234</v>
      </c>
      <c r="R251" s="25" t="s">
        <v>954</v>
      </c>
      <c r="S251" s="25" t="s">
        <v>952</v>
      </c>
      <c r="T251" s="24" t="s">
        <v>953</v>
      </c>
      <c r="U251" s="285" t="s">
        <v>1314</v>
      </c>
      <c r="V251" s="25" t="s">
        <v>972</v>
      </c>
      <c r="W251" s="147">
        <v>42674</v>
      </c>
      <c r="X251" s="147">
        <v>42674</v>
      </c>
      <c r="Y251" s="54">
        <f>IF(AA251="Reprogramado",0,X251-$X$1)</f>
        <v>0</v>
      </c>
      <c r="Z251" s="48">
        <v>0</v>
      </c>
      <c r="AA251" s="91" t="s">
        <v>380</v>
      </c>
      <c r="AB251" s="100" t="s">
        <v>380</v>
      </c>
      <c r="AC251" s="174" t="s">
        <v>1070</v>
      </c>
      <c r="AD251" s="49" t="s">
        <v>1067</v>
      </c>
      <c r="AH251" s="53" t="str">
        <f t="shared" si="16"/>
        <v>VIGENTE</v>
      </c>
    </row>
    <row r="252" spans="3:34" ht="78.75" x14ac:dyDescent="0.2">
      <c r="C252" s="94">
        <f t="shared" si="20"/>
        <v>246</v>
      </c>
      <c r="D252" s="5" t="s">
        <v>381</v>
      </c>
      <c r="E252" s="151">
        <v>2015</v>
      </c>
      <c r="F252" s="152" t="s">
        <v>963</v>
      </c>
      <c r="G252" s="24" t="s">
        <v>1254</v>
      </c>
      <c r="H252" s="24" t="s">
        <v>1247</v>
      </c>
      <c r="I252" s="269"/>
      <c r="J252" s="24" t="s">
        <v>1249</v>
      </c>
      <c r="K252" s="12" t="s">
        <v>1248</v>
      </c>
      <c r="L252" s="153" t="s">
        <v>614</v>
      </c>
      <c r="M252" s="24" t="s">
        <v>825</v>
      </c>
      <c r="N252" s="280" t="s">
        <v>964</v>
      </c>
      <c r="O252" s="154">
        <v>42424</v>
      </c>
      <c r="P252" s="155" t="s">
        <v>965</v>
      </c>
      <c r="Q252" s="156" t="s">
        <v>235</v>
      </c>
      <c r="R252" s="25" t="s">
        <v>966</v>
      </c>
      <c r="S252" s="25" t="s">
        <v>967</v>
      </c>
      <c r="T252" s="157" t="s">
        <v>968</v>
      </c>
      <c r="U252" s="284"/>
      <c r="V252" s="25" t="s">
        <v>969</v>
      </c>
      <c r="W252" s="158">
        <v>42490</v>
      </c>
      <c r="X252" s="158">
        <v>42490</v>
      </c>
      <c r="Y252" s="54">
        <f>IF(AA252="Reprogramado",0,X252-$X$1)</f>
        <v>0</v>
      </c>
      <c r="Z252" s="48">
        <v>0</v>
      </c>
      <c r="AA252" s="91" t="s">
        <v>380</v>
      </c>
      <c r="AB252" s="100" t="s">
        <v>380</v>
      </c>
      <c r="AC252" s="167"/>
      <c r="AD252" s="49" t="s">
        <v>1002</v>
      </c>
      <c r="AH252" s="53" t="str">
        <f t="shared" si="16"/>
        <v>VIGENTE</v>
      </c>
    </row>
    <row r="253" spans="3:34" ht="45" x14ac:dyDescent="0.2">
      <c r="C253" s="61">
        <f t="shared" ref="C253:C264" si="22">+C252+1</f>
        <v>247</v>
      </c>
      <c r="D253" s="5" t="s">
        <v>30</v>
      </c>
      <c r="E253" s="44">
        <v>2015</v>
      </c>
      <c r="F253" s="12" t="s">
        <v>23</v>
      </c>
      <c r="G253" s="12" t="s">
        <v>1254</v>
      </c>
      <c r="H253" s="24" t="s">
        <v>1247</v>
      </c>
      <c r="I253" s="12" t="s">
        <v>1305</v>
      </c>
      <c r="J253" s="12" t="s">
        <v>1249</v>
      </c>
      <c r="K253" s="12" t="s">
        <v>1248</v>
      </c>
      <c r="L253" s="41" t="s">
        <v>618</v>
      </c>
      <c r="M253" s="13" t="s">
        <v>728</v>
      </c>
      <c r="N253" s="273">
        <v>27</v>
      </c>
      <c r="O253" s="8">
        <v>41183</v>
      </c>
      <c r="P253" s="25" t="s">
        <v>31</v>
      </c>
      <c r="Q253" s="49" t="s">
        <v>233</v>
      </c>
      <c r="R253" s="25" t="s">
        <v>42</v>
      </c>
      <c r="S253" s="25" t="s">
        <v>43</v>
      </c>
      <c r="T253" s="26" t="s">
        <v>163</v>
      </c>
      <c r="U253" s="284"/>
      <c r="V253" s="25" t="s">
        <v>974</v>
      </c>
      <c r="W253" s="11">
        <v>41850</v>
      </c>
      <c r="X253" s="11">
        <v>42353</v>
      </c>
      <c r="Y253" s="54">
        <f>IF(AB253="cerrado",0,X253-$X$1)</f>
        <v>0</v>
      </c>
      <c r="Z253" s="48">
        <v>0</v>
      </c>
      <c r="AA253" s="91" t="s">
        <v>902</v>
      </c>
      <c r="AB253" s="253" t="s">
        <v>1225</v>
      </c>
      <c r="AC253" s="117" t="s">
        <v>1088</v>
      </c>
      <c r="AD253" s="41" t="s">
        <v>1224</v>
      </c>
      <c r="AH253" s="53" t="str">
        <f t="shared" si="16"/>
        <v>VIGENTE</v>
      </c>
    </row>
    <row r="254" spans="3:34" ht="45" x14ac:dyDescent="0.2">
      <c r="C254" s="61">
        <f t="shared" si="22"/>
        <v>248</v>
      </c>
      <c r="D254" s="5" t="s">
        <v>30</v>
      </c>
      <c r="E254" s="44">
        <v>2015</v>
      </c>
      <c r="F254" s="12" t="s">
        <v>23</v>
      </c>
      <c r="G254" s="12" t="s">
        <v>1254</v>
      </c>
      <c r="H254" s="24" t="s">
        <v>1247</v>
      </c>
      <c r="I254" s="12" t="s">
        <v>1305</v>
      </c>
      <c r="J254" s="12" t="s">
        <v>1249</v>
      </c>
      <c r="K254" s="12" t="s">
        <v>1248</v>
      </c>
      <c r="L254" s="41" t="s">
        <v>618</v>
      </c>
      <c r="M254" s="13" t="s">
        <v>728</v>
      </c>
      <c r="N254" s="273">
        <v>27</v>
      </c>
      <c r="O254" s="8">
        <v>41183</v>
      </c>
      <c r="P254" s="25" t="s">
        <v>31</v>
      </c>
      <c r="Q254" s="49" t="s">
        <v>233</v>
      </c>
      <c r="R254" s="25" t="s">
        <v>42</v>
      </c>
      <c r="S254" s="25" t="s">
        <v>43</v>
      </c>
      <c r="T254" s="26" t="s">
        <v>163</v>
      </c>
      <c r="U254" s="24" t="s">
        <v>1314</v>
      </c>
      <c r="V254" s="25" t="s">
        <v>975</v>
      </c>
      <c r="W254" s="11">
        <v>41850</v>
      </c>
      <c r="X254" s="9">
        <v>42353</v>
      </c>
      <c r="Y254" s="54">
        <f>IF(AB254="cerrado",0,X254-$X$1)</f>
        <v>0</v>
      </c>
      <c r="Z254" s="48">
        <v>0</v>
      </c>
      <c r="AA254" s="91" t="s">
        <v>902</v>
      </c>
      <c r="AB254" s="253" t="s">
        <v>1225</v>
      </c>
      <c r="AC254" s="252" t="s">
        <v>1089</v>
      </c>
      <c r="AD254" s="41" t="s">
        <v>1224</v>
      </c>
      <c r="AH254" s="53" t="str">
        <f t="shared" si="16"/>
        <v>VIGENTE</v>
      </c>
    </row>
    <row r="255" spans="3:34" ht="112.5" x14ac:dyDescent="0.2">
      <c r="C255" s="94">
        <f t="shared" si="22"/>
        <v>249</v>
      </c>
      <c r="D255" s="5" t="s">
        <v>381</v>
      </c>
      <c r="E255" s="44">
        <v>2015</v>
      </c>
      <c r="F255" s="12" t="s">
        <v>23</v>
      </c>
      <c r="G255" s="12" t="s">
        <v>1254</v>
      </c>
      <c r="H255" s="24" t="s">
        <v>1247</v>
      </c>
      <c r="I255" s="12" t="s">
        <v>1305</v>
      </c>
      <c r="J255" s="12" t="s">
        <v>1249</v>
      </c>
      <c r="K255" s="12" t="s">
        <v>1248</v>
      </c>
      <c r="L255" s="41" t="s">
        <v>619</v>
      </c>
      <c r="M255" s="13" t="s">
        <v>619</v>
      </c>
      <c r="N255" s="274" t="s">
        <v>29</v>
      </c>
      <c r="O255" s="32">
        <v>42164</v>
      </c>
      <c r="P255" s="25" t="s">
        <v>41</v>
      </c>
      <c r="Q255" s="49" t="s">
        <v>237</v>
      </c>
      <c r="R255" s="25" t="s">
        <v>158</v>
      </c>
      <c r="S255" s="25" t="s">
        <v>159</v>
      </c>
      <c r="T255" s="31" t="s">
        <v>28</v>
      </c>
      <c r="U255" s="24" t="s">
        <v>1314</v>
      </c>
      <c r="V255" s="36" t="s">
        <v>231</v>
      </c>
      <c r="W255" s="16">
        <v>42490</v>
      </c>
      <c r="X255" s="16">
        <v>42689</v>
      </c>
      <c r="Y255" s="54">
        <f>IF(AA255="Reprogramado",0,X255-$X$1)</f>
        <v>0</v>
      </c>
      <c r="Z255" s="48">
        <v>0</v>
      </c>
      <c r="AA255" s="91" t="s">
        <v>380</v>
      </c>
      <c r="AB255" s="100" t="s">
        <v>380</v>
      </c>
      <c r="AC255" s="171" t="s">
        <v>1052</v>
      </c>
      <c r="AD255" s="41" t="s">
        <v>1054</v>
      </c>
      <c r="AH255" s="53" t="str">
        <f t="shared" si="16"/>
        <v>VIGENTE</v>
      </c>
    </row>
    <row r="256" spans="3:34" ht="112.5" x14ac:dyDescent="0.2">
      <c r="C256" s="94">
        <f t="shared" si="22"/>
        <v>250</v>
      </c>
      <c r="D256" s="5" t="s">
        <v>381</v>
      </c>
      <c r="E256" s="44">
        <v>2015</v>
      </c>
      <c r="F256" s="12" t="s">
        <v>23</v>
      </c>
      <c r="G256" s="12" t="s">
        <v>1254</v>
      </c>
      <c r="H256" s="24" t="s">
        <v>1247</v>
      </c>
      <c r="I256" s="12" t="s">
        <v>1305</v>
      </c>
      <c r="J256" s="12" t="s">
        <v>1249</v>
      </c>
      <c r="K256" s="12" t="s">
        <v>1248</v>
      </c>
      <c r="L256" s="41" t="s">
        <v>619</v>
      </c>
      <c r="M256" s="13" t="s">
        <v>619</v>
      </c>
      <c r="N256" s="274" t="s">
        <v>29</v>
      </c>
      <c r="O256" s="32">
        <v>42164</v>
      </c>
      <c r="P256" s="25" t="s">
        <v>41</v>
      </c>
      <c r="Q256" s="49" t="s">
        <v>237</v>
      </c>
      <c r="R256" s="25" t="s">
        <v>160</v>
      </c>
      <c r="S256" s="25" t="s">
        <v>161</v>
      </c>
      <c r="T256" s="31" t="s">
        <v>28</v>
      </c>
      <c r="U256" s="24" t="s">
        <v>1315</v>
      </c>
      <c r="V256" s="36" t="s">
        <v>231</v>
      </c>
      <c r="W256" s="16">
        <v>42490</v>
      </c>
      <c r="X256" s="16">
        <v>42689</v>
      </c>
      <c r="Y256" s="54">
        <f>IF(AA256="Reprogramado",0,X256-$X$1)</f>
        <v>0</v>
      </c>
      <c r="Z256" s="48">
        <v>0</v>
      </c>
      <c r="AA256" s="91" t="s">
        <v>380</v>
      </c>
      <c r="AB256" s="100" t="s">
        <v>380</v>
      </c>
      <c r="AC256" s="171" t="s">
        <v>1053</v>
      </c>
      <c r="AD256" s="41" t="s">
        <v>1055</v>
      </c>
      <c r="AH256" s="53" t="str">
        <f t="shared" si="16"/>
        <v>VIGENTE</v>
      </c>
    </row>
    <row r="257" spans="3:34" ht="45" x14ac:dyDescent="0.2">
      <c r="C257" s="89">
        <f t="shared" si="22"/>
        <v>251</v>
      </c>
      <c r="D257" s="5" t="s">
        <v>353</v>
      </c>
      <c r="E257" s="44">
        <v>2015</v>
      </c>
      <c r="F257" s="12" t="s">
        <v>23</v>
      </c>
      <c r="G257" s="12" t="s">
        <v>1254</v>
      </c>
      <c r="H257" s="24" t="s">
        <v>1247</v>
      </c>
      <c r="I257" s="12" t="s">
        <v>1305</v>
      </c>
      <c r="J257" s="12" t="s">
        <v>1249</v>
      </c>
      <c r="K257" s="12" t="s">
        <v>1248</v>
      </c>
      <c r="L257" s="41" t="s">
        <v>618</v>
      </c>
      <c r="M257" s="13" t="s">
        <v>736</v>
      </c>
      <c r="N257" s="276" t="s">
        <v>243</v>
      </c>
      <c r="O257" s="14">
        <v>42328</v>
      </c>
      <c r="P257" s="25" t="s">
        <v>373</v>
      </c>
      <c r="Q257" s="49" t="s">
        <v>234</v>
      </c>
      <c r="R257" s="25" t="s">
        <v>556</v>
      </c>
      <c r="S257" s="25" t="s">
        <v>302</v>
      </c>
      <c r="T257" s="180" t="s">
        <v>610</v>
      </c>
      <c r="U257" s="24" t="s">
        <v>1314</v>
      </c>
      <c r="V257" s="25" t="s">
        <v>606</v>
      </c>
      <c r="W257" s="14">
        <v>42400</v>
      </c>
      <c r="X257" s="16">
        <v>42689</v>
      </c>
      <c r="Y257" s="54">
        <f>IF(AB257="Finalizado",0,X257-$X$1)</f>
        <v>0</v>
      </c>
      <c r="Z257" s="48">
        <v>1</v>
      </c>
      <c r="AA257" s="91" t="s">
        <v>379</v>
      </c>
      <c r="AB257" s="100" t="s">
        <v>21</v>
      </c>
      <c r="AC257" s="116" t="s">
        <v>1045</v>
      </c>
      <c r="AD257" s="41" t="s">
        <v>1003</v>
      </c>
      <c r="AH257" s="53" t="str">
        <f t="shared" si="16"/>
        <v>VIGENTE</v>
      </c>
    </row>
    <row r="258" spans="3:34" ht="90" x14ac:dyDescent="0.2">
      <c r="C258" s="115">
        <f t="shared" si="22"/>
        <v>252</v>
      </c>
      <c r="D258" s="5" t="s">
        <v>381</v>
      </c>
      <c r="E258" s="44">
        <v>2015</v>
      </c>
      <c r="F258" s="12" t="s">
        <v>23</v>
      </c>
      <c r="G258" s="12" t="s">
        <v>1254</v>
      </c>
      <c r="H258" s="24" t="s">
        <v>1247</v>
      </c>
      <c r="I258" s="12" t="s">
        <v>1305</v>
      </c>
      <c r="J258" s="12" t="s">
        <v>1249</v>
      </c>
      <c r="K258" s="12" t="s">
        <v>1248</v>
      </c>
      <c r="L258" s="41" t="s">
        <v>618</v>
      </c>
      <c r="M258" s="13" t="s">
        <v>736</v>
      </c>
      <c r="N258" s="276" t="s">
        <v>243</v>
      </c>
      <c r="O258" s="14">
        <v>42328</v>
      </c>
      <c r="P258" s="25" t="s">
        <v>373</v>
      </c>
      <c r="Q258" s="49" t="s">
        <v>234</v>
      </c>
      <c r="R258" s="25" t="s">
        <v>559</v>
      </c>
      <c r="S258" s="25" t="s">
        <v>305</v>
      </c>
      <c r="T258" s="25" t="s">
        <v>610</v>
      </c>
      <c r="U258" s="24" t="s">
        <v>1314</v>
      </c>
      <c r="V258" s="25" t="s">
        <v>607</v>
      </c>
      <c r="W258" s="14">
        <v>42400</v>
      </c>
      <c r="X258" s="16">
        <v>42689</v>
      </c>
      <c r="Y258" s="54">
        <f t="shared" ref="Y258:Y267" si="23">IF(AA258="Reprogramado",0,X258-$X$1)</f>
        <v>0</v>
      </c>
      <c r="Z258" s="48">
        <v>0</v>
      </c>
      <c r="AA258" s="91" t="s">
        <v>380</v>
      </c>
      <c r="AB258" s="100" t="s">
        <v>380</v>
      </c>
      <c r="AC258" s="171" t="s">
        <v>1040</v>
      </c>
      <c r="AD258" s="41" t="s">
        <v>1028</v>
      </c>
      <c r="AH258" s="53" t="str">
        <f t="shared" si="16"/>
        <v>VIGENTE</v>
      </c>
    </row>
    <row r="259" spans="3:34" ht="90" x14ac:dyDescent="0.2">
      <c r="C259" s="115">
        <f t="shared" si="22"/>
        <v>253</v>
      </c>
      <c r="D259" s="5" t="s">
        <v>381</v>
      </c>
      <c r="E259" s="44">
        <v>2015</v>
      </c>
      <c r="F259" s="12" t="s">
        <v>23</v>
      </c>
      <c r="G259" s="12" t="s">
        <v>1254</v>
      </c>
      <c r="H259" s="24" t="s">
        <v>1247</v>
      </c>
      <c r="I259" s="12" t="s">
        <v>1305</v>
      </c>
      <c r="J259" s="12" t="s">
        <v>1249</v>
      </c>
      <c r="K259" s="12" t="s">
        <v>1248</v>
      </c>
      <c r="L259" s="41" t="s">
        <v>618</v>
      </c>
      <c r="M259" s="13" t="s">
        <v>736</v>
      </c>
      <c r="N259" s="276" t="s">
        <v>243</v>
      </c>
      <c r="O259" s="14">
        <v>42328</v>
      </c>
      <c r="P259" s="25" t="s">
        <v>373</v>
      </c>
      <c r="Q259" s="49" t="s">
        <v>234</v>
      </c>
      <c r="R259" s="25" t="s">
        <v>560</v>
      </c>
      <c r="S259" s="25" t="s">
        <v>305</v>
      </c>
      <c r="T259" s="25" t="s">
        <v>610</v>
      </c>
      <c r="U259" s="24" t="s">
        <v>1314</v>
      </c>
      <c r="V259" s="25" t="s">
        <v>607</v>
      </c>
      <c r="W259" s="14">
        <v>42400</v>
      </c>
      <c r="X259" s="16">
        <v>42689</v>
      </c>
      <c r="Y259" s="54">
        <f t="shared" si="23"/>
        <v>0</v>
      </c>
      <c r="Z259" s="48">
        <v>0</v>
      </c>
      <c r="AA259" s="91" t="s">
        <v>380</v>
      </c>
      <c r="AB259" s="100" t="s">
        <v>380</v>
      </c>
      <c r="AC259" s="171" t="s">
        <v>1041</v>
      </c>
      <c r="AD259" s="41" t="s">
        <v>1029</v>
      </c>
      <c r="AH259" s="53" t="str">
        <f t="shared" si="16"/>
        <v>VIGENTE</v>
      </c>
    </row>
    <row r="260" spans="3:34" ht="45" x14ac:dyDescent="0.2">
      <c r="C260" s="115">
        <f t="shared" si="22"/>
        <v>254</v>
      </c>
      <c r="D260" s="5" t="s">
        <v>381</v>
      </c>
      <c r="E260" s="44">
        <v>2015</v>
      </c>
      <c r="F260" s="12" t="s">
        <v>23</v>
      </c>
      <c r="G260" s="12" t="s">
        <v>1254</v>
      </c>
      <c r="H260" s="24" t="s">
        <v>1247</v>
      </c>
      <c r="I260" s="12" t="s">
        <v>1305</v>
      </c>
      <c r="J260" s="12" t="s">
        <v>1249</v>
      </c>
      <c r="K260" s="12" t="s">
        <v>1248</v>
      </c>
      <c r="L260" s="41" t="s">
        <v>618</v>
      </c>
      <c r="M260" s="13" t="s">
        <v>736</v>
      </c>
      <c r="N260" s="276" t="s">
        <v>243</v>
      </c>
      <c r="O260" s="14">
        <v>42328</v>
      </c>
      <c r="P260" s="25" t="s">
        <v>373</v>
      </c>
      <c r="Q260" s="49" t="s">
        <v>234</v>
      </c>
      <c r="R260" s="25" t="s">
        <v>563</v>
      </c>
      <c r="S260" s="25" t="s">
        <v>308</v>
      </c>
      <c r="T260" s="25" t="s">
        <v>610</v>
      </c>
      <c r="U260" s="24" t="s">
        <v>1314</v>
      </c>
      <c r="V260" s="25" t="s">
        <v>607</v>
      </c>
      <c r="W260" s="14">
        <v>42400</v>
      </c>
      <c r="X260" s="16">
        <v>42689</v>
      </c>
      <c r="Y260" s="54">
        <f t="shared" si="23"/>
        <v>0</v>
      </c>
      <c r="Z260" s="48">
        <v>0</v>
      </c>
      <c r="AA260" s="91" t="s">
        <v>380</v>
      </c>
      <c r="AB260" s="100" t="s">
        <v>380</v>
      </c>
      <c r="AC260" s="171" t="s">
        <v>1042</v>
      </c>
      <c r="AD260" s="41" t="s">
        <v>1030</v>
      </c>
      <c r="AH260" s="53" t="str">
        <f t="shared" si="16"/>
        <v>VIGENTE</v>
      </c>
    </row>
    <row r="261" spans="3:34" ht="78.75" x14ac:dyDescent="0.25">
      <c r="C261" s="175">
        <f t="shared" si="22"/>
        <v>255</v>
      </c>
      <c r="D261" s="5" t="s">
        <v>381</v>
      </c>
      <c r="E261" s="44">
        <v>2015</v>
      </c>
      <c r="F261" s="12" t="s">
        <v>23</v>
      </c>
      <c r="G261" s="12" t="s">
        <v>1254</v>
      </c>
      <c r="H261" s="24" t="s">
        <v>1247</v>
      </c>
      <c r="I261" s="274" t="s">
        <v>540</v>
      </c>
      <c r="J261" s="12" t="s">
        <v>1249</v>
      </c>
      <c r="K261" s="12" t="s">
        <v>1248</v>
      </c>
      <c r="L261" s="41" t="s">
        <v>618</v>
      </c>
      <c r="M261" s="13" t="s">
        <v>728</v>
      </c>
      <c r="N261" s="273" t="s">
        <v>538</v>
      </c>
      <c r="O261" s="8">
        <v>41890</v>
      </c>
      <c r="P261" s="25" t="s">
        <v>34</v>
      </c>
      <c r="Q261" s="49" t="s">
        <v>236</v>
      </c>
      <c r="R261" s="25" t="s">
        <v>62</v>
      </c>
      <c r="S261" s="25" t="s">
        <v>63</v>
      </c>
      <c r="T261" s="26" t="s">
        <v>165</v>
      </c>
      <c r="U261" s="24" t="s">
        <v>1314</v>
      </c>
      <c r="V261" s="25" t="s">
        <v>186</v>
      </c>
      <c r="W261" s="9">
        <v>42094</v>
      </c>
      <c r="X261" s="16">
        <v>42689</v>
      </c>
      <c r="Y261" s="54">
        <f t="shared" si="23"/>
        <v>0</v>
      </c>
      <c r="Z261" s="48">
        <v>0</v>
      </c>
      <c r="AA261" s="91" t="s">
        <v>380</v>
      </c>
      <c r="AB261" s="100" t="s">
        <v>380</v>
      </c>
      <c r="AC261" s="162" t="s">
        <v>1080</v>
      </c>
      <c r="AD261" s="49" t="s">
        <v>1083</v>
      </c>
      <c r="AH261" s="53" t="str">
        <f t="shared" si="16"/>
        <v>VIGENTE</v>
      </c>
    </row>
    <row r="262" spans="3:34" ht="56.25" x14ac:dyDescent="0.2">
      <c r="C262" s="175">
        <f t="shared" si="22"/>
        <v>256</v>
      </c>
      <c r="D262" s="5" t="s">
        <v>381</v>
      </c>
      <c r="E262" s="44">
        <v>2015</v>
      </c>
      <c r="F262" s="12" t="s">
        <v>23</v>
      </c>
      <c r="G262" s="12" t="s">
        <v>1254</v>
      </c>
      <c r="H262" s="24" t="s">
        <v>1247</v>
      </c>
      <c r="I262" s="274" t="s">
        <v>540</v>
      </c>
      <c r="J262" s="12" t="s">
        <v>1249</v>
      </c>
      <c r="K262" s="12" t="s">
        <v>1248</v>
      </c>
      <c r="L262" s="41" t="s">
        <v>618</v>
      </c>
      <c r="M262" s="13" t="s">
        <v>728</v>
      </c>
      <c r="N262" s="273" t="s">
        <v>538</v>
      </c>
      <c r="O262" s="8">
        <v>41890</v>
      </c>
      <c r="P262" s="25" t="s">
        <v>34</v>
      </c>
      <c r="Q262" s="49" t="s">
        <v>236</v>
      </c>
      <c r="R262" s="25" t="s">
        <v>64</v>
      </c>
      <c r="S262" s="25" t="s">
        <v>65</v>
      </c>
      <c r="T262" s="26" t="s">
        <v>165</v>
      </c>
      <c r="U262" s="24" t="s">
        <v>1314</v>
      </c>
      <c r="V262" s="25" t="s">
        <v>187</v>
      </c>
      <c r="W262" s="9">
        <v>42185</v>
      </c>
      <c r="X262" s="16">
        <v>42689</v>
      </c>
      <c r="Y262" s="54">
        <f t="shared" si="23"/>
        <v>0</v>
      </c>
      <c r="Z262" s="48">
        <v>0</v>
      </c>
      <c r="AA262" s="91" t="s">
        <v>380</v>
      </c>
      <c r="AB262" s="100" t="s">
        <v>380</v>
      </c>
      <c r="AC262" s="173" t="s">
        <v>1081</v>
      </c>
      <c r="AD262" s="49" t="s">
        <v>1084</v>
      </c>
      <c r="AH262" s="53" t="str">
        <f t="shared" si="16"/>
        <v>VIGENTE</v>
      </c>
    </row>
    <row r="263" spans="3:34" ht="56.25" x14ac:dyDescent="0.2">
      <c r="C263" s="175">
        <f t="shared" si="22"/>
        <v>257</v>
      </c>
      <c r="D263" s="5" t="s">
        <v>381</v>
      </c>
      <c r="E263" s="44">
        <v>2015</v>
      </c>
      <c r="F263" s="12" t="s">
        <v>23</v>
      </c>
      <c r="G263" s="12" t="s">
        <v>1254</v>
      </c>
      <c r="H263" s="24" t="s">
        <v>1247</v>
      </c>
      <c r="I263" s="12" t="s">
        <v>1305</v>
      </c>
      <c r="J263" s="12" t="s">
        <v>1249</v>
      </c>
      <c r="K263" s="12" t="s">
        <v>1248</v>
      </c>
      <c r="L263" s="41" t="s">
        <v>618</v>
      </c>
      <c r="M263" s="13" t="s">
        <v>728</v>
      </c>
      <c r="N263" s="273" t="s">
        <v>538</v>
      </c>
      <c r="O263" s="8">
        <v>41890</v>
      </c>
      <c r="P263" s="25" t="s">
        <v>34</v>
      </c>
      <c r="Q263" s="49" t="s">
        <v>236</v>
      </c>
      <c r="R263" s="25" t="s">
        <v>66</v>
      </c>
      <c r="S263" s="25" t="s">
        <v>67</v>
      </c>
      <c r="T263" s="26" t="s">
        <v>165</v>
      </c>
      <c r="U263" s="24" t="s">
        <v>1316</v>
      </c>
      <c r="V263" s="25" t="s">
        <v>187</v>
      </c>
      <c r="W263" s="9">
        <v>42185</v>
      </c>
      <c r="X263" s="16">
        <v>42689</v>
      </c>
      <c r="Y263" s="54">
        <f t="shared" si="23"/>
        <v>0</v>
      </c>
      <c r="Z263" s="48">
        <v>0</v>
      </c>
      <c r="AA263" s="91" t="s">
        <v>380</v>
      </c>
      <c r="AB263" s="100" t="s">
        <v>380</v>
      </c>
      <c r="AC263" s="173" t="s">
        <v>1082</v>
      </c>
      <c r="AD263" s="49" t="s">
        <v>1085</v>
      </c>
      <c r="AH263" s="53" t="str">
        <f t="shared" si="16"/>
        <v>VIGENTE</v>
      </c>
    </row>
    <row r="264" spans="3:34" ht="90" x14ac:dyDescent="0.2">
      <c r="C264" s="115">
        <f t="shared" si="22"/>
        <v>258</v>
      </c>
      <c r="D264" s="6" t="s">
        <v>381</v>
      </c>
      <c r="E264" s="44">
        <v>2015</v>
      </c>
      <c r="F264" s="12" t="s">
        <v>23</v>
      </c>
      <c r="G264" s="12" t="s">
        <v>1254</v>
      </c>
      <c r="H264" s="24" t="s">
        <v>1247</v>
      </c>
      <c r="I264" s="274" t="s">
        <v>1301</v>
      </c>
      <c r="J264" s="12" t="s">
        <v>1249</v>
      </c>
      <c r="K264" s="12" t="s">
        <v>1248</v>
      </c>
      <c r="L264" s="41" t="s">
        <v>614</v>
      </c>
      <c r="M264" s="13" t="s">
        <v>749</v>
      </c>
      <c r="N264" s="275" t="s">
        <v>241</v>
      </c>
      <c r="O264" s="32">
        <v>42237</v>
      </c>
      <c r="P264" s="25" t="s">
        <v>370</v>
      </c>
      <c r="Q264" s="49" t="s">
        <v>236</v>
      </c>
      <c r="R264" s="25" t="s">
        <v>247</v>
      </c>
      <c r="S264" s="25" t="s">
        <v>277</v>
      </c>
      <c r="T264" s="19" t="s">
        <v>23</v>
      </c>
      <c r="U264" s="24" t="s">
        <v>1314</v>
      </c>
      <c r="V264" s="36" t="s">
        <v>315</v>
      </c>
      <c r="W264" s="40">
        <v>42379</v>
      </c>
      <c r="X264" s="16">
        <v>42689</v>
      </c>
      <c r="Y264" s="54">
        <f t="shared" si="23"/>
        <v>0</v>
      </c>
      <c r="Z264" s="48">
        <v>0</v>
      </c>
      <c r="AA264" s="91" t="s">
        <v>380</v>
      </c>
      <c r="AB264" s="100" t="s">
        <v>380</v>
      </c>
      <c r="AC264" s="112" t="s">
        <v>1098</v>
      </c>
      <c r="AD264" s="49" t="s">
        <v>1090</v>
      </c>
      <c r="AH264" s="53" t="str">
        <f t="shared" ref="AH264:AH297" si="24">IF(Y264&lt;=-1,"VENCIDO","VIGENTE")</f>
        <v>VIGENTE</v>
      </c>
    </row>
    <row r="265" spans="3:34" ht="90" x14ac:dyDescent="0.2">
      <c r="C265" s="115">
        <f t="shared" ref="C265:C276" si="25">+C264+1</f>
        <v>259</v>
      </c>
      <c r="D265" s="6" t="s">
        <v>381</v>
      </c>
      <c r="E265" s="44">
        <v>2015</v>
      </c>
      <c r="F265" s="12" t="s">
        <v>23</v>
      </c>
      <c r="G265" s="12" t="s">
        <v>1254</v>
      </c>
      <c r="H265" s="24" t="s">
        <v>1247</v>
      </c>
      <c r="I265" s="274" t="s">
        <v>1301</v>
      </c>
      <c r="J265" s="12" t="s">
        <v>1249</v>
      </c>
      <c r="K265" s="12" t="s">
        <v>1248</v>
      </c>
      <c r="L265" s="41" t="s">
        <v>614</v>
      </c>
      <c r="M265" s="13" t="s">
        <v>749</v>
      </c>
      <c r="N265" s="275" t="s">
        <v>241</v>
      </c>
      <c r="O265" s="32">
        <v>42237</v>
      </c>
      <c r="P265" s="25" t="s">
        <v>370</v>
      </c>
      <c r="Q265" s="49" t="s">
        <v>236</v>
      </c>
      <c r="R265" s="25" t="s">
        <v>249</v>
      </c>
      <c r="S265" s="25" t="s">
        <v>279</v>
      </c>
      <c r="T265" s="19" t="s">
        <v>23</v>
      </c>
      <c r="U265" s="24" t="s">
        <v>1315</v>
      </c>
      <c r="V265" s="36" t="s">
        <v>315</v>
      </c>
      <c r="W265" s="40">
        <v>42379</v>
      </c>
      <c r="X265" s="16">
        <v>42689</v>
      </c>
      <c r="Y265" s="54">
        <f t="shared" si="23"/>
        <v>0</v>
      </c>
      <c r="Z265" s="48">
        <v>0</v>
      </c>
      <c r="AA265" s="91" t="s">
        <v>380</v>
      </c>
      <c r="AB265" s="100" t="s">
        <v>380</v>
      </c>
      <c r="AC265" s="112" t="s">
        <v>1093</v>
      </c>
      <c r="AD265" s="49" t="s">
        <v>1091</v>
      </c>
      <c r="AH265" s="53" t="str">
        <f t="shared" si="24"/>
        <v>VIGENTE</v>
      </c>
    </row>
    <row r="266" spans="3:34" ht="90" x14ac:dyDescent="0.2">
      <c r="C266" s="115">
        <f t="shared" si="25"/>
        <v>260</v>
      </c>
      <c r="D266" s="6" t="s">
        <v>381</v>
      </c>
      <c r="E266" s="44">
        <v>2015</v>
      </c>
      <c r="F266" s="12" t="s">
        <v>23</v>
      </c>
      <c r="G266" s="12" t="s">
        <v>1254</v>
      </c>
      <c r="H266" s="24" t="s">
        <v>1247</v>
      </c>
      <c r="I266" s="274" t="s">
        <v>1301</v>
      </c>
      <c r="J266" s="12" t="s">
        <v>1249</v>
      </c>
      <c r="K266" s="12" t="s">
        <v>1248</v>
      </c>
      <c r="L266" s="41" t="s">
        <v>614</v>
      </c>
      <c r="M266" s="13" t="s">
        <v>749</v>
      </c>
      <c r="N266" s="275" t="s">
        <v>241</v>
      </c>
      <c r="O266" s="32">
        <v>42237</v>
      </c>
      <c r="P266" s="25" t="s">
        <v>370</v>
      </c>
      <c r="Q266" s="49" t="s">
        <v>236</v>
      </c>
      <c r="R266" s="25" t="s">
        <v>250</v>
      </c>
      <c r="S266" s="25" t="s">
        <v>280</v>
      </c>
      <c r="T266" s="19" t="s">
        <v>23</v>
      </c>
      <c r="U266" s="284"/>
      <c r="V266" s="36" t="s">
        <v>315</v>
      </c>
      <c r="W266" s="40">
        <v>42379</v>
      </c>
      <c r="X266" s="16">
        <v>42689</v>
      </c>
      <c r="Y266" s="54">
        <f t="shared" si="23"/>
        <v>0</v>
      </c>
      <c r="Z266" s="48">
        <v>0</v>
      </c>
      <c r="AA266" s="91" t="s">
        <v>380</v>
      </c>
      <c r="AB266" s="100" t="s">
        <v>380</v>
      </c>
      <c r="AC266" s="112" t="s">
        <v>1097</v>
      </c>
      <c r="AD266" s="49" t="s">
        <v>1092</v>
      </c>
      <c r="AH266" s="53" t="str">
        <f t="shared" si="24"/>
        <v>VIGENTE</v>
      </c>
    </row>
    <row r="267" spans="3:34" ht="101.25" x14ac:dyDescent="0.25">
      <c r="C267" s="115">
        <f t="shared" si="25"/>
        <v>261</v>
      </c>
      <c r="D267" s="5" t="s">
        <v>381</v>
      </c>
      <c r="E267" s="44">
        <v>2015</v>
      </c>
      <c r="F267" s="12" t="s">
        <v>23</v>
      </c>
      <c r="G267" s="12" t="s">
        <v>1254</v>
      </c>
      <c r="H267" s="24" t="s">
        <v>1247</v>
      </c>
      <c r="I267" s="12" t="s">
        <v>1305</v>
      </c>
      <c r="J267" s="12" t="s">
        <v>1249</v>
      </c>
      <c r="K267" s="12" t="s">
        <v>1248</v>
      </c>
      <c r="L267" s="41" t="s">
        <v>177</v>
      </c>
      <c r="M267" s="13" t="s">
        <v>177</v>
      </c>
      <c r="N267" s="276" t="s">
        <v>543</v>
      </c>
      <c r="O267" s="14">
        <v>42304</v>
      </c>
      <c r="P267" s="25" t="s">
        <v>372</v>
      </c>
      <c r="Q267" s="49" t="s">
        <v>352</v>
      </c>
      <c r="R267" s="25" t="s">
        <v>270</v>
      </c>
      <c r="S267" s="25" t="s">
        <v>300</v>
      </c>
      <c r="T267" s="10" t="s">
        <v>345</v>
      </c>
      <c r="U267" s="24" t="s">
        <v>1314</v>
      </c>
      <c r="V267" s="10" t="s">
        <v>336</v>
      </c>
      <c r="W267" s="14">
        <v>42491</v>
      </c>
      <c r="X267" s="16">
        <v>42689</v>
      </c>
      <c r="Y267" s="54">
        <f t="shared" si="23"/>
        <v>0</v>
      </c>
      <c r="Z267" s="48">
        <v>0</v>
      </c>
      <c r="AA267" s="91" t="s">
        <v>380</v>
      </c>
      <c r="AB267" s="100" t="s">
        <v>380</v>
      </c>
      <c r="AC267" s="161" t="s">
        <v>1060</v>
      </c>
      <c r="AD267" s="49" t="s">
        <v>1059</v>
      </c>
      <c r="AH267" s="53" t="str">
        <f t="shared" si="24"/>
        <v>VIGENTE</v>
      </c>
    </row>
    <row r="268" spans="3:34" ht="56.25" x14ac:dyDescent="0.2">
      <c r="C268" s="89">
        <f t="shared" si="25"/>
        <v>262</v>
      </c>
      <c r="D268" s="6" t="s">
        <v>353</v>
      </c>
      <c r="E268" s="101">
        <v>2015</v>
      </c>
      <c r="F268" s="12" t="s">
        <v>23</v>
      </c>
      <c r="G268" s="24" t="s">
        <v>1254</v>
      </c>
      <c r="H268" s="24" t="s">
        <v>1247</v>
      </c>
      <c r="I268" s="269" t="s">
        <v>1306</v>
      </c>
      <c r="J268" s="24" t="s">
        <v>1249</v>
      </c>
      <c r="K268" s="12" t="s">
        <v>1248</v>
      </c>
      <c r="L268" s="41" t="s">
        <v>619</v>
      </c>
      <c r="M268" s="13" t="s">
        <v>619</v>
      </c>
      <c r="N268" s="273" t="s">
        <v>535</v>
      </c>
      <c r="O268" s="8">
        <v>42411</v>
      </c>
      <c r="P268" s="10" t="s">
        <v>479</v>
      </c>
      <c r="Q268" s="49" t="s">
        <v>237</v>
      </c>
      <c r="R268" s="97" t="s">
        <v>480</v>
      </c>
      <c r="S268" s="15" t="s">
        <v>481</v>
      </c>
      <c r="T268" s="27" t="s">
        <v>482</v>
      </c>
      <c r="U268" s="285" t="s">
        <v>1315</v>
      </c>
      <c r="V268" s="25" t="s">
        <v>483</v>
      </c>
      <c r="W268" s="9">
        <v>42490</v>
      </c>
      <c r="X268" s="16">
        <v>42689</v>
      </c>
      <c r="Y268" s="54">
        <f>IF(AB268="Finalizado",0,X268-$X$1)</f>
        <v>0</v>
      </c>
      <c r="Z268" s="48">
        <v>1</v>
      </c>
      <c r="AA268" s="91" t="s">
        <v>379</v>
      </c>
      <c r="AB268" s="100" t="s">
        <v>21</v>
      </c>
      <c r="AC268" s="116" t="s">
        <v>1046</v>
      </c>
      <c r="AD268" s="49" t="s">
        <v>1004</v>
      </c>
      <c r="AH268" s="53" t="str">
        <f t="shared" si="24"/>
        <v>VIGENTE</v>
      </c>
    </row>
    <row r="269" spans="3:34" ht="45" x14ac:dyDescent="0.2">
      <c r="C269" s="89">
        <f t="shared" si="25"/>
        <v>263</v>
      </c>
      <c r="D269" s="6" t="s">
        <v>353</v>
      </c>
      <c r="E269" s="101">
        <v>2015</v>
      </c>
      <c r="F269" s="12" t="s">
        <v>23</v>
      </c>
      <c r="G269" s="24" t="s">
        <v>1254</v>
      </c>
      <c r="H269" s="24" t="s">
        <v>1247</v>
      </c>
      <c r="I269" s="269" t="s">
        <v>1306</v>
      </c>
      <c r="J269" s="24" t="s">
        <v>1249</v>
      </c>
      <c r="K269" s="12" t="s">
        <v>1248</v>
      </c>
      <c r="L269" s="41" t="s">
        <v>619</v>
      </c>
      <c r="M269" s="13" t="s">
        <v>619</v>
      </c>
      <c r="N269" s="273" t="s">
        <v>535</v>
      </c>
      <c r="O269" s="8">
        <v>42411</v>
      </c>
      <c r="P269" s="10" t="s">
        <v>479</v>
      </c>
      <c r="Q269" s="49" t="s">
        <v>237</v>
      </c>
      <c r="R269" s="97" t="s">
        <v>484</v>
      </c>
      <c r="S269" s="15" t="s">
        <v>485</v>
      </c>
      <c r="T269" s="27" t="s">
        <v>482</v>
      </c>
      <c r="U269" s="285" t="s">
        <v>1315</v>
      </c>
      <c r="V269" s="25" t="s">
        <v>486</v>
      </c>
      <c r="W269" s="9">
        <v>42460</v>
      </c>
      <c r="X269" s="16">
        <v>42689</v>
      </c>
      <c r="Y269" s="54">
        <f>IF(AB269="Finalizado",0,X269-$X$1)</f>
        <v>0</v>
      </c>
      <c r="Z269" s="48">
        <v>1</v>
      </c>
      <c r="AA269" s="91" t="s">
        <v>379</v>
      </c>
      <c r="AB269" s="100" t="s">
        <v>21</v>
      </c>
      <c r="AC269" s="112" t="s">
        <v>1047</v>
      </c>
      <c r="AD269" s="49" t="s">
        <v>1005</v>
      </c>
      <c r="AH269" s="53" t="str">
        <f t="shared" si="24"/>
        <v>VIGENTE</v>
      </c>
    </row>
    <row r="270" spans="3:34" ht="45" x14ac:dyDescent="0.2">
      <c r="C270" s="89">
        <f t="shared" si="25"/>
        <v>264</v>
      </c>
      <c r="D270" s="6" t="s">
        <v>353</v>
      </c>
      <c r="E270" s="101">
        <v>2015</v>
      </c>
      <c r="F270" s="12" t="s">
        <v>23</v>
      </c>
      <c r="G270" s="24" t="s">
        <v>1254</v>
      </c>
      <c r="H270" s="24" t="s">
        <v>1247</v>
      </c>
      <c r="I270" s="269" t="s">
        <v>1306</v>
      </c>
      <c r="J270" s="24" t="s">
        <v>1249</v>
      </c>
      <c r="K270" s="12" t="s">
        <v>1248</v>
      </c>
      <c r="L270" s="41" t="s">
        <v>619</v>
      </c>
      <c r="M270" s="13" t="s">
        <v>619</v>
      </c>
      <c r="N270" s="273" t="s">
        <v>535</v>
      </c>
      <c r="O270" s="8">
        <v>42411</v>
      </c>
      <c r="P270" s="10" t="s">
        <v>479</v>
      </c>
      <c r="Q270" s="49" t="s">
        <v>237</v>
      </c>
      <c r="R270" s="97" t="s">
        <v>493</v>
      </c>
      <c r="S270" s="15" t="s">
        <v>494</v>
      </c>
      <c r="T270" s="27" t="s">
        <v>482</v>
      </c>
      <c r="U270" s="285" t="s">
        <v>1314</v>
      </c>
      <c r="V270" s="25" t="s">
        <v>495</v>
      </c>
      <c r="W270" s="9">
        <v>42490</v>
      </c>
      <c r="X270" s="16">
        <v>42689</v>
      </c>
      <c r="Y270" s="54">
        <f>IF(AB270="Finalizado",0,X270-$X$1)</f>
        <v>0</v>
      </c>
      <c r="Z270" s="48">
        <v>1</v>
      </c>
      <c r="AA270" s="91" t="s">
        <v>379</v>
      </c>
      <c r="AB270" s="100" t="s">
        <v>21</v>
      </c>
      <c r="AC270" s="112" t="s">
        <v>1048</v>
      </c>
      <c r="AD270" s="49" t="s">
        <v>1006</v>
      </c>
      <c r="AH270" s="53" t="str">
        <f t="shared" si="24"/>
        <v>VIGENTE</v>
      </c>
    </row>
    <row r="271" spans="3:34" ht="56.25" x14ac:dyDescent="0.2">
      <c r="C271" s="89">
        <f t="shared" si="25"/>
        <v>265</v>
      </c>
      <c r="D271" s="6" t="s">
        <v>353</v>
      </c>
      <c r="E271" s="101">
        <v>2015</v>
      </c>
      <c r="F271" s="12" t="s">
        <v>23</v>
      </c>
      <c r="G271" s="24" t="s">
        <v>1254</v>
      </c>
      <c r="H271" s="24" t="s">
        <v>1247</v>
      </c>
      <c r="I271" s="269" t="s">
        <v>1306</v>
      </c>
      <c r="J271" s="24" t="s">
        <v>1249</v>
      </c>
      <c r="K271" s="12" t="s">
        <v>1248</v>
      </c>
      <c r="L271" s="41" t="s">
        <v>619</v>
      </c>
      <c r="M271" s="13" t="s">
        <v>619</v>
      </c>
      <c r="N271" s="273" t="s">
        <v>535</v>
      </c>
      <c r="O271" s="8">
        <v>42411</v>
      </c>
      <c r="P271" s="10" t="s">
        <v>479</v>
      </c>
      <c r="Q271" s="49" t="s">
        <v>237</v>
      </c>
      <c r="R271" s="97" t="s">
        <v>499</v>
      </c>
      <c r="S271" s="15" t="s">
        <v>500</v>
      </c>
      <c r="T271" s="27" t="s">
        <v>482</v>
      </c>
      <c r="U271" s="285" t="s">
        <v>1315</v>
      </c>
      <c r="V271" s="25" t="s">
        <v>501</v>
      </c>
      <c r="W271" s="9">
        <v>42490</v>
      </c>
      <c r="X271" s="16">
        <v>42689</v>
      </c>
      <c r="Y271" s="54">
        <f>IF(AB271="Finalizado",0,X271-$X$1)</f>
        <v>0</v>
      </c>
      <c r="Z271" s="48">
        <v>1</v>
      </c>
      <c r="AA271" s="91" t="s">
        <v>379</v>
      </c>
      <c r="AB271" s="100" t="s">
        <v>21</v>
      </c>
      <c r="AC271" s="112" t="s">
        <v>1049</v>
      </c>
      <c r="AD271" s="49" t="s">
        <v>1007</v>
      </c>
      <c r="AH271" s="53" t="str">
        <f t="shared" si="24"/>
        <v>VIGENTE</v>
      </c>
    </row>
    <row r="272" spans="3:34" ht="67.5" x14ac:dyDescent="0.2">
      <c r="C272" s="89">
        <f t="shared" si="25"/>
        <v>266</v>
      </c>
      <c r="D272" s="6" t="s">
        <v>353</v>
      </c>
      <c r="E272" s="101">
        <v>2015</v>
      </c>
      <c r="F272" s="12" t="s">
        <v>23</v>
      </c>
      <c r="G272" s="24" t="s">
        <v>1254</v>
      </c>
      <c r="H272" s="24" t="s">
        <v>1247</v>
      </c>
      <c r="I272" s="269" t="s">
        <v>1306</v>
      </c>
      <c r="J272" s="24" t="s">
        <v>1249</v>
      </c>
      <c r="K272" s="12" t="s">
        <v>1248</v>
      </c>
      <c r="L272" s="41" t="s">
        <v>619</v>
      </c>
      <c r="M272" s="13" t="s">
        <v>619</v>
      </c>
      <c r="N272" s="273" t="s">
        <v>535</v>
      </c>
      <c r="O272" s="8">
        <v>42411</v>
      </c>
      <c r="P272" s="49" t="s">
        <v>479</v>
      </c>
      <c r="Q272" s="97" t="s">
        <v>237</v>
      </c>
      <c r="R272" s="15" t="s">
        <v>505</v>
      </c>
      <c r="S272" s="26" t="s">
        <v>506</v>
      </c>
      <c r="T272" s="181" t="s">
        <v>482</v>
      </c>
      <c r="U272" s="285" t="s">
        <v>1315</v>
      </c>
      <c r="V272" s="9" t="s">
        <v>507</v>
      </c>
      <c r="W272" s="9">
        <v>42490</v>
      </c>
      <c r="X272" s="16">
        <v>42689</v>
      </c>
      <c r="Y272" s="54">
        <f>IF(AB272="Finalizado",0,X272-$X$1)</f>
        <v>0</v>
      </c>
      <c r="Z272" s="48">
        <v>1</v>
      </c>
      <c r="AA272" s="91" t="s">
        <v>379</v>
      </c>
      <c r="AB272" s="100" t="s">
        <v>21</v>
      </c>
      <c r="AC272" s="112" t="s">
        <v>1050</v>
      </c>
      <c r="AD272" s="49" t="s">
        <v>1008</v>
      </c>
      <c r="AH272" s="53" t="str">
        <f t="shared" si="24"/>
        <v>VIGENTE</v>
      </c>
    </row>
    <row r="273" spans="3:34" ht="67.5" x14ac:dyDescent="0.2">
      <c r="C273" s="89">
        <f t="shared" si="25"/>
        <v>267</v>
      </c>
      <c r="D273" s="6" t="s">
        <v>353</v>
      </c>
      <c r="E273" s="44">
        <v>2015</v>
      </c>
      <c r="F273" s="12" t="s">
        <v>23</v>
      </c>
      <c r="G273" s="12" t="s">
        <v>1254</v>
      </c>
      <c r="H273" s="24" t="s">
        <v>1247</v>
      </c>
      <c r="I273" s="12" t="s">
        <v>1305</v>
      </c>
      <c r="J273" s="24" t="s">
        <v>1249</v>
      </c>
      <c r="K273" s="12" t="s">
        <v>1248</v>
      </c>
      <c r="L273" s="41" t="s">
        <v>177</v>
      </c>
      <c r="M273" s="13" t="s">
        <v>177</v>
      </c>
      <c r="N273" s="276" t="s">
        <v>543</v>
      </c>
      <c r="O273" s="14">
        <v>42304</v>
      </c>
      <c r="P273" s="25" t="s">
        <v>372</v>
      </c>
      <c r="Q273" s="49" t="s">
        <v>352</v>
      </c>
      <c r="R273" s="25" t="s">
        <v>269</v>
      </c>
      <c r="S273" s="25" t="s">
        <v>299</v>
      </c>
      <c r="T273" s="27" t="s">
        <v>344</v>
      </c>
      <c r="U273" s="24" t="s">
        <v>1315</v>
      </c>
      <c r="V273" s="10" t="s">
        <v>335</v>
      </c>
      <c r="W273" s="14">
        <v>42370</v>
      </c>
      <c r="X273" s="16">
        <v>42689</v>
      </c>
      <c r="Y273" s="54">
        <f>IF(AA273="Cumplida",0,X273-$X$1)</f>
        <v>0</v>
      </c>
      <c r="Z273" s="48">
        <v>1</v>
      </c>
      <c r="AA273" s="91" t="s">
        <v>379</v>
      </c>
      <c r="AB273" s="100" t="s">
        <v>21</v>
      </c>
      <c r="AC273" s="182" t="s">
        <v>1019</v>
      </c>
      <c r="AD273" s="49" t="s">
        <v>1009</v>
      </c>
      <c r="AH273" s="53" t="str">
        <f t="shared" si="24"/>
        <v>VIGENTE</v>
      </c>
    </row>
    <row r="274" spans="3:34" ht="90" x14ac:dyDescent="0.2">
      <c r="C274" s="115">
        <f t="shared" si="25"/>
        <v>268</v>
      </c>
      <c r="D274" s="5" t="s">
        <v>381</v>
      </c>
      <c r="E274" s="44">
        <v>2015</v>
      </c>
      <c r="F274" s="12" t="s">
        <v>23</v>
      </c>
      <c r="G274" s="12" t="s">
        <v>1254</v>
      </c>
      <c r="H274" s="24" t="s">
        <v>1247</v>
      </c>
      <c r="I274" s="12" t="s">
        <v>1305</v>
      </c>
      <c r="J274" s="12" t="s">
        <v>1249</v>
      </c>
      <c r="K274" s="12" t="s">
        <v>1248</v>
      </c>
      <c r="L274" s="41" t="s">
        <v>618</v>
      </c>
      <c r="M274" s="13" t="s">
        <v>736</v>
      </c>
      <c r="N274" s="276" t="s">
        <v>243</v>
      </c>
      <c r="O274" s="14">
        <v>42328</v>
      </c>
      <c r="P274" s="25" t="s">
        <v>373</v>
      </c>
      <c r="Q274" s="49" t="s">
        <v>234</v>
      </c>
      <c r="R274" s="25" t="s">
        <v>555</v>
      </c>
      <c r="S274" s="25" t="s">
        <v>301</v>
      </c>
      <c r="T274" s="25" t="s">
        <v>610</v>
      </c>
      <c r="U274" s="24" t="s">
        <v>1315</v>
      </c>
      <c r="V274" s="25" t="s">
        <v>605</v>
      </c>
      <c r="W274" s="14">
        <v>42400</v>
      </c>
      <c r="X274" s="16">
        <v>42689</v>
      </c>
      <c r="Y274" s="54">
        <f>IF(AA274="Reprogramado",0,X274-$X$1)</f>
        <v>0</v>
      </c>
      <c r="Z274" s="48">
        <v>0</v>
      </c>
      <c r="AA274" s="91" t="s">
        <v>380</v>
      </c>
      <c r="AB274" s="100" t="s">
        <v>380</v>
      </c>
      <c r="AC274" s="171" t="s">
        <v>1043</v>
      </c>
      <c r="AD274" s="49" t="s">
        <v>1031</v>
      </c>
      <c r="AH274" s="53" t="str">
        <f t="shared" si="24"/>
        <v>VIGENTE</v>
      </c>
    </row>
    <row r="275" spans="3:34" ht="56.25" x14ac:dyDescent="0.2">
      <c r="C275" s="115">
        <f t="shared" si="25"/>
        <v>269</v>
      </c>
      <c r="D275" s="5" t="s">
        <v>381</v>
      </c>
      <c r="E275" s="44">
        <v>2015</v>
      </c>
      <c r="F275" s="12" t="s">
        <v>23</v>
      </c>
      <c r="G275" s="12" t="s">
        <v>1254</v>
      </c>
      <c r="H275" s="24" t="s">
        <v>1247</v>
      </c>
      <c r="I275" s="12" t="s">
        <v>1305</v>
      </c>
      <c r="J275" s="12" t="s">
        <v>1249</v>
      </c>
      <c r="K275" s="12" t="s">
        <v>1248</v>
      </c>
      <c r="L275" s="41" t="s">
        <v>618</v>
      </c>
      <c r="M275" s="13" t="s">
        <v>736</v>
      </c>
      <c r="N275" s="276" t="s">
        <v>243</v>
      </c>
      <c r="O275" s="14">
        <v>42328</v>
      </c>
      <c r="P275" s="25" t="s">
        <v>373</v>
      </c>
      <c r="Q275" s="49" t="s">
        <v>234</v>
      </c>
      <c r="R275" s="25" t="s">
        <v>557</v>
      </c>
      <c r="S275" s="25" t="s">
        <v>303</v>
      </c>
      <c r="T275" s="25" t="s">
        <v>610</v>
      </c>
      <c r="U275" s="24" t="s">
        <v>1315</v>
      </c>
      <c r="V275" s="25" t="s">
        <v>605</v>
      </c>
      <c r="W275" s="14">
        <v>42400</v>
      </c>
      <c r="X275" s="16">
        <v>42689</v>
      </c>
      <c r="Y275" s="54">
        <f>IF(AA275="Reprogramado",0,X275-$X$1)</f>
        <v>0</v>
      </c>
      <c r="Z275" s="48">
        <v>0</v>
      </c>
      <c r="AA275" s="91" t="s">
        <v>380</v>
      </c>
      <c r="AB275" s="100" t="s">
        <v>380</v>
      </c>
      <c r="AC275" s="171" t="s">
        <v>1044</v>
      </c>
      <c r="AD275" s="147" t="s">
        <v>1032</v>
      </c>
      <c r="AH275" s="53" t="str">
        <f t="shared" si="24"/>
        <v>VIGENTE</v>
      </c>
    </row>
    <row r="276" spans="3:34" ht="78.75" x14ac:dyDescent="0.2">
      <c r="C276" s="89">
        <f t="shared" si="25"/>
        <v>270</v>
      </c>
      <c r="D276" s="150" t="s">
        <v>353</v>
      </c>
      <c r="E276" s="151">
        <v>2015</v>
      </c>
      <c r="F276" s="152" t="s">
        <v>963</v>
      </c>
      <c r="G276" s="24" t="s">
        <v>1254</v>
      </c>
      <c r="H276" s="24" t="s">
        <v>1247</v>
      </c>
      <c r="I276" s="269"/>
      <c r="J276" s="24" t="s">
        <v>1249</v>
      </c>
      <c r="K276" s="12" t="s">
        <v>1248</v>
      </c>
      <c r="L276" s="153" t="s">
        <v>614</v>
      </c>
      <c r="M276" s="24" t="s">
        <v>825</v>
      </c>
      <c r="N276" s="280" t="s">
        <v>964</v>
      </c>
      <c r="O276" s="154">
        <v>42424</v>
      </c>
      <c r="P276" s="155" t="s">
        <v>965</v>
      </c>
      <c r="Q276" s="156" t="s">
        <v>235</v>
      </c>
      <c r="R276" s="157" t="s">
        <v>966</v>
      </c>
      <c r="S276" s="157" t="s">
        <v>967</v>
      </c>
      <c r="T276" s="157" t="s">
        <v>968</v>
      </c>
      <c r="U276" s="24" t="s">
        <v>1314</v>
      </c>
      <c r="V276" s="157" t="s">
        <v>969</v>
      </c>
      <c r="W276" s="158">
        <v>42490</v>
      </c>
      <c r="X276" s="16">
        <v>42719</v>
      </c>
      <c r="Y276" s="54">
        <f t="shared" ref="Y276:Y283" ca="1" si="26">IF(AA276="Finalizado",0,X276-$X$1)</f>
        <v>-68</v>
      </c>
      <c r="Z276" s="48">
        <v>0.5</v>
      </c>
      <c r="AA276" s="159" t="s">
        <v>378</v>
      </c>
      <c r="AB276" s="100" t="s">
        <v>477</v>
      </c>
      <c r="AC276" s="167" t="s">
        <v>1014</v>
      </c>
      <c r="AD276" s="157" t="s">
        <v>1010</v>
      </c>
      <c r="AH276" s="53" t="str">
        <f t="shared" ca="1" si="24"/>
        <v>VENCIDO</v>
      </c>
    </row>
    <row r="277" spans="3:34" ht="180" x14ac:dyDescent="0.2">
      <c r="C277" s="61">
        <v>271</v>
      </c>
      <c r="D277" s="5" t="s">
        <v>30</v>
      </c>
      <c r="E277" s="44">
        <v>2015</v>
      </c>
      <c r="F277" s="12" t="s">
        <v>23</v>
      </c>
      <c r="G277" s="12" t="s">
        <v>1254</v>
      </c>
      <c r="H277" s="24" t="s">
        <v>1247</v>
      </c>
      <c r="I277" s="12" t="s">
        <v>1305</v>
      </c>
      <c r="J277" s="12" t="s">
        <v>1249</v>
      </c>
      <c r="K277" s="12" t="s">
        <v>1248</v>
      </c>
      <c r="L277" s="41" t="s">
        <v>618</v>
      </c>
      <c r="M277" s="13" t="s">
        <v>827</v>
      </c>
      <c r="N277" s="273" t="s">
        <v>540</v>
      </c>
      <c r="O277" s="28">
        <v>41977</v>
      </c>
      <c r="P277" s="25" t="s">
        <v>36</v>
      </c>
      <c r="Q277" s="49" t="s">
        <v>234</v>
      </c>
      <c r="R277" s="25" t="s">
        <v>92</v>
      </c>
      <c r="S277" s="25" t="s">
        <v>93</v>
      </c>
      <c r="T277" s="26" t="s">
        <v>168</v>
      </c>
      <c r="U277" s="24" t="s">
        <v>1315</v>
      </c>
      <c r="V277" s="25" t="s">
        <v>203</v>
      </c>
      <c r="W277" s="29">
        <v>42063</v>
      </c>
      <c r="X277" s="40">
        <v>42824</v>
      </c>
      <c r="Y277" s="54">
        <f t="shared" ca="1" si="26"/>
        <v>37</v>
      </c>
      <c r="Z277" s="48">
        <v>0.5</v>
      </c>
      <c r="AA277" s="91" t="s">
        <v>378</v>
      </c>
      <c r="AB277" s="100" t="s">
        <v>477</v>
      </c>
      <c r="AC277" s="116" t="s">
        <v>1020</v>
      </c>
      <c r="AD277" s="49" t="s">
        <v>1026</v>
      </c>
      <c r="AH277" s="53" t="str">
        <f t="shared" ca="1" si="24"/>
        <v>VIGENTE</v>
      </c>
    </row>
    <row r="278" spans="3:34" ht="168.75" x14ac:dyDescent="0.2">
      <c r="C278" s="61">
        <v>272</v>
      </c>
      <c r="D278" s="5" t="s">
        <v>30</v>
      </c>
      <c r="E278" s="44">
        <v>2015</v>
      </c>
      <c r="F278" s="12" t="s">
        <v>23</v>
      </c>
      <c r="G278" s="12" t="s">
        <v>1254</v>
      </c>
      <c r="H278" s="24" t="s">
        <v>1247</v>
      </c>
      <c r="I278" s="12" t="s">
        <v>1305</v>
      </c>
      <c r="J278" s="12" t="s">
        <v>1249</v>
      </c>
      <c r="K278" s="12" t="s">
        <v>1248</v>
      </c>
      <c r="L278" s="41" t="s">
        <v>618</v>
      </c>
      <c r="M278" s="13" t="s">
        <v>827</v>
      </c>
      <c r="N278" s="273" t="s">
        <v>540</v>
      </c>
      <c r="O278" s="16">
        <v>41977</v>
      </c>
      <c r="P278" s="25" t="s">
        <v>36</v>
      </c>
      <c r="Q278" s="49" t="s">
        <v>234</v>
      </c>
      <c r="R278" s="25" t="s">
        <v>119</v>
      </c>
      <c r="S278" s="25" t="s">
        <v>117</v>
      </c>
      <c r="T278" s="33" t="s">
        <v>168</v>
      </c>
      <c r="U278" s="24" t="s">
        <v>1315</v>
      </c>
      <c r="V278" s="25" t="s">
        <v>212</v>
      </c>
      <c r="W278" s="35">
        <v>42063</v>
      </c>
      <c r="X278" s="40">
        <v>42824</v>
      </c>
      <c r="Y278" s="54">
        <f t="shared" ca="1" si="26"/>
        <v>37</v>
      </c>
      <c r="Z278" s="48">
        <v>0.5</v>
      </c>
      <c r="AA278" s="91" t="s">
        <v>378</v>
      </c>
      <c r="AB278" s="100" t="s">
        <v>477</v>
      </c>
      <c r="AC278" s="116" t="s">
        <v>1022</v>
      </c>
      <c r="AD278" s="49" t="s">
        <v>1027</v>
      </c>
      <c r="AH278" s="53" t="str">
        <f t="shared" ca="1" si="24"/>
        <v>VIGENTE</v>
      </c>
    </row>
    <row r="279" spans="3:34" ht="90" x14ac:dyDescent="0.25">
      <c r="C279" s="89">
        <v>273</v>
      </c>
      <c r="D279" s="5" t="s">
        <v>353</v>
      </c>
      <c r="E279" s="44">
        <v>2015</v>
      </c>
      <c r="F279" s="12" t="s">
        <v>23</v>
      </c>
      <c r="G279" s="12" t="s">
        <v>1254</v>
      </c>
      <c r="H279" s="24" t="s">
        <v>1247</v>
      </c>
      <c r="I279" s="12" t="s">
        <v>1305</v>
      </c>
      <c r="J279" s="12" t="s">
        <v>1249</v>
      </c>
      <c r="K279" s="12" t="s">
        <v>1248</v>
      </c>
      <c r="L279" s="41" t="s">
        <v>618</v>
      </c>
      <c r="M279" s="13" t="s">
        <v>736</v>
      </c>
      <c r="N279" s="276" t="s">
        <v>243</v>
      </c>
      <c r="O279" s="14">
        <v>42328</v>
      </c>
      <c r="P279" s="25" t="s">
        <v>373</v>
      </c>
      <c r="Q279" s="49" t="s">
        <v>234</v>
      </c>
      <c r="R279" s="25" t="s">
        <v>559</v>
      </c>
      <c r="S279" s="25" t="s">
        <v>305</v>
      </c>
      <c r="T279" s="25" t="s">
        <v>610</v>
      </c>
      <c r="U279" s="24" t="s">
        <v>1314</v>
      </c>
      <c r="V279" s="25" t="s">
        <v>607</v>
      </c>
      <c r="W279" s="14">
        <v>42400</v>
      </c>
      <c r="X279" s="16">
        <v>42824</v>
      </c>
      <c r="Y279" s="54">
        <f t="shared" ca="1" si="26"/>
        <v>37</v>
      </c>
      <c r="Z279" s="48">
        <v>0</v>
      </c>
      <c r="AA279" s="91" t="s">
        <v>354</v>
      </c>
      <c r="AB279" s="100" t="s">
        <v>477</v>
      </c>
      <c r="AC279" s="172"/>
      <c r="AD279" s="41" t="s">
        <v>1033</v>
      </c>
      <c r="AH279" s="53" t="str">
        <f t="shared" ca="1" si="24"/>
        <v>VIGENTE</v>
      </c>
    </row>
    <row r="280" spans="3:34" ht="90" x14ac:dyDescent="0.25">
      <c r="C280" s="89">
        <v>274</v>
      </c>
      <c r="D280" s="5" t="s">
        <v>353</v>
      </c>
      <c r="E280" s="44">
        <v>2015</v>
      </c>
      <c r="F280" s="12" t="s">
        <v>23</v>
      </c>
      <c r="G280" s="12" t="s">
        <v>1254</v>
      </c>
      <c r="H280" s="24" t="s">
        <v>1247</v>
      </c>
      <c r="I280" s="12" t="s">
        <v>1305</v>
      </c>
      <c r="J280" s="12" t="s">
        <v>1249</v>
      </c>
      <c r="K280" s="12" t="s">
        <v>1248</v>
      </c>
      <c r="L280" s="41" t="s">
        <v>618</v>
      </c>
      <c r="M280" s="13" t="s">
        <v>736</v>
      </c>
      <c r="N280" s="276" t="s">
        <v>243</v>
      </c>
      <c r="O280" s="14">
        <v>42328</v>
      </c>
      <c r="P280" s="25" t="s">
        <v>373</v>
      </c>
      <c r="Q280" s="49" t="s">
        <v>234</v>
      </c>
      <c r="R280" s="25" t="s">
        <v>560</v>
      </c>
      <c r="S280" s="25" t="s">
        <v>305</v>
      </c>
      <c r="T280" s="25" t="s">
        <v>610</v>
      </c>
      <c r="U280" s="24" t="s">
        <v>1314</v>
      </c>
      <c r="V280" s="25" t="s">
        <v>607</v>
      </c>
      <c r="W280" s="14">
        <v>42400</v>
      </c>
      <c r="X280" s="16">
        <v>42824</v>
      </c>
      <c r="Y280" s="54">
        <f t="shared" ca="1" si="26"/>
        <v>37</v>
      </c>
      <c r="Z280" s="48">
        <v>0</v>
      </c>
      <c r="AA280" s="91" t="s">
        <v>354</v>
      </c>
      <c r="AB280" s="100" t="s">
        <v>477</v>
      </c>
      <c r="AC280" s="172"/>
      <c r="AD280" s="41" t="s">
        <v>1034</v>
      </c>
      <c r="AH280" s="53" t="str">
        <f t="shared" ca="1" si="24"/>
        <v>VIGENTE</v>
      </c>
    </row>
    <row r="281" spans="3:34" ht="45" x14ac:dyDescent="0.25">
      <c r="C281" s="89">
        <v>275</v>
      </c>
      <c r="D281" s="5" t="s">
        <v>353</v>
      </c>
      <c r="E281" s="44">
        <v>2015</v>
      </c>
      <c r="F281" s="12" t="s">
        <v>23</v>
      </c>
      <c r="G281" s="12" t="s">
        <v>1254</v>
      </c>
      <c r="H281" s="24" t="s">
        <v>1247</v>
      </c>
      <c r="I281" s="12" t="s">
        <v>1305</v>
      </c>
      <c r="J281" s="12" t="s">
        <v>1249</v>
      </c>
      <c r="K281" s="12" t="s">
        <v>1248</v>
      </c>
      <c r="L281" s="41" t="s">
        <v>618</v>
      </c>
      <c r="M281" s="13" t="s">
        <v>736</v>
      </c>
      <c r="N281" s="276" t="s">
        <v>243</v>
      </c>
      <c r="O281" s="14">
        <v>42328</v>
      </c>
      <c r="P281" s="25" t="s">
        <v>373</v>
      </c>
      <c r="Q281" s="49" t="s">
        <v>234</v>
      </c>
      <c r="R281" s="25" t="s">
        <v>563</v>
      </c>
      <c r="S281" s="25" t="s">
        <v>308</v>
      </c>
      <c r="T281" s="25" t="s">
        <v>610</v>
      </c>
      <c r="U281" s="24" t="s">
        <v>1315</v>
      </c>
      <c r="V281" s="25" t="s">
        <v>607</v>
      </c>
      <c r="W281" s="14">
        <v>42400</v>
      </c>
      <c r="X281" s="16">
        <v>42824</v>
      </c>
      <c r="Y281" s="54">
        <f t="shared" ca="1" si="26"/>
        <v>37</v>
      </c>
      <c r="Z281" s="48">
        <v>0</v>
      </c>
      <c r="AA281" s="91" t="s">
        <v>354</v>
      </c>
      <c r="AB281" s="100" t="s">
        <v>477</v>
      </c>
      <c r="AC281" s="172"/>
      <c r="AD281" s="41" t="s">
        <v>1035</v>
      </c>
      <c r="AH281" s="53" t="str">
        <f t="shared" ca="1" si="24"/>
        <v>VIGENTE</v>
      </c>
    </row>
    <row r="282" spans="3:34" ht="90" x14ac:dyDescent="0.2">
      <c r="C282" s="89">
        <v>276</v>
      </c>
      <c r="D282" s="5" t="s">
        <v>353</v>
      </c>
      <c r="E282" s="44">
        <v>2015</v>
      </c>
      <c r="F282" s="12" t="s">
        <v>23</v>
      </c>
      <c r="G282" s="12" t="s">
        <v>1254</v>
      </c>
      <c r="H282" s="24" t="s">
        <v>1247</v>
      </c>
      <c r="I282" s="12" t="s">
        <v>1305</v>
      </c>
      <c r="J282" s="12" t="s">
        <v>1249</v>
      </c>
      <c r="K282" s="12" t="s">
        <v>1248</v>
      </c>
      <c r="L282" s="41" t="s">
        <v>618</v>
      </c>
      <c r="M282" s="13" t="s">
        <v>736</v>
      </c>
      <c r="N282" s="276" t="s">
        <v>243</v>
      </c>
      <c r="O282" s="14">
        <v>42328</v>
      </c>
      <c r="P282" s="25" t="s">
        <v>373</v>
      </c>
      <c r="Q282" s="49" t="s">
        <v>234</v>
      </c>
      <c r="R282" s="25" t="s">
        <v>555</v>
      </c>
      <c r="S282" s="25" t="s">
        <v>301</v>
      </c>
      <c r="T282" s="25" t="s">
        <v>610</v>
      </c>
      <c r="U282" s="24" t="s">
        <v>1315</v>
      </c>
      <c r="V282" s="25" t="s">
        <v>605</v>
      </c>
      <c r="W282" s="14">
        <v>42400</v>
      </c>
      <c r="X282" s="16">
        <v>42824</v>
      </c>
      <c r="Y282" s="54">
        <f t="shared" ca="1" si="26"/>
        <v>37</v>
      </c>
      <c r="Z282" s="48">
        <v>0.7</v>
      </c>
      <c r="AA282" s="91" t="s">
        <v>378</v>
      </c>
      <c r="AB282" s="100" t="s">
        <v>477</v>
      </c>
      <c r="AC282" s="116" t="s">
        <v>1039</v>
      </c>
      <c r="AD282" s="49" t="s">
        <v>1037</v>
      </c>
      <c r="AH282" s="53" t="str">
        <f t="shared" ca="1" si="24"/>
        <v>VIGENTE</v>
      </c>
    </row>
    <row r="283" spans="3:34" ht="56.25" x14ac:dyDescent="0.2">
      <c r="C283" s="89">
        <v>277</v>
      </c>
      <c r="D283" s="5" t="s">
        <v>353</v>
      </c>
      <c r="E283" s="44">
        <v>2015</v>
      </c>
      <c r="F283" s="12" t="s">
        <v>23</v>
      </c>
      <c r="G283" s="12" t="s">
        <v>1254</v>
      </c>
      <c r="H283" s="24" t="s">
        <v>1247</v>
      </c>
      <c r="I283" s="12" t="s">
        <v>1305</v>
      </c>
      <c r="J283" s="12" t="s">
        <v>1249</v>
      </c>
      <c r="K283" s="12" t="s">
        <v>1248</v>
      </c>
      <c r="L283" s="41" t="s">
        <v>618</v>
      </c>
      <c r="M283" s="13" t="s">
        <v>736</v>
      </c>
      <c r="N283" s="276" t="s">
        <v>243</v>
      </c>
      <c r="O283" s="14">
        <v>42328</v>
      </c>
      <c r="P283" s="25" t="s">
        <v>373</v>
      </c>
      <c r="Q283" s="49" t="s">
        <v>234</v>
      </c>
      <c r="R283" s="25" t="s">
        <v>557</v>
      </c>
      <c r="S283" s="25" t="s">
        <v>303</v>
      </c>
      <c r="T283" s="25" t="s">
        <v>610</v>
      </c>
      <c r="U283" s="24" t="s">
        <v>1315</v>
      </c>
      <c r="V283" s="25" t="s">
        <v>605</v>
      </c>
      <c r="W283" s="14">
        <v>42400</v>
      </c>
      <c r="X283" s="16">
        <v>42824</v>
      </c>
      <c r="Y283" s="54">
        <f t="shared" ca="1" si="26"/>
        <v>37</v>
      </c>
      <c r="Z283" s="48">
        <v>0.7</v>
      </c>
      <c r="AA283" s="91" t="s">
        <v>378</v>
      </c>
      <c r="AB283" s="100" t="s">
        <v>477</v>
      </c>
      <c r="AC283" s="116" t="s">
        <v>1038</v>
      </c>
      <c r="AD283" s="147" t="s">
        <v>1036</v>
      </c>
      <c r="AH283" s="53" t="str">
        <f t="shared" ca="1" si="24"/>
        <v>VIGENTE</v>
      </c>
    </row>
    <row r="284" spans="3:34" ht="146.25" x14ac:dyDescent="0.2">
      <c r="C284" s="61">
        <f>+C283+1</f>
        <v>278</v>
      </c>
      <c r="D284" s="5" t="s">
        <v>30</v>
      </c>
      <c r="E284" s="44">
        <v>2015</v>
      </c>
      <c r="F284" s="12" t="s">
        <v>23</v>
      </c>
      <c r="G284" s="24" t="s">
        <v>1254</v>
      </c>
      <c r="H284" s="24" t="s">
        <v>1247</v>
      </c>
      <c r="I284" s="24" t="s">
        <v>1305</v>
      </c>
      <c r="J284" s="24" t="s">
        <v>1249</v>
      </c>
      <c r="K284" s="24" t="s">
        <v>1248</v>
      </c>
      <c r="L284" s="41" t="s">
        <v>619</v>
      </c>
      <c r="M284" s="13" t="s">
        <v>619</v>
      </c>
      <c r="N284" s="274" t="s">
        <v>29</v>
      </c>
      <c r="O284" s="32">
        <v>42164</v>
      </c>
      <c r="P284" s="25" t="s">
        <v>41</v>
      </c>
      <c r="Q284" s="49" t="s">
        <v>237</v>
      </c>
      <c r="R284" s="25" t="s">
        <v>158</v>
      </c>
      <c r="S284" s="25" t="s">
        <v>159</v>
      </c>
      <c r="T284" s="31" t="s">
        <v>28</v>
      </c>
      <c r="U284" s="24" t="s">
        <v>1314</v>
      </c>
      <c r="V284" s="36" t="s">
        <v>231</v>
      </c>
      <c r="W284" s="16">
        <v>42490</v>
      </c>
      <c r="X284" s="16">
        <v>42734</v>
      </c>
      <c r="Y284" s="54">
        <f>IF(AB284="Finalizado",0,X284-$X$1)</f>
        <v>0</v>
      </c>
      <c r="Z284" s="48">
        <v>1</v>
      </c>
      <c r="AA284" s="91" t="s">
        <v>379</v>
      </c>
      <c r="AB284" s="100" t="s">
        <v>21</v>
      </c>
      <c r="AC284" s="183" t="s">
        <v>1167</v>
      </c>
      <c r="AD284" s="41" t="s">
        <v>1056</v>
      </c>
      <c r="AH284" s="53" t="str">
        <f t="shared" si="24"/>
        <v>VIGENTE</v>
      </c>
    </row>
    <row r="285" spans="3:34" ht="146.25" x14ac:dyDescent="0.2">
      <c r="C285" s="61">
        <f>+C284+1</f>
        <v>279</v>
      </c>
      <c r="D285" s="5" t="s">
        <v>30</v>
      </c>
      <c r="E285" s="44">
        <v>2015</v>
      </c>
      <c r="F285" s="12" t="s">
        <v>23</v>
      </c>
      <c r="G285" s="24" t="s">
        <v>1254</v>
      </c>
      <c r="H285" s="24" t="s">
        <v>1247</v>
      </c>
      <c r="I285" s="24" t="s">
        <v>1305</v>
      </c>
      <c r="J285" s="24" t="s">
        <v>1249</v>
      </c>
      <c r="K285" s="24" t="s">
        <v>1248</v>
      </c>
      <c r="L285" s="41" t="s">
        <v>619</v>
      </c>
      <c r="M285" s="13" t="s">
        <v>619</v>
      </c>
      <c r="N285" s="274" t="s">
        <v>29</v>
      </c>
      <c r="O285" s="32">
        <v>42164</v>
      </c>
      <c r="P285" s="25" t="s">
        <v>41</v>
      </c>
      <c r="Q285" s="49" t="s">
        <v>237</v>
      </c>
      <c r="R285" s="25" t="s">
        <v>160</v>
      </c>
      <c r="S285" s="25" t="s">
        <v>161</v>
      </c>
      <c r="T285" s="31" t="s">
        <v>28</v>
      </c>
      <c r="U285" s="24" t="s">
        <v>1314</v>
      </c>
      <c r="V285" s="36" t="s">
        <v>231</v>
      </c>
      <c r="W285" s="16">
        <v>42490</v>
      </c>
      <c r="X285" s="16">
        <v>42734</v>
      </c>
      <c r="Y285" s="54">
        <f>IF(AB285="Finalizado",0,X285-$X$1)</f>
        <v>0</v>
      </c>
      <c r="Z285" s="48">
        <v>1</v>
      </c>
      <c r="AA285" s="91" t="s">
        <v>379</v>
      </c>
      <c r="AB285" s="100" t="s">
        <v>21</v>
      </c>
      <c r="AC285" s="183" t="s">
        <v>1168</v>
      </c>
      <c r="AD285" s="41" t="s">
        <v>1057</v>
      </c>
      <c r="AH285" s="53" t="str">
        <f t="shared" si="24"/>
        <v>VIGENTE</v>
      </c>
    </row>
    <row r="286" spans="3:34" ht="45" x14ac:dyDescent="0.2">
      <c r="C286" s="89">
        <v>280</v>
      </c>
      <c r="D286" s="6" t="s">
        <v>353</v>
      </c>
      <c r="E286" s="44">
        <v>2015</v>
      </c>
      <c r="F286" s="12" t="s">
        <v>23</v>
      </c>
      <c r="G286" s="12" t="s">
        <v>1254</v>
      </c>
      <c r="H286" s="24" t="s">
        <v>1247</v>
      </c>
      <c r="I286" s="12" t="s">
        <v>1305</v>
      </c>
      <c r="J286" s="24" t="s">
        <v>1249</v>
      </c>
      <c r="K286" s="12" t="s">
        <v>1248</v>
      </c>
      <c r="L286" s="41" t="s">
        <v>177</v>
      </c>
      <c r="M286" s="13" t="s">
        <v>177</v>
      </c>
      <c r="N286" s="276" t="s">
        <v>543</v>
      </c>
      <c r="O286" s="14">
        <v>42304</v>
      </c>
      <c r="P286" s="25" t="s">
        <v>372</v>
      </c>
      <c r="Q286" s="49" t="s">
        <v>352</v>
      </c>
      <c r="R286" s="25" t="s">
        <v>270</v>
      </c>
      <c r="S286" s="25" t="s">
        <v>300</v>
      </c>
      <c r="T286" s="10" t="s">
        <v>345</v>
      </c>
      <c r="U286" s="24" t="s">
        <v>1314</v>
      </c>
      <c r="V286" s="25" t="s">
        <v>337</v>
      </c>
      <c r="W286" s="14">
        <v>42614</v>
      </c>
      <c r="X286" s="40">
        <v>42734</v>
      </c>
      <c r="Y286" s="54">
        <f ca="1">IF(AA286="Finzalizado",0,X286-$X$1)</f>
        <v>-53</v>
      </c>
      <c r="Z286" s="48">
        <v>0</v>
      </c>
      <c r="AA286" s="91" t="s">
        <v>354</v>
      </c>
      <c r="AB286" s="100" t="s">
        <v>477</v>
      </c>
      <c r="AC286" s="112"/>
      <c r="AD286" s="49" t="s">
        <v>1063</v>
      </c>
      <c r="AH286" s="53" t="str">
        <f t="shared" ca="1" si="24"/>
        <v>VENCIDO</v>
      </c>
    </row>
    <row r="287" spans="3:34" ht="101.25" x14ac:dyDescent="0.25">
      <c r="C287" s="89">
        <v>281</v>
      </c>
      <c r="D287" s="6" t="s">
        <v>353</v>
      </c>
      <c r="E287" s="44">
        <v>2015</v>
      </c>
      <c r="F287" s="12" t="s">
        <v>23</v>
      </c>
      <c r="G287" s="12" t="s">
        <v>1254</v>
      </c>
      <c r="H287" s="24" t="s">
        <v>1247</v>
      </c>
      <c r="I287" s="12" t="s">
        <v>1305</v>
      </c>
      <c r="J287" s="24" t="s">
        <v>1249</v>
      </c>
      <c r="K287" s="12" t="s">
        <v>1248</v>
      </c>
      <c r="L287" s="41" t="s">
        <v>177</v>
      </c>
      <c r="M287" s="13" t="s">
        <v>177</v>
      </c>
      <c r="N287" s="276" t="s">
        <v>543</v>
      </c>
      <c r="O287" s="14">
        <v>42304</v>
      </c>
      <c r="P287" s="25" t="s">
        <v>372</v>
      </c>
      <c r="Q287" s="49" t="s">
        <v>352</v>
      </c>
      <c r="R287" s="25" t="s">
        <v>270</v>
      </c>
      <c r="S287" s="25" t="s">
        <v>300</v>
      </c>
      <c r="T287" s="10" t="s">
        <v>345</v>
      </c>
      <c r="U287" s="24" t="s">
        <v>1314</v>
      </c>
      <c r="V287" s="10" t="s">
        <v>336</v>
      </c>
      <c r="W287" s="14">
        <v>42491</v>
      </c>
      <c r="X287" s="16">
        <v>42734</v>
      </c>
      <c r="Y287" s="54">
        <f ca="1">IF(AA287="Finzalizado",0,X287-$X$1)</f>
        <v>-53</v>
      </c>
      <c r="Z287" s="48">
        <v>0.5</v>
      </c>
      <c r="AA287" s="91" t="s">
        <v>378</v>
      </c>
      <c r="AB287" s="100" t="s">
        <v>477</v>
      </c>
      <c r="AC287" s="161" t="s">
        <v>1013</v>
      </c>
      <c r="AD287" s="49" t="s">
        <v>1062</v>
      </c>
      <c r="AH287" s="53" t="str">
        <f t="shared" ca="1" si="24"/>
        <v>VENCIDO</v>
      </c>
    </row>
    <row r="288" spans="3:34" ht="101.25" x14ac:dyDescent="0.2">
      <c r="C288" s="89">
        <v>282</v>
      </c>
      <c r="D288" s="5" t="s">
        <v>353</v>
      </c>
      <c r="E288" s="12">
        <v>2016</v>
      </c>
      <c r="F288" s="12" t="s">
        <v>23</v>
      </c>
      <c r="G288" s="24" t="s">
        <v>1254</v>
      </c>
      <c r="H288" s="24" t="s">
        <v>1247</v>
      </c>
      <c r="I288" s="7" t="s">
        <v>1310</v>
      </c>
      <c r="J288" s="24" t="s">
        <v>1287</v>
      </c>
      <c r="K288" s="12" t="s">
        <v>1248</v>
      </c>
      <c r="L288" s="49" t="s">
        <v>177</v>
      </c>
      <c r="M288" s="24" t="s">
        <v>945</v>
      </c>
      <c r="N288" s="276" t="s">
        <v>914</v>
      </c>
      <c r="O288" s="14">
        <v>42591</v>
      </c>
      <c r="P288" s="41" t="s">
        <v>917</v>
      </c>
      <c r="Q288" s="41" t="s">
        <v>234</v>
      </c>
      <c r="R288" s="25" t="s">
        <v>951</v>
      </c>
      <c r="S288" s="25" t="s">
        <v>952</v>
      </c>
      <c r="T288" s="49" t="s">
        <v>953</v>
      </c>
      <c r="U288" s="285" t="s">
        <v>1314</v>
      </c>
      <c r="V288" s="25" t="s">
        <v>972</v>
      </c>
      <c r="W288" s="147">
        <v>42674</v>
      </c>
      <c r="X288" s="147">
        <v>42734</v>
      </c>
      <c r="Y288" s="54">
        <f>IF(AA288="Cumplida",0,X288-$X$1)</f>
        <v>0</v>
      </c>
      <c r="Z288" s="48">
        <v>1</v>
      </c>
      <c r="AA288" s="91" t="s">
        <v>379</v>
      </c>
      <c r="AB288" s="100" t="s">
        <v>21</v>
      </c>
      <c r="AC288" s="176" t="s">
        <v>1086</v>
      </c>
      <c r="AD288" s="49" t="s">
        <v>1068</v>
      </c>
      <c r="AH288" s="53" t="str">
        <f t="shared" si="24"/>
        <v>VIGENTE</v>
      </c>
    </row>
    <row r="289" spans="3:34" ht="101.25" x14ac:dyDescent="0.2">
      <c r="C289" s="89">
        <v>283</v>
      </c>
      <c r="D289" s="5" t="s">
        <v>353</v>
      </c>
      <c r="E289" s="12">
        <v>2016</v>
      </c>
      <c r="F289" s="12" t="s">
        <v>23</v>
      </c>
      <c r="G289" s="24" t="s">
        <v>1254</v>
      </c>
      <c r="H289" s="24" t="s">
        <v>1247</v>
      </c>
      <c r="I289" s="7" t="s">
        <v>1310</v>
      </c>
      <c r="J289" s="24" t="s">
        <v>1287</v>
      </c>
      <c r="K289" s="12" t="s">
        <v>1248</v>
      </c>
      <c r="L289" s="49" t="s">
        <v>177</v>
      </c>
      <c r="M289" s="24" t="s">
        <v>945</v>
      </c>
      <c r="N289" s="276" t="s">
        <v>914</v>
      </c>
      <c r="O289" s="14">
        <v>42591</v>
      </c>
      <c r="P289" s="41" t="s">
        <v>917</v>
      </c>
      <c r="Q289" s="41" t="s">
        <v>234</v>
      </c>
      <c r="R289" s="25" t="s">
        <v>954</v>
      </c>
      <c r="S289" s="25" t="s">
        <v>952</v>
      </c>
      <c r="T289" s="49" t="s">
        <v>953</v>
      </c>
      <c r="U289" s="285" t="s">
        <v>1314</v>
      </c>
      <c r="V289" s="25" t="s">
        <v>972</v>
      </c>
      <c r="W289" s="147">
        <v>42674</v>
      </c>
      <c r="X289" s="147">
        <v>42734</v>
      </c>
      <c r="Y289" s="54">
        <f>IF(AA289="Cumplida",0,X289-$X$1)</f>
        <v>0</v>
      </c>
      <c r="Z289" s="48">
        <v>1</v>
      </c>
      <c r="AA289" s="91" t="s">
        <v>379</v>
      </c>
      <c r="AB289" s="100" t="s">
        <v>21</v>
      </c>
      <c r="AC289" s="176" t="s">
        <v>1087</v>
      </c>
      <c r="AD289" s="49" t="s">
        <v>1069</v>
      </c>
      <c r="AH289" s="53" t="str">
        <f t="shared" si="24"/>
        <v>VIGENTE</v>
      </c>
    </row>
    <row r="290" spans="3:34" ht="56.25" x14ac:dyDescent="0.2">
      <c r="C290" s="89">
        <v>284</v>
      </c>
      <c r="D290" s="6" t="s">
        <v>353</v>
      </c>
      <c r="E290" s="44">
        <v>2015</v>
      </c>
      <c r="F290" s="12" t="s">
        <v>23</v>
      </c>
      <c r="G290" s="12" t="s">
        <v>1254</v>
      </c>
      <c r="H290" s="24" t="s">
        <v>1247</v>
      </c>
      <c r="I290" s="12" t="s">
        <v>1305</v>
      </c>
      <c r="J290" s="12" t="s">
        <v>1249</v>
      </c>
      <c r="K290" s="12" t="s">
        <v>1248</v>
      </c>
      <c r="L290" s="41" t="s">
        <v>619</v>
      </c>
      <c r="M290" s="13" t="s">
        <v>619</v>
      </c>
      <c r="N290" s="278" t="s">
        <v>534</v>
      </c>
      <c r="O290" s="99">
        <v>42458</v>
      </c>
      <c r="P290" s="24" t="s">
        <v>460</v>
      </c>
      <c r="Q290" s="49" t="s">
        <v>478</v>
      </c>
      <c r="R290" s="25" t="s">
        <v>461</v>
      </c>
      <c r="S290" s="25" t="s">
        <v>462</v>
      </c>
      <c r="T290" s="15" t="s">
        <v>463</v>
      </c>
      <c r="U290" s="285" t="s">
        <v>1314</v>
      </c>
      <c r="V290" s="25" t="s">
        <v>464</v>
      </c>
      <c r="W290" s="11">
        <v>42719</v>
      </c>
      <c r="X290" s="11">
        <v>42824</v>
      </c>
      <c r="Y290" s="54">
        <f ca="1">IF(AB290="Cumplida",0,X290-$X$1)</f>
        <v>37</v>
      </c>
      <c r="Z290" s="48">
        <v>0</v>
      </c>
      <c r="AA290" s="91" t="s">
        <v>354</v>
      </c>
      <c r="AB290" s="100" t="s">
        <v>477</v>
      </c>
      <c r="AC290" s="171" t="s">
        <v>1072</v>
      </c>
      <c r="AD290" s="49" t="s">
        <v>1076</v>
      </c>
      <c r="AF290" s="103"/>
      <c r="AH290" s="53" t="str">
        <f t="shared" ca="1" si="24"/>
        <v>VIGENTE</v>
      </c>
    </row>
    <row r="291" spans="3:34" ht="56.25" x14ac:dyDescent="0.2">
      <c r="C291" s="89">
        <v>285</v>
      </c>
      <c r="D291" s="6" t="s">
        <v>353</v>
      </c>
      <c r="E291" s="44">
        <v>2015</v>
      </c>
      <c r="F291" s="12" t="s">
        <v>23</v>
      </c>
      <c r="G291" s="12" t="s">
        <v>1254</v>
      </c>
      <c r="H291" s="24" t="s">
        <v>1247</v>
      </c>
      <c r="I291" s="12" t="s">
        <v>1305</v>
      </c>
      <c r="J291" s="12" t="s">
        <v>1249</v>
      </c>
      <c r="K291" s="12" t="s">
        <v>1248</v>
      </c>
      <c r="L291" s="41" t="s">
        <v>619</v>
      </c>
      <c r="M291" s="13" t="s">
        <v>619</v>
      </c>
      <c r="N291" s="278" t="s">
        <v>534</v>
      </c>
      <c r="O291" s="99">
        <v>42458</v>
      </c>
      <c r="P291" s="24" t="s">
        <v>460</v>
      </c>
      <c r="Q291" s="49" t="s">
        <v>478</v>
      </c>
      <c r="R291" s="25" t="s">
        <v>468</v>
      </c>
      <c r="S291" s="25" t="s">
        <v>469</v>
      </c>
      <c r="T291" s="26" t="s">
        <v>471</v>
      </c>
      <c r="U291" s="285" t="s">
        <v>1314</v>
      </c>
      <c r="V291" s="25" t="s">
        <v>472</v>
      </c>
      <c r="W291" s="9">
        <v>42704</v>
      </c>
      <c r="X291" s="9">
        <v>42734</v>
      </c>
      <c r="Y291" s="54">
        <f ca="1">IF(AB291="Cumplida",0,X291-$X$1)</f>
        <v>-53</v>
      </c>
      <c r="Z291" s="48">
        <v>0</v>
      </c>
      <c r="AA291" s="91" t="s">
        <v>354</v>
      </c>
      <c r="AB291" s="100" t="s">
        <v>477</v>
      </c>
      <c r="AC291" s="171" t="s">
        <v>1073</v>
      </c>
      <c r="AD291" s="49" t="s">
        <v>1077</v>
      </c>
      <c r="AF291" s="103"/>
      <c r="AH291" s="53" t="str">
        <f t="shared" ca="1" si="24"/>
        <v>VENCIDO</v>
      </c>
    </row>
    <row r="292" spans="3:34" ht="80.25" x14ac:dyDescent="0.2">
      <c r="C292" s="61">
        <f>+C291+1</f>
        <v>286</v>
      </c>
      <c r="D292" s="5" t="s">
        <v>30</v>
      </c>
      <c r="E292" s="44">
        <v>2014</v>
      </c>
      <c r="F292" s="12" t="s">
        <v>23</v>
      </c>
      <c r="G292" s="12" t="s">
        <v>1254</v>
      </c>
      <c r="H292" s="24" t="s">
        <v>1247</v>
      </c>
      <c r="I292" s="274" t="s">
        <v>540</v>
      </c>
      <c r="J292" s="12" t="s">
        <v>1275</v>
      </c>
      <c r="K292" s="12" t="s">
        <v>1248</v>
      </c>
      <c r="L292" s="41" t="s">
        <v>618</v>
      </c>
      <c r="M292" s="13" t="s">
        <v>728</v>
      </c>
      <c r="N292" s="273" t="s">
        <v>538</v>
      </c>
      <c r="O292" s="8">
        <v>41890</v>
      </c>
      <c r="P292" s="25" t="s">
        <v>34</v>
      </c>
      <c r="Q292" s="49" t="s">
        <v>236</v>
      </c>
      <c r="R292" s="25" t="s">
        <v>62</v>
      </c>
      <c r="S292" s="25" t="s">
        <v>63</v>
      </c>
      <c r="T292" s="26" t="s">
        <v>165</v>
      </c>
      <c r="U292" s="24" t="s">
        <v>1314</v>
      </c>
      <c r="V292" s="25" t="s">
        <v>186</v>
      </c>
      <c r="W292" s="9">
        <v>42094</v>
      </c>
      <c r="X292" s="16">
        <v>42835</v>
      </c>
      <c r="Y292" s="54">
        <f t="shared" ref="Y292:Y297" ca="1" si="27">IF(AA292="Finalizado",0,X292-$X$1)</f>
        <v>48</v>
      </c>
      <c r="Z292" s="48">
        <v>0.5</v>
      </c>
      <c r="AA292" s="91" t="s">
        <v>378</v>
      </c>
      <c r="AB292" s="100" t="s">
        <v>477</v>
      </c>
      <c r="AC292" s="178" t="s">
        <v>1171</v>
      </c>
      <c r="AD292" s="49" t="s">
        <v>1169</v>
      </c>
      <c r="AH292" s="53" t="str">
        <f t="shared" ca="1" si="24"/>
        <v>VIGENTE</v>
      </c>
    </row>
    <row r="293" spans="3:34" ht="80.25" x14ac:dyDescent="0.2">
      <c r="C293" s="61">
        <f>+C292+1</f>
        <v>287</v>
      </c>
      <c r="D293" s="5" t="s">
        <v>30</v>
      </c>
      <c r="E293" s="44">
        <v>2014</v>
      </c>
      <c r="F293" s="12" t="s">
        <v>23</v>
      </c>
      <c r="G293" s="12" t="s">
        <v>1254</v>
      </c>
      <c r="H293" s="24" t="s">
        <v>1247</v>
      </c>
      <c r="I293" s="274" t="s">
        <v>540</v>
      </c>
      <c r="J293" s="12" t="s">
        <v>1275</v>
      </c>
      <c r="K293" s="12" t="s">
        <v>1248</v>
      </c>
      <c r="L293" s="41" t="s">
        <v>618</v>
      </c>
      <c r="M293" s="13" t="s">
        <v>728</v>
      </c>
      <c r="N293" s="273" t="s">
        <v>538</v>
      </c>
      <c r="O293" s="8">
        <v>41890</v>
      </c>
      <c r="P293" s="25" t="s">
        <v>34</v>
      </c>
      <c r="Q293" s="49" t="s">
        <v>236</v>
      </c>
      <c r="R293" s="25" t="s">
        <v>64</v>
      </c>
      <c r="S293" s="25" t="s">
        <v>65</v>
      </c>
      <c r="T293" s="26" t="s">
        <v>165</v>
      </c>
      <c r="U293" s="24" t="s">
        <v>1314</v>
      </c>
      <c r="V293" s="25" t="s">
        <v>187</v>
      </c>
      <c r="W293" s="9">
        <v>42185</v>
      </c>
      <c r="X293" s="16">
        <v>42835</v>
      </c>
      <c r="Y293" s="54">
        <f t="shared" ca="1" si="27"/>
        <v>48</v>
      </c>
      <c r="Z293" s="48">
        <v>0</v>
      </c>
      <c r="AA293" s="91" t="s">
        <v>354</v>
      </c>
      <c r="AB293" s="100" t="s">
        <v>477</v>
      </c>
      <c r="AC293" s="177" t="s">
        <v>1170</v>
      </c>
      <c r="AD293" s="49" t="s">
        <v>1172</v>
      </c>
      <c r="AH293" s="53" t="str">
        <f t="shared" ca="1" si="24"/>
        <v>VIGENTE</v>
      </c>
    </row>
    <row r="294" spans="3:34" ht="80.25" x14ac:dyDescent="0.2">
      <c r="C294" s="61">
        <f>+C293+1</f>
        <v>288</v>
      </c>
      <c r="D294" s="5" t="s">
        <v>30</v>
      </c>
      <c r="E294" s="44">
        <v>2014</v>
      </c>
      <c r="F294" s="12" t="s">
        <v>23</v>
      </c>
      <c r="G294" s="12" t="s">
        <v>1254</v>
      </c>
      <c r="H294" s="24" t="s">
        <v>1247</v>
      </c>
      <c r="I294" s="274" t="s">
        <v>540</v>
      </c>
      <c r="J294" s="12" t="s">
        <v>1275</v>
      </c>
      <c r="K294" s="12" t="s">
        <v>1248</v>
      </c>
      <c r="L294" s="41" t="s">
        <v>618</v>
      </c>
      <c r="M294" s="13" t="s">
        <v>728</v>
      </c>
      <c r="N294" s="273" t="s">
        <v>538</v>
      </c>
      <c r="O294" s="8">
        <v>41890</v>
      </c>
      <c r="P294" s="25" t="s">
        <v>34</v>
      </c>
      <c r="Q294" s="49" t="s">
        <v>236</v>
      </c>
      <c r="R294" s="25" t="s">
        <v>66</v>
      </c>
      <c r="S294" s="25" t="s">
        <v>67</v>
      </c>
      <c r="T294" s="26" t="s">
        <v>165</v>
      </c>
      <c r="U294" s="24" t="s">
        <v>1314</v>
      </c>
      <c r="V294" s="25" t="s">
        <v>187</v>
      </c>
      <c r="W294" s="9">
        <v>42185</v>
      </c>
      <c r="X294" s="16">
        <v>42835</v>
      </c>
      <c r="Y294" s="54">
        <f t="shared" ca="1" si="27"/>
        <v>48</v>
      </c>
      <c r="Z294" s="48">
        <v>0</v>
      </c>
      <c r="AA294" s="91" t="s">
        <v>354</v>
      </c>
      <c r="AB294" s="100" t="s">
        <v>477</v>
      </c>
      <c r="AC294" s="177" t="s">
        <v>1170</v>
      </c>
      <c r="AD294" s="49" t="s">
        <v>1173</v>
      </c>
      <c r="AH294" s="53" t="str">
        <f t="shared" ca="1" si="24"/>
        <v>VIGENTE</v>
      </c>
    </row>
    <row r="295" spans="3:34" ht="90" x14ac:dyDescent="0.2">
      <c r="C295" s="89">
        <v>292</v>
      </c>
      <c r="D295" s="6" t="s">
        <v>353</v>
      </c>
      <c r="E295" s="44">
        <v>2015</v>
      </c>
      <c r="F295" s="12" t="s">
        <v>23</v>
      </c>
      <c r="G295" s="12" t="s">
        <v>1250</v>
      </c>
      <c r="H295" s="24" t="s">
        <v>1255</v>
      </c>
      <c r="I295" s="268" t="s">
        <v>1301</v>
      </c>
      <c r="J295" s="12" t="s">
        <v>1275</v>
      </c>
      <c r="K295" s="12" t="s">
        <v>1248</v>
      </c>
      <c r="L295" s="41" t="s">
        <v>614</v>
      </c>
      <c r="M295" s="13" t="s">
        <v>749</v>
      </c>
      <c r="N295" s="275" t="s">
        <v>241</v>
      </c>
      <c r="O295" s="32">
        <v>42237</v>
      </c>
      <c r="P295" s="25" t="s">
        <v>370</v>
      </c>
      <c r="Q295" s="49" t="s">
        <v>236</v>
      </c>
      <c r="R295" s="25" t="s">
        <v>247</v>
      </c>
      <c r="S295" s="25" t="s">
        <v>277</v>
      </c>
      <c r="T295" s="19" t="s">
        <v>23</v>
      </c>
      <c r="U295" s="24" t="s">
        <v>1317</v>
      </c>
      <c r="V295" s="36" t="s">
        <v>315</v>
      </c>
      <c r="W295" s="40">
        <v>42379</v>
      </c>
      <c r="X295" s="16">
        <v>42734</v>
      </c>
      <c r="Y295" s="54">
        <f t="shared" ca="1" si="27"/>
        <v>-53</v>
      </c>
      <c r="Z295" s="48">
        <v>0</v>
      </c>
      <c r="AA295" s="91" t="s">
        <v>354</v>
      </c>
      <c r="AB295" s="100" t="s">
        <v>477</v>
      </c>
      <c r="AC295" s="112"/>
      <c r="AD295" s="41" t="s">
        <v>1094</v>
      </c>
      <c r="AH295" s="53" t="str">
        <f t="shared" ca="1" si="24"/>
        <v>VENCIDO</v>
      </c>
    </row>
    <row r="296" spans="3:34" ht="90" x14ac:dyDescent="0.2">
      <c r="C296" s="89">
        <f>+C295+1</f>
        <v>293</v>
      </c>
      <c r="D296" s="6" t="s">
        <v>353</v>
      </c>
      <c r="E296" s="44">
        <v>2015</v>
      </c>
      <c r="F296" s="12" t="s">
        <v>23</v>
      </c>
      <c r="G296" s="12" t="s">
        <v>1250</v>
      </c>
      <c r="H296" s="24" t="s">
        <v>1255</v>
      </c>
      <c r="I296" s="268" t="s">
        <v>1301</v>
      </c>
      <c r="J296" s="12" t="s">
        <v>1275</v>
      </c>
      <c r="K296" s="12" t="s">
        <v>1248</v>
      </c>
      <c r="L296" s="41" t="s">
        <v>614</v>
      </c>
      <c r="M296" s="13" t="s">
        <v>749</v>
      </c>
      <c r="N296" s="275" t="s">
        <v>241</v>
      </c>
      <c r="O296" s="32">
        <v>42237</v>
      </c>
      <c r="P296" s="25" t="s">
        <v>370</v>
      </c>
      <c r="Q296" s="49" t="s">
        <v>236</v>
      </c>
      <c r="R296" s="25" t="s">
        <v>249</v>
      </c>
      <c r="S296" s="25" t="s">
        <v>279</v>
      </c>
      <c r="T296" s="19" t="s">
        <v>23</v>
      </c>
      <c r="U296" s="24" t="s">
        <v>1314</v>
      </c>
      <c r="V296" s="36" t="s">
        <v>315</v>
      </c>
      <c r="W296" s="40">
        <v>42379</v>
      </c>
      <c r="X296" s="16">
        <v>42734</v>
      </c>
      <c r="Y296" s="54">
        <f t="shared" ca="1" si="27"/>
        <v>-53</v>
      </c>
      <c r="Z296" s="48">
        <v>0</v>
      </c>
      <c r="AA296" s="91" t="s">
        <v>354</v>
      </c>
      <c r="AB296" s="100" t="s">
        <v>477</v>
      </c>
      <c r="AC296" s="112"/>
      <c r="AD296" s="41" t="s">
        <v>1095</v>
      </c>
      <c r="AH296" s="53" t="str">
        <f t="shared" ca="1" si="24"/>
        <v>VENCIDO</v>
      </c>
    </row>
    <row r="297" spans="3:34" ht="90" x14ac:dyDescent="0.2">
      <c r="C297" s="89">
        <f>+C296+1</f>
        <v>294</v>
      </c>
      <c r="D297" s="6" t="s">
        <v>353</v>
      </c>
      <c r="E297" s="44">
        <v>2015</v>
      </c>
      <c r="F297" s="12" t="s">
        <v>23</v>
      </c>
      <c r="G297" s="12" t="s">
        <v>1250</v>
      </c>
      <c r="H297" s="24" t="s">
        <v>1255</v>
      </c>
      <c r="I297" s="268" t="s">
        <v>1301</v>
      </c>
      <c r="J297" s="12" t="s">
        <v>1275</v>
      </c>
      <c r="K297" s="12" t="s">
        <v>1248</v>
      </c>
      <c r="L297" s="41" t="s">
        <v>614</v>
      </c>
      <c r="M297" s="13" t="s">
        <v>749</v>
      </c>
      <c r="N297" s="275" t="s">
        <v>241</v>
      </c>
      <c r="O297" s="32">
        <v>42237</v>
      </c>
      <c r="P297" s="25" t="s">
        <v>370</v>
      </c>
      <c r="Q297" s="49" t="s">
        <v>236</v>
      </c>
      <c r="R297" s="25" t="s">
        <v>250</v>
      </c>
      <c r="S297" s="25" t="s">
        <v>280</v>
      </c>
      <c r="T297" s="19" t="s">
        <v>23</v>
      </c>
      <c r="U297" s="24" t="s">
        <v>1315</v>
      </c>
      <c r="V297" s="36" t="s">
        <v>315</v>
      </c>
      <c r="W297" s="40">
        <v>42379</v>
      </c>
      <c r="X297" s="16">
        <v>42734</v>
      </c>
      <c r="Y297" s="54">
        <f t="shared" ca="1" si="27"/>
        <v>-53</v>
      </c>
      <c r="Z297" s="48">
        <v>0</v>
      </c>
      <c r="AA297" s="91" t="s">
        <v>354</v>
      </c>
      <c r="AB297" s="100" t="s">
        <v>477</v>
      </c>
      <c r="AC297" s="49"/>
      <c r="AD297" s="41" t="s">
        <v>1096</v>
      </c>
      <c r="AH297" s="53" t="str">
        <f t="shared" ca="1" si="24"/>
        <v>VENCIDO</v>
      </c>
    </row>
    <row r="298" spans="3:34" ht="135" x14ac:dyDescent="0.2">
      <c r="C298" s="61">
        <v>294</v>
      </c>
      <c r="D298" s="5" t="s">
        <v>30</v>
      </c>
      <c r="E298" s="44">
        <v>2014</v>
      </c>
      <c r="F298" s="12" t="s">
        <v>23</v>
      </c>
      <c r="G298" s="12" t="s">
        <v>1250</v>
      </c>
      <c r="H298" s="24" t="s">
        <v>1251</v>
      </c>
      <c r="I298" s="12"/>
      <c r="J298" s="12" t="s">
        <v>1275</v>
      </c>
      <c r="K298" s="12" t="s">
        <v>1248</v>
      </c>
      <c r="L298" s="41" t="s">
        <v>618</v>
      </c>
      <c r="M298" s="13" t="s">
        <v>827</v>
      </c>
      <c r="N298" s="273" t="s">
        <v>540</v>
      </c>
      <c r="O298" s="28">
        <v>41977</v>
      </c>
      <c r="P298" s="25" t="s">
        <v>36</v>
      </c>
      <c r="Q298" s="49" t="s">
        <v>234</v>
      </c>
      <c r="R298" s="25" t="s">
        <v>94</v>
      </c>
      <c r="S298" s="25" t="s">
        <v>95</v>
      </c>
      <c r="T298" s="26" t="s">
        <v>168</v>
      </c>
      <c r="U298" s="24" t="s">
        <v>1314</v>
      </c>
      <c r="V298" s="25" t="s">
        <v>203</v>
      </c>
      <c r="W298" s="29">
        <v>42063</v>
      </c>
      <c r="X298" s="40">
        <v>42824</v>
      </c>
      <c r="Y298" s="54">
        <f t="shared" ref="Y298:Y315" ca="1" si="28">IF(AA298="Cumplida",0,X298-$X$1)</f>
        <v>37</v>
      </c>
      <c r="Z298" s="48">
        <v>0.5</v>
      </c>
      <c r="AA298" s="91" t="s">
        <v>378</v>
      </c>
      <c r="AB298" s="100" t="s">
        <v>477</v>
      </c>
      <c r="AC298" s="116" t="s">
        <v>1099</v>
      </c>
      <c r="AD298" s="49" t="s">
        <v>1113</v>
      </c>
    </row>
    <row r="299" spans="3:34" ht="135" x14ac:dyDescent="0.2">
      <c r="C299" s="61">
        <v>295</v>
      </c>
      <c r="D299" s="5" t="s">
        <v>30</v>
      </c>
      <c r="E299" s="44">
        <v>2014</v>
      </c>
      <c r="F299" s="12" t="s">
        <v>23</v>
      </c>
      <c r="G299" s="12" t="s">
        <v>1250</v>
      </c>
      <c r="H299" s="24" t="s">
        <v>1251</v>
      </c>
      <c r="I299" s="12"/>
      <c r="J299" s="12" t="s">
        <v>1275</v>
      </c>
      <c r="K299" s="12" t="s">
        <v>1248</v>
      </c>
      <c r="L299" s="41" t="s">
        <v>618</v>
      </c>
      <c r="M299" s="13" t="s">
        <v>827</v>
      </c>
      <c r="N299" s="273" t="s">
        <v>540</v>
      </c>
      <c r="O299" s="28">
        <v>41977</v>
      </c>
      <c r="P299" s="25" t="s">
        <v>36</v>
      </c>
      <c r="Q299" s="49" t="s">
        <v>234</v>
      </c>
      <c r="R299" s="25" t="s">
        <v>96</v>
      </c>
      <c r="S299" s="25" t="s">
        <v>97</v>
      </c>
      <c r="T299" s="26" t="s">
        <v>168</v>
      </c>
      <c r="U299" s="284"/>
      <c r="V299" s="25" t="s">
        <v>203</v>
      </c>
      <c r="W299" s="29">
        <v>42063</v>
      </c>
      <c r="X299" s="40">
        <v>42824</v>
      </c>
      <c r="Y299" s="54">
        <f t="shared" ca="1" si="28"/>
        <v>37</v>
      </c>
      <c r="Z299" s="48">
        <v>0.5</v>
      </c>
      <c r="AA299" s="91" t="s">
        <v>378</v>
      </c>
      <c r="AB299" s="100" t="s">
        <v>477</v>
      </c>
      <c r="AC299" s="116" t="s">
        <v>1100</v>
      </c>
      <c r="AD299" s="49" t="s">
        <v>1114</v>
      </c>
    </row>
    <row r="300" spans="3:34" ht="135" x14ac:dyDescent="0.2">
      <c r="C300" s="61">
        <v>296</v>
      </c>
      <c r="D300" s="5" t="s">
        <v>30</v>
      </c>
      <c r="E300" s="44">
        <v>2014</v>
      </c>
      <c r="F300" s="12" t="s">
        <v>23</v>
      </c>
      <c r="G300" s="12" t="s">
        <v>1250</v>
      </c>
      <c r="H300" s="24" t="s">
        <v>1251</v>
      </c>
      <c r="I300" s="12"/>
      <c r="J300" s="12" t="s">
        <v>1275</v>
      </c>
      <c r="K300" s="12" t="s">
        <v>1248</v>
      </c>
      <c r="L300" s="41" t="s">
        <v>618</v>
      </c>
      <c r="M300" s="13" t="s">
        <v>827</v>
      </c>
      <c r="N300" s="273" t="s">
        <v>540</v>
      </c>
      <c r="O300" s="28">
        <v>41977</v>
      </c>
      <c r="P300" s="25" t="s">
        <v>36</v>
      </c>
      <c r="Q300" s="49" t="s">
        <v>234</v>
      </c>
      <c r="R300" s="25" t="s">
        <v>98</v>
      </c>
      <c r="S300" s="25" t="s">
        <v>99</v>
      </c>
      <c r="T300" s="26" t="s">
        <v>168</v>
      </c>
      <c r="U300" s="24" t="s">
        <v>1315</v>
      </c>
      <c r="V300" s="25" t="s">
        <v>203</v>
      </c>
      <c r="W300" s="29">
        <v>42063</v>
      </c>
      <c r="X300" s="40">
        <v>42824</v>
      </c>
      <c r="Y300" s="54">
        <f t="shared" ca="1" si="28"/>
        <v>37</v>
      </c>
      <c r="Z300" s="48">
        <v>0.5</v>
      </c>
      <c r="AA300" s="91" t="s">
        <v>378</v>
      </c>
      <c r="AB300" s="100" t="s">
        <v>477</v>
      </c>
      <c r="AC300" s="116" t="s">
        <v>1101</v>
      </c>
      <c r="AD300" s="49" t="s">
        <v>1115</v>
      </c>
    </row>
    <row r="301" spans="3:34" ht="135" x14ac:dyDescent="0.2">
      <c r="C301" s="61">
        <v>297</v>
      </c>
      <c r="D301" s="5" t="s">
        <v>30</v>
      </c>
      <c r="E301" s="44">
        <v>2014</v>
      </c>
      <c r="F301" s="12" t="s">
        <v>23</v>
      </c>
      <c r="G301" s="12" t="s">
        <v>1250</v>
      </c>
      <c r="H301" s="24" t="s">
        <v>1251</v>
      </c>
      <c r="I301" s="12"/>
      <c r="J301" s="12" t="s">
        <v>1275</v>
      </c>
      <c r="K301" s="12" t="s">
        <v>1248</v>
      </c>
      <c r="L301" s="41" t="s">
        <v>618</v>
      </c>
      <c r="M301" s="13" t="s">
        <v>827</v>
      </c>
      <c r="N301" s="273" t="s">
        <v>540</v>
      </c>
      <c r="O301" s="30">
        <v>41977</v>
      </c>
      <c r="P301" s="25" t="s">
        <v>36</v>
      </c>
      <c r="Q301" s="49" t="s">
        <v>234</v>
      </c>
      <c r="R301" s="25" t="s">
        <v>100</v>
      </c>
      <c r="S301" s="25" t="s">
        <v>101</v>
      </c>
      <c r="T301" s="26" t="s">
        <v>168</v>
      </c>
      <c r="U301" s="24" t="s">
        <v>1315</v>
      </c>
      <c r="V301" s="25" t="s">
        <v>203</v>
      </c>
      <c r="W301" s="29">
        <v>42063</v>
      </c>
      <c r="X301" s="40">
        <v>42824</v>
      </c>
      <c r="Y301" s="54">
        <f t="shared" ca="1" si="28"/>
        <v>37</v>
      </c>
      <c r="Z301" s="48">
        <v>0.5</v>
      </c>
      <c r="AA301" s="91" t="s">
        <v>378</v>
      </c>
      <c r="AB301" s="100" t="s">
        <v>477</v>
      </c>
      <c r="AC301" s="116" t="s">
        <v>1102</v>
      </c>
      <c r="AD301" s="49" t="s">
        <v>1116</v>
      </c>
    </row>
    <row r="302" spans="3:34" ht="78.75" x14ac:dyDescent="0.2">
      <c r="C302" s="61">
        <v>298</v>
      </c>
      <c r="D302" s="5" t="s">
        <v>30</v>
      </c>
      <c r="E302" s="44">
        <v>2014</v>
      </c>
      <c r="F302" s="12" t="s">
        <v>23</v>
      </c>
      <c r="G302" s="12" t="s">
        <v>1250</v>
      </c>
      <c r="H302" s="24" t="s">
        <v>1251</v>
      </c>
      <c r="I302" s="12"/>
      <c r="J302" s="12" t="s">
        <v>1275</v>
      </c>
      <c r="K302" s="12" t="s">
        <v>1248</v>
      </c>
      <c r="L302" s="41" t="s">
        <v>618</v>
      </c>
      <c r="M302" s="13" t="s">
        <v>827</v>
      </c>
      <c r="N302" s="273" t="s">
        <v>540</v>
      </c>
      <c r="O302" s="30">
        <v>41977</v>
      </c>
      <c r="P302" s="25" t="s">
        <v>36</v>
      </c>
      <c r="Q302" s="49" t="s">
        <v>234</v>
      </c>
      <c r="R302" s="25" t="s">
        <v>102</v>
      </c>
      <c r="S302" s="25" t="s">
        <v>103</v>
      </c>
      <c r="T302" s="26" t="s">
        <v>168</v>
      </c>
      <c r="U302" s="24" t="s">
        <v>1314</v>
      </c>
      <c r="V302" s="25" t="s">
        <v>204</v>
      </c>
      <c r="W302" s="29">
        <v>42063</v>
      </c>
      <c r="X302" s="40">
        <v>42824</v>
      </c>
      <c r="Y302" s="54">
        <f t="shared" ca="1" si="28"/>
        <v>37</v>
      </c>
      <c r="Z302" s="48">
        <v>0.5</v>
      </c>
      <c r="AA302" s="91" t="s">
        <v>378</v>
      </c>
      <c r="AB302" s="100" t="s">
        <v>477</v>
      </c>
      <c r="AC302" s="116" t="s">
        <v>1103</v>
      </c>
      <c r="AD302" s="49" t="s">
        <v>1117</v>
      </c>
    </row>
    <row r="303" spans="3:34" ht="101.25" x14ac:dyDescent="0.2">
      <c r="C303" s="61">
        <v>299</v>
      </c>
      <c r="D303" s="5" t="s">
        <v>30</v>
      </c>
      <c r="E303" s="44">
        <v>2014</v>
      </c>
      <c r="F303" s="12" t="s">
        <v>23</v>
      </c>
      <c r="G303" s="12" t="s">
        <v>1250</v>
      </c>
      <c r="H303" s="24" t="s">
        <v>1251</v>
      </c>
      <c r="I303" s="12"/>
      <c r="J303" s="12" t="s">
        <v>1275</v>
      </c>
      <c r="K303" s="12" t="s">
        <v>1248</v>
      </c>
      <c r="L303" s="41" t="s">
        <v>618</v>
      </c>
      <c r="M303" s="13" t="s">
        <v>827</v>
      </c>
      <c r="N303" s="273" t="s">
        <v>540</v>
      </c>
      <c r="O303" s="30">
        <v>41977</v>
      </c>
      <c r="P303" s="25" t="s">
        <v>36</v>
      </c>
      <c r="Q303" s="49" t="s">
        <v>234</v>
      </c>
      <c r="R303" s="25" t="s">
        <v>106</v>
      </c>
      <c r="S303" s="25" t="s">
        <v>107</v>
      </c>
      <c r="T303" s="26" t="s">
        <v>168</v>
      </c>
      <c r="U303" s="284"/>
      <c r="V303" s="25" t="s">
        <v>206</v>
      </c>
      <c r="W303" s="29">
        <v>42338</v>
      </c>
      <c r="X303" s="40">
        <v>42824</v>
      </c>
      <c r="Y303" s="54">
        <f t="shared" ca="1" si="28"/>
        <v>37</v>
      </c>
      <c r="Z303" s="48">
        <v>0.2</v>
      </c>
      <c r="AA303" s="91" t="s">
        <v>378</v>
      </c>
      <c r="AB303" s="100" t="s">
        <v>477</v>
      </c>
      <c r="AC303" s="116" t="s">
        <v>1104</v>
      </c>
      <c r="AD303" s="49" t="s">
        <v>1118</v>
      </c>
    </row>
    <row r="304" spans="3:34" ht="101.25" x14ac:dyDescent="0.2">
      <c r="C304" s="61">
        <v>300</v>
      </c>
      <c r="D304" s="5" t="s">
        <v>30</v>
      </c>
      <c r="E304" s="44">
        <v>2014</v>
      </c>
      <c r="F304" s="12" t="s">
        <v>23</v>
      </c>
      <c r="G304" s="12" t="s">
        <v>1250</v>
      </c>
      <c r="H304" s="24" t="s">
        <v>1251</v>
      </c>
      <c r="I304" s="12"/>
      <c r="J304" s="12" t="s">
        <v>1275</v>
      </c>
      <c r="K304" s="12" t="s">
        <v>1248</v>
      </c>
      <c r="L304" s="41" t="s">
        <v>618</v>
      </c>
      <c r="M304" s="13" t="s">
        <v>827</v>
      </c>
      <c r="N304" s="273" t="s">
        <v>540</v>
      </c>
      <c r="O304" s="30">
        <v>41977</v>
      </c>
      <c r="P304" s="25" t="s">
        <v>36</v>
      </c>
      <c r="Q304" s="49" t="s">
        <v>234</v>
      </c>
      <c r="R304" s="25" t="s">
        <v>108</v>
      </c>
      <c r="S304" s="25" t="s">
        <v>107</v>
      </c>
      <c r="T304" s="26" t="s">
        <v>168</v>
      </c>
      <c r="U304" s="284"/>
      <c r="V304" s="25" t="s">
        <v>206</v>
      </c>
      <c r="W304" s="29">
        <v>42338</v>
      </c>
      <c r="X304" s="40">
        <v>42824</v>
      </c>
      <c r="Y304" s="54">
        <f t="shared" ca="1" si="28"/>
        <v>37</v>
      </c>
      <c r="Z304" s="48">
        <v>0.2</v>
      </c>
      <c r="AA304" s="91" t="s">
        <v>378</v>
      </c>
      <c r="AB304" s="100" t="s">
        <v>477</v>
      </c>
      <c r="AC304" s="116" t="s">
        <v>1105</v>
      </c>
      <c r="AD304" s="49" t="s">
        <v>1119</v>
      </c>
    </row>
    <row r="305" spans="3:30" ht="101.25" x14ac:dyDescent="0.2">
      <c r="C305" s="61">
        <v>301</v>
      </c>
      <c r="D305" s="5" t="s">
        <v>30</v>
      </c>
      <c r="E305" s="44">
        <v>2014</v>
      </c>
      <c r="F305" s="12" t="s">
        <v>23</v>
      </c>
      <c r="G305" s="12" t="s">
        <v>1250</v>
      </c>
      <c r="H305" s="24" t="s">
        <v>1251</v>
      </c>
      <c r="I305" s="12"/>
      <c r="J305" s="12" t="s">
        <v>1275</v>
      </c>
      <c r="K305" s="12" t="s">
        <v>1248</v>
      </c>
      <c r="L305" s="41" t="s">
        <v>618</v>
      </c>
      <c r="M305" s="13" t="s">
        <v>827</v>
      </c>
      <c r="N305" s="273" t="s">
        <v>540</v>
      </c>
      <c r="O305" s="16">
        <v>41977</v>
      </c>
      <c r="P305" s="25" t="s">
        <v>36</v>
      </c>
      <c r="Q305" s="49" t="s">
        <v>234</v>
      </c>
      <c r="R305" s="25" t="s">
        <v>109</v>
      </c>
      <c r="S305" s="25" t="s">
        <v>107</v>
      </c>
      <c r="T305" s="31" t="s">
        <v>168</v>
      </c>
      <c r="U305" s="284"/>
      <c r="V305" s="25" t="s">
        <v>206</v>
      </c>
      <c r="W305" s="29">
        <v>42338</v>
      </c>
      <c r="X305" s="40">
        <v>42824</v>
      </c>
      <c r="Y305" s="54">
        <f t="shared" ca="1" si="28"/>
        <v>37</v>
      </c>
      <c r="Z305" s="48">
        <v>0.2</v>
      </c>
      <c r="AA305" s="91" t="s">
        <v>378</v>
      </c>
      <c r="AB305" s="100" t="s">
        <v>477</v>
      </c>
      <c r="AC305" s="171" t="s">
        <v>1106</v>
      </c>
      <c r="AD305" s="49" t="s">
        <v>1120</v>
      </c>
    </row>
    <row r="306" spans="3:30" ht="101.25" x14ac:dyDescent="0.2">
      <c r="C306" s="61">
        <v>302</v>
      </c>
      <c r="D306" s="5" t="s">
        <v>30</v>
      </c>
      <c r="E306" s="44">
        <v>2014</v>
      </c>
      <c r="F306" s="12" t="s">
        <v>23</v>
      </c>
      <c r="G306" s="12" t="s">
        <v>1250</v>
      </c>
      <c r="H306" s="24" t="s">
        <v>1251</v>
      </c>
      <c r="I306" s="12"/>
      <c r="J306" s="12" t="s">
        <v>1275</v>
      </c>
      <c r="K306" s="12" t="s">
        <v>1248</v>
      </c>
      <c r="L306" s="41" t="s">
        <v>618</v>
      </c>
      <c r="M306" s="13" t="s">
        <v>827</v>
      </c>
      <c r="N306" s="273" t="s">
        <v>540</v>
      </c>
      <c r="O306" s="16">
        <v>41977</v>
      </c>
      <c r="P306" s="25" t="s">
        <v>36</v>
      </c>
      <c r="Q306" s="49" t="s">
        <v>234</v>
      </c>
      <c r="R306" s="25" t="s">
        <v>110</v>
      </c>
      <c r="S306" s="25" t="s">
        <v>107</v>
      </c>
      <c r="T306" s="31" t="s">
        <v>168</v>
      </c>
      <c r="U306" s="284"/>
      <c r="V306" s="25" t="s">
        <v>207</v>
      </c>
      <c r="W306" s="29">
        <v>42094</v>
      </c>
      <c r="X306" s="40">
        <v>42824</v>
      </c>
      <c r="Y306" s="54">
        <f t="shared" ca="1" si="28"/>
        <v>37</v>
      </c>
      <c r="Z306" s="48">
        <v>0.2</v>
      </c>
      <c r="AA306" s="91" t="s">
        <v>378</v>
      </c>
      <c r="AB306" s="100" t="s">
        <v>477</v>
      </c>
      <c r="AC306" s="116" t="s">
        <v>1107</v>
      </c>
      <c r="AD306" s="49" t="s">
        <v>1121</v>
      </c>
    </row>
    <row r="307" spans="3:30" ht="101.25" x14ac:dyDescent="0.2">
      <c r="C307" s="61">
        <v>303</v>
      </c>
      <c r="D307" s="5" t="s">
        <v>30</v>
      </c>
      <c r="E307" s="44">
        <v>2014</v>
      </c>
      <c r="F307" s="12" t="s">
        <v>23</v>
      </c>
      <c r="G307" s="12" t="s">
        <v>1250</v>
      </c>
      <c r="H307" s="24" t="s">
        <v>1251</v>
      </c>
      <c r="I307" s="12"/>
      <c r="J307" s="12" t="s">
        <v>1275</v>
      </c>
      <c r="K307" s="12" t="s">
        <v>1248</v>
      </c>
      <c r="L307" s="41" t="s">
        <v>618</v>
      </c>
      <c r="M307" s="13" t="s">
        <v>827</v>
      </c>
      <c r="N307" s="273" t="s">
        <v>540</v>
      </c>
      <c r="O307" s="16">
        <v>41977</v>
      </c>
      <c r="P307" s="25" t="s">
        <v>36</v>
      </c>
      <c r="Q307" s="49" t="s">
        <v>234</v>
      </c>
      <c r="R307" s="25" t="s">
        <v>111</v>
      </c>
      <c r="S307" s="25" t="s">
        <v>107</v>
      </c>
      <c r="T307" s="31" t="s">
        <v>168</v>
      </c>
      <c r="U307" s="284"/>
      <c r="V307" s="25" t="s">
        <v>208</v>
      </c>
      <c r="W307" s="29">
        <v>42063</v>
      </c>
      <c r="X307" s="40">
        <v>42824</v>
      </c>
      <c r="Y307" s="54">
        <f t="shared" ca="1" si="28"/>
        <v>37</v>
      </c>
      <c r="Z307" s="48">
        <v>0.2</v>
      </c>
      <c r="AA307" s="91" t="s">
        <v>378</v>
      </c>
      <c r="AB307" s="100" t="s">
        <v>477</v>
      </c>
      <c r="AC307" s="116" t="s">
        <v>1108</v>
      </c>
      <c r="AD307" s="49" t="s">
        <v>1122</v>
      </c>
    </row>
    <row r="308" spans="3:30" ht="78.75" x14ac:dyDescent="0.2">
      <c r="C308" s="61">
        <v>304</v>
      </c>
      <c r="D308" s="5" t="s">
        <v>30</v>
      </c>
      <c r="E308" s="44">
        <v>2014</v>
      </c>
      <c r="F308" s="12" t="s">
        <v>23</v>
      </c>
      <c r="G308" s="12" t="s">
        <v>1250</v>
      </c>
      <c r="H308" s="24" t="s">
        <v>1251</v>
      </c>
      <c r="I308" s="12"/>
      <c r="J308" s="12" t="s">
        <v>1275</v>
      </c>
      <c r="K308" s="12" t="s">
        <v>1248</v>
      </c>
      <c r="L308" s="41" t="s">
        <v>618</v>
      </c>
      <c r="M308" s="13" t="s">
        <v>827</v>
      </c>
      <c r="N308" s="273" t="s">
        <v>540</v>
      </c>
      <c r="O308" s="16">
        <v>41977</v>
      </c>
      <c r="P308" s="25" t="s">
        <v>36</v>
      </c>
      <c r="Q308" s="49" t="s">
        <v>234</v>
      </c>
      <c r="R308" s="25" t="s">
        <v>112</v>
      </c>
      <c r="S308" s="25" t="s">
        <v>549</v>
      </c>
      <c r="T308" s="33" t="s">
        <v>168</v>
      </c>
      <c r="U308" s="24" t="s">
        <v>1314</v>
      </c>
      <c r="V308" s="25" t="s">
        <v>209</v>
      </c>
      <c r="W308" s="32">
        <v>42094</v>
      </c>
      <c r="X308" s="40">
        <v>42824</v>
      </c>
      <c r="Y308" s="54">
        <f t="shared" ca="1" si="28"/>
        <v>37</v>
      </c>
      <c r="Z308" s="48">
        <v>0.2</v>
      </c>
      <c r="AA308" s="91" t="s">
        <v>378</v>
      </c>
      <c r="AB308" s="100" t="s">
        <v>477</v>
      </c>
      <c r="AC308" s="116" t="s">
        <v>1109</v>
      </c>
      <c r="AD308" s="49" t="s">
        <v>1123</v>
      </c>
    </row>
    <row r="309" spans="3:30" ht="78.75" x14ac:dyDescent="0.2">
      <c r="C309" s="61">
        <v>305</v>
      </c>
      <c r="D309" s="5" t="s">
        <v>30</v>
      </c>
      <c r="E309" s="44">
        <v>2014</v>
      </c>
      <c r="F309" s="12" t="s">
        <v>23</v>
      </c>
      <c r="G309" s="12" t="s">
        <v>1250</v>
      </c>
      <c r="H309" s="24" t="s">
        <v>1251</v>
      </c>
      <c r="I309" s="12"/>
      <c r="J309" s="12" t="s">
        <v>1275</v>
      </c>
      <c r="K309" s="12" t="s">
        <v>1248</v>
      </c>
      <c r="L309" s="41" t="s">
        <v>618</v>
      </c>
      <c r="M309" s="13" t="s">
        <v>827</v>
      </c>
      <c r="N309" s="273" t="s">
        <v>540</v>
      </c>
      <c r="O309" s="16">
        <v>41977</v>
      </c>
      <c r="P309" s="25" t="s">
        <v>36</v>
      </c>
      <c r="Q309" s="49" t="s">
        <v>234</v>
      </c>
      <c r="R309" s="25" t="s">
        <v>113</v>
      </c>
      <c r="S309" s="25" t="s">
        <v>550</v>
      </c>
      <c r="T309" s="33" t="s">
        <v>168</v>
      </c>
      <c r="U309" s="24" t="s">
        <v>1314</v>
      </c>
      <c r="V309" s="25" t="s">
        <v>210</v>
      </c>
      <c r="W309" s="32">
        <v>42094</v>
      </c>
      <c r="X309" s="40">
        <v>42824</v>
      </c>
      <c r="Y309" s="54">
        <f t="shared" ca="1" si="28"/>
        <v>37</v>
      </c>
      <c r="Z309" s="48">
        <v>0.2</v>
      </c>
      <c r="AA309" s="91" t="s">
        <v>378</v>
      </c>
      <c r="AB309" s="100" t="s">
        <v>477</v>
      </c>
      <c r="AC309" s="116" t="s">
        <v>1110</v>
      </c>
      <c r="AD309" s="49" t="s">
        <v>1124</v>
      </c>
    </row>
    <row r="310" spans="3:30" ht="157.5" x14ac:dyDescent="0.2">
      <c r="C310" s="61">
        <v>306</v>
      </c>
      <c r="D310" s="5" t="s">
        <v>30</v>
      </c>
      <c r="E310" s="44">
        <v>2014</v>
      </c>
      <c r="F310" s="12" t="s">
        <v>23</v>
      </c>
      <c r="G310" s="12" t="s">
        <v>1250</v>
      </c>
      <c r="H310" s="24" t="s">
        <v>1251</v>
      </c>
      <c r="I310" s="12"/>
      <c r="J310" s="12" t="s">
        <v>1275</v>
      </c>
      <c r="K310" s="12" t="s">
        <v>1248</v>
      </c>
      <c r="L310" s="41" t="s">
        <v>618</v>
      </c>
      <c r="M310" s="13" t="s">
        <v>827</v>
      </c>
      <c r="N310" s="273" t="s">
        <v>540</v>
      </c>
      <c r="O310" s="16">
        <v>41977</v>
      </c>
      <c r="P310" s="25" t="s">
        <v>36</v>
      </c>
      <c r="Q310" s="49" t="s">
        <v>234</v>
      </c>
      <c r="R310" s="25" t="s">
        <v>116</v>
      </c>
      <c r="S310" s="25" t="s">
        <v>117</v>
      </c>
      <c r="T310" s="33" t="s">
        <v>168</v>
      </c>
      <c r="U310" s="284"/>
      <c r="V310" s="25" t="s">
        <v>212</v>
      </c>
      <c r="W310" s="35">
        <v>42063</v>
      </c>
      <c r="X310" s="40">
        <v>42824</v>
      </c>
      <c r="Y310" s="54">
        <f t="shared" ca="1" si="28"/>
        <v>37</v>
      </c>
      <c r="Z310" s="48">
        <v>0.5</v>
      </c>
      <c r="AA310" s="91" t="s">
        <v>378</v>
      </c>
      <c r="AB310" s="100" t="s">
        <v>477</v>
      </c>
      <c r="AC310" s="116" t="s">
        <v>1111</v>
      </c>
      <c r="AD310" s="49" t="s">
        <v>1125</v>
      </c>
    </row>
    <row r="311" spans="3:30" ht="157.5" x14ac:dyDescent="0.2">
      <c r="C311" s="61">
        <v>307</v>
      </c>
      <c r="D311" s="5" t="s">
        <v>30</v>
      </c>
      <c r="E311" s="44">
        <v>2014</v>
      </c>
      <c r="F311" s="12" t="s">
        <v>23</v>
      </c>
      <c r="G311" s="12" t="s">
        <v>1250</v>
      </c>
      <c r="H311" s="24" t="s">
        <v>1251</v>
      </c>
      <c r="I311" s="12"/>
      <c r="J311" s="12" t="s">
        <v>1275</v>
      </c>
      <c r="K311" s="12" t="s">
        <v>1248</v>
      </c>
      <c r="L311" s="41" t="s">
        <v>618</v>
      </c>
      <c r="M311" s="13" t="s">
        <v>827</v>
      </c>
      <c r="N311" s="273" t="s">
        <v>540</v>
      </c>
      <c r="O311" s="16">
        <v>41977</v>
      </c>
      <c r="P311" s="25" t="s">
        <v>36</v>
      </c>
      <c r="Q311" s="49" t="s">
        <v>234</v>
      </c>
      <c r="R311" s="25" t="s">
        <v>118</v>
      </c>
      <c r="S311" s="25" t="s">
        <v>117</v>
      </c>
      <c r="T311" s="33" t="s">
        <v>168</v>
      </c>
      <c r="U311" s="24" t="s">
        <v>1316</v>
      </c>
      <c r="V311" s="25" t="s">
        <v>212</v>
      </c>
      <c r="W311" s="35">
        <v>42063</v>
      </c>
      <c r="X311" s="40">
        <v>42824</v>
      </c>
      <c r="Y311" s="54">
        <f t="shared" ca="1" si="28"/>
        <v>37</v>
      </c>
      <c r="Z311" s="48">
        <v>0.5</v>
      </c>
      <c r="AA311" s="91" t="s">
        <v>378</v>
      </c>
      <c r="AB311" s="100" t="s">
        <v>477</v>
      </c>
      <c r="AC311" s="116" t="s">
        <v>1112</v>
      </c>
      <c r="AD311" s="49" t="s">
        <v>1126</v>
      </c>
    </row>
    <row r="312" spans="3:30" ht="56.25" x14ac:dyDescent="0.2">
      <c r="C312" s="89">
        <v>308</v>
      </c>
      <c r="D312" s="5" t="s">
        <v>353</v>
      </c>
      <c r="E312" s="44">
        <v>2016</v>
      </c>
      <c r="F312" s="12" t="s">
        <v>23</v>
      </c>
      <c r="G312" s="24" t="s">
        <v>1254</v>
      </c>
      <c r="H312" s="24" t="s">
        <v>1247</v>
      </c>
      <c r="I312" s="16" t="s">
        <v>1313</v>
      </c>
      <c r="J312" s="24" t="s">
        <v>1266</v>
      </c>
      <c r="K312" s="12" t="s">
        <v>1248</v>
      </c>
      <c r="L312" s="41" t="s">
        <v>675</v>
      </c>
      <c r="M312" s="13" t="s">
        <v>675</v>
      </c>
      <c r="N312" s="273" t="s">
        <v>1156</v>
      </c>
      <c r="O312" s="16">
        <v>42682</v>
      </c>
      <c r="P312" s="25" t="s">
        <v>1157</v>
      </c>
      <c r="Q312" s="49" t="s">
        <v>234</v>
      </c>
      <c r="R312" s="25" t="s">
        <v>1158</v>
      </c>
      <c r="S312" s="25" t="s">
        <v>1162</v>
      </c>
      <c r="T312" s="10" t="s">
        <v>1318</v>
      </c>
      <c r="U312" s="24" t="s">
        <v>1314</v>
      </c>
      <c r="V312" s="10" t="s">
        <v>1319</v>
      </c>
      <c r="W312" s="35">
        <v>42855</v>
      </c>
      <c r="X312" s="40">
        <v>42855</v>
      </c>
      <c r="Y312" s="54">
        <f t="shared" ca="1" si="28"/>
        <v>68</v>
      </c>
      <c r="Z312" s="48">
        <v>0</v>
      </c>
      <c r="AA312" s="100" t="s">
        <v>477</v>
      </c>
      <c r="AB312" s="100" t="s">
        <v>477</v>
      </c>
      <c r="AC312" s="179" t="s">
        <v>1166</v>
      </c>
      <c r="AD312" s="49"/>
    </row>
    <row r="313" spans="3:30" ht="67.5" x14ac:dyDescent="0.2">
      <c r="C313" s="89">
        <v>309</v>
      </c>
      <c r="D313" s="5" t="s">
        <v>353</v>
      </c>
      <c r="E313" s="44">
        <v>2016</v>
      </c>
      <c r="F313" s="12" t="s">
        <v>23</v>
      </c>
      <c r="G313" s="24" t="s">
        <v>1254</v>
      </c>
      <c r="H313" s="24" t="s">
        <v>1247</v>
      </c>
      <c r="I313" s="16" t="s">
        <v>1313</v>
      </c>
      <c r="J313" s="24" t="s">
        <v>1266</v>
      </c>
      <c r="K313" s="12" t="s">
        <v>1248</v>
      </c>
      <c r="L313" s="41" t="s">
        <v>675</v>
      </c>
      <c r="M313" s="13" t="s">
        <v>675</v>
      </c>
      <c r="N313" s="273" t="s">
        <v>1156</v>
      </c>
      <c r="O313" s="16">
        <v>42682</v>
      </c>
      <c r="P313" s="25" t="s">
        <v>1157</v>
      </c>
      <c r="Q313" s="49" t="s">
        <v>234</v>
      </c>
      <c r="R313" s="25" t="s">
        <v>1159</v>
      </c>
      <c r="S313" s="25" t="s">
        <v>1163</v>
      </c>
      <c r="T313" s="10" t="s">
        <v>1318</v>
      </c>
      <c r="U313" s="24" t="s">
        <v>1316</v>
      </c>
      <c r="V313" s="179" t="s">
        <v>1320</v>
      </c>
      <c r="W313" s="35">
        <v>42825</v>
      </c>
      <c r="X313" s="40">
        <v>42825</v>
      </c>
      <c r="Y313" s="54">
        <f t="shared" ca="1" si="28"/>
        <v>38</v>
      </c>
      <c r="Z313" s="48">
        <v>0</v>
      </c>
      <c r="AA313" s="100" t="s">
        <v>477</v>
      </c>
      <c r="AB313" s="100" t="s">
        <v>477</v>
      </c>
      <c r="AC313" s="179" t="s">
        <v>1166</v>
      </c>
      <c r="AD313" s="49"/>
    </row>
    <row r="314" spans="3:30" ht="67.5" x14ac:dyDescent="0.2">
      <c r="C314" s="89">
        <v>310</v>
      </c>
      <c r="D314" s="5" t="s">
        <v>353</v>
      </c>
      <c r="E314" s="44">
        <v>2016</v>
      </c>
      <c r="F314" s="12" t="s">
        <v>23</v>
      </c>
      <c r="G314" s="24" t="s">
        <v>1254</v>
      </c>
      <c r="H314" s="24" t="s">
        <v>1247</v>
      </c>
      <c r="I314" s="16" t="s">
        <v>1313</v>
      </c>
      <c r="J314" s="24" t="s">
        <v>1266</v>
      </c>
      <c r="K314" s="12" t="s">
        <v>1248</v>
      </c>
      <c r="L314" s="41" t="s">
        <v>675</v>
      </c>
      <c r="M314" s="13" t="s">
        <v>675</v>
      </c>
      <c r="N314" s="273" t="s">
        <v>1156</v>
      </c>
      <c r="O314" s="16">
        <v>42682</v>
      </c>
      <c r="P314" s="25" t="s">
        <v>1157</v>
      </c>
      <c r="Q314" s="49" t="s">
        <v>234</v>
      </c>
      <c r="R314" s="25" t="s">
        <v>1160</v>
      </c>
      <c r="S314" s="25" t="s">
        <v>1164</v>
      </c>
      <c r="T314" s="10" t="s">
        <v>1322</v>
      </c>
      <c r="U314" s="24" t="s">
        <v>1315</v>
      </c>
      <c r="V314" s="10" t="s">
        <v>1321</v>
      </c>
      <c r="W314" s="35">
        <v>42825</v>
      </c>
      <c r="X314" s="40">
        <v>42825</v>
      </c>
      <c r="Y314" s="54">
        <f t="shared" ca="1" si="28"/>
        <v>38</v>
      </c>
      <c r="Z314" s="48">
        <v>0</v>
      </c>
      <c r="AA314" s="100" t="s">
        <v>477</v>
      </c>
      <c r="AB314" s="100" t="s">
        <v>477</v>
      </c>
      <c r="AC314" s="179" t="s">
        <v>1166</v>
      </c>
      <c r="AD314" s="49"/>
    </row>
    <row r="315" spans="3:30" ht="67.5" x14ac:dyDescent="0.2">
      <c r="C315" s="89">
        <v>311</v>
      </c>
      <c r="D315" s="5" t="s">
        <v>353</v>
      </c>
      <c r="E315" s="44">
        <v>2016</v>
      </c>
      <c r="F315" s="12" t="s">
        <v>23</v>
      </c>
      <c r="G315" s="24" t="s">
        <v>1254</v>
      </c>
      <c r="H315" s="24" t="s">
        <v>1247</v>
      </c>
      <c r="I315" s="16" t="s">
        <v>1313</v>
      </c>
      <c r="J315" s="24" t="s">
        <v>1266</v>
      </c>
      <c r="K315" s="12" t="s">
        <v>1248</v>
      </c>
      <c r="L315" s="41" t="s">
        <v>675</v>
      </c>
      <c r="M315" s="13" t="s">
        <v>675</v>
      </c>
      <c r="N315" s="273" t="s">
        <v>1156</v>
      </c>
      <c r="O315" s="16">
        <v>42682</v>
      </c>
      <c r="P315" s="25" t="s">
        <v>1157</v>
      </c>
      <c r="Q315" s="49" t="s">
        <v>234</v>
      </c>
      <c r="R315" s="25" t="s">
        <v>1161</v>
      </c>
      <c r="S315" s="25" t="s">
        <v>1165</v>
      </c>
      <c r="T315" s="10" t="s">
        <v>1322</v>
      </c>
      <c r="U315" s="24" t="s">
        <v>1316</v>
      </c>
      <c r="V315" s="10" t="s">
        <v>1323</v>
      </c>
      <c r="W315" s="35">
        <v>42825</v>
      </c>
      <c r="X315" s="40">
        <v>42825</v>
      </c>
      <c r="Y315" s="54">
        <f t="shared" ca="1" si="28"/>
        <v>38</v>
      </c>
      <c r="Z315" s="48">
        <v>0</v>
      </c>
      <c r="AA315" s="100" t="s">
        <v>477</v>
      </c>
      <c r="AB315" s="100" t="s">
        <v>477</v>
      </c>
      <c r="AC315" s="179" t="s">
        <v>1166</v>
      </c>
      <c r="AD315" s="49"/>
    </row>
    <row r="316" spans="3:30" ht="156" x14ac:dyDescent="0.2">
      <c r="C316" s="89">
        <f>+C315+1</f>
        <v>312</v>
      </c>
      <c r="D316" s="5" t="s">
        <v>353</v>
      </c>
      <c r="E316" s="44">
        <v>2016</v>
      </c>
      <c r="F316" s="12" t="s">
        <v>23</v>
      </c>
      <c r="G316" s="24" t="s">
        <v>1254</v>
      </c>
      <c r="H316" s="24" t="s">
        <v>1247</v>
      </c>
      <c r="I316" s="19" t="s">
        <v>1312</v>
      </c>
      <c r="J316" s="24" t="s">
        <v>1282</v>
      </c>
      <c r="K316" s="12" t="s">
        <v>1248</v>
      </c>
      <c r="L316" s="41" t="s">
        <v>675</v>
      </c>
      <c r="M316" s="24" t="s">
        <v>1181</v>
      </c>
      <c r="N316" s="273" t="s">
        <v>1311</v>
      </c>
      <c r="O316" s="154">
        <v>42681</v>
      </c>
      <c r="P316" s="25" t="s">
        <v>1177</v>
      </c>
      <c r="Q316" s="25" t="s">
        <v>352</v>
      </c>
      <c r="R316" s="25" t="s">
        <v>1179</v>
      </c>
      <c r="S316" s="185" t="s">
        <v>1182</v>
      </c>
      <c r="T316" s="186" t="s">
        <v>1184</v>
      </c>
      <c r="U316" s="282"/>
      <c r="V316" s="187" t="s">
        <v>1185</v>
      </c>
      <c r="W316" s="35">
        <v>42734</v>
      </c>
      <c r="X316" s="35">
        <v>42734</v>
      </c>
      <c r="Y316" s="54">
        <f>IF(AA316="asume el riesgo",0,X316-$X$1)</f>
        <v>0</v>
      </c>
      <c r="Z316" s="48">
        <v>0</v>
      </c>
      <c r="AA316" s="100" t="s">
        <v>1188</v>
      </c>
      <c r="AB316" s="100" t="s">
        <v>1188</v>
      </c>
      <c r="AC316" s="188" t="s">
        <v>1189</v>
      </c>
      <c r="AD316" s="49"/>
    </row>
    <row r="317" spans="3:30" ht="67.5" x14ac:dyDescent="0.2">
      <c r="C317" s="89">
        <f>+C316+1</f>
        <v>313</v>
      </c>
      <c r="D317" s="5" t="s">
        <v>353</v>
      </c>
      <c r="E317" s="44">
        <v>2016</v>
      </c>
      <c r="F317" s="12" t="s">
        <v>23</v>
      </c>
      <c r="G317" s="24" t="s">
        <v>1254</v>
      </c>
      <c r="H317" s="24" t="s">
        <v>1247</v>
      </c>
      <c r="I317" s="19" t="s">
        <v>1312</v>
      </c>
      <c r="J317" s="24" t="s">
        <v>1282</v>
      </c>
      <c r="K317" s="12" t="s">
        <v>1248</v>
      </c>
      <c r="L317" s="41" t="s">
        <v>675</v>
      </c>
      <c r="M317" s="7" t="s">
        <v>1181</v>
      </c>
      <c r="N317" s="281" t="s">
        <v>1311</v>
      </c>
      <c r="O317" s="14">
        <v>42681</v>
      </c>
      <c r="P317" s="25" t="s">
        <v>1178</v>
      </c>
      <c r="Q317" s="185" t="s">
        <v>352</v>
      </c>
      <c r="R317" s="185" t="s">
        <v>1180</v>
      </c>
      <c r="S317" s="186" t="s">
        <v>1183</v>
      </c>
      <c r="T317" s="147" t="s">
        <v>1184</v>
      </c>
      <c r="U317" s="283"/>
      <c r="V317" s="16" t="s">
        <v>1186</v>
      </c>
      <c r="W317" s="40">
        <v>42734</v>
      </c>
      <c r="X317" s="311">
        <v>42739</v>
      </c>
      <c r="Y317" s="54">
        <f t="shared" ref="Y317" ca="1" si="29">IF(AA317="asume el riesgo",0,X317-$X$1)</f>
        <v>-48</v>
      </c>
      <c r="Z317" s="48">
        <v>0</v>
      </c>
      <c r="AA317" s="100" t="s">
        <v>354</v>
      </c>
      <c r="AB317" s="179" t="s">
        <v>477</v>
      </c>
      <c r="AC317" s="179"/>
      <c r="AD317" s="49"/>
    </row>
    <row r="318" spans="3:30" ht="45" x14ac:dyDescent="0.2">
      <c r="C318" s="89">
        <f>+C317+1</f>
        <v>314</v>
      </c>
      <c r="D318" s="5" t="s">
        <v>353</v>
      </c>
      <c r="E318" s="44">
        <v>2016</v>
      </c>
      <c r="F318" s="12" t="s">
        <v>23</v>
      </c>
      <c r="G318" s="24" t="s">
        <v>1250</v>
      </c>
      <c r="H318" s="24" t="s">
        <v>1251</v>
      </c>
      <c r="I318" s="24" t="s">
        <v>1300</v>
      </c>
      <c r="J318" s="24" t="s">
        <v>1275</v>
      </c>
      <c r="K318" s="12" t="s">
        <v>1248</v>
      </c>
      <c r="L318" s="41" t="s">
        <v>675</v>
      </c>
      <c r="M318" s="41" t="s">
        <v>1229</v>
      </c>
      <c r="N318" s="276" t="s">
        <v>243</v>
      </c>
      <c r="O318" s="14">
        <v>42699</v>
      </c>
      <c r="P318" s="41" t="s">
        <v>1230</v>
      </c>
      <c r="Q318" s="41" t="s">
        <v>236</v>
      </c>
      <c r="R318" s="25" t="s">
        <v>1231</v>
      </c>
      <c r="S318" s="25" t="s">
        <v>1232</v>
      </c>
      <c r="T318" s="49" t="s">
        <v>1233</v>
      </c>
      <c r="U318" s="39" t="s">
        <v>1314</v>
      </c>
      <c r="V318" s="25" t="s">
        <v>1234</v>
      </c>
      <c r="W318" s="147">
        <v>42766</v>
      </c>
      <c r="X318" s="147">
        <v>42766</v>
      </c>
      <c r="Y318" s="54">
        <f ca="1">IF(AA318="FINALIZADO",0,X318-$X$1)</f>
        <v>-21</v>
      </c>
      <c r="Z318" s="48">
        <v>0</v>
      </c>
      <c r="AA318" s="100" t="s">
        <v>379</v>
      </c>
      <c r="AB318" s="179" t="s">
        <v>477</v>
      </c>
      <c r="AC318" s="171" t="s">
        <v>1235</v>
      </c>
      <c r="AD318" s="41"/>
    </row>
    <row r="319" spans="3:30" ht="78.75" x14ac:dyDescent="0.2">
      <c r="C319" s="89">
        <f t="shared" ref="C319:C329" si="30">+C318+1</f>
        <v>315</v>
      </c>
      <c r="D319" s="5" t="s">
        <v>353</v>
      </c>
      <c r="E319" s="44">
        <v>2016</v>
      </c>
      <c r="F319" s="12" t="s">
        <v>23</v>
      </c>
      <c r="G319" s="24" t="s">
        <v>1250</v>
      </c>
      <c r="H319" s="24" t="s">
        <v>1251</v>
      </c>
      <c r="I319" s="24"/>
      <c r="J319" s="24" t="s">
        <v>1275</v>
      </c>
      <c r="K319" s="12" t="s">
        <v>1248</v>
      </c>
      <c r="L319" s="41" t="s">
        <v>675</v>
      </c>
      <c r="M319" s="41" t="s">
        <v>1229</v>
      </c>
      <c r="N319" s="276" t="s">
        <v>1324</v>
      </c>
      <c r="O319" s="14">
        <v>42732</v>
      </c>
      <c r="P319" s="41" t="s">
        <v>1325</v>
      </c>
      <c r="Q319" s="41" t="s">
        <v>234</v>
      </c>
      <c r="R319" s="97" t="s">
        <v>1326</v>
      </c>
      <c r="S319" s="97" t="s">
        <v>1327</v>
      </c>
      <c r="T319" s="24" t="s">
        <v>1349</v>
      </c>
      <c r="U319" s="39" t="s">
        <v>1314</v>
      </c>
      <c r="V319" s="24" t="s">
        <v>1350</v>
      </c>
      <c r="W319" s="147"/>
      <c r="X319" s="147"/>
      <c r="Y319" s="54"/>
      <c r="Z319" s="48"/>
      <c r="AA319" s="100"/>
      <c r="AB319" s="179" t="s">
        <v>477</v>
      </c>
      <c r="AC319" s="179"/>
      <c r="AD319" s="49"/>
    </row>
    <row r="320" spans="3:30" ht="101.25" x14ac:dyDescent="0.2">
      <c r="C320" s="89">
        <f t="shared" si="30"/>
        <v>316</v>
      </c>
      <c r="D320" s="5" t="s">
        <v>353</v>
      </c>
      <c r="E320" s="44">
        <v>2016</v>
      </c>
      <c r="F320" s="12" t="s">
        <v>23</v>
      </c>
      <c r="G320" s="24" t="s">
        <v>1250</v>
      </c>
      <c r="H320" s="24" t="s">
        <v>1251</v>
      </c>
      <c r="I320" s="24"/>
      <c r="J320" s="24" t="s">
        <v>1275</v>
      </c>
      <c r="K320" s="12" t="s">
        <v>1248</v>
      </c>
      <c r="N320" s="276" t="s">
        <v>1328</v>
      </c>
      <c r="O320" s="12">
        <v>42698</v>
      </c>
      <c r="P320" s="41" t="s">
        <v>373</v>
      </c>
      <c r="Q320" s="41" t="s">
        <v>234</v>
      </c>
      <c r="R320" s="41" t="s">
        <v>1329</v>
      </c>
      <c r="S320" s="310" t="s">
        <v>1339</v>
      </c>
      <c r="T320" s="24" t="s">
        <v>1349</v>
      </c>
      <c r="U320" s="39" t="s">
        <v>1316</v>
      </c>
      <c r="V320" s="24" t="s">
        <v>1350</v>
      </c>
      <c r="W320" s="147"/>
      <c r="X320" s="147"/>
      <c r="Y320" s="54"/>
      <c r="Z320" s="48"/>
      <c r="AA320" s="100"/>
      <c r="AB320" s="179" t="s">
        <v>477</v>
      </c>
      <c r="AC320" s="179"/>
      <c r="AD320" s="49"/>
    </row>
    <row r="321" spans="3:30" ht="78.75" x14ac:dyDescent="0.2">
      <c r="C321" s="89">
        <f t="shared" si="30"/>
        <v>317</v>
      </c>
      <c r="D321" s="5" t="s">
        <v>353</v>
      </c>
      <c r="E321" s="44">
        <v>2016</v>
      </c>
      <c r="F321" s="12" t="s">
        <v>23</v>
      </c>
      <c r="G321" s="24" t="s">
        <v>1250</v>
      </c>
      <c r="H321" s="24" t="s">
        <v>1251</v>
      </c>
      <c r="I321" s="24"/>
      <c r="J321" s="24" t="s">
        <v>1275</v>
      </c>
      <c r="K321" s="12" t="s">
        <v>1248</v>
      </c>
      <c r="N321" s="276" t="s">
        <v>1328</v>
      </c>
      <c r="O321" s="12">
        <v>42698</v>
      </c>
      <c r="P321" s="41" t="s">
        <v>373</v>
      </c>
      <c r="Q321" s="41" t="s">
        <v>234</v>
      </c>
      <c r="R321" s="41" t="s">
        <v>1330</v>
      </c>
      <c r="S321" s="310" t="s">
        <v>1340</v>
      </c>
      <c r="T321" s="24" t="s">
        <v>1349</v>
      </c>
      <c r="U321" s="39" t="s">
        <v>1315</v>
      </c>
      <c r="V321" s="24" t="s">
        <v>1350</v>
      </c>
      <c r="W321" s="147"/>
      <c r="X321" s="147"/>
      <c r="Y321" s="54"/>
      <c r="Z321" s="48"/>
      <c r="AA321" s="100"/>
      <c r="AB321" s="179" t="s">
        <v>477</v>
      </c>
      <c r="AC321" s="179"/>
      <c r="AD321" s="49"/>
    </row>
    <row r="322" spans="3:30" ht="45" x14ac:dyDescent="0.2">
      <c r="C322" s="89">
        <f t="shared" si="30"/>
        <v>318</v>
      </c>
      <c r="D322" s="5" t="s">
        <v>353</v>
      </c>
      <c r="E322" s="44">
        <v>2016</v>
      </c>
      <c r="F322" s="12" t="s">
        <v>23</v>
      </c>
      <c r="G322" s="24" t="s">
        <v>1250</v>
      </c>
      <c r="H322" s="24" t="s">
        <v>1251</v>
      </c>
      <c r="I322" s="24"/>
      <c r="J322" s="24" t="s">
        <v>1275</v>
      </c>
      <c r="K322" s="12" t="s">
        <v>1248</v>
      </c>
      <c r="N322" s="276" t="s">
        <v>1328</v>
      </c>
      <c r="O322" s="12">
        <v>42698</v>
      </c>
      <c r="P322" s="41" t="s">
        <v>373</v>
      </c>
      <c r="Q322" s="41" t="s">
        <v>234</v>
      </c>
      <c r="R322" s="41" t="s">
        <v>1331</v>
      </c>
      <c r="S322" s="310" t="s">
        <v>1341</v>
      </c>
      <c r="T322" s="24" t="s">
        <v>1349</v>
      </c>
      <c r="U322" s="39" t="s">
        <v>1315</v>
      </c>
      <c r="V322" s="24" t="s">
        <v>1350</v>
      </c>
      <c r="W322" s="147"/>
      <c r="X322" s="147"/>
      <c r="Y322" s="54"/>
      <c r="Z322" s="48"/>
      <c r="AA322" s="100"/>
      <c r="AB322" s="179" t="s">
        <v>477</v>
      </c>
      <c r="AC322" s="179"/>
      <c r="AD322" s="49"/>
    </row>
    <row r="323" spans="3:30" ht="202.5" x14ac:dyDescent="0.2">
      <c r="C323" s="89">
        <f t="shared" si="30"/>
        <v>319</v>
      </c>
      <c r="D323" s="5" t="s">
        <v>353</v>
      </c>
      <c r="E323" s="44">
        <v>2016</v>
      </c>
      <c r="F323" s="12" t="s">
        <v>23</v>
      </c>
      <c r="G323" s="24" t="s">
        <v>1250</v>
      </c>
      <c r="H323" s="24" t="s">
        <v>1251</v>
      </c>
      <c r="I323" s="24"/>
      <c r="J323" s="24" t="s">
        <v>1275</v>
      </c>
      <c r="K323" s="12" t="s">
        <v>1248</v>
      </c>
      <c r="N323" s="276" t="s">
        <v>1328</v>
      </c>
      <c r="O323" s="12">
        <v>42698</v>
      </c>
      <c r="P323" s="41" t="s">
        <v>373</v>
      </c>
      <c r="Q323" s="41" t="s">
        <v>234</v>
      </c>
      <c r="R323" s="41" t="s">
        <v>1332</v>
      </c>
      <c r="S323" s="310" t="s">
        <v>1342</v>
      </c>
      <c r="T323" s="24" t="s">
        <v>1349</v>
      </c>
      <c r="U323" s="39" t="s">
        <v>1314</v>
      </c>
      <c r="V323" s="24" t="s">
        <v>1350</v>
      </c>
      <c r="W323" s="147"/>
      <c r="X323" s="147"/>
      <c r="Y323" s="54"/>
      <c r="Z323" s="48"/>
      <c r="AA323" s="100"/>
      <c r="AB323" s="179" t="s">
        <v>477</v>
      </c>
      <c r="AC323" s="179"/>
      <c r="AD323" s="49"/>
    </row>
    <row r="324" spans="3:30" ht="90" x14ac:dyDescent="0.2">
      <c r="C324" s="89">
        <f t="shared" si="30"/>
        <v>320</v>
      </c>
      <c r="D324" s="5" t="s">
        <v>353</v>
      </c>
      <c r="E324" s="44">
        <v>2016</v>
      </c>
      <c r="F324" s="12" t="s">
        <v>23</v>
      </c>
      <c r="G324" s="24" t="s">
        <v>1250</v>
      </c>
      <c r="H324" s="24" t="s">
        <v>1251</v>
      </c>
      <c r="I324" s="24"/>
      <c r="J324" s="24" t="s">
        <v>1275</v>
      </c>
      <c r="K324" s="12" t="s">
        <v>1248</v>
      </c>
      <c r="N324" s="276" t="s">
        <v>1328</v>
      </c>
      <c r="O324" s="12">
        <v>42698</v>
      </c>
      <c r="P324" s="41" t="s">
        <v>373</v>
      </c>
      <c r="Q324" s="41" t="s">
        <v>234</v>
      </c>
      <c r="R324" s="41" t="s">
        <v>1333</v>
      </c>
      <c r="S324" s="310" t="s">
        <v>1343</v>
      </c>
      <c r="T324" s="24" t="s">
        <v>1349</v>
      </c>
      <c r="U324" s="39" t="s">
        <v>1315</v>
      </c>
      <c r="V324" s="24" t="s">
        <v>1350</v>
      </c>
      <c r="W324" s="147"/>
      <c r="X324" s="147"/>
      <c r="Y324" s="54"/>
      <c r="Z324" s="48"/>
      <c r="AA324" s="100"/>
      <c r="AB324" s="179" t="s">
        <v>477</v>
      </c>
      <c r="AC324" s="179"/>
      <c r="AD324" s="49"/>
    </row>
    <row r="325" spans="3:30" ht="78.75" x14ac:dyDescent="0.2">
      <c r="C325" s="89">
        <f t="shared" si="30"/>
        <v>321</v>
      </c>
      <c r="D325" s="5" t="s">
        <v>353</v>
      </c>
      <c r="E325" s="44">
        <v>2016</v>
      </c>
      <c r="F325" s="12" t="s">
        <v>23</v>
      </c>
      <c r="G325" s="24" t="s">
        <v>1250</v>
      </c>
      <c r="H325" s="24" t="s">
        <v>1251</v>
      </c>
      <c r="I325" s="24"/>
      <c r="J325" s="24" t="s">
        <v>1275</v>
      </c>
      <c r="K325" s="12" t="s">
        <v>1248</v>
      </c>
      <c r="N325" s="276" t="s">
        <v>1328</v>
      </c>
      <c r="O325" s="12">
        <v>42698</v>
      </c>
      <c r="P325" s="41" t="s">
        <v>373</v>
      </c>
      <c r="Q325" s="41" t="s">
        <v>234</v>
      </c>
      <c r="R325" s="41" t="s">
        <v>1334</v>
      </c>
      <c r="S325" s="310" t="s">
        <v>1344</v>
      </c>
      <c r="T325" s="24" t="s">
        <v>1349</v>
      </c>
      <c r="U325" s="39" t="s">
        <v>1314</v>
      </c>
      <c r="V325" s="24" t="s">
        <v>1350</v>
      </c>
      <c r="W325" s="147"/>
      <c r="X325" s="147"/>
      <c r="Y325" s="54"/>
      <c r="Z325" s="48"/>
      <c r="AA325" s="100"/>
      <c r="AB325" s="179" t="s">
        <v>477</v>
      </c>
      <c r="AC325" s="179"/>
      <c r="AD325" s="49"/>
    </row>
    <row r="326" spans="3:30" ht="112.5" x14ac:dyDescent="0.2">
      <c r="C326" s="89">
        <f t="shared" si="30"/>
        <v>322</v>
      </c>
      <c r="D326" s="5" t="s">
        <v>353</v>
      </c>
      <c r="E326" s="44">
        <v>2016</v>
      </c>
      <c r="F326" s="12" t="s">
        <v>23</v>
      </c>
      <c r="G326" s="24" t="s">
        <v>1250</v>
      </c>
      <c r="H326" s="24" t="s">
        <v>1251</v>
      </c>
      <c r="I326" s="24"/>
      <c r="J326" s="24" t="s">
        <v>1275</v>
      </c>
      <c r="K326" s="12" t="s">
        <v>1248</v>
      </c>
      <c r="N326" s="276" t="s">
        <v>1328</v>
      </c>
      <c r="O326" s="12">
        <v>42698</v>
      </c>
      <c r="P326" s="41" t="s">
        <v>373</v>
      </c>
      <c r="Q326" s="41" t="s">
        <v>234</v>
      </c>
      <c r="R326" s="41" t="s">
        <v>1335</v>
      </c>
      <c r="S326" s="310" t="s">
        <v>1345</v>
      </c>
      <c r="T326" s="24" t="s">
        <v>1349</v>
      </c>
      <c r="U326" s="39" t="s">
        <v>1314</v>
      </c>
      <c r="V326" s="24" t="s">
        <v>1350</v>
      </c>
      <c r="W326" s="147"/>
      <c r="X326" s="147"/>
      <c r="Y326" s="54"/>
      <c r="Z326" s="48"/>
      <c r="AA326" s="100"/>
      <c r="AB326" s="179" t="s">
        <v>477</v>
      </c>
      <c r="AC326" s="179"/>
      <c r="AD326" s="49"/>
    </row>
    <row r="327" spans="3:30" ht="78.75" x14ac:dyDescent="0.2">
      <c r="C327" s="89">
        <f t="shared" si="30"/>
        <v>323</v>
      </c>
      <c r="D327" s="5" t="s">
        <v>353</v>
      </c>
      <c r="E327" s="44">
        <v>2016</v>
      </c>
      <c r="F327" s="12" t="s">
        <v>23</v>
      </c>
      <c r="G327" s="24" t="s">
        <v>1250</v>
      </c>
      <c r="H327" s="24" t="s">
        <v>1251</v>
      </c>
      <c r="I327" s="24"/>
      <c r="J327" s="24" t="s">
        <v>1275</v>
      </c>
      <c r="K327" s="12" t="s">
        <v>1248</v>
      </c>
      <c r="N327" s="313" t="s">
        <v>1328</v>
      </c>
      <c r="O327" s="314">
        <v>42698</v>
      </c>
      <c r="P327" s="315" t="s">
        <v>373</v>
      </c>
      <c r="Q327" s="41" t="s">
        <v>234</v>
      </c>
      <c r="R327" s="315" t="s">
        <v>1336</v>
      </c>
      <c r="S327" s="310" t="s">
        <v>1346</v>
      </c>
      <c r="T327" s="24" t="s">
        <v>1349</v>
      </c>
      <c r="U327" s="39" t="s">
        <v>1314</v>
      </c>
      <c r="V327" s="24" t="s">
        <v>1350</v>
      </c>
      <c r="W327" s="147"/>
      <c r="X327" s="147"/>
      <c r="Y327" s="54"/>
      <c r="Z327" s="48"/>
      <c r="AA327" s="100"/>
      <c r="AB327" s="179" t="s">
        <v>477</v>
      </c>
      <c r="AC327" s="179"/>
      <c r="AD327" s="49"/>
    </row>
    <row r="328" spans="3:30" ht="78.75" x14ac:dyDescent="0.2">
      <c r="C328" s="312">
        <f t="shared" si="30"/>
        <v>324</v>
      </c>
      <c r="D328" s="5" t="s">
        <v>353</v>
      </c>
      <c r="E328" s="44">
        <v>2016</v>
      </c>
      <c r="F328" s="12" t="s">
        <v>23</v>
      </c>
      <c r="G328" s="24" t="s">
        <v>1250</v>
      </c>
      <c r="H328" s="24" t="s">
        <v>1251</v>
      </c>
      <c r="I328" s="24"/>
      <c r="J328" s="24" t="s">
        <v>1275</v>
      </c>
      <c r="K328" s="12" t="s">
        <v>1248</v>
      </c>
      <c r="L328" s="12"/>
      <c r="M328" s="12"/>
      <c r="N328" s="276" t="s">
        <v>1328</v>
      </c>
      <c r="O328" s="12">
        <v>42698</v>
      </c>
      <c r="P328" s="41" t="s">
        <v>373</v>
      </c>
      <c r="Q328" s="41" t="s">
        <v>234</v>
      </c>
      <c r="R328" s="41" t="s">
        <v>1337</v>
      </c>
      <c r="S328" s="310" t="s">
        <v>1347</v>
      </c>
      <c r="T328" s="24" t="s">
        <v>1349</v>
      </c>
      <c r="U328" s="39" t="s">
        <v>1314</v>
      </c>
      <c r="V328" s="24" t="s">
        <v>1350</v>
      </c>
      <c r="W328" s="147"/>
      <c r="X328" s="147"/>
      <c r="Y328" s="54"/>
      <c r="Z328" s="48"/>
      <c r="AA328" s="100"/>
      <c r="AB328" s="179" t="s">
        <v>477</v>
      </c>
      <c r="AC328" s="179"/>
      <c r="AD328" s="49"/>
    </row>
    <row r="329" spans="3:30" ht="78.75" x14ac:dyDescent="0.2">
      <c r="C329" s="312">
        <f t="shared" si="30"/>
        <v>325</v>
      </c>
      <c r="D329" s="5" t="s">
        <v>353</v>
      </c>
      <c r="E329" s="44">
        <v>2016</v>
      </c>
      <c r="F329" s="12" t="s">
        <v>23</v>
      </c>
      <c r="G329" s="24" t="s">
        <v>1250</v>
      </c>
      <c r="H329" s="24" t="s">
        <v>1251</v>
      </c>
      <c r="I329" s="24"/>
      <c r="J329" s="24" t="s">
        <v>1275</v>
      </c>
      <c r="K329" s="12" t="s">
        <v>1248</v>
      </c>
      <c r="L329" s="12"/>
      <c r="M329" s="12"/>
      <c r="N329" s="276" t="s">
        <v>1328</v>
      </c>
      <c r="O329" s="12">
        <v>42698</v>
      </c>
      <c r="P329" s="41" t="s">
        <v>373</v>
      </c>
      <c r="Q329" s="41" t="s">
        <v>234</v>
      </c>
      <c r="R329" s="41" t="s">
        <v>1338</v>
      </c>
      <c r="S329" s="310" t="s">
        <v>1348</v>
      </c>
      <c r="T329" s="24" t="s">
        <v>1349</v>
      </c>
      <c r="U329" s="39" t="s">
        <v>1314</v>
      </c>
      <c r="V329" s="24" t="s">
        <v>1350</v>
      </c>
      <c r="W329" s="147"/>
      <c r="X329" s="147"/>
      <c r="Y329" s="54"/>
      <c r="Z329" s="48"/>
      <c r="AA329" s="100"/>
      <c r="AB329" s="179" t="s">
        <v>477</v>
      </c>
      <c r="AC329" s="179"/>
      <c r="AD329" s="49"/>
    </row>
    <row r="330" spans="3:30" x14ac:dyDescent="0.2">
      <c r="AC330" s="113"/>
    </row>
    <row r="331" spans="3:30" x14ac:dyDescent="0.2">
      <c r="AC331" s="113"/>
    </row>
    <row r="332" spans="3:30" x14ac:dyDescent="0.2">
      <c r="AC332" s="113"/>
    </row>
    <row r="333" spans="3:30" x14ac:dyDescent="0.2">
      <c r="AC333" s="113"/>
    </row>
    <row r="334" spans="3:30" x14ac:dyDescent="0.2">
      <c r="AC334" s="113"/>
    </row>
    <row r="335" spans="3:30" x14ac:dyDescent="0.2">
      <c r="AC335" s="113"/>
    </row>
    <row r="336" spans="3:30" x14ac:dyDescent="0.2">
      <c r="AC336" s="113"/>
    </row>
    <row r="337" spans="29:29" x14ac:dyDescent="0.2">
      <c r="AC337" s="113"/>
    </row>
    <row r="338" spans="29:29" x14ac:dyDescent="0.2">
      <c r="AC338" s="113"/>
    </row>
    <row r="339" spans="29:29" x14ac:dyDescent="0.2">
      <c r="AC339" s="113"/>
    </row>
    <row r="340" spans="29:29" x14ac:dyDescent="0.2">
      <c r="AC340" s="113"/>
    </row>
    <row r="341" spans="29:29" x14ac:dyDescent="0.2">
      <c r="AC341" s="113"/>
    </row>
    <row r="342" spans="29:29" x14ac:dyDescent="0.2">
      <c r="AC342" s="113"/>
    </row>
    <row r="343" spans="29:29" x14ac:dyDescent="0.2">
      <c r="AC343" s="113"/>
    </row>
    <row r="344" spans="29:29" x14ac:dyDescent="0.2">
      <c r="AC344" s="113"/>
    </row>
    <row r="345" spans="29:29" x14ac:dyDescent="0.2">
      <c r="AC345" s="113"/>
    </row>
    <row r="346" spans="29:29" x14ac:dyDescent="0.2">
      <c r="AC346" s="113"/>
    </row>
    <row r="347" spans="29:29" x14ac:dyDescent="0.2">
      <c r="AC347" s="113"/>
    </row>
    <row r="348" spans="29:29" x14ac:dyDescent="0.2">
      <c r="AC348" s="113"/>
    </row>
    <row r="349" spans="29:29" x14ac:dyDescent="0.2">
      <c r="AC349" s="113"/>
    </row>
    <row r="350" spans="29:29" x14ac:dyDescent="0.2">
      <c r="AC350" s="113"/>
    </row>
    <row r="351" spans="29:29" x14ac:dyDescent="0.2">
      <c r="AC351" s="113"/>
    </row>
    <row r="352" spans="29:29" x14ac:dyDescent="0.2">
      <c r="AC352" s="113"/>
    </row>
    <row r="353" spans="29:29" x14ac:dyDescent="0.2">
      <c r="AC353" s="113"/>
    </row>
    <row r="354" spans="29:29" x14ac:dyDescent="0.2">
      <c r="AC354" s="113"/>
    </row>
    <row r="355" spans="29:29" x14ac:dyDescent="0.2">
      <c r="AC355" s="113"/>
    </row>
    <row r="356" spans="29:29" x14ac:dyDescent="0.2">
      <c r="AC356" s="113"/>
    </row>
    <row r="357" spans="29:29" x14ac:dyDescent="0.2">
      <c r="AC357" s="113"/>
    </row>
    <row r="358" spans="29:29" x14ac:dyDescent="0.2">
      <c r="AC358" s="113"/>
    </row>
    <row r="359" spans="29:29" x14ac:dyDescent="0.2">
      <c r="AC359" s="113"/>
    </row>
    <row r="360" spans="29:29" x14ac:dyDescent="0.2">
      <c r="AC360" s="113"/>
    </row>
    <row r="361" spans="29:29" x14ac:dyDescent="0.2">
      <c r="AC361" s="113"/>
    </row>
    <row r="362" spans="29:29" x14ac:dyDescent="0.2">
      <c r="AC362" s="113"/>
    </row>
    <row r="363" spans="29:29" x14ac:dyDescent="0.2">
      <c r="AC363" s="113"/>
    </row>
    <row r="364" spans="29:29" x14ac:dyDescent="0.2">
      <c r="AC364" s="113"/>
    </row>
    <row r="365" spans="29:29" x14ac:dyDescent="0.2">
      <c r="AC365" s="113"/>
    </row>
    <row r="366" spans="29:29" x14ac:dyDescent="0.2">
      <c r="AC366" s="113"/>
    </row>
    <row r="367" spans="29:29" x14ac:dyDescent="0.2">
      <c r="AC367" s="113"/>
    </row>
    <row r="368" spans="29:29" x14ac:dyDescent="0.2">
      <c r="AC368" s="113"/>
    </row>
    <row r="369" spans="29:29" x14ac:dyDescent="0.2">
      <c r="AC369" s="113"/>
    </row>
    <row r="370" spans="29:29" x14ac:dyDescent="0.2">
      <c r="AC370" s="113"/>
    </row>
    <row r="371" spans="29:29" x14ac:dyDescent="0.2">
      <c r="AC371" s="113"/>
    </row>
    <row r="372" spans="29:29" x14ac:dyDescent="0.2">
      <c r="AC372" s="113"/>
    </row>
    <row r="373" spans="29:29" x14ac:dyDescent="0.2">
      <c r="AC373" s="113"/>
    </row>
    <row r="374" spans="29:29" x14ac:dyDescent="0.2">
      <c r="AC374" s="113"/>
    </row>
    <row r="375" spans="29:29" x14ac:dyDescent="0.2">
      <c r="AC375" s="113"/>
    </row>
    <row r="376" spans="29:29" x14ac:dyDescent="0.2">
      <c r="AC376" s="113"/>
    </row>
    <row r="377" spans="29:29" x14ac:dyDescent="0.2">
      <c r="AC377" s="113"/>
    </row>
    <row r="378" spans="29:29" x14ac:dyDescent="0.2">
      <c r="AC378" s="113"/>
    </row>
    <row r="379" spans="29:29" x14ac:dyDescent="0.2">
      <c r="AC379" s="113"/>
    </row>
    <row r="380" spans="29:29" x14ac:dyDescent="0.2">
      <c r="AC380" s="113"/>
    </row>
    <row r="381" spans="29:29" x14ac:dyDescent="0.2">
      <c r="AC381" s="113"/>
    </row>
    <row r="382" spans="29:29" x14ac:dyDescent="0.2">
      <c r="AC382" s="113"/>
    </row>
    <row r="383" spans="29:29" x14ac:dyDescent="0.2">
      <c r="AC383" s="113"/>
    </row>
    <row r="384" spans="29:29" x14ac:dyDescent="0.2">
      <c r="AC384" s="113"/>
    </row>
    <row r="385" spans="29:29" x14ac:dyDescent="0.2">
      <c r="AC385" s="113"/>
    </row>
    <row r="386" spans="29:29" x14ac:dyDescent="0.2">
      <c r="AC386" s="113"/>
    </row>
    <row r="387" spans="29:29" x14ac:dyDescent="0.2">
      <c r="AC387" s="113"/>
    </row>
    <row r="388" spans="29:29" x14ac:dyDescent="0.2">
      <c r="AC388" s="113"/>
    </row>
    <row r="389" spans="29:29" x14ac:dyDescent="0.2">
      <c r="AC389" s="113"/>
    </row>
    <row r="390" spans="29:29" x14ac:dyDescent="0.2">
      <c r="AC390" s="113"/>
    </row>
    <row r="391" spans="29:29" x14ac:dyDescent="0.2">
      <c r="AC391" s="113"/>
    </row>
    <row r="392" spans="29:29" x14ac:dyDescent="0.2">
      <c r="AC392" s="113"/>
    </row>
    <row r="393" spans="29:29" x14ac:dyDescent="0.2">
      <c r="AC393" s="113"/>
    </row>
    <row r="394" spans="29:29" x14ac:dyDescent="0.2">
      <c r="AC394" s="113"/>
    </row>
    <row r="395" spans="29:29" x14ac:dyDescent="0.2">
      <c r="AC395" s="113"/>
    </row>
    <row r="396" spans="29:29" x14ac:dyDescent="0.2">
      <c r="AC396" s="113"/>
    </row>
    <row r="397" spans="29:29" x14ac:dyDescent="0.2">
      <c r="AC397" s="113"/>
    </row>
    <row r="398" spans="29:29" x14ac:dyDescent="0.2">
      <c r="AC398" s="113"/>
    </row>
    <row r="399" spans="29:29" x14ac:dyDescent="0.2">
      <c r="AC399" s="113"/>
    </row>
    <row r="400" spans="29:29" x14ac:dyDescent="0.2">
      <c r="AC400" s="113"/>
    </row>
    <row r="401" spans="29:29" x14ac:dyDescent="0.2">
      <c r="AC401" s="113"/>
    </row>
    <row r="402" spans="29:29" x14ac:dyDescent="0.2">
      <c r="AC402" s="113"/>
    </row>
    <row r="403" spans="29:29" x14ac:dyDescent="0.2">
      <c r="AC403" s="113"/>
    </row>
    <row r="404" spans="29:29" x14ac:dyDescent="0.2">
      <c r="AC404" s="113"/>
    </row>
    <row r="405" spans="29:29" x14ac:dyDescent="0.2">
      <c r="AC405" s="113"/>
    </row>
    <row r="406" spans="29:29" x14ac:dyDescent="0.2">
      <c r="AC406" s="113"/>
    </row>
    <row r="407" spans="29:29" x14ac:dyDescent="0.2">
      <c r="AC407" s="113"/>
    </row>
    <row r="408" spans="29:29" x14ac:dyDescent="0.2">
      <c r="AC408" s="113"/>
    </row>
    <row r="409" spans="29:29" x14ac:dyDescent="0.2">
      <c r="AC409" s="113"/>
    </row>
    <row r="410" spans="29:29" x14ac:dyDescent="0.2">
      <c r="AC410" s="113"/>
    </row>
    <row r="411" spans="29:29" x14ac:dyDescent="0.2">
      <c r="AC411" s="113"/>
    </row>
    <row r="412" spans="29:29" x14ac:dyDescent="0.2">
      <c r="AC412" s="113"/>
    </row>
    <row r="413" spans="29:29" x14ac:dyDescent="0.2">
      <c r="AC413" s="113"/>
    </row>
    <row r="414" spans="29:29" x14ac:dyDescent="0.2">
      <c r="AC414" s="113"/>
    </row>
    <row r="415" spans="29:29" x14ac:dyDescent="0.2">
      <c r="AC415" s="113"/>
    </row>
    <row r="416" spans="29:29" x14ac:dyDescent="0.2">
      <c r="AC416" s="113"/>
    </row>
    <row r="417" spans="29:29" x14ac:dyDescent="0.2">
      <c r="AC417" s="113"/>
    </row>
    <row r="418" spans="29:29" x14ac:dyDescent="0.2">
      <c r="AC418" s="113"/>
    </row>
    <row r="419" spans="29:29" x14ac:dyDescent="0.2">
      <c r="AC419" s="113"/>
    </row>
    <row r="420" spans="29:29" x14ac:dyDescent="0.2">
      <c r="AC420" s="113"/>
    </row>
    <row r="421" spans="29:29" x14ac:dyDescent="0.2">
      <c r="AC421" s="113"/>
    </row>
    <row r="422" spans="29:29" x14ac:dyDescent="0.2">
      <c r="AC422" s="113"/>
    </row>
    <row r="423" spans="29:29" x14ac:dyDescent="0.2">
      <c r="AC423" s="113"/>
    </row>
    <row r="424" spans="29:29" x14ac:dyDescent="0.2">
      <c r="AC424" s="113"/>
    </row>
    <row r="425" spans="29:29" x14ac:dyDescent="0.2">
      <c r="AC425" s="113"/>
    </row>
    <row r="426" spans="29:29" x14ac:dyDescent="0.2">
      <c r="AC426" s="113"/>
    </row>
    <row r="427" spans="29:29" x14ac:dyDescent="0.2">
      <c r="AC427" s="113"/>
    </row>
    <row r="428" spans="29:29" x14ac:dyDescent="0.2">
      <c r="AC428" s="113"/>
    </row>
    <row r="429" spans="29:29" x14ac:dyDescent="0.2">
      <c r="AC429" s="113"/>
    </row>
    <row r="430" spans="29:29" x14ac:dyDescent="0.2">
      <c r="AC430" s="113"/>
    </row>
    <row r="431" spans="29:29" x14ac:dyDescent="0.2">
      <c r="AC431" s="113"/>
    </row>
    <row r="432" spans="29:29" x14ac:dyDescent="0.2">
      <c r="AC432" s="113"/>
    </row>
    <row r="433" spans="29:29" x14ac:dyDescent="0.2">
      <c r="AC433" s="113"/>
    </row>
    <row r="434" spans="29:29" x14ac:dyDescent="0.2">
      <c r="AC434" s="113"/>
    </row>
    <row r="435" spans="29:29" x14ac:dyDescent="0.2">
      <c r="AC435" s="113"/>
    </row>
    <row r="436" spans="29:29" x14ac:dyDescent="0.2">
      <c r="AC436" s="113"/>
    </row>
    <row r="437" spans="29:29" x14ac:dyDescent="0.2">
      <c r="AC437" s="113"/>
    </row>
    <row r="438" spans="29:29" x14ac:dyDescent="0.2">
      <c r="AC438" s="113"/>
    </row>
    <row r="439" spans="29:29" x14ac:dyDescent="0.2">
      <c r="AC439" s="113"/>
    </row>
    <row r="440" spans="29:29" x14ac:dyDescent="0.2">
      <c r="AC440" s="113"/>
    </row>
    <row r="441" spans="29:29" x14ac:dyDescent="0.2">
      <c r="AC441" s="113"/>
    </row>
    <row r="442" spans="29:29" x14ac:dyDescent="0.2">
      <c r="AC442" s="113"/>
    </row>
    <row r="443" spans="29:29" x14ac:dyDescent="0.2">
      <c r="AC443" s="113"/>
    </row>
    <row r="444" spans="29:29" x14ac:dyDescent="0.2">
      <c r="AC444" s="113"/>
    </row>
    <row r="445" spans="29:29" x14ac:dyDescent="0.2">
      <c r="AC445" s="113"/>
    </row>
    <row r="446" spans="29:29" x14ac:dyDescent="0.2">
      <c r="AC446" s="113"/>
    </row>
    <row r="447" spans="29:29" x14ac:dyDescent="0.2">
      <c r="AC447" s="113"/>
    </row>
    <row r="448" spans="29:29" x14ac:dyDescent="0.2">
      <c r="AC448" s="113"/>
    </row>
    <row r="449" spans="29:29" x14ac:dyDescent="0.2">
      <c r="AC449" s="113"/>
    </row>
    <row r="450" spans="29:29" x14ac:dyDescent="0.2">
      <c r="AC450" s="113"/>
    </row>
    <row r="451" spans="29:29" x14ac:dyDescent="0.2">
      <c r="AC451" s="113"/>
    </row>
    <row r="452" spans="29:29" x14ac:dyDescent="0.2">
      <c r="AC452" s="113"/>
    </row>
    <row r="453" spans="29:29" x14ac:dyDescent="0.2">
      <c r="AC453" s="113"/>
    </row>
    <row r="454" spans="29:29" x14ac:dyDescent="0.2">
      <c r="AC454" s="113"/>
    </row>
    <row r="455" spans="29:29" x14ac:dyDescent="0.2">
      <c r="AC455" s="113"/>
    </row>
    <row r="456" spans="29:29" x14ac:dyDescent="0.2">
      <c r="AC456" s="113"/>
    </row>
    <row r="457" spans="29:29" x14ac:dyDescent="0.2">
      <c r="AC457" s="113"/>
    </row>
    <row r="458" spans="29:29" x14ac:dyDescent="0.2">
      <c r="AC458" s="113"/>
    </row>
    <row r="459" spans="29:29" x14ac:dyDescent="0.2">
      <c r="AC459" s="113"/>
    </row>
    <row r="460" spans="29:29" x14ac:dyDescent="0.2">
      <c r="AC460" s="113"/>
    </row>
    <row r="461" spans="29:29" x14ac:dyDescent="0.2">
      <c r="AC461" s="113"/>
    </row>
    <row r="462" spans="29:29" x14ac:dyDescent="0.2">
      <c r="AC462" s="113"/>
    </row>
    <row r="463" spans="29:29" x14ac:dyDescent="0.2">
      <c r="AC463" s="113"/>
    </row>
    <row r="464" spans="29:29" x14ac:dyDescent="0.2">
      <c r="AC464" s="113"/>
    </row>
    <row r="465" spans="29:29" x14ac:dyDescent="0.2">
      <c r="AC465" s="113"/>
    </row>
    <row r="466" spans="29:29" x14ac:dyDescent="0.2">
      <c r="AC466" s="113"/>
    </row>
    <row r="467" spans="29:29" x14ac:dyDescent="0.2">
      <c r="AC467" s="113"/>
    </row>
    <row r="468" spans="29:29" x14ac:dyDescent="0.2">
      <c r="AC468" s="113"/>
    </row>
    <row r="469" spans="29:29" x14ac:dyDescent="0.2">
      <c r="AC469" s="113"/>
    </row>
    <row r="470" spans="29:29" x14ac:dyDescent="0.2">
      <c r="AC470" s="113"/>
    </row>
    <row r="471" spans="29:29" x14ac:dyDescent="0.2">
      <c r="AC471" s="113"/>
    </row>
    <row r="472" spans="29:29" x14ac:dyDescent="0.2">
      <c r="AC472" s="113"/>
    </row>
    <row r="473" spans="29:29" x14ac:dyDescent="0.2">
      <c r="AC473" s="113"/>
    </row>
    <row r="474" spans="29:29" x14ac:dyDescent="0.2">
      <c r="AC474" s="113"/>
    </row>
    <row r="475" spans="29:29" x14ac:dyDescent="0.2">
      <c r="AC475" s="113"/>
    </row>
    <row r="476" spans="29:29" x14ac:dyDescent="0.2">
      <c r="AC476" s="113"/>
    </row>
    <row r="477" spans="29:29" x14ac:dyDescent="0.2">
      <c r="AC477" s="113"/>
    </row>
    <row r="478" spans="29:29" x14ac:dyDescent="0.2">
      <c r="AC478" s="113"/>
    </row>
    <row r="479" spans="29:29" x14ac:dyDescent="0.2">
      <c r="AC479" s="113"/>
    </row>
    <row r="480" spans="29:29" x14ac:dyDescent="0.2">
      <c r="AC480" s="113"/>
    </row>
    <row r="481" spans="29:29" x14ac:dyDescent="0.2">
      <c r="AC481" s="113"/>
    </row>
    <row r="482" spans="29:29" x14ac:dyDescent="0.2">
      <c r="AC482" s="113"/>
    </row>
    <row r="483" spans="29:29" x14ac:dyDescent="0.2">
      <c r="AC483" s="113"/>
    </row>
    <row r="484" spans="29:29" x14ac:dyDescent="0.2">
      <c r="AC484" s="113"/>
    </row>
    <row r="485" spans="29:29" x14ac:dyDescent="0.2">
      <c r="AC485" s="113"/>
    </row>
    <row r="486" spans="29:29" x14ac:dyDescent="0.2">
      <c r="AC486" s="113"/>
    </row>
    <row r="487" spans="29:29" x14ac:dyDescent="0.2">
      <c r="AC487" s="113"/>
    </row>
    <row r="488" spans="29:29" x14ac:dyDescent="0.2">
      <c r="AC488" s="113"/>
    </row>
    <row r="489" spans="29:29" x14ac:dyDescent="0.2">
      <c r="AC489" s="113"/>
    </row>
    <row r="490" spans="29:29" x14ac:dyDescent="0.2">
      <c r="AC490" s="113"/>
    </row>
    <row r="491" spans="29:29" x14ac:dyDescent="0.2">
      <c r="AC491" s="113"/>
    </row>
    <row r="492" spans="29:29" x14ac:dyDescent="0.2">
      <c r="AC492" s="113"/>
    </row>
    <row r="493" spans="29:29" x14ac:dyDescent="0.2">
      <c r="AC493" s="113"/>
    </row>
    <row r="494" spans="29:29" x14ac:dyDescent="0.2">
      <c r="AC494" s="113"/>
    </row>
    <row r="495" spans="29:29" x14ac:dyDescent="0.2">
      <c r="AC495" s="113"/>
    </row>
    <row r="496" spans="29:29" x14ac:dyDescent="0.2">
      <c r="AC496" s="113"/>
    </row>
    <row r="497" spans="29:29" x14ac:dyDescent="0.2">
      <c r="AC497" s="113"/>
    </row>
    <row r="498" spans="29:29" x14ac:dyDescent="0.2">
      <c r="AC498" s="113"/>
    </row>
    <row r="499" spans="29:29" x14ac:dyDescent="0.2">
      <c r="AC499" s="113"/>
    </row>
    <row r="500" spans="29:29" x14ac:dyDescent="0.2">
      <c r="AC500" s="113"/>
    </row>
    <row r="501" spans="29:29" x14ac:dyDescent="0.2">
      <c r="AC501" s="113"/>
    </row>
    <row r="502" spans="29:29" x14ac:dyDescent="0.2">
      <c r="AC502" s="113"/>
    </row>
    <row r="503" spans="29:29" x14ac:dyDescent="0.2">
      <c r="AC503" s="113"/>
    </row>
    <row r="504" spans="29:29" x14ac:dyDescent="0.2">
      <c r="AC504" s="113"/>
    </row>
    <row r="505" spans="29:29" x14ac:dyDescent="0.2">
      <c r="AC505" s="113"/>
    </row>
    <row r="506" spans="29:29" x14ac:dyDescent="0.2">
      <c r="AC506" s="113"/>
    </row>
    <row r="507" spans="29:29" x14ac:dyDescent="0.2">
      <c r="AC507" s="113"/>
    </row>
    <row r="508" spans="29:29" x14ac:dyDescent="0.2">
      <c r="AC508" s="113"/>
    </row>
    <row r="509" spans="29:29" x14ac:dyDescent="0.2">
      <c r="AC509" s="113"/>
    </row>
    <row r="510" spans="29:29" x14ac:dyDescent="0.2">
      <c r="AC510" s="113"/>
    </row>
    <row r="511" spans="29:29" x14ac:dyDescent="0.2">
      <c r="AC511" s="113"/>
    </row>
    <row r="512" spans="29:29" x14ac:dyDescent="0.2">
      <c r="AC512" s="113"/>
    </row>
    <row r="513" spans="29:29" x14ac:dyDescent="0.2">
      <c r="AC513" s="113"/>
    </row>
    <row r="514" spans="29:29" x14ac:dyDescent="0.2">
      <c r="AC514" s="113"/>
    </row>
    <row r="515" spans="29:29" x14ac:dyDescent="0.2">
      <c r="AC515" s="113"/>
    </row>
    <row r="516" spans="29:29" x14ac:dyDescent="0.2">
      <c r="AC516" s="113"/>
    </row>
    <row r="517" spans="29:29" x14ac:dyDescent="0.2">
      <c r="AC517" s="113"/>
    </row>
    <row r="518" spans="29:29" x14ac:dyDescent="0.2">
      <c r="AC518" s="113"/>
    </row>
    <row r="519" spans="29:29" x14ac:dyDescent="0.2">
      <c r="AC519" s="113"/>
    </row>
    <row r="520" spans="29:29" x14ac:dyDescent="0.2">
      <c r="AC520" s="113"/>
    </row>
    <row r="521" spans="29:29" x14ac:dyDescent="0.2">
      <c r="AC521" s="113"/>
    </row>
    <row r="522" spans="29:29" x14ac:dyDescent="0.2">
      <c r="AC522" s="113"/>
    </row>
    <row r="523" spans="29:29" x14ac:dyDescent="0.2">
      <c r="AC523" s="113"/>
    </row>
    <row r="524" spans="29:29" x14ac:dyDescent="0.2">
      <c r="AC524" s="113"/>
    </row>
    <row r="525" spans="29:29" x14ac:dyDescent="0.2">
      <c r="AC525" s="113"/>
    </row>
    <row r="526" spans="29:29" x14ac:dyDescent="0.2">
      <c r="AC526" s="113"/>
    </row>
    <row r="527" spans="29:29" x14ac:dyDescent="0.2">
      <c r="AC527" s="113"/>
    </row>
    <row r="528" spans="29:29" x14ac:dyDescent="0.2">
      <c r="AC528" s="113"/>
    </row>
    <row r="529" spans="29:29" x14ac:dyDescent="0.2">
      <c r="AC529" s="113"/>
    </row>
    <row r="530" spans="29:29" x14ac:dyDescent="0.2">
      <c r="AC530" s="113"/>
    </row>
    <row r="531" spans="29:29" x14ac:dyDescent="0.2">
      <c r="AC531" s="113"/>
    </row>
    <row r="532" spans="29:29" x14ac:dyDescent="0.2">
      <c r="AC532" s="113"/>
    </row>
    <row r="533" spans="29:29" x14ac:dyDescent="0.2">
      <c r="AC533" s="113"/>
    </row>
    <row r="534" spans="29:29" x14ac:dyDescent="0.2">
      <c r="AC534" s="113"/>
    </row>
    <row r="535" spans="29:29" x14ac:dyDescent="0.2">
      <c r="AC535" s="113"/>
    </row>
    <row r="536" spans="29:29" x14ac:dyDescent="0.2">
      <c r="AC536" s="113"/>
    </row>
    <row r="537" spans="29:29" x14ac:dyDescent="0.2">
      <c r="AC537" s="113"/>
    </row>
    <row r="538" spans="29:29" x14ac:dyDescent="0.2">
      <c r="AC538" s="113"/>
    </row>
    <row r="539" spans="29:29" x14ac:dyDescent="0.2">
      <c r="AC539" s="113"/>
    </row>
    <row r="540" spans="29:29" x14ac:dyDescent="0.2">
      <c r="AC540" s="113"/>
    </row>
    <row r="541" spans="29:29" x14ac:dyDescent="0.2">
      <c r="AC541" s="113"/>
    </row>
    <row r="542" spans="29:29" x14ac:dyDescent="0.2">
      <c r="AC542" s="113"/>
    </row>
    <row r="543" spans="29:29" x14ac:dyDescent="0.2">
      <c r="AC543" s="113"/>
    </row>
    <row r="544" spans="29:29" x14ac:dyDescent="0.2">
      <c r="AC544" s="113"/>
    </row>
    <row r="545" spans="29:29" x14ac:dyDescent="0.2">
      <c r="AC545" s="113"/>
    </row>
    <row r="546" spans="29:29" x14ac:dyDescent="0.2">
      <c r="AC546" s="113"/>
    </row>
    <row r="547" spans="29:29" x14ac:dyDescent="0.2">
      <c r="AC547" s="113"/>
    </row>
    <row r="548" spans="29:29" x14ac:dyDescent="0.2">
      <c r="AC548" s="113"/>
    </row>
    <row r="549" spans="29:29" x14ac:dyDescent="0.2">
      <c r="AC549" s="113"/>
    </row>
    <row r="550" spans="29:29" x14ac:dyDescent="0.2">
      <c r="AC550" s="113"/>
    </row>
    <row r="551" spans="29:29" x14ac:dyDescent="0.2">
      <c r="AC551" s="113"/>
    </row>
    <row r="552" spans="29:29" x14ac:dyDescent="0.2">
      <c r="AC552" s="113"/>
    </row>
    <row r="553" spans="29:29" x14ac:dyDescent="0.2">
      <c r="AC553" s="113"/>
    </row>
    <row r="554" spans="29:29" x14ac:dyDescent="0.2">
      <c r="AC554" s="113"/>
    </row>
    <row r="555" spans="29:29" x14ac:dyDescent="0.2">
      <c r="AC555" s="113"/>
    </row>
    <row r="556" spans="29:29" x14ac:dyDescent="0.2">
      <c r="AC556" s="113"/>
    </row>
    <row r="557" spans="29:29" x14ac:dyDescent="0.2">
      <c r="AC557" s="113"/>
    </row>
    <row r="558" spans="29:29" x14ac:dyDescent="0.2">
      <c r="AC558" s="113"/>
    </row>
    <row r="559" spans="29:29" x14ac:dyDescent="0.2">
      <c r="AC559" s="113"/>
    </row>
    <row r="560" spans="29:29" x14ac:dyDescent="0.2">
      <c r="AC560" s="113"/>
    </row>
    <row r="561" spans="29:29" x14ac:dyDescent="0.2">
      <c r="AC561" s="113"/>
    </row>
    <row r="562" spans="29:29" x14ac:dyDescent="0.2">
      <c r="AC562" s="113"/>
    </row>
    <row r="563" spans="29:29" x14ac:dyDescent="0.2">
      <c r="AC563" s="113"/>
    </row>
    <row r="564" spans="29:29" x14ac:dyDescent="0.2">
      <c r="AC564" s="113"/>
    </row>
    <row r="565" spans="29:29" x14ac:dyDescent="0.2">
      <c r="AC565" s="113"/>
    </row>
    <row r="566" spans="29:29" x14ac:dyDescent="0.2">
      <c r="AC566" s="113"/>
    </row>
    <row r="567" spans="29:29" x14ac:dyDescent="0.2">
      <c r="AC567" s="113"/>
    </row>
    <row r="568" spans="29:29" x14ac:dyDescent="0.2">
      <c r="AC568" s="113"/>
    </row>
    <row r="569" spans="29:29" x14ac:dyDescent="0.2">
      <c r="AC569" s="113"/>
    </row>
    <row r="570" spans="29:29" x14ac:dyDescent="0.2">
      <c r="AC570" s="113"/>
    </row>
    <row r="571" spans="29:29" x14ac:dyDescent="0.2">
      <c r="AC571" s="113"/>
    </row>
    <row r="572" spans="29:29" x14ac:dyDescent="0.2">
      <c r="AC572" s="113"/>
    </row>
    <row r="573" spans="29:29" x14ac:dyDescent="0.2">
      <c r="AC573" s="113"/>
    </row>
    <row r="574" spans="29:29" x14ac:dyDescent="0.2">
      <c r="AC574" s="113"/>
    </row>
    <row r="575" spans="29:29" x14ac:dyDescent="0.2">
      <c r="AC575" s="113"/>
    </row>
    <row r="576" spans="29:29" x14ac:dyDescent="0.2">
      <c r="AC576" s="113"/>
    </row>
    <row r="577" spans="29:29" x14ac:dyDescent="0.2">
      <c r="AC577" s="113"/>
    </row>
    <row r="578" spans="29:29" x14ac:dyDescent="0.2">
      <c r="AC578" s="113"/>
    </row>
    <row r="579" spans="29:29" x14ac:dyDescent="0.2">
      <c r="AC579" s="113"/>
    </row>
    <row r="580" spans="29:29" x14ac:dyDescent="0.2">
      <c r="AC580" s="113"/>
    </row>
    <row r="581" spans="29:29" x14ac:dyDescent="0.2">
      <c r="AC581" s="113"/>
    </row>
    <row r="582" spans="29:29" x14ac:dyDescent="0.2">
      <c r="AC582" s="113"/>
    </row>
    <row r="583" spans="29:29" x14ac:dyDescent="0.2">
      <c r="AC583" s="113"/>
    </row>
    <row r="584" spans="29:29" x14ac:dyDescent="0.2">
      <c r="AC584" s="113"/>
    </row>
    <row r="585" spans="29:29" x14ac:dyDescent="0.2">
      <c r="AC585" s="113"/>
    </row>
    <row r="586" spans="29:29" x14ac:dyDescent="0.2">
      <c r="AC586" s="113"/>
    </row>
    <row r="587" spans="29:29" x14ac:dyDescent="0.2">
      <c r="AC587" s="113"/>
    </row>
    <row r="588" spans="29:29" x14ac:dyDescent="0.2">
      <c r="AC588" s="113"/>
    </row>
    <row r="589" spans="29:29" x14ac:dyDescent="0.2">
      <c r="AC589" s="113"/>
    </row>
    <row r="590" spans="29:29" x14ac:dyDescent="0.2">
      <c r="AC590" s="113"/>
    </row>
    <row r="591" spans="29:29" x14ac:dyDescent="0.2">
      <c r="AC591" s="113"/>
    </row>
    <row r="592" spans="29:29" x14ac:dyDescent="0.2">
      <c r="AC592" s="113"/>
    </row>
    <row r="593" spans="29:29" x14ac:dyDescent="0.2">
      <c r="AC593" s="113"/>
    </row>
    <row r="594" spans="29:29" x14ac:dyDescent="0.2">
      <c r="AC594" s="113"/>
    </row>
    <row r="595" spans="29:29" x14ac:dyDescent="0.2">
      <c r="AC595" s="113"/>
    </row>
    <row r="596" spans="29:29" x14ac:dyDescent="0.2">
      <c r="AC596" s="113"/>
    </row>
    <row r="597" spans="29:29" x14ac:dyDescent="0.2">
      <c r="AC597" s="113"/>
    </row>
    <row r="598" spans="29:29" x14ac:dyDescent="0.2">
      <c r="AC598" s="113"/>
    </row>
    <row r="599" spans="29:29" x14ac:dyDescent="0.2">
      <c r="AC599" s="113"/>
    </row>
    <row r="600" spans="29:29" x14ac:dyDescent="0.2">
      <c r="AC600" s="113"/>
    </row>
    <row r="601" spans="29:29" x14ac:dyDescent="0.2">
      <c r="AC601" s="113"/>
    </row>
    <row r="602" spans="29:29" x14ac:dyDescent="0.2">
      <c r="AC602" s="113"/>
    </row>
    <row r="603" spans="29:29" x14ac:dyDescent="0.2">
      <c r="AC603" s="113"/>
    </row>
    <row r="604" spans="29:29" x14ac:dyDescent="0.2">
      <c r="AC604" s="113"/>
    </row>
    <row r="605" spans="29:29" x14ac:dyDescent="0.2">
      <c r="AC605" s="113"/>
    </row>
    <row r="606" spans="29:29" x14ac:dyDescent="0.2">
      <c r="AC606" s="113"/>
    </row>
    <row r="607" spans="29:29" x14ac:dyDescent="0.2">
      <c r="AC607" s="113"/>
    </row>
    <row r="608" spans="29:29" x14ac:dyDescent="0.2">
      <c r="AC608" s="113"/>
    </row>
    <row r="609" spans="29:29" x14ac:dyDescent="0.2">
      <c r="AC609" s="113"/>
    </row>
    <row r="610" spans="29:29" x14ac:dyDescent="0.2">
      <c r="AC610" s="113"/>
    </row>
    <row r="611" spans="29:29" x14ac:dyDescent="0.2">
      <c r="AC611" s="113"/>
    </row>
    <row r="612" spans="29:29" x14ac:dyDescent="0.2">
      <c r="AC612" s="113"/>
    </row>
    <row r="613" spans="29:29" x14ac:dyDescent="0.2">
      <c r="AC613" s="113"/>
    </row>
    <row r="614" spans="29:29" x14ac:dyDescent="0.2">
      <c r="AC614" s="113"/>
    </row>
    <row r="615" spans="29:29" x14ac:dyDescent="0.2">
      <c r="AC615" s="113"/>
    </row>
    <row r="616" spans="29:29" x14ac:dyDescent="0.2">
      <c r="AC616" s="113"/>
    </row>
    <row r="617" spans="29:29" x14ac:dyDescent="0.2">
      <c r="AC617" s="113"/>
    </row>
    <row r="618" spans="29:29" x14ac:dyDescent="0.2">
      <c r="AC618" s="113"/>
    </row>
    <row r="619" spans="29:29" x14ac:dyDescent="0.2">
      <c r="AC619" s="113"/>
    </row>
    <row r="620" spans="29:29" x14ac:dyDescent="0.2">
      <c r="AC620" s="113"/>
    </row>
  </sheetData>
  <autoFilter ref="C6:AI328"/>
  <mergeCells count="7">
    <mergeCell ref="D3:N3"/>
    <mergeCell ref="AF5:AF6"/>
    <mergeCell ref="V5:AB5"/>
    <mergeCell ref="AC5:AD5"/>
    <mergeCell ref="L5:Q5"/>
    <mergeCell ref="R5:U5"/>
    <mergeCell ref="G5:J5"/>
  </mergeCells>
  <conditionalFormatting sqref="AB7 AB30:AB56 AB131 AB135 AB18:AB23 AB151:AB163 AB193:AB211 AB115 AB121:AB126 AB217 AB9:AB10 AB84:AB112 AB118 AB165 AB168:AB186 AB188:AB190 AB220 AB58:AB81">
    <cfRule type="containsText" dxfId="1086" priority="1245" operator="containsText" text="Asume el Riesgo">
      <formula>NOT(ISERROR(SEARCH("Asume el Riesgo",AB7)))</formula>
    </cfRule>
    <cfRule type="containsText" dxfId="1085" priority="1246" operator="containsText" text="Reprogramado">
      <formula>NOT(ISERROR(SEARCH("Reprogramado",AB7)))</formula>
    </cfRule>
    <cfRule type="containsText" dxfId="1084" priority="1247" operator="containsText" text="Finalizado">
      <formula>NOT(ISERROR(SEARCH("Finalizado",AB7)))</formula>
    </cfRule>
    <cfRule type="containsText" dxfId="1083" priority="1248" operator="containsText" text="Suscripción">
      <formula>NOT(ISERROR(SEARCH("Suscripción",AB7)))</formula>
    </cfRule>
    <cfRule type="cellIs" dxfId="1082" priority="1249" operator="equal">
      <formula>"Vigente"</formula>
    </cfRule>
  </conditionalFormatting>
  <conditionalFormatting sqref="AF18:AF20 AF22 AF30:AF31 AF33 AF35 AF43:AF48 AF50:AF56 AF58:AF61 AF63:AF67 AF72 AF75:AF77 AF79 AF85:AF111">
    <cfRule type="containsText" dxfId="1081" priority="1224" operator="containsText" text="Documento recibido y en proceso de revisión ">
      <formula>NOT(ISERROR(SEARCH("Documento recibido y en proceso de revisión ",AF18)))</formula>
    </cfRule>
    <cfRule type="containsText" dxfId="1080" priority="1225" operator="containsText" text="No se ha recibido información">
      <formula>NOT(ISERROR(SEARCH("No se ha recibido información",AF18)))</formula>
    </cfRule>
    <cfRule type="containsText" dxfId="1079" priority="1226" operator="containsText" text="No se ha recepcionado Información">
      <formula>NOT(ISERROR(SEARCH("No se ha recepcionado Información",AF18)))</formula>
    </cfRule>
    <cfRule type="containsText" dxfId="1078" priority="1227" operator="containsText" text="Documento recibido en proceso de Revisión ">
      <formula>NOT(ISERROR(SEARCH("Documento recibido en proceso de Revisión ",AF18)))</formula>
    </cfRule>
  </conditionalFormatting>
  <conditionalFormatting sqref="AF7">
    <cfRule type="containsText" dxfId="1077" priority="1221" operator="containsText" text="No se ha recibido información de la Unidad auditada">
      <formula>NOT(ISERROR(SEARCH("No se ha recibido información de la Unidad auditada",AF7)))</formula>
    </cfRule>
    <cfRule type="containsText" dxfId="1076" priority="1222" operator="containsText" text="No se ha recibido información de la Unidad auditada">
      <formula>NOT(ISERROR(SEARCH("No se ha recibido información de la Unidad auditada",AF7)))</formula>
    </cfRule>
    <cfRule type="containsText" dxfId="1075" priority="1223" operator="containsText" text="Documento recibido y en proceso de revisión ">
      <formula>NOT(ISERROR(SEARCH("Documento recibido y en proceso de revisión ",AF7)))</formula>
    </cfRule>
  </conditionalFormatting>
  <conditionalFormatting sqref="AF80:AF81 AF78 AF73:AF74 AF68:AF71 AF62 AF8:AF17 AF21 AF23:AF29 AF32 AF34 AF36:AF42 AF49 AF57 AF112:AF211">
    <cfRule type="containsText" dxfId="1074" priority="1218" operator="containsText" text="No se ha recibido información de la Unidad auditada">
      <formula>NOT(ISERROR(SEARCH("No se ha recibido información de la Unidad auditada",AF8)))</formula>
    </cfRule>
    <cfRule type="containsText" dxfId="1073" priority="1219" operator="containsText" text="No se ha recibido información de la Unidad auditada">
      <formula>NOT(ISERROR(SEARCH("No se ha recibido información de la Unidad auditada",AF8)))</formula>
    </cfRule>
    <cfRule type="containsText" dxfId="1072" priority="1220" operator="containsText" text="Documento recibido y en proceso de revisión ">
      <formula>NOT(ISERROR(SEARCH("Documento recibido y en proceso de revisión ",AF8)))</formula>
    </cfRule>
  </conditionalFormatting>
  <conditionalFormatting sqref="AB119">
    <cfRule type="containsText" dxfId="1071" priority="1211" operator="containsText" text="Asume el Riesgo">
      <formula>NOT(ISERROR(SEARCH("Asume el Riesgo",AB119)))</formula>
    </cfRule>
    <cfRule type="containsText" dxfId="1070" priority="1212" operator="containsText" text="Reprogramado">
      <formula>NOT(ISERROR(SEARCH("Reprogramado",AB119)))</formula>
    </cfRule>
    <cfRule type="containsText" dxfId="1069" priority="1213" operator="containsText" text="Finalizado">
      <formula>NOT(ISERROR(SEARCH("Finalizado",AB119)))</formula>
    </cfRule>
    <cfRule type="containsText" dxfId="1068" priority="1214" operator="containsText" text="Suscripción">
      <formula>NOT(ISERROR(SEARCH("Suscripción",AB119)))</formula>
    </cfRule>
    <cfRule type="cellIs" dxfId="1067" priority="1215" operator="equal">
      <formula>"Vigente"</formula>
    </cfRule>
  </conditionalFormatting>
  <conditionalFormatting sqref="AF82:AF84">
    <cfRule type="containsText" dxfId="1066" priority="1206" operator="containsText" text="No se ha recibido información de la Unidad auditada">
      <formula>NOT(ISERROR(SEARCH("No se ha recibido información de la Unidad auditada",AF82)))</formula>
    </cfRule>
    <cfRule type="containsText" dxfId="1065" priority="1207" operator="containsText" text="No se ha recibido información de la Unidad auditada">
      <formula>NOT(ISERROR(SEARCH("No se ha recibido información de la Unidad auditada",AF82)))</formula>
    </cfRule>
    <cfRule type="containsText" dxfId="1064" priority="1208" operator="containsText" text="Documento recibido y en proceso de revisión ">
      <formula>NOT(ISERROR(SEARCH("Documento recibido y en proceso de revisión ",AF82)))</formula>
    </cfRule>
  </conditionalFormatting>
  <conditionalFormatting sqref="AA7 AA217 AA220">
    <cfRule type="containsText" dxfId="1063" priority="1200" operator="containsText" text="En Proceso">
      <formula>NOT(ISERROR(SEARCH("En Proceso",AA7)))</formula>
    </cfRule>
    <cfRule type="containsText" dxfId="1062" priority="1201" operator="containsText" text="Reprogramado">
      <formula>NOT(ISERROR(SEARCH("Reprogramado",AA7)))</formula>
    </cfRule>
    <cfRule type="containsText" dxfId="1061" priority="1202" operator="containsText" text="Cumplida Parcial">
      <formula>NOT(ISERROR(SEARCH("Cumplida Parcial",AA7)))</formula>
    </cfRule>
    <cfRule type="containsText" dxfId="1060" priority="1203" operator="containsText" text="No Cumplida">
      <formula>NOT(ISERROR(SEARCH("No Cumplida",AA7)))</formula>
    </cfRule>
    <cfRule type="containsText" dxfId="1059" priority="1204" operator="containsText" text="Cumplida">
      <formula>NOT(ISERROR(SEARCH("Cumplida",AA7)))</formula>
    </cfRule>
    <cfRule type="containsText" dxfId="1058" priority="1205" operator="containsText" text="En Proceso">
      <formula>NOT(ISERROR(SEARCH("En Proceso",AA7)))</formula>
    </cfRule>
  </conditionalFormatting>
  <conditionalFormatting sqref="AA9:AA10 AA131 AA135 AA18:AA23 AA151 AA193:AA211 AA153:AA163 AA165 AA30:AA40 AA115 AA168:AA186 AA84:AA112 AA118:AA119 AA121:AA126 AA188:AA190 AA58:AA81 AA42:AA56">
    <cfRule type="containsText" dxfId="1057" priority="1188" operator="containsText" text="En Proceso">
      <formula>NOT(ISERROR(SEARCH("En Proceso",AA9)))</formula>
    </cfRule>
    <cfRule type="containsText" dxfId="1056" priority="1189" operator="containsText" text="Reprogramado">
      <formula>NOT(ISERROR(SEARCH("Reprogramado",AA9)))</formula>
    </cfRule>
    <cfRule type="containsText" dxfId="1055" priority="1190" operator="containsText" text="Cumplida Parcial">
      <formula>NOT(ISERROR(SEARCH("Cumplida Parcial",AA9)))</formula>
    </cfRule>
    <cfRule type="containsText" dxfId="1054" priority="1191" operator="containsText" text="No Cumplida">
      <formula>NOT(ISERROR(SEARCH("No Cumplida",AA9)))</formula>
    </cfRule>
    <cfRule type="containsText" dxfId="1053" priority="1192" operator="containsText" text="Cumplida">
      <formula>NOT(ISERROR(SEARCH("Cumplida",AA9)))</formula>
    </cfRule>
    <cfRule type="containsText" dxfId="1052" priority="1193" operator="containsText" text="En Proceso">
      <formula>NOT(ISERROR(SEARCH("En Proceso",AA9)))</formula>
    </cfRule>
  </conditionalFormatting>
  <conditionalFormatting sqref="AB212">
    <cfRule type="containsText" dxfId="1051" priority="1179" operator="containsText" text="Asume el Riesgo">
      <formula>NOT(ISERROR(SEARCH("Asume el Riesgo",AB212)))</formula>
    </cfRule>
    <cfRule type="containsText" dxfId="1050" priority="1180" operator="containsText" text="Reprogramado">
      <formula>NOT(ISERROR(SEARCH("Reprogramado",AB212)))</formula>
    </cfRule>
    <cfRule type="containsText" dxfId="1049" priority="1181" operator="containsText" text="Finalizado">
      <formula>NOT(ISERROR(SEARCH("Finalizado",AB212)))</formula>
    </cfRule>
    <cfRule type="containsText" dxfId="1048" priority="1182" operator="containsText" text="Suscripción">
      <formula>NOT(ISERROR(SEARCH("Suscripción",AB212)))</formula>
    </cfRule>
    <cfRule type="cellIs" dxfId="1047" priority="1183" operator="equal">
      <formula>"Vigente"</formula>
    </cfRule>
  </conditionalFormatting>
  <conditionalFormatting sqref="AB213">
    <cfRule type="containsText" dxfId="1046" priority="1164" operator="containsText" text="Asume el Riesgo">
      <formula>NOT(ISERROR(SEARCH("Asume el Riesgo",AB213)))</formula>
    </cfRule>
    <cfRule type="containsText" dxfId="1045" priority="1165" operator="containsText" text="Reprogramado">
      <formula>NOT(ISERROR(SEARCH("Reprogramado",AB213)))</formula>
    </cfRule>
    <cfRule type="containsText" dxfId="1044" priority="1166" operator="containsText" text="Finalizado">
      <formula>NOT(ISERROR(SEARCH("Finalizado",AB213)))</formula>
    </cfRule>
    <cfRule type="containsText" dxfId="1043" priority="1167" operator="containsText" text="Suscripción">
      <formula>NOT(ISERROR(SEARCH("Suscripción",AB213)))</formula>
    </cfRule>
    <cfRule type="cellIs" dxfId="1042" priority="1168" operator="equal">
      <formula>"Vigente"</formula>
    </cfRule>
  </conditionalFormatting>
  <conditionalFormatting sqref="AA213">
    <cfRule type="containsText" dxfId="1041" priority="1158" operator="containsText" text="En Proceso">
      <formula>NOT(ISERROR(SEARCH("En Proceso",AA213)))</formula>
    </cfRule>
    <cfRule type="containsText" dxfId="1040" priority="1159" operator="containsText" text="Reprogramado">
      <formula>NOT(ISERROR(SEARCH("Reprogramado",AA213)))</formula>
    </cfRule>
    <cfRule type="containsText" dxfId="1039" priority="1160" operator="containsText" text="Cumplida Parcial">
      <formula>NOT(ISERROR(SEARCH("Cumplida Parcial",AA213)))</formula>
    </cfRule>
    <cfRule type="containsText" dxfId="1038" priority="1161" operator="containsText" text="No Cumplida">
      <formula>NOT(ISERROR(SEARCH("No Cumplida",AA213)))</formula>
    </cfRule>
    <cfRule type="containsText" dxfId="1037" priority="1162" operator="containsText" text="Cumplida">
      <formula>NOT(ISERROR(SEARCH("Cumplida",AA213)))</formula>
    </cfRule>
    <cfRule type="containsText" dxfId="1036" priority="1163" operator="containsText" text="En Proceso">
      <formula>NOT(ISERROR(SEARCH("En Proceso",AA213)))</formula>
    </cfRule>
  </conditionalFormatting>
  <conditionalFormatting sqref="AB24:AB27">
    <cfRule type="containsText" dxfId="1035" priority="1116" operator="containsText" text="Asume el Riesgo">
      <formula>NOT(ISERROR(SEARCH("Asume el Riesgo",AB24)))</formula>
    </cfRule>
    <cfRule type="containsText" dxfId="1034" priority="1117" operator="containsText" text="Reprogramado">
      <formula>NOT(ISERROR(SEARCH("Reprogramado",AB24)))</formula>
    </cfRule>
    <cfRule type="containsText" dxfId="1033" priority="1118" operator="containsText" text="Finalizado">
      <formula>NOT(ISERROR(SEARCH("Finalizado",AB24)))</formula>
    </cfRule>
    <cfRule type="containsText" dxfId="1032" priority="1119" operator="containsText" text="Suscripción">
      <formula>NOT(ISERROR(SEARCH("Suscripción",AB24)))</formula>
    </cfRule>
    <cfRule type="cellIs" dxfId="1031" priority="1120" operator="equal">
      <formula>"Vigente"</formula>
    </cfRule>
  </conditionalFormatting>
  <conditionalFormatting sqref="AA24:AA27">
    <cfRule type="containsText" dxfId="1030" priority="1110" operator="containsText" text="En Proceso">
      <formula>NOT(ISERROR(SEARCH("En Proceso",AA24)))</formula>
    </cfRule>
    <cfRule type="containsText" dxfId="1029" priority="1111" operator="containsText" text="Reprogramado">
      <formula>NOT(ISERROR(SEARCH("Reprogramado",AA24)))</formula>
    </cfRule>
    <cfRule type="containsText" dxfId="1028" priority="1112" operator="containsText" text="Cumplida Parcial">
      <formula>NOT(ISERROR(SEARCH("Cumplida Parcial",AA24)))</formula>
    </cfRule>
    <cfRule type="containsText" dxfId="1027" priority="1113" operator="containsText" text="No Cumplida">
      <formula>NOT(ISERROR(SEARCH("No Cumplida",AA24)))</formula>
    </cfRule>
    <cfRule type="containsText" dxfId="1026" priority="1114" operator="containsText" text="Cumplida">
      <formula>NOT(ISERROR(SEARCH("Cumplida",AA24)))</formula>
    </cfRule>
    <cfRule type="containsText" dxfId="1025" priority="1115" operator="containsText" text="En Proceso">
      <formula>NOT(ISERROR(SEARCH("En Proceso",AA24)))</formula>
    </cfRule>
  </conditionalFormatting>
  <conditionalFormatting sqref="AB28">
    <cfRule type="containsText" dxfId="1024" priority="1103" operator="containsText" text="Asume el Riesgo">
      <formula>NOT(ISERROR(SEARCH("Asume el Riesgo",AB28)))</formula>
    </cfRule>
    <cfRule type="containsText" dxfId="1023" priority="1104" operator="containsText" text="Reprogramado">
      <formula>NOT(ISERROR(SEARCH("Reprogramado",AB28)))</formula>
    </cfRule>
    <cfRule type="containsText" dxfId="1022" priority="1105" operator="containsText" text="Finalizado">
      <formula>NOT(ISERROR(SEARCH("Finalizado",AB28)))</formula>
    </cfRule>
    <cfRule type="containsText" dxfId="1021" priority="1106" operator="containsText" text="Suscripción">
      <formula>NOT(ISERROR(SEARCH("Suscripción",AB28)))</formula>
    </cfRule>
    <cfRule type="cellIs" dxfId="1020" priority="1107" operator="equal">
      <formula>"Vigente"</formula>
    </cfRule>
  </conditionalFormatting>
  <conditionalFormatting sqref="AA28">
    <cfRule type="containsText" dxfId="1019" priority="1097" operator="containsText" text="En Proceso">
      <formula>NOT(ISERROR(SEARCH("En Proceso",AA28)))</formula>
    </cfRule>
    <cfRule type="containsText" dxfId="1018" priority="1098" operator="containsText" text="Reprogramado">
      <formula>NOT(ISERROR(SEARCH("Reprogramado",AA28)))</formula>
    </cfRule>
    <cfRule type="containsText" dxfId="1017" priority="1099" operator="containsText" text="Cumplida Parcial">
      <formula>NOT(ISERROR(SEARCH("Cumplida Parcial",AA28)))</formula>
    </cfRule>
    <cfRule type="containsText" dxfId="1016" priority="1100" operator="containsText" text="No Cumplida">
      <formula>NOT(ISERROR(SEARCH("No Cumplida",AA28)))</formula>
    </cfRule>
    <cfRule type="containsText" dxfId="1015" priority="1101" operator="containsText" text="Cumplida">
      <formula>NOT(ISERROR(SEARCH("Cumplida",AA28)))</formula>
    </cfRule>
    <cfRule type="containsText" dxfId="1014" priority="1102" operator="containsText" text="En Proceso">
      <formula>NOT(ISERROR(SEARCH("En Proceso",AA28)))</formula>
    </cfRule>
  </conditionalFormatting>
  <conditionalFormatting sqref="AB29">
    <cfRule type="containsText" dxfId="1013" priority="1090" operator="containsText" text="Asume el Riesgo">
      <formula>NOT(ISERROR(SEARCH("Asume el Riesgo",AB29)))</formula>
    </cfRule>
    <cfRule type="containsText" dxfId="1012" priority="1091" operator="containsText" text="Reprogramado">
      <formula>NOT(ISERROR(SEARCH("Reprogramado",AB29)))</formula>
    </cfRule>
    <cfRule type="containsText" dxfId="1011" priority="1092" operator="containsText" text="Finalizado">
      <formula>NOT(ISERROR(SEARCH("Finalizado",AB29)))</formula>
    </cfRule>
    <cfRule type="containsText" dxfId="1010" priority="1093" operator="containsText" text="Suscripción">
      <formula>NOT(ISERROR(SEARCH("Suscripción",AB29)))</formula>
    </cfRule>
    <cfRule type="cellIs" dxfId="1009" priority="1094" operator="equal">
      <formula>"Vigente"</formula>
    </cfRule>
  </conditionalFormatting>
  <conditionalFormatting sqref="AA29">
    <cfRule type="containsText" dxfId="1008" priority="1084" operator="containsText" text="En Proceso">
      <formula>NOT(ISERROR(SEARCH("En Proceso",AA29)))</formula>
    </cfRule>
    <cfRule type="containsText" dxfId="1007" priority="1085" operator="containsText" text="Reprogramado">
      <formula>NOT(ISERROR(SEARCH("Reprogramado",AA29)))</formula>
    </cfRule>
    <cfRule type="containsText" dxfId="1006" priority="1086" operator="containsText" text="Cumplida Parcial">
      <formula>NOT(ISERROR(SEARCH("Cumplida Parcial",AA29)))</formula>
    </cfRule>
    <cfRule type="containsText" dxfId="1005" priority="1087" operator="containsText" text="No Cumplida">
      <formula>NOT(ISERROR(SEARCH("No Cumplida",AA29)))</formula>
    </cfRule>
    <cfRule type="containsText" dxfId="1004" priority="1088" operator="containsText" text="Cumplida">
      <formula>NOT(ISERROR(SEARCH("Cumplida",AA29)))</formula>
    </cfRule>
    <cfRule type="containsText" dxfId="1003" priority="1089" operator="containsText" text="En Proceso">
      <formula>NOT(ISERROR(SEARCH("En Proceso",AA29)))</formula>
    </cfRule>
  </conditionalFormatting>
  <conditionalFormatting sqref="AB130">
    <cfRule type="containsText" dxfId="1002" priority="1077" operator="containsText" text="Asume el Riesgo">
      <formula>NOT(ISERROR(SEARCH("Asume el Riesgo",AB130)))</formula>
    </cfRule>
    <cfRule type="containsText" dxfId="1001" priority="1078" operator="containsText" text="Reprogramado">
      <formula>NOT(ISERROR(SEARCH("Reprogramado",AB130)))</formula>
    </cfRule>
    <cfRule type="containsText" dxfId="1000" priority="1079" operator="containsText" text="Finalizado">
      <formula>NOT(ISERROR(SEARCH("Finalizado",AB130)))</formula>
    </cfRule>
    <cfRule type="containsText" dxfId="999" priority="1080" operator="containsText" text="Suscripción">
      <formula>NOT(ISERROR(SEARCH("Suscripción",AB130)))</formula>
    </cfRule>
    <cfRule type="cellIs" dxfId="998" priority="1081" operator="equal">
      <formula>"Vigente"</formula>
    </cfRule>
  </conditionalFormatting>
  <conditionalFormatting sqref="AA130">
    <cfRule type="containsText" dxfId="997" priority="1071" operator="containsText" text="En Proceso">
      <formula>NOT(ISERROR(SEARCH("En Proceso",AA130)))</formula>
    </cfRule>
    <cfRule type="containsText" dxfId="996" priority="1072" operator="containsText" text="Reprogramado">
      <formula>NOT(ISERROR(SEARCH("Reprogramado",AA130)))</formula>
    </cfRule>
    <cfRule type="containsText" dxfId="995" priority="1073" operator="containsText" text="Cumplida Parcial">
      <formula>NOT(ISERROR(SEARCH("Cumplida Parcial",AA130)))</formula>
    </cfRule>
    <cfRule type="containsText" dxfId="994" priority="1074" operator="containsText" text="No Cumplida">
      <formula>NOT(ISERROR(SEARCH("No Cumplida",AA130)))</formula>
    </cfRule>
    <cfRule type="containsText" dxfId="993" priority="1075" operator="containsText" text="Cumplida">
      <formula>NOT(ISERROR(SEARCH("Cumplida",AA130)))</formula>
    </cfRule>
    <cfRule type="containsText" dxfId="992" priority="1076" operator="containsText" text="En Proceso">
      <formula>NOT(ISERROR(SEARCH("En Proceso",AA130)))</formula>
    </cfRule>
  </conditionalFormatting>
  <conditionalFormatting sqref="AB132">
    <cfRule type="containsText" dxfId="991" priority="1064" operator="containsText" text="Asume el Riesgo">
      <formula>NOT(ISERROR(SEARCH("Asume el Riesgo",AB132)))</formula>
    </cfRule>
    <cfRule type="containsText" dxfId="990" priority="1065" operator="containsText" text="Reprogramado">
      <formula>NOT(ISERROR(SEARCH("Reprogramado",AB132)))</formula>
    </cfRule>
    <cfRule type="containsText" dxfId="989" priority="1066" operator="containsText" text="Finalizado">
      <formula>NOT(ISERROR(SEARCH("Finalizado",AB132)))</formula>
    </cfRule>
    <cfRule type="containsText" dxfId="988" priority="1067" operator="containsText" text="Suscripción">
      <formula>NOT(ISERROR(SEARCH("Suscripción",AB132)))</formula>
    </cfRule>
    <cfRule type="cellIs" dxfId="987" priority="1068" operator="equal">
      <formula>"Vigente"</formula>
    </cfRule>
  </conditionalFormatting>
  <conditionalFormatting sqref="AA132">
    <cfRule type="containsText" dxfId="986" priority="1058" operator="containsText" text="En Proceso">
      <formula>NOT(ISERROR(SEARCH("En Proceso",AA132)))</formula>
    </cfRule>
    <cfRule type="containsText" dxfId="985" priority="1059" operator="containsText" text="Reprogramado">
      <formula>NOT(ISERROR(SEARCH("Reprogramado",AA132)))</formula>
    </cfRule>
    <cfRule type="containsText" dxfId="984" priority="1060" operator="containsText" text="Cumplida Parcial">
      <formula>NOT(ISERROR(SEARCH("Cumplida Parcial",AA132)))</formula>
    </cfRule>
    <cfRule type="containsText" dxfId="983" priority="1061" operator="containsText" text="No Cumplida">
      <formula>NOT(ISERROR(SEARCH("No Cumplida",AA132)))</formula>
    </cfRule>
    <cfRule type="containsText" dxfId="982" priority="1062" operator="containsText" text="Cumplida">
      <formula>NOT(ISERROR(SEARCH("Cumplida",AA132)))</formula>
    </cfRule>
    <cfRule type="containsText" dxfId="981" priority="1063" operator="containsText" text="En Proceso">
      <formula>NOT(ISERROR(SEARCH("En Proceso",AA132)))</formula>
    </cfRule>
  </conditionalFormatting>
  <conditionalFormatting sqref="AB133">
    <cfRule type="containsText" dxfId="980" priority="1049" operator="containsText" text="Asume el Riesgo">
      <formula>NOT(ISERROR(SEARCH("Asume el Riesgo",AB133)))</formula>
    </cfRule>
    <cfRule type="containsText" dxfId="979" priority="1050" operator="containsText" text="Reprogramado">
      <formula>NOT(ISERROR(SEARCH("Reprogramado",AB133)))</formula>
    </cfRule>
    <cfRule type="containsText" dxfId="978" priority="1051" operator="containsText" text="Finalizado">
      <formula>NOT(ISERROR(SEARCH("Finalizado",AB133)))</formula>
    </cfRule>
    <cfRule type="containsText" dxfId="977" priority="1052" operator="containsText" text="Suscripción">
      <formula>NOT(ISERROR(SEARCH("Suscripción",AB133)))</formula>
    </cfRule>
    <cfRule type="cellIs" dxfId="976" priority="1053" operator="equal">
      <formula>"Vigente"</formula>
    </cfRule>
  </conditionalFormatting>
  <conditionalFormatting sqref="AA133">
    <cfRule type="containsText" dxfId="975" priority="1043" operator="containsText" text="En Proceso">
      <formula>NOT(ISERROR(SEARCH("En Proceso",AA133)))</formula>
    </cfRule>
    <cfRule type="containsText" dxfId="974" priority="1044" operator="containsText" text="Reprogramado">
      <formula>NOT(ISERROR(SEARCH("Reprogramado",AA133)))</formula>
    </cfRule>
    <cfRule type="containsText" dxfId="973" priority="1045" operator="containsText" text="Cumplida Parcial">
      <formula>NOT(ISERROR(SEARCH("Cumplida Parcial",AA133)))</formula>
    </cfRule>
    <cfRule type="containsText" dxfId="972" priority="1046" operator="containsText" text="No Cumplida">
      <formula>NOT(ISERROR(SEARCH("No Cumplida",AA133)))</formula>
    </cfRule>
    <cfRule type="containsText" dxfId="971" priority="1047" operator="containsText" text="Cumplida">
      <formula>NOT(ISERROR(SEARCH("Cumplida",AA133)))</formula>
    </cfRule>
    <cfRule type="containsText" dxfId="970" priority="1048" operator="containsText" text="En Proceso">
      <formula>NOT(ISERROR(SEARCH("En Proceso",AA133)))</formula>
    </cfRule>
  </conditionalFormatting>
  <conditionalFormatting sqref="AB134">
    <cfRule type="containsText" dxfId="969" priority="1034" operator="containsText" text="Asume el Riesgo">
      <formula>NOT(ISERROR(SEARCH("Asume el Riesgo",AB134)))</formula>
    </cfRule>
    <cfRule type="containsText" dxfId="968" priority="1035" operator="containsText" text="Reprogramado">
      <formula>NOT(ISERROR(SEARCH("Reprogramado",AB134)))</formula>
    </cfRule>
    <cfRule type="containsText" dxfId="967" priority="1036" operator="containsText" text="Finalizado">
      <formula>NOT(ISERROR(SEARCH("Finalizado",AB134)))</formula>
    </cfRule>
    <cfRule type="containsText" dxfId="966" priority="1037" operator="containsText" text="Suscripción">
      <formula>NOT(ISERROR(SEARCH("Suscripción",AB134)))</formula>
    </cfRule>
    <cfRule type="cellIs" dxfId="965" priority="1038" operator="equal">
      <formula>"Vigente"</formula>
    </cfRule>
  </conditionalFormatting>
  <conditionalFormatting sqref="AA134">
    <cfRule type="containsText" dxfId="964" priority="1028" operator="containsText" text="En Proceso">
      <formula>NOT(ISERROR(SEARCH("En Proceso",AA134)))</formula>
    </cfRule>
    <cfRule type="containsText" dxfId="963" priority="1029" operator="containsText" text="Reprogramado">
      <formula>NOT(ISERROR(SEARCH("Reprogramado",AA134)))</formula>
    </cfRule>
    <cfRule type="containsText" dxfId="962" priority="1030" operator="containsText" text="Cumplida Parcial">
      <formula>NOT(ISERROR(SEARCH("Cumplida Parcial",AA134)))</formula>
    </cfRule>
    <cfRule type="containsText" dxfId="961" priority="1031" operator="containsText" text="No Cumplida">
      <formula>NOT(ISERROR(SEARCH("No Cumplida",AA134)))</formula>
    </cfRule>
    <cfRule type="containsText" dxfId="960" priority="1032" operator="containsText" text="Cumplida">
      <formula>NOT(ISERROR(SEARCH("Cumplida",AA134)))</formula>
    </cfRule>
    <cfRule type="containsText" dxfId="959" priority="1033" operator="containsText" text="En Proceso">
      <formula>NOT(ISERROR(SEARCH("En Proceso",AA134)))</formula>
    </cfRule>
  </conditionalFormatting>
  <conditionalFormatting sqref="AB11:AB17">
    <cfRule type="containsText" dxfId="958" priority="1000" operator="containsText" text="Asume el Riesgo">
      <formula>NOT(ISERROR(SEARCH("Asume el Riesgo",AB11)))</formula>
    </cfRule>
    <cfRule type="containsText" dxfId="957" priority="1001" operator="containsText" text="Reprogramado">
      <formula>NOT(ISERROR(SEARCH("Reprogramado",AB11)))</formula>
    </cfRule>
    <cfRule type="containsText" dxfId="956" priority="1002" operator="containsText" text="Finalizado">
      <formula>NOT(ISERROR(SEARCH("Finalizado",AB11)))</formula>
    </cfRule>
    <cfRule type="containsText" dxfId="955" priority="1003" operator="containsText" text="Suscripción">
      <formula>NOT(ISERROR(SEARCH("Suscripción",AB11)))</formula>
    </cfRule>
    <cfRule type="cellIs" dxfId="954" priority="1004" operator="equal">
      <formula>"Vigente"</formula>
    </cfRule>
  </conditionalFormatting>
  <conditionalFormatting sqref="AA11:AA17">
    <cfRule type="containsText" dxfId="953" priority="994" operator="containsText" text="En Proceso">
      <formula>NOT(ISERROR(SEARCH("En Proceso",AA11)))</formula>
    </cfRule>
    <cfRule type="containsText" dxfId="952" priority="995" operator="containsText" text="Reprogramado">
      <formula>NOT(ISERROR(SEARCH("Reprogramado",AA11)))</formula>
    </cfRule>
    <cfRule type="containsText" dxfId="951" priority="996" operator="containsText" text="Cumplida Parcial">
      <formula>NOT(ISERROR(SEARCH("Cumplida Parcial",AA11)))</formula>
    </cfRule>
    <cfRule type="containsText" dxfId="950" priority="997" operator="containsText" text="No Cumplida">
      <formula>NOT(ISERROR(SEARCH("No Cumplida",AA11)))</formula>
    </cfRule>
    <cfRule type="containsText" dxfId="949" priority="998" operator="containsText" text="Cumplida">
      <formula>NOT(ISERROR(SEARCH("Cumplida",AA11)))</formula>
    </cfRule>
    <cfRule type="containsText" dxfId="948" priority="999" operator="containsText" text="En Proceso">
      <formula>NOT(ISERROR(SEARCH("En Proceso",AA11)))</formula>
    </cfRule>
  </conditionalFormatting>
  <conditionalFormatting sqref="AB223">
    <cfRule type="containsText" dxfId="947" priority="985" operator="containsText" text="Asume el Riesgo">
      <formula>NOT(ISERROR(SEARCH("Asume el Riesgo",AB223)))</formula>
    </cfRule>
    <cfRule type="containsText" dxfId="946" priority="986" operator="containsText" text="Reprogramado">
      <formula>NOT(ISERROR(SEARCH("Reprogramado",AB223)))</formula>
    </cfRule>
    <cfRule type="containsText" dxfId="945" priority="987" operator="containsText" text="Finalizado">
      <formula>NOT(ISERROR(SEARCH("Finalizado",AB223)))</formula>
    </cfRule>
    <cfRule type="containsText" dxfId="944" priority="988" operator="containsText" text="Suscripción">
      <formula>NOT(ISERROR(SEARCH("Suscripción",AB223)))</formula>
    </cfRule>
    <cfRule type="cellIs" dxfId="943" priority="989" operator="equal">
      <formula>"Vigente"</formula>
    </cfRule>
  </conditionalFormatting>
  <conditionalFormatting sqref="AB136">
    <cfRule type="containsText" dxfId="942" priority="972" operator="containsText" text="Asume el Riesgo">
      <formula>NOT(ISERROR(SEARCH("Asume el Riesgo",AB136)))</formula>
    </cfRule>
    <cfRule type="containsText" dxfId="941" priority="973" operator="containsText" text="Reprogramado">
      <formula>NOT(ISERROR(SEARCH("Reprogramado",AB136)))</formula>
    </cfRule>
    <cfRule type="containsText" dxfId="940" priority="974" operator="containsText" text="Finalizado">
      <formula>NOT(ISERROR(SEARCH("Finalizado",AB136)))</formula>
    </cfRule>
    <cfRule type="containsText" dxfId="939" priority="975" operator="containsText" text="Suscripción">
      <formula>NOT(ISERROR(SEARCH("Suscripción",AB136)))</formula>
    </cfRule>
    <cfRule type="cellIs" dxfId="938" priority="976" operator="equal">
      <formula>"Vigente"</formula>
    </cfRule>
  </conditionalFormatting>
  <conditionalFormatting sqref="AA136">
    <cfRule type="containsText" dxfId="937" priority="966" operator="containsText" text="En Proceso">
      <formula>NOT(ISERROR(SEARCH("En Proceso",AA136)))</formula>
    </cfRule>
    <cfRule type="containsText" dxfId="936" priority="967" operator="containsText" text="Reprogramado">
      <formula>NOT(ISERROR(SEARCH("Reprogramado",AA136)))</formula>
    </cfRule>
    <cfRule type="containsText" dxfId="935" priority="968" operator="containsText" text="Cumplida Parcial">
      <formula>NOT(ISERROR(SEARCH("Cumplida Parcial",AA136)))</formula>
    </cfRule>
    <cfRule type="containsText" dxfId="934" priority="969" operator="containsText" text="No Cumplida">
      <formula>NOT(ISERROR(SEARCH("No Cumplida",AA136)))</formula>
    </cfRule>
    <cfRule type="containsText" dxfId="933" priority="970" operator="containsText" text="Cumplida">
      <formula>NOT(ISERROR(SEARCH("Cumplida",AA136)))</formula>
    </cfRule>
    <cfRule type="containsText" dxfId="932" priority="971" operator="containsText" text="En Proceso">
      <formula>NOT(ISERROR(SEARCH("En Proceso",AA136)))</formula>
    </cfRule>
  </conditionalFormatting>
  <conditionalFormatting sqref="AB137:AB140">
    <cfRule type="containsText" dxfId="931" priority="937" operator="containsText" text="Asume el Riesgo">
      <formula>NOT(ISERROR(SEARCH("Asume el Riesgo",AB137)))</formula>
    </cfRule>
    <cfRule type="containsText" dxfId="930" priority="938" operator="containsText" text="Reprogramado">
      <formula>NOT(ISERROR(SEARCH("Reprogramado",AB137)))</formula>
    </cfRule>
    <cfRule type="containsText" dxfId="929" priority="939" operator="containsText" text="Finalizado">
      <formula>NOT(ISERROR(SEARCH("Finalizado",AB137)))</formula>
    </cfRule>
    <cfRule type="containsText" dxfId="928" priority="940" operator="containsText" text="Suscripción">
      <formula>NOT(ISERROR(SEARCH("Suscripción",AB137)))</formula>
    </cfRule>
    <cfRule type="cellIs" dxfId="927" priority="941" operator="equal">
      <formula>"Vigente"</formula>
    </cfRule>
  </conditionalFormatting>
  <conditionalFormatting sqref="AA137:AA140">
    <cfRule type="containsText" dxfId="926" priority="931" operator="containsText" text="En Proceso">
      <formula>NOT(ISERROR(SEARCH("En Proceso",AA137)))</formula>
    </cfRule>
    <cfRule type="containsText" dxfId="925" priority="932" operator="containsText" text="Reprogramado">
      <formula>NOT(ISERROR(SEARCH("Reprogramado",AA137)))</formula>
    </cfRule>
    <cfRule type="containsText" dxfId="924" priority="933" operator="containsText" text="Cumplida Parcial">
      <formula>NOT(ISERROR(SEARCH("Cumplida Parcial",AA137)))</formula>
    </cfRule>
    <cfRule type="containsText" dxfId="923" priority="934" operator="containsText" text="No Cumplida">
      <formula>NOT(ISERROR(SEARCH("No Cumplida",AA137)))</formula>
    </cfRule>
    <cfRule type="containsText" dxfId="922" priority="935" operator="containsText" text="Cumplida">
      <formula>NOT(ISERROR(SEARCH("Cumplida",AA137)))</formula>
    </cfRule>
    <cfRule type="containsText" dxfId="921" priority="936" operator="containsText" text="En Proceso">
      <formula>NOT(ISERROR(SEARCH("En Proceso",AA137)))</formula>
    </cfRule>
  </conditionalFormatting>
  <conditionalFormatting sqref="AB141:AB150">
    <cfRule type="containsText" dxfId="920" priority="909" operator="containsText" text="Asume el Riesgo">
      <formula>NOT(ISERROR(SEARCH("Asume el Riesgo",AB141)))</formula>
    </cfRule>
    <cfRule type="containsText" dxfId="919" priority="910" operator="containsText" text="Reprogramado">
      <formula>NOT(ISERROR(SEARCH("Reprogramado",AB141)))</formula>
    </cfRule>
    <cfRule type="containsText" dxfId="918" priority="911" operator="containsText" text="Finalizado">
      <formula>NOT(ISERROR(SEARCH("Finalizado",AB141)))</formula>
    </cfRule>
    <cfRule type="containsText" dxfId="917" priority="912" operator="containsText" text="Suscripción">
      <formula>NOT(ISERROR(SEARCH("Suscripción",AB141)))</formula>
    </cfRule>
    <cfRule type="cellIs" dxfId="916" priority="913" operator="equal">
      <formula>"Vigente"</formula>
    </cfRule>
  </conditionalFormatting>
  <conditionalFormatting sqref="AA141:AA150">
    <cfRule type="containsText" dxfId="915" priority="903" operator="containsText" text="En Proceso">
      <formula>NOT(ISERROR(SEARCH("En Proceso",AA141)))</formula>
    </cfRule>
    <cfRule type="containsText" dxfId="914" priority="904" operator="containsText" text="Reprogramado">
      <formula>NOT(ISERROR(SEARCH("Reprogramado",AA141)))</formula>
    </cfRule>
    <cfRule type="containsText" dxfId="913" priority="905" operator="containsText" text="Cumplida Parcial">
      <formula>NOT(ISERROR(SEARCH("Cumplida Parcial",AA141)))</formula>
    </cfRule>
    <cfRule type="containsText" dxfId="912" priority="906" operator="containsText" text="No Cumplida">
      <formula>NOT(ISERROR(SEARCH("No Cumplida",AA141)))</formula>
    </cfRule>
    <cfRule type="containsText" dxfId="911" priority="907" operator="containsText" text="Cumplida">
      <formula>NOT(ISERROR(SEARCH("Cumplida",AA141)))</formula>
    </cfRule>
    <cfRule type="containsText" dxfId="910" priority="908" operator="containsText" text="En Proceso">
      <formula>NOT(ISERROR(SEARCH("En Proceso",AA141)))</formula>
    </cfRule>
  </conditionalFormatting>
  <conditionalFormatting sqref="AB191">
    <cfRule type="containsText" dxfId="909" priority="887" operator="containsText" text="Asume el Riesgo">
      <formula>NOT(ISERROR(SEARCH("Asume el Riesgo",AB191)))</formula>
    </cfRule>
    <cfRule type="containsText" dxfId="908" priority="888" operator="containsText" text="Reprogramado">
      <formula>NOT(ISERROR(SEARCH("Reprogramado",AB191)))</formula>
    </cfRule>
    <cfRule type="containsText" dxfId="907" priority="889" operator="containsText" text="Finalizado">
      <formula>NOT(ISERROR(SEARCH("Finalizado",AB191)))</formula>
    </cfRule>
    <cfRule type="containsText" dxfId="906" priority="890" operator="containsText" text="Suscripción">
      <formula>NOT(ISERROR(SEARCH("Suscripción",AB191)))</formula>
    </cfRule>
    <cfRule type="cellIs" dxfId="905" priority="891" operator="equal">
      <formula>"Vigente"</formula>
    </cfRule>
  </conditionalFormatting>
  <conditionalFormatting sqref="AA191">
    <cfRule type="containsText" dxfId="904" priority="881" operator="containsText" text="En Proceso">
      <formula>NOT(ISERROR(SEARCH("En Proceso",AA191)))</formula>
    </cfRule>
    <cfRule type="containsText" dxfId="903" priority="882" operator="containsText" text="Reprogramado">
      <formula>NOT(ISERROR(SEARCH("Reprogramado",AA191)))</formula>
    </cfRule>
    <cfRule type="containsText" dxfId="902" priority="883" operator="containsText" text="Cumplida Parcial">
      <formula>NOT(ISERROR(SEARCH("Cumplida Parcial",AA191)))</formula>
    </cfRule>
    <cfRule type="containsText" dxfId="901" priority="884" operator="containsText" text="No Cumplida">
      <formula>NOT(ISERROR(SEARCH("No Cumplida",AA191)))</formula>
    </cfRule>
    <cfRule type="containsText" dxfId="900" priority="885" operator="containsText" text="Cumplida">
      <formula>NOT(ISERROR(SEARCH("Cumplida",AA191)))</formula>
    </cfRule>
    <cfRule type="containsText" dxfId="899" priority="886" operator="containsText" text="En Proceso">
      <formula>NOT(ISERROR(SEARCH("En Proceso",AA191)))</formula>
    </cfRule>
  </conditionalFormatting>
  <conditionalFormatting sqref="AB114">
    <cfRule type="containsText" dxfId="898" priority="859" operator="containsText" text="Asume el Riesgo">
      <formula>NOT(ISERROR(SEARCH("Asume el Riesgo",AB114)))</formula>
    </cfRule>
    <cfRule type="containsText" dxfId="897" priority="860" operator="containsText" text="Reprogramado">
      <formula>NOT(ISERROR(SEARCH("Reprogramado",AB114)))</formula>
    </cfRule>
    <cfRule type="containsText" dxfId="896" priority="861" operator="containsText" text="Finalizado">
      <formula>NOT(ISERROR(SEARCH("Finalizado",AB114)))</formula>
    </cfRule>
    <cfRule type="containsText" dxfId="895" priority="862" operator="containsText" text="Suscripción">
      <formula>NOT(ISERROR(SEARCH("Suscripción",AB114)))</formula>
    </cfRule>
    <cfRule type="cellIs" dxfId="894" priority="863" operator="equal">
      <formula>"Vigente"</formula>
    </cfRule>
  </conditionalFormatting>
  <conditionalFormatting sqref="AA114">
    <cfRule type="containsText" dxfId="893" priority="853" operator="containsText" text="En Proceso">
      <formula>NOT(ISERROR(SEARCH("En Proceso",AA114)))</formula>
    </cfRule>
    <cfRule type="containsText" dxfId="892" priority="854" operator="containsText" text="Reprogramado">
      <formula>NOT(ISERROR(SEARCH("Reprogramado",AA114)))</formula>
    </cfRule>
    <cfRule type="containsText" dxfId="891" priority="855" operator="containsText" text="Cumplida Parcial">
      <formula>NOT(ISERROR(SEARCH("Cumplida Parcial",AA114)))</formula>
    </cfRule>
    <cfRule type="containsText" dxfId="890" priority="856" operator="containsText" text="No Cumplida">
      <formula>NOT(ISERROR(SEARCH("No Cumplida",AA114)))</formula>
    </cfRule>
    <cfRule type="containsText" dxfId="889" priority="857" operator="containsText" text="Cumplida">
      <formula>NOT(ISERROR(SEARCH("Cumplida",AA114)))</formula>
    </cfRule>
    <cfRule type="containsText" dxfId="888" priority="858" operator="containsText" text="En Proceso">
      <formula>NOT(ISERROR(SEARCH("En Proceso",AA114)))</formula>
    </cfRule>
  </conditionalFormatting>
  <conditionalFormatting sqref="AA152">
    <cfRule type="containsText" dxfId="887" priority="846" operator="containsText" text="En Proceso">
      <formula>NOT(ISERROR(SEARCH("En Proceso",AA152)))</formula>
    </cfRule>
    <cfRule type="containsText" dxfId="886" priority="847" operator="containsText" text="Reprogramado">
      <formula>NOT(ISERROR(SEARCH("Reprogramado",AA152)))</formula>
    </cfRule>
    <cfRule type="containsText" dxfId="885" priority="848" operator="containsText" text="Cumplida Parcial">
      <formula>NOT(ISERROR(SEARCH("Cumplida Parcial",AA152)))</formula>
    </cfRule>
    <cfRule type="containsText" dxfId="884" priority="849" operator="containsText" text="No Cumplida">
      <formula>NOT(ISERROR(SEARCH("No Cumplida",AA152)))</formula>
    </cfRule>
    <cfRule type="containsText" dxfId="883" priority="850" operator="containsText" text="Cumplida">
      <formula>NOT(ISERROR(SEARCH("Cumplida",AA152)))</formula>
    </cfRule>
    <cfRule type="containsText" dxfId="882" priority="851" operator="containsText" text="En Proceso">
      <formula>NOT(ISERROR(SEARCH("En Proceso",AA152)))</formula>
    </cfRule>
  </conditionalFormatting>
  <conditionalFormatting sqref="AA223:AA224 AA214">
    <cfRule type="containsText" dxfId="881" priority="840" operator="containsText" text="En Proceso">
      <formula>NOT(ISERROR(SEARCH("En Proceso",AA214)))</formula>
    </cfRule>
    <cfRule type="containsText" dxfId="880" priority="841" operator="containsText" text="Reprogramado">
      <formula>NOT(ISERROR(SEARCH("Reprogramado",AA214)))</formula>
    </cfRule>
    <cfRule type="containsText" dxfId="879" priority="842" operator="containsText" text="Cumplida Parcial">
      <formula>NOT(ISERROR(SEARCH("Cumplida Parcial",AA214)))</formula>
    </cfRule>
    <cfRule type="containsText" dxfId="878" priority="843" operator="containsText" text="No Cumplida">
      <formula>NOT(ISERROR(SEARCH("No Cumplida",AA214)))</formula>
    </cfRule>
    <cfRule type="containsText" dxfId="877" priority="844" operator="containsText" text="Cumplida">
      <formula>NOT(ISERROR(SEARCH("Cumplida",AA214)))</formula>
    </cfRule>
    <cfRule type="containsText" dxfId="876" priority="845" operator="containsText" text="En Proceso">
      <formula>NOT(ISERROR(SEARCH("En Proceso",AA214)))</formula>
    </cfRule>
  </conditionalFormatting>
  <conditionalFormatting sqref="AB214">
    <cfRule type="containsText" dxfId="875" priority="833" operator="containsText" text="Asume el Riesgo">
      <formula>NOT(ISERROR(SEARCH("Asume el Riesgo",AB214)))</formula>
    </cfRule>
    <cfRule type="containsText" dxfId="874" priority="834" operator="containsText" text="Reprogramado">
      <formula>NOT(ISERROR(SEARCH("Reprogramado",AB214)))</formula>
    </cfRule>
    <cfRule type="containsText" dxfId="873" priority="835" operator="containsText" text="Finalizado">
      <formula>NOT(ISERROR(SEARCH("Finalizado",AB214)))</formula>
    </cfRule>
    <cfRule type="containsText" dxfId="872" priority="836" operator="containsText" text="Suscripción">
      <formula>NOT(ISERROR(SEARCH("Suscripción",AB214)))</formula>
    </cfRule>
    <cfRule type="cellIs" dxfId="871" priority="837" operator="equal">
      <formula>"Vigente"</formula>
    </cfRule>
  </conditionalFormatting>
  <conditionalFormatting sqref="AA241">
    <cfRule type="containsText" dxfId="870" priority="827" operator="containsText" text="En Proceso">
      <formula>NOT(ISERROR(SEARCH("En Proceso",AA241)))</formula>
    </cfRule>
    <cfRule type="containsText" dxfId="869" priority="828" operator="containsText" text="Reprogramado">
      <formula>NOT(ISERROR(SEARCH("Reprogramado",AA241)))</formula>
    </cfRule>
    <cfRule type="containsText" dxfId="868" priority="829" operator="containsText" text="Cumplida Parcial">
      <formula>NOT(ISERROR(SEARCH("Cumplida Parcial",AA241)))</formula>
    </cfRule>
    <cfRule type="containsText" dxfId="867" priority="830" operator="containsText" text="No Cumplida">
      <formula>NOT(ISERROR(SEARCH("No Cumplida",AA241)))</formula>
    </cfRule>
    <cfRule type="containsText" dxfId="866" priority="831" operator="containsText" text="Cumplida">
      <formula>NOT(ISERROR(SEARCH("Cumplida",AA241)))</formula>
    </cfRule>
    <cfRule type="containsText" dxfId="865" priority="832" operator="containsText" text="En Proceso">
      <formula>NOT(ISERROR(SEARCH("En Proceso",AA241)))</formula>
    </cfRule>
  </conditionalFormatting>
  <conditionalFormatting sqref="AB241">
    <cfRule type="containsText" dxfId="864" priority="820" operator="containsText" text="Asume el Riesgo">
      <formula>NOT(ISERROR(SEARCH("Asume el Riesgo",AB241)))</formula>
    </cfRule>
    <cfRule type="containsText" dxfId="863" priority="821" operator="containsText" text="Reprogramado">
      <formula>NOT(ISERROR(SEARCH("Reprogramado",AB241)))</formula>
    </cfRule>
    <cfRule type="containsText" dxfId="862" priority="822" operator="containsText" text="Finalizado">
      <formula>NOT(ISERROR(SEARCH("Finalizado",AB241)))</formula>
    </cfRule>
    <cfRule type="containsText" dxfId="861" priority="823" operator="containsText" text="Suscripción">
      <formula>NOT(ISERROR(SEARCH("Suscripción",AB241)))</formula>
    </cfRule>
    <cfRule type="cellIs" dxfId="860" priority="824" operator="equal">
      <formula>"Vigente"</formula>
    </cfRule>
  </conditionalFormatting>
  <conditionalFormatting sqref="AA242:AA246">
    <cfRule type="containsText" dxfId="859" priority="812" operator="containsText" text="En Proceso">
      <formula>NOT(ISERROR(SEARCH("En Proceso",AA242)))</formula>
    </cfRule>
    <cfRule type="containsText" dxfId="858" priority="813" operator="containsText" text="Reprogramado">
      <formula>NOT(ISERROR(SEARCH("Reprogramado",AA242)))</formula>
    </cfRule>
    <cfRule type="containsText" dxfId="857" priority="814" operator="containsText" text="Cumplida Parcial">
      <formula>NOT(ISERROR(SEARCH("Cumplida Parcial",AA242)))</formula>
    </cfRule>
    <cfRule type="containsText" dxfId="856" priority="815" operator="containsText" text="No Cumplida">
      <formula>NOT(ISERROR(SEARCH("No Cumplida",AA242)))</formula>
    </cfRule>
    <cfRule type="containsText" dxfId="855" priority="816" operator="containsText" text="Cumplida">
      <formula>NOT(ISERROR(SEARCH("Cumplida",AA242)))</formula>
    </cfRule>
    <cfRule type="containsText" dxfId="854" priority="817" operator="containsText" text="En Proceso">
      <formula>NOT(ISERROR(SEARCH("En Proceso",AA242)))</formula>
    </cfRule>
  </conditionalFormatting>
  <conditionalFormatting sqref="AB242:AB246">
    <cfRule type="containsText" dxfId="853" priority="805" operator="containsText" text="Asume el Riesgo">
      <formula>NOT(ISERROR(SEARCH("Asume el Riesgo",AB242)))</formula>
    </cfRule>
    <cfRule type="containsText" dxfId="852" priority="806" operator="containsText" text="Reprogramado">
      <formula>NOT(ISERROR(SEARCH("Reprogramado",AB242)))</formula>
    </cfRule>
    <cfRule type="containsText" dxfId="851" priority="807" operator="containsText" text="Finalizado">
      <formula>NOT(ISERROR(SEARCH("Finalizado",AB242)))</formula>
    </cfRule>
    <cfRule type="containsText" dxfId="850" priority="808" operator="containsText" text="Suscripción">
      <formula>NOT(ISERROR(SEARCH("Suscripción",AB242)))</formula>
    </cfRule>
    <cfRule type="cellIs" dxfId="849" priority="809" operator="equal">
      <formula>"Vigente"</formula>
    </cfRule>
  </conditionalFormatting>
  <conditionalFormatting sqref="AA249">
    <cfRule type="containsText" dxfId="848" priority="783" operator="containsText" text="En Proceso">
      <formula>NOT(ISERROR(SEARCH("En Proceso",AA249)))</formula>
    </cfRule>
    <cfRule type="containsText" dxfId="847" priority="784" operator="containsText" text="Reprogramado">
      <formula>NOT(ISERROR(SEARCH("Reprogramado",AA249)))</formula>
    </cfRule>
    <cfRule type="containsText" dxfId="846" priority="785" operator="containsText" text="Cumplida Parcial">
      <formula>NOT(ISERROR(SEARCH("Cumplida Parcial",AA249)))</formula>
    </cfRule>
    <cfRule type="containsText" dxfId="845" priority="786" operator="containsText" text="No Cumplida">
      <formula>NOT(ISERROR(SEARCH("No Cumplida",AA249)))</formula>
    </cfRule>
    <cfRule type="containsText" dxfId="844" priority="787" operator="containsText" text="Cumplida">
      <formula>NOT(ISERROR(SEARCH("Cumplida",AA249)))</formula>
    </cfRule>
    <cfRule type="containsText" dxfId="843" priority="788" operator="containsText" text="En Proceso">
      <formula>NOT(ISERROR(SEARCH("En Proceso",AA249)))</formula>
    </cfRule>
  </conditionalFormatting>
  <conditionalFormatting sqref="AB249">
    <cfRule type="containsText" dxfId="842" priority="776" operator="containsText" text="Asume el Riesgo">
      <formula>NOT(ISERROR(SEARCH("Asume el Riesgo",AB249)))</formula>
    </cfRule>
    <cfRule type="containsText" dxfId="841" priority="777" operator="containsText" text="Reprogramado">
      <formula>NOT(ISERROR(SEARCH("Reprogramado",AB249)))</formula>
    </cfRule>
    <cfRule type="containsText" dxfId="840" priority="778" operator="containsText" text="Finalizado">
      <formula>NOT(ISERROR(SEARCH("Finalizado",AB249)))</formula>
    </cfRule>
    <cfRule type="containsText" dxfId="839" priority="779" operator="containsText" text="Suscripción">
      <formula>NOT(ISERROR(SEARCH("Suscripción",AB249)))</formula>
    </cfRule>
    <cfRule type="cellIs" dxfId="838" priority="780" operator="equal">
      <formula>"Vigente"</formula>
    </cfRule>
  </conditionalFormatting>
  <conditionalFormatting sqref="AA250">
    <cfRule type="containsText" dxfId="837" priority="770" operator="containsText" text="En Proceso">
      <formula>NOT(ISERROR(SEARCH("En Proceso",AA250)))</formula>
    </cfRule>
    <cfRule type="containsText" dxfId="836" priority="771" operator="containsText" text="Reprogramado">
      <formula>NOT(ISERROR(SEARCH("Reprogramado",AA250)))</formula>
    </cfRule>
    <cfRule type="containsText" dxfId="835" priority="772" operator="containsText" text="Cumplida Parcial">
      <formula>NOT(ISERROR(SEARCH("Cumplida Parcial",AA250)))</formula>
    </cfRule>
    <cfRule type="containsText" dxfId="834" priority="773" operator="containsText" text="No Cumplida">
      <formula>NOT(ISERROR(SEARCH("No Cumplida",AA250)))</formula>
    </cfRule>
    <cfRule type="containsText" dxfId="833" priority="774" operator="containsText" text="Cumplida">
      <formula>NOT(ISERROR(SEARCH("Cumplida",AA250)))</formula>
    </cfRule>
    <cfRule type="containsText" dxfId="832" priority="775" operator="containsText" text="En Proceso">
      <formula>NOT(ISERROR(SEARCH("En Proceso",AA250)))</formula>
    </cfRule>
  </conditionalFormatting>
  <conditionalFormatting sqref="AA248">
    <cfRule type="containsText" dxfId="831" priority="727" operator="containsText" text="En Proceso">
      <formula>NOT(ISERROR(SEARCH("En Proceso",AA248)))</formula>
    </cfRule>
    <cfRule type="containsText" dxfId="830" priority="728" operator="containsText" text="Reprogramado">
      <formula>NOT(ISERROR(SEARCH("Reprogramado",AA248)))</formula>
    </cfRule>
    <cfRule type="containsText" dxfId="829" priority="729" operator="containsText" text="Cumplida Parcial">
      <formula>NOT(ISERROR(SEARCH("Cumplida Parcial",AA248)))</formula>
    </cfRule>
    <cfRule type="containsText" dxfId="828" priority="730" operator="containsText" text="No Cumplida">
      <formula>NOT(ISERROR(SEARCH("No Cumplida",AA248)))</formula>
    </cfRule>
    <cfRule type="containsText" dxfId="827" priority="731" operator="containsText" text="Cumplida">
      <formula>NOT(ISERROR(SEARCH("Cumplida",AA248)))</formula>
    </cfRule>
    <cfRule type="containsText" dxfId="826" priority="732" operator="containsText" text="En Proceso">
      <formula>NOT(ISERROR(SEARCH("En Proceso",AA248)))</formula>
    </cfRule>
  </conditionalFormatting>
  <conditionalFormatting sqref="AB248">
    <cfRule type="containsText" dxfId="825" priority="720" operator="containsText" text="Asume el Riesgo">
      <formula>NOT(ISERROR(SEARCH("Asume el Riesgo",AB248)))</formula>
    </cfRule>
    <cfRule type="containsText" dxfId="824" priority="721" operator="containsText" text="Reprogramado">
      <formula>NOT(ISERROR(SEARCH("Reprogramado",AB248)))</formula>
    </cfRule>
    <cfRule type="containsText" dxfId="823" priority="722" operator="containsText" text="Finalizado">
      <formula>NOT(ISERROR(SEARCH("Finalizado",AB248)))</formula>
    </cfRule>
    <cfRule type="containsText" dxfId="822" priority="723" operator="containsText" text="Suscripción">
      <formula>NOT(ISERROR(SEARCH("Suscripción",AB248)))</formula>
    </cfRule>
    <cfRule type="cellIs" dxfId="821" priority="724" operator="equal">
      <formula>"Vigente"</formula>
    </cfRule>
  </conditionalFormatting>
  <conditionalFormatting sqref="AA247">
    <cfRule type="containsText" dxfId="820" priority="712" operator="containsText" text="En Proceso">
      <formula>NOT(ISERROR(SEARCH("En Proceso",AA247)))</formula>
    </cfRule>
    <cfRule type="containsText" dxfId="819" priority="713" operator="containsText" text="Reprogramado">
      <formula>NOT(ISERROR(SEARCH("Reprogramado",AA247)))</formula>
    </cfRule>
    <cfRule type="containsText" dxfId="818" priority="714" operator="containsText" text="Cumplida Parcial">
      <formula>NOT(ISERROR(SEARCH("Cumplida Parcial",AA247)))</formula>
    </cfRule>
    <cfRule type="containsText" dxfId="817" priority="715" operator="containsText" text="No Cumplida">
      <formula>NOT(ISERROR(SEARCH("No Cumplida",AA247)))</formula>
    </cfRule>
    <cfRule type="containsText" dxfId="816" priority="716" operator="containsText" text="Cumplida">
      <formula>NOT(ISERROR(SEARCH("Cumplida",AA247)))</formula>
    </cfRule>
    <cfRule type="containsText" dxfId="815" priority="717" operator="containsText" text="En Proceso">
      <formula>NOT(ISERROR(SEARCH("En Proceso",AA247)))</formula>
    </cfRule>
  </conditionalFormatting>
  <conditionalFormatting sqref="AB247">
    <cfRule type="containsText" dxfId="814" priority="705" operator="containsText" text="Asume el Riesgo">
      <formula>NOT(ISERROR(SEARCH("Asume el Riesgo",AB247)))</formula>
    </cfRule>
    <cfRule type="containsText" dxfId="813" priority="706" operator="containsText" text="Reprogramado">
      <formula>NOT(ISERROR(SEARCH("Reprogramado",AB247)))</formula>
    </cfRule>
    <cfRule type="containsText" dxfId="812" priority="707" operator="containsText" text="Finalizado">
      <formula>NOT(ISERROR(SEARCH("Finalizado",AB247)))</formula>
    </cfRule>
    <cfRule type="containsText" dxfId="811" priority="708" operator="containsText" text="Suscripción">
      <formula>NOT(ISERROR(SEARCH("Suscripción",AB247)))</formula>
    </cfRule>
    <cfRule type="cellIs" dxfId="810" priority="709" operator="equal">
      <formula>"Vigente"</formula>
    </cfRule>
  </conditionalFormatting>
  <conditionalFormatting sqref="AB224">
    <cfRule type="containsText" dxfId="809" priority="677" operator="containsText" text="Asume el Riesgo">
      <formula>NOT(ISERROR(SEARCH("Asume el Riesgo",AB224)))</formula>
    </cfRule>
    <cfRule type="containsText" dxfId="808" priority="678" operator="containsText" text="Reprogramado">
      <formula>NOT(ISERROR(SEARCH("Reprogramado",AB224)))</formula>
    </cfRule>
    <cfRule type="containsText" dxfId="807" priority="679" operator="containsText" text="Finalizado">
      <formula>NOT(ISERROR(SEARCH("Finalizado",AB224)))</formula>
    </cfRule>
    <cfRule type="containsText" dxfId="806" priority="680" operator="containsText" text="Suscripción">
      <formula>NOT(ISERROR(SEARCH("Suscripción",AB224)))</formula>
    </cfRule>
    <cfRule type="cellIs" dxfId="805" priority="681" operator="equal">
      <formula>"Vigente"</formula>
    </cfRule>
  </conditionalFormatting>
  <conditionalFormatting sqref="AB250">
    <cfRule type="containsText" dxfId="804" priority="670" operator="containsText" text="Asume el Riesgo">
      <formula>NOT(ISERROR(SEARCH("Asume el Riesgo",AB250)))</formula>
    </cfRule>
    <cfRule type="containsText" dxfId="803" priority="671" operator="containsText" text="Reprogramado">
      <formula>NOT(ISERROR(SEARCH("Reprogramado",AB250)))</formula>
    </cfRule>
    <cfRule type="containsText" dxfId="802" priority="672" operator="containsText" text="Finalizado">
      <formula>NOT(ISERROR(SEARCH("Finalizado",AB250)))</formula>
    </cfRule>
    <cfRule type="containsText" dxfId="801" priority="673" operator="containsText" text="Suscripción">
      <formula>NOT(ISERROR(SEARCH("Suscripción",AB250)))</formula>
    </cfRule>
    <cfRule type="cellIs" dxfId="800" priority="674" operator="equal">
      <formula>"Vigente"</formula>
    </cfRule>
  </conditionalFormatting>
  <conditionalFormatting sqref="AB255">
    <cfRule type="containsText" dxfId="799" priority="659" operator="containsText" text="Asume el Riesgo">
      <formula>NOT(ISERROR(SEARCH("Asume el Riesgo",AB255)))</formula>
    </cfRule>
    <cfRule type="containsText" dxfId="798" priority="660" operator="containsText" text="Reprogramado">
      <formula>NOT(ISERROR(SEARCH("Reprogramado",AB255)))</formula>
    </cfRule>
    <cfRule type="containsText" dxfId="797" priority="661" operator="containsText" text="Finalizado">
      <formula>NOT(ISERROR(SEARCH("Finalizado",AB255)))</formula>
    </cfRule>
    <cfRule type="containsText" dxfId="796" priority="662" operator="containsText" text="Suscripción">
      <formula>NOT(ISERROR(SEARCH("Suscripción",AB255)))</formula>
    </cfRule>
    <cfRule type="cellIs" dxfId="795" priority="663" operator="equal">
      <formula>"Vigente"</formula>
    </cfRule>
  </conditionalFormatting>
  <conditionalFormatting sqref="AA253 AA268:AA272">
    <cfRule type="containsText" dxfId="794" priority="653" operator="containsText" text="En Proceso">
      <formula>NOT(ISERROR(SEARCH("En Proceso",AA253)))</formula>
    </cfRule>
    <cfRule type="containsText" dxfId="793" priority="654" operator="containsText" text="Reprogramado">
      <formula>NOT(ISERROR(SEARCH("Reprogramado",AA253)))</formula>
    </cfRule>
    <cfRule type="containsText" dxfId="792" priority="655" operator="containsText" text="Cumplida Parcial">
      <formula>NOT(ISERROR(SEARCH("Cumplida Parcial",AA253)))</formula>
    </cfRule>
    <cfRule type="containsText" dxfId="791" priority="656" operator="containsText" text="No Cumplida">
      <formula>NOT(ISERROR(SEARCH("No Cumplida",AA253)))</formula>
    </cfRule>
    <cfRule type="containsText" dxfId="790" priority="657" operator="containsText" text="Cumplida">
      <formula>NOT(ISERROR(SEARCH("Cumplida",AA253)))</formula>
    </cfRule>
    <cfRule type="containsText" dxfId="789" priority="658" operator="containsText" text="En Proceso">
      <formula>NOT(ISERROR(SEARCH("En Proceso",AA253)))</formula>
    </cfRule>
  </conditionalFormatting>
  <conditionalFormatting sqref="AA264 AA257">
    <cfRule type="containsText" dxfId="788" priority="647" operator="containsText" text="En Proceso">
      <formula>NOT(ISERROR(SEARCH("En Proceso",AA257)))</formula>
    </cfRule>
    <cfRule type="containsText" dxfId="787" priority="648" operator="containsText" text="Reprogramado">
      <formula>NOT(ISERROR(SEARCH("Reprogramado",AA257)))</formula>
    </cfRule>
    <cfRule type="containsText" dxfId="786" priority="649" operator="containsText" text="Cumplida Parcial">
      <formula>NOT(ISERROR(SEARCH("Cumplida Parcial",AA257)))</formula>
    </cfRule>
    <cfRule type="containsText" dxfId="785" priority="650" operator="containsText" text="No Cumplida">
      <formula>NOT(ISERROR(SEARCH("No Cumplida",AA257)))</formula>
    </cfRule>
    <cfRule type="containsText" dxfId="784" priority="651" operator="containsText" text="Cumplida">
      <formula>NOT(ISERROR(SEARCH("Cumplida",AA257)))</formula>
    </cfRule>
    <cfRule type="containsText" dxfId="783" priority="652" operator="containsText" text="En Proceso">
      <formula>NOT(ISERROR(SEARCH("En Proceso",AA257)))</formula>
    </cfRule>
  </conditionalFormatting>
  <conditionalFormatting sqref="AA258 AA255 AA261">
    <cfRule type="containsText" dxfId="782" priority="641" operator="containsText" text="En Proceso">
      <formula>NOT(ISERROR(SEARCH("En Proceso",AA255)))</formula>
    </cfRule>
    <cfRule type="containsText" dxfId="781" priority="642" operator="containsText" text="Reprogramado">
      <formula>NOT(ISERROR(SEARCH("Reprogramado",AA255)))</formula>
    </cfRule>
    <cfRule type="containsText" dxfId="780" priority="643" operator="containsText" text="Cumplida Parcial">
      <formula>NOT(ISERROR(SEARCH("Cumplida Parcial",AA255)))</formula>
    </cfRule>
    <cfRule type="containsText" dxfId="779" priority="644" operator="containsText" text="No Cumplida">
      <formula>NOT(ISERROR(SEARCH("No Cumplida",AA255)))</formula>
    </cfRule>
    <cfRule type="containsText" dxfId="778" priority="645" operator="containsText" text="Cumplida">
      <formula>NOT(ISERROR(SEARCH("Cumplida",AA255)))</formula>
    </cfRule>
    <cfRule type="containsText" dxfId="777" priority="646" operator="containsText" text="En Proceso">
      <formula>NOT(ISERROR(SEARCH("En Proceso",AA255)))</formula>
    </cfRule>
  </conditionalFormatting>
  <conditionalFormatting sqref="AA273">
    <cfRule type="containsText" dxfId="776" priority="626" operator="containsText" text="En Proceso">
      <formula>NOT(ISERROR(SEARCH("En Proceso",AA273)))</formula>
    </cfRule>
    <cfRule type="containsText" dxfId="775" priority="627" operator="containsText" text="Reprogramado">
      <formula>NOT(ISERROR(SEARCH("Reprogramado",AA273)))</formula>
    </cfRule>
    <cfRule type="containsText" dxfId="774" priority="628" operator="containsText" text="Cumplida Parcial">
      <formula>NOT(ISERROR(SEARCH("Cumplida Parcial",AA273)))</formula>
    </cfRule>
    <cfRule type="containsText" dxfId="773" priority="629" operator="containsText" text="No Cumplida">
      <formula>NOT(ISERROR(SEARCH("No Cumplida",AA273)))</formula>
    </cfRule>
    <cfRule type="containsText" dxfId="772" priority="630" operator="containsText" text="Cumplida">
      <formula>NOT(ISERROR(SEARCH("Cumplida",AA273)))</formula>
    </cfRule>
    <cfRule type="containsText" dxfId="771" priority="631" operator="containsText" text="En Proceso">
      <formula>NOT(ISERROR(SEARCH("En Proceso",AA273)))</formula>
    </cfRule>
  </conditionalFormatting>
  <conditionalFormatting sqref="AB252 AB239:AB240 AB221:AB222 AB218:AB219 AB215:AB216 AB187 AB166:AB167 AB164 AB127:AB129 AB120 AB116:AB117 AB113 AB82:AB83 AB8">
    <cfRule type="containsText" dxfId="770" priority="600" operator="containsText" text="Asume el Riesgo">
      <formula>NOT(ISERROR(SEARCH("Asume el Riesgo",AB8)))</formula>
    </cfRule>
    <cfRule type="containsText" dxfId="769" priority="601" operator="containsText" text="Reprogramado">
      <formula>NOT(ISERROR(SEARCH("Reprogramado",AB8)))</formula>
    </cfRule>
    <cfRule type="containsText" dxfId="768" priority="602" operator="containsText" text="Finalizado">
      <formula>NOT(ISERROR(SEARCH("Finalizado",AB8)))</formula>
    </cfRule>
    <cfRule type="containsText" dxfId="767" priority="603" operator="containsText" text="Suscripción">
      <formula>NOT(ISERROR(SEARCH("Suscripción",AB8)))</formula>
    </cfRule>
    <cfRule type="cellIs" dxfId="766" priority="604" operator="equal">
      <formula>"Vigente"</formula>
    </cfRule>
  </conditionalFormatting>
  <conditionalFormatting sqref="AA252 AA239:AA240 AA221:AA222 AA218:AA219 AA215:AA216 AA187 AA166:AA167 AA164 AA127:AA129 AA120 AA116:AA117 AA113 AA82:AA83 AA8">
    <cfRule type="containsText" dxfId="765" priority="594" operator="containsText" text="En Proceso">
      <formula>NOT(ISERROR(SEARCH("En Proceso",AA8)))</formula>
    </cfRule>
    <cfRule type="containsText" dxfId="764" priority="595" operator="containsText" text="Reprogramado">
      <formula>NOT(ISERROR(SEARCH("Reprogramado",AA8)))</formula>
    </cfRule>
    <cfRule type="containsText" dxfId="763" priority="596" operator="containsText" text="Cumplida Parcial">
      <formula>NOT(ISERROR(SEARCH("Cumplida Parcial",AA8)))</formula>
    </cfRule>
    <cfRule type="containsText" dxfId="762" priority="597" operator="containsText" text="No Cumplida">
      <formula>NOT(ISERROR(SEARCH("No Cumplida",AA8)))</formula>
    </cfRule>
    <cfRule type="containsText" dxfId="761" priority="598" operator="containsText" text="Cumplida">
      <formula>NOT(ISERROR(SEARCH("Cumplida",AA8)))</formula>
    </cfRule>
    <cfRule type="containsText" dxfId="760" priority="599" operator="containsText" text="En Proceso">
      <formula>NOT(ISERROR(SEARCH("En Proceso",AA8)))</formula>
    </cfRule>
  </conditionalFormatting>
  <conditionalFormatting sqref="AB257:AB258 AB276 AB261 AB268:AB273 AB264">
    <cfRule type="containsText" dxfId="759" priority="585" operator="containsText" text="Asume el Riesgo">
      <formula>NOT(ISERROR(SEARCH("Asume el Riesgo",AB257)))</formula>
    </cfRule>
    <cfRule type="containsText" dxfId="758" priority="586" operator="containsText" text="Reprogramado">
      <formula>NOT(ISERROR(SEARCH("Reprogramado",AB257)))</formula>
    </cfRule>
    <cfRule type="containsText" dxfId="757" priority="587" operator="containsText" text="Finalizado">
      <formula>NOT(ISERROR(SEARCH("Finalizado",AB257)))</formula>
    </cfRule>
    <cfRule type="containsText" dxfId="756" priority="588" operator="containsText" text="Suscripción">
      <formula>NOT(ISERROR(SEARCH("Suscripción",AB257)))</formula>
    </cfRule>
    <cfRule type="cellIs" dxfId="755" priority="589" operator="equal">
      <formula>"Vigente"</formula>
    </cfRule>
  </conditionalFormatting>
  <conditionalFormatting sqref="Z11:Z81">
    <cfRule type="dataBar" priority="584">
      <dataBar>
        <cfvo type="min"/>
        <cfvo type="max"/>
        <color rgb="FF638EC6"/>
      </dataBar>
      <extLst>
        <ext xmlns:x14="http://schemas.microsoft.com/office/spreadsheetml/2009/9/main" uri="{B025F937-C7B1-47D3-B67F-A62EFF666E3E}">
          <x14:id>{F19C1B1A-C7B2-43FF-837B-84ACEE63C425}</x14:id>
        </ext>
      </extLst>
    </cfRule>
  </conditionalFormatting>
  <conditionalFormatting sqref="Z11:Z81">
    <cfRule type="dataBar" priority="583">
      <dataBar>
        <cfvo type="min"/>
        <cfvo type="max"/>
        <color rgb="FF638EC6"/>
      </dataBar>
      <extLst>
        <ext xmlns:x14="http://schemas.microsoft.com/office/spreadsheetml/2009/9/main" uri="{B025F937-C7B1-47D3-B67F-A62EFF666E3E}">
          <x14:id>{D9DFAB51-8316-4F0D-BDC0-6880CA674114}</x14:id>
        </ext>
      </extLst>
    </cfRule>
  </conditionalFormatting>
  <conditionalFormatting sqref="Z82:Z238">
    <cfRule type="dataBar" priority="582">
      <dataBar>
        <cfvo type="min"/>
        <cfvo type="max"/>
        <color rgb="FF638EC6"/>
      </dataBar>
      <extLst>
        <ext xmlns:x14="http://schemas.microsoft.com/office/spreadsheetml/2009/9/main" uri="{B025F937-C7B1-47D3-B67F-A62EFF666E3E}">
          <x14:id>{537E3180-CE23-401C-B1DB-150A24BC9BE3}</x14:id>
        </ext>
      </extLst>
    </cfRule>
  </conditionalFormatting>
  <conditionalFormatting sqref="Z82:Z238">
    <cfRule type="dataBar" priority="581">
      <dataBar>
        <cfvo type="min"/>
        <cfvo type="max"/>
        <color rgb="FF638EC6"/>
      </dataBar>
      <extLst>
        <ext xmlns:x14="http://schemas.microsoft.com/office/spreadsheetml/2009/9/main" uri="{B025F937-C7B1-47D3-B67F-A62EFF666E3E}">
          <x14:id>{854D561E-ADFD-4935-A561-8B7338CEB7D6}</x14:id>
        </ext>
      </extLst>
    </cfRule>
  </conditionalFormatting>
  <conditionalFormatting sqref="AB277">
    <cfRule type="containsText" dxfId="754" priority="571" operator="containsText" text="Asume el Riesgo">
      <formula>NOT(ISERROR(SEARCH("Asume el Riesgo",AB277)))</formula>
    </cfRule>
    <cfRule type="containsText" dxfId="753" priority="572" operator="containsText" text="Reprogramado">
      <formula>NOT(ISERROR(SEARCH("Reprogramado",AB277)))</formula>
    </cfRule>
    <cfRule type="containsText" dxfId="752" priority="573" operator="containsText" text="Finalizado">
      <formula>NOT(ISERROR(SEARCH("Finalizado",AB277)))</formula>
    </cfRule>
    <cfRule type="containsText" dxfId="751" priority="574" operator="containsText" text="Suscripción">
      <formula>NOT(ISERROR(SEARCH("Suscripción",AB277)))</formula>
    </cfRule>
    <cfRule type="cellIs" dxfId="750" priority="575" operator="equal">
      <formula>"Vigente"</formula>
    </cfRule>
  </conditionalFormatting>
  <conditionalFormatting sqref="AA277:AA278">
    <cfRule type="containsText" dxfId="749" priority="565" operator="containsText" text="En Proceso">
      <formula>NOT(ISERROR(SEARCH("En Proceso",AA277)))</formula>
    </cfRule>
    <cfRule type="containsText" dxfId="748" priority="566" operator="containsText" text="Reprogramado">
      <formula>NOT(ISERROR(SEARCH("Reprogramado",AA277)))</formula>
    </cfRule>
    <cfRule type="containsText" dxfId="747" priority="567" operator="containsText" text="Cumplida Parcial">
      <formula>NOT(ISERROR(SEARCH("Cumplida Parcial",AA277)))</formula>
    </cfRule>
    <cfRule type="containsText" dxfId="746" priority="568" operator="containsText" text="No Cumplida">
      <formula>NOT(ISERROR(SEARCH("No Cumplida",AA277)))</formula>
    </cfRule>
    <cfRule type="containsText" dxfId="745" priority="569" operator="containsText" text="Cumplida">
      <formula>NOT(ISERROR(SEARCH("Cumplida",AA277)))</formula>
    </cfRule>
    <cfRule type="containsText" dxfId="744" priority="570" operator="containsText" text="En Proceso">
      <formula>NOT(ISERROR(SEARCH("En Proceso",AA277)))</formula>
    </cfRule>
  </conditionalFormatting>
  <conditionalFormatting sqref="AB238">
    <cfRule type="containsText" dxfId="743" priority="549" operator="containsText" text="Asume el Riesgo">
      <formula>NOT(ISERROR(SEARCH("Asume el Riesgo",AB238)))</formula>
    </cfRule>
    <cfRule type="containsText" dxfId="742" priority="550" operator="containsText" text="Reprogramado">
      <formula>NOT(ISERROR(SEARCH("Reprogramado",AB238)))</formula>
    </cfRule>
    <cfRule type="containsText" dxfId="741" priority="551" operator="containsText" text="Finalizado">
      <formula>NOT(ISERROR(SEARCH("Finalizado",AB238)))</formula>
    </cfRule>
    <cfRule type="containsText" dxfId="740" priority="552" operator="containsText" text="Suscripción">
      <formula>NOT(ISERROR(SEARCH("Suscripción",AB238)))</formula>
    </cfRule>
    <cfRule type="cellIs" dxfId="739" priority="553" operator="equal">
      <formula>"Vigente"</formula>
    </cfRule>
  </conditionalFormatting>
  <conditionalFormatting sqref="AA238">
    <cfRule type="containsText" dxfId="738" priority="543" operator="containsText" text="En Proceso">
      <formula>NOT(ISERROR(SEARCH("En Proceso",AA238)))</formula>
    </cfRule>
    <cfRule type="containsText" dxfId="737" priority="544" operator="containsText" text="Reprogramado">
      <formula>NOT(ISERROR(SEARCH("Reprogramado",AA238)))</formula>
    </cfRule>
    <cfRule type="containsText" dxfId="736" priority="545" operator="containsText" text="Cumplida Parcial">
      <formula>NOT(ISERROR(SEARCH("Cumplida Parcial",AA238)))</formula>
    </cfRule>
    <cfRule type="containsText" dxfId="735" priority="546" operator="containsText" text="No Cumplida">
      <formula>NOT(ISERROR(SEARCH("No Cumplida",AA238)))</formula>
    </cfRule>
    <cfRule type="containsText" dxfId="734" priority="547" operator="containsText" text="Cumplida">
      <formula>NOT(ISERROR(SEARCH("Cumplida",AA238)))</formula>
    </cfRule>
    <cfRule type="containsText" dxfId="733" priority="548" operator="containsText" text="En Proceso">
      <formula>NOT(ISERROR(SEARCH("En Proceso",AA238)))</formula>
    </cfRule>
  </conditionalFormatting>
  <conditionalFormatting sqref="AB278">
    <cfRule type="containsText" dxfId="732" priority="536" operator="containsText" text="Asume el Riesgo">
      <formula>NOT(ISERROR(SEARCH("Asume el Riesgo",AB278)))</formula>
    </cfRule>
    <cfRule type="containsText" dxfId="731" priority="537" operator="containsText" text="Reprogramado">
      <formula>NOT(ISERROR(SEARCH("Reprogramado",AB278)))</formula>
    </cfRule>
    <cfRule type="containsText" dxfId="730" priority="538" operator="containsText" text="Finalizado">
      <formula>NOT(ISERROR(SEARCH("Finalizado",AB278)))</formula>
    </cfRule>
    <cfRule type="containsText" dxfId="729" priority="539" operator="containsText" text="Suscripción">
      <formula>NOT(ISERROR(SEARCH("Suscripción",AB278)))</formula>
    </cfRule>
    <cfRule type="cellIs" dxfId="728" priority="540" operator="equal">
      <formula>"Vigente"</formula>
    </cfRule>
  </conditionalFormatting>
  <conditionalFormatting sqref="AA279:AA281">
    <cfRule type="containsText" dxfId="727" priority="530" operator="containsText" text="En Proceso">
      <formula>NOT(ISERROR(SEARCH("En Proceso",AA279)))</formula>
    </cfRule>
    <cfRule type="containsText" dxfId="726" priority="531" operator="containsText" text="Reprogramado">
      <formula>NOT(ISERROR(SEARCH("Reprogramado",AA279)))</formula>
    </cfRule>
    <cfRule type="containsText" dxfId="725" priority="532" operator="containsText" text="Cumplida Parcial">
      <formula>NOT(ISERROR(SEARCH("Cumplida Parcial",AA279)))</formula>
    </cfRule>
    <cfRule type="containsText" dxfId="724" priority="533" operator="containsText" text="No Cumplida">
      <formula>NOT(ISERROR(SEARCH("No Cumplida",AA279)))</formula>
    </cfRule>
    <cfRule type="containsText" dxfId="723" priority="534" operator="containsText" text="Cumplida">
      <formula>NOT(ISERROR(SEARCH("Cumplida",AA279)))</formula>
    </cfRule>
    <cfRule type="containsText" dxfId="722" priority="535" operator="containsText" text="En Proceso">
      <formula>NOT(ISERROR(SEARCH("En Proceso",AA279)))</formula>
    </cfRule>
  </conditionalFormatting>
  <conditionalFormatting sqref="AB279:AB283">
    <cfRule type="containsText" dxfId="721" priority="521" operator="containsText" text="Asume el Riesgo">
      <formula>NOT(ISERROR(SEARCH("Asume el Riesgo",AB279)))</formula>
    </cfRule>
    <cfRule type="containsText" dxfId="720" priority="522" operator="containsText" text="Reprogramado">
      <formula>NOT(ISERROR(SEARCH("Reprogramado",AB279)))</formula>
    </cfRule>
    <cfRule type="containsText" dxfId="719" priority="523" operator="containsText" text="Finalizado">
      <formula>NOT(ISERROR(SEARCH("Finalizado",AB279)))</formula>
    </cfRule>
    <cfRule type="containsText" dxfId="718" priority="524" operator="containsText" text="Suscripción">
      <formula>NOT(ISERROR(SEARCH("Suscripción",AB279)))</formula>
    </cfRule>
    <cfRule type="cellIs" dxfId="717" priority="525" operator="equal">
      <formula>"Vigente"</formula>
    </cfRule>
  </conditionalFormatting>
  <conditionalFormatting sqref="AA282:AA283">
    <cfRule type="containsText" dxfId="716" priority="515" operator="containsText" text="En Proceso">
      <formula>NOT(ISERROR(SEARCH("En Proceso",AA282)))</formula>
    </cfRule>
    <cfRule type="containsText" dxfId="715" priority="516" operator="containsText" text="Reprogramado">
      <formula>NOT(ISERROR(SEARCH("Reprogramado",AA282)))</formula>
    </cfRule>
    <cfRule type="containsText" dxfId="714" priority="517" operator="containsText" text="Cumplida Parcial">
      <formula>NOT(ISERROR(SEARCH("Cumplida Parcial",AA282)))</formula>
    </cfRule>
    <cfRule type="containsText" dxfId="713" priority="518" operator="containsText" text="No Cumplida">
      <formula>NOT(ISERROR(SEARCH("No Cumplida",AA282)))</formula>
    </cfRule>
    <cfRule type="containsText" dxfId="712" priority="519" operator="containsText" text="Cumplida">
      <formula>NOT(ISERROR(SEARCH("Cumplida",AA282)))</formula>
    </cfRule>
    <cfRule type="containsText" dxfId="711" priority="520" operator="containsText" text="En Proceso">
      <formula>NOT(ISERROR(SEARCH("En Proceso",AA282)))</formula>
    </cfRule>
  </conditionalFormatting>
  <conditionalFormatting sqref="AA274:AA275 AA259:AA260">
    <cfRule type="containsText" dxfId="710" priority="507" operator="containsText" text="En Proceso">
      <formula>NOT(ISERROR(SEARCH("En Proceso",AA259)))</formula>
    </cfRule>
    <cfRule type="containsText" dxfId="709" priority="508" operator="containsText" text="Reprogramado">
      <formula>NOT(ISERROR(SEARCH("Reprogramado",AA259)))</formula>
    </cfRule>
    <cfRule type="containsText" dxfId="708" priority="509" operator="containsText" text="Cumplida Parcial">
      <formula>NOT(ISERROR(SEARCH("Cumplida Parcial",AA259)))</formula>
    </cfRule>
    <cfRule type="containsText" dxfId="707" priority="510" operator="containsText" text="No Cumplida">
      <formula>NOT(ISERROR(SEARCH("No Cumplida",AA259)))</formula>
    </cfRule>
    <cfRule type="containsText" dxfId="706" priority="511" operator="containsText" text="Cumplida">
      <formula>NOT(ISERROR(SEARCH("Cumplida",AA259)))</formula>
    </cfRule>
    <cfRule type="containsText" dxfId="705" priority="512" operator="containsText" text="En Proceso">
      <formula>NOT(ISERROR(SEARCH("En Proceso",AA259)))</formula>
    </cfRule>
  </conditionalFormatting>
  <conditionalFormatting sqref="AB274:AB275 AB259:AB260">
    <cfRule type="containsText" dxfId="704" priority="500" operator="containsText" text="Asume el Riesgo">
      <formula>NOT(ISERROR(SEARCH("Asume el Riesgo",AB259)))</formula>
    </cfRule>
    <cfRule type="containsText" dxfId="703" priority="501" operator="containsText" text="Reprogramado">
      <formula>NOT(ISERROR(SEARCH("Reprogramado",AB259)))</formula>
    </cfRule>
    <cfRule type="containsText" dxfId="702" priority="502" operator="containsText" text="Finalizado">
      <formula>NOT(ISERROR(SEARCH("Finalizado",AB259)))</formula>
    </cfRule>
    <cfRule type="containsText" dxfId="701" priority="503" operator="containsText" text="Suscripción">
      <formula>NOT(ISERROR(SEARCH("Suscripción",AB259)))</formula>
    </cfRule>
    <cfRule type="cellIs" dxfId="700" priority="504" operator="equal">
      <formula>"Vigente"</formula>
    </cfRule>
  </conditionalFormatting>
  <conditionalFormatting sqref="AB284">
    <cfRule type="containsText" dxfId="699" priority="487" operator="containsText" text="Asume el Riesgo">
      <formula>NOT(ISERROR(SEARCH("Asume el Riesgo",AB284)))</formula>
    </cfRule>
    <cfRule type="containsText" dxfId="698" priority="488" operator="containsText" text="Reprogramado">
      <formula>NOT(ISERROR(SEARCH("Reprogramado",AB284)))</formula>
    </cfRule>
    <cfRule type="containsText" dxfId="697" priority="489" operator="containsText" text="Finalizado">
      <formula>NOT(ISERROR(SEARCH("Finalizado",AB284)))</formula>
    </cfRule>
    <cfRule type="containsText" dxfId="696" priority="490" operator="containsText" text="Suscripción">
      <formula>NOT(ISERROR(SEARCH("Suscripción",AB284)))</formula>
    </cfRule>
    <cfRule type="cellIs" dxfId="695" priority="491" operator="equal">
      <formula>"Vigente"</formula>
    </cfRule>
  </conditionalFormatting>
  <conditionalFormatting sqref="AA284:AA285">
    <cfRule type="containsText" dxfId="694" priority="481" operator="containsText" text="En Proceso">
      <formula>NOT(ISERROR(SEARCH("En Proceso",AA284)))</formula>
    </cfRule>
    <cfRule type="containsText" dxfId="693" priority="482" operator="containsText" text="Reprogramado">
      <formula>NOT(ISERROR(SEARCH("Reprogramado",AA284)))</formula>
    </cfRule>
    <cfRule type="containsText" dxfId="692" priority="483" operator="containsText" text="Cumplida Parcial">
      <formula>NOT(ISERROR(SEARCH("Cumplida Parcial",AA284)))</formula>
    </cfRule>
    <cfRule type="containsText" dxfId="691" priority="484" operator="containsText" text="No Cumplida">
      <formula>NOT(ISERROR(SEARCH("No Cumplida",AA284)))</formula>
    </cfRule>
    <cfRule type="containsText" dxfId="690" priority="485" operator="containsText" text="Cumplida">
      <formula>NOT(ISERROR(SEARCH("Cumplida",AA284)))</formula>
    </cfRule>
    <cfRule type="containsText" dxfId="689" priority="486" operator="containsText" text="En Proceso">
      <formula>NOT(ISERROR(SEARCH("En Proceso",AA284)))</formula>
    </cfRule>
  </conditionalFormatting>
  <conditionalFormatting sqref="AB256">
    <cfRule type="containsText" dxfId="688" priority="465" operator="containsText" text="Asume el Riesgo">
      <formula>NOT(ISERROR(SEARCH("Asume el Riesgo",AB256)))</formula>
    </cfRule>
    <cfRule type="containsText" dxfId="687" priority="466" operator="containsText" text="Reprogramado">
      <formula>NOT(ISERROR(SEARCH("Reprogramado",AB256)))</formula>
    </cfRule>
    <cfRule type="containsText" dxfId="686" priority="467" operator="containsText" text="Finalizado">
      <formula>NOT(ISERROR(SEARCH("Finalizado",AB256)))</formula>
    </cfRule>
    <cfRule type="containsText" dxfId="685" priority="468" operator="containsText" text="Suscripción">
      <formula>NOT(ISERROR(SEARCH("Suscripción",AB256)))</formula>
    </cfRule>
    <cfRule type="cellIs" dxfId="684" priority="469" operator="equal">
      <formula>"Vigente"</formula>
    </cfRule>
  </conditionalFormatting>
  <conditionalFormatting sqref="AA256">
    <cfRule type="containsText" dxfId="683" priority="459" operator="containsText" text="En Proceso">
      <formula>NOT(ISERROR(SEARCH("En Proceso",AA256)))</formula>
    </cfRule>
    <cfRule type="containsText" dxfId="682" priority="460" operator="containsText" text="Reprogramado">
      <formula>NOT(ISERROR(SEARCH("Reprogramado",AA256)))</formula>
    </cfRule>
    <cfRule type="containsText" dxfId="681" priority="461" operator="containsText" text="Cumplida Parcial">
      <formula>NOT(ISERROR(SEARCH("Cumplida Parcial",AA256)))</formula>
    </cfRule>
    <cfRule type="containsText" dxfId="680" priority="462" operator="containsText" text="No Cumplida">
      <formula>NOT(ISERROR(SEARCH("No Cumplida",AA256)))</formula>
    </cfRule>
    <cfRule type="containsText" dxfId="679" priority="463" operator="containsText" text="Cumplida">
      <formula>NOT(ISERROR(SEARCH("Cumplida",AA256)))</formula>
    </cfRule>
    <cfRule type="containsText" dxfId="678" priority="464" operator="containsText" text="En Proceso">
      <formula>NOT(ISERROR(SEARCH("En Proceso",AA256)))</formula>
    </cfRule>
  </conditionalFormatting>
  <conditionalFormatting sqref="AB286">
    <cfRule type="containsText" dxfId="677" priority="452" operator="containsText" text="Asume el Riesgo">
      <formula>NOT(ISERROR(SEARCH("Asume el Riesgo",AB286)))</formula>
    </cfRule>
    <cfRule type="containsText" dxfId="676" priority="453" operator="containsText" text="Reprogramado">
      <formula>NOT(ISERROR(SEARCH("Reprogramado",AB286)))</formula>
    </cfRule>
    <cfRule type="containsText" dxfId="675" priority="454" operator="containsText" text="Finalizado">
      <formula>NOT(ISERROR(SEARCH("Finalizado",AB286)))</formula>
    </cfRule>
    <cfRule type="containsText" dxfId="674" priority="455" operator="containsText" text="Suscripción">
      <formula>NOT(ISERROR(SEARCH("Suscripción",AB286)))</formula>
    </cfRule>
    <cfRule type="cellIs" dxfId="673" priority="456" operator="equal">
      <formula>"Vigente"</formula>
    </cfRule>
  </conditionalFormatting>
  <conditionalFormatting sqref="AA286">
    <cfRule type="containsText" dxfId="672" priority="446" operator="containsText" text="En Proceso">
      <formula>NOT(ISERROR(SEARCH("En Proceso",AA286)))</formula>
    </cfRule>
    <cfRule type="containsText" dxfId="671" priority="447" operator="containsText" text="Reprogramado">
      <formula>NOT(ISERROR(SEARCH("Reprogramado",AA286)))</formula>
    </cfRule>
    <cfRule type="containsText" dxfId="670" priority="448" operator="containsText" text="Cumplida Parcial">
      <formula>NOT(ISERROR(SEARCH("Cumplida Parcial",AA286)))</formula>
    </cfRule>
    <cfRule type="containsText" dxfId="669" priority="449" operator="containsText" text="No Cumplida">
      <formula>NOT(ISERROR(SEARCH("No Cumplida",AA286)))</formula>
    </cfRule>
    <cfRule type="containsText" dxfId="668" priority="450" operator="containsText" text="Cumplida">
      <formula>NOT(ISERROR(SEARCH("Cumplida",AA286)))</formula>
    </cfRule>
    <cfRule type="containsText" dxfId="667" priority="451" operator="containsText" text="En Proceso">
      <formula>NOT(ISERROR(SEARCH("En Proceso",AA286)))</formula>
    </cfRule>
  </conditionalFormatting>
  <conditionalFormatting sqref="AA287">
    <cfRule type="containsText" dxfId="666" priority="438" operator="containsText" text="En Proceso">
      <formula>NOT(ISERROR(SEARCH("En Proceso",AA287)))</formula>
    </cfRule>
    <cfRule type="containsText" dxfId="665" priority="439" operator="containsText" text="Reprogramado">
      <formula>NOT(ISERROR(SEARCH("Reprogramado",AA287)))</formula>
    </cfRule>
    <cfRule type="containsText" dxfId="664" priority="440" operator="containsText" text="Cumplida Parcial">
      <formula>NOT(ISERROR(SEARCH("Cumplida Parcial",AA287)))</formula>
    </cfRule>
    <cfRule type="containsText" dxfId="663" priority="441" operator="containsText" text="No Cumplida">
      <formula>NOT(ISERROR(SEARCH("No Cumplida",AA287)))</formula>
    </cfRule>
    <cfRule type="containsText" dxfId="662" priority="442" operator="containsText" text="Cumplida">
      <formula>NOT(ISERROR(SEARCH("Cumplida",AA287)))</formula>
    </cfRule>
    <cfRule type="containsText" dxfId="661" priority="443" operator="containsText" text="En Proceso">
      <formula>NOT(ISERROR(SEARCH("En Proceso",AA287)))</formula>
    </cfRule>
  </conditionalFormatting>
  <conditionalFormatting sqref="AB287">
    <cfRule type="containsText" dxfId="660" priority="431" operator="containsText" text="Asume el Riesgo">
      <formula>NOT(ISERROR(SEARCH("Asume el Riesgo",AB287)))</formula>
    </cfRule>
    <cfRule type="containsText" dxfId="659" priority="432" operator="containsText" text="Reprogramado">
      <formula>NOT(ISERROR(SEARCH("Reprogramado",AB287)))</formula>
    </cfRule>
    <cfRule type="containsText" dxfId="658" priority="433" operator="containsText" text="Finalizado">
      <formula>NOT(ISERROR(SEARCH("Finalizado",AB287)))</formula>
    </cfRule>
    <cfRule type="containsText" dxfId="657" priority="434" operator="containsText" text="Suscripción">
      <formula>NOT(ISERROR(SEARCH("Suscripción",AB287)))</formula>
    </cfRule>
    <cfRule type="cellIs" dxfId="656" priority="435" operator="equal">
      <formula>"Vigente"</formula>
    </cfRule>
  </conditionalFormatting>
  <conditionalFormatting sqref="AB267">
    <cfRule type="containsText" dxfId="655" priority="422" operator="containsText" text="Asume el Riesgo">
      <formula>NOT(ISERROR(SEARCH("Asume el Riesgo",AB267)))</formula>
    </cfRule>
    <cfRule type="containsText" dxfId="654" priority="423" operator="containsText" text="Reprogramado">
      <formula>NOT(ISERROR(SEARCH("Reprogramado",AB267)))</formula>
    </cfRule>
    <cfRule type="containsText" dxfId="653" priority="424" operator="containsText" text="Finalizado">
      <formula>NOT(ISERROR(SEARCH("Finalizado",AB267)))</formula>
    </cfRule>
    <cfRule type="containsText" dxfId="652" priority="425" operator="containsText" text="Suscripción">
      <formula>NOT(ISERROR(SEARCH("Suscripción",AB267)))</formula>
    </cfRule>
    <cfRule type="cellIs" dxfId="651" priority="426" operator="equal">
      <formula>"Vigente"</formula>
    </cfRule>
  </conditionalFormatting>
  <conditionalFormatting sqref="AA267">
    <cfRule type="containsText" dxfId="650" priority="416" operator="containsText" text="En Proceso">
      <formula>NOT(ISERROR(SEARCH("En Proceso",AA267)))</formula>
    </cfRule>
    <cfRule type="containsText" dxfId="649" priority="417" operator="containsText" text="Reprogramado">
      <formula>NOT(ISERROR(SEARCH("Reprogramado",AA267)))</formula>
    </cfRule>
    <cfRule type="containsText" dxfId="648" priority="418" operator="containsText" text="Cumplida Parcial">
      <formula>NOT(ISERROR(SEARCH("Cumplida Parcial",AA267)))</formula>
    </cfRule>
    <cfRule type="containsText" dxfId="647" priority="419" operator="containsText" text="No Cumplida">
      <formula>NOT(ISERROR(SEARCH("No Cumplida",AA267)))</formula>
    </cfRule>
    <cfRule type="containsText" dxfId="646" priority="420" operator="containsText" text="Cumplida">
      <formula>NOT(ISERROR(SEARCH("Cumplida",AA267)))</formula>
    </cfRule>
    <cfRule type="containsText" dxfId="645" priority="421" operator="containsText" text="En Proceso">
      <formula>NOT(ISERROR(SEARCH("En Proceso",AA267)))</formula>
    </cfRule>
  </conditionalFormatting>
  <conditionalFormatting sqref="AA288">
    <cfRule type="containsText" dxfId="644" priority="410" operator="containsText" text="En Proceso">
      <formula>NOT(ISERROR(SEARCH("En Proceso",AA288)))</formula>
    </cfRule>
    <cfRule type="containsText" dxfId="643" priority="411" operator="containsText" text="Reprogramado">
      <formula>NOT(ISERROR(SEARCH("Reprogramado",AA288)))</formula>
    </cfRule>
    <cfRule type="containsText" dxfId="642" priority="412" operator="containsText" text="Cumplida Parcial">
      <formula>NOT(ISERROR(SEARCH("Cumplida Parcial",AA288)))</formula>
    </cfRule>
    <cfRule type="containsText" dxfId="641" priority="413" operator="containsText" text="No Cumplida">
      <formula>NOT(ISERROR(SEARCH("No Cumplida",AA288)))</formula>
    </cfRule>
    <cfRule type="containsText" dxfId="640" priority="414" operator="containsText" text="Cumplida">
      <formula>NOT(ISERROR(SEARCH("Cumplida",AA288)))</formula>
    </cfRule>
    <cfRule type="containsText" dxfId="639" priority="415" operator="containsText" text="En Proceso">
      <formula>NOT(ISERROR(SEARCH("En Proceso",AA288)))</formula>
    </cfRule>
  </conditionalFormatting>
  <conditionalFormatting sqref="AB288">
    <cfRule type="containsText" dxfId="638" priority="397" operator="containsText" text="Asume el Riesgo">
      <formula>NOT(ISERROR(SEARCH("Asume el Riesgo",AB288)))</formula>
    </cfRule>
    <cfRule type="containsText" dxfId="637" priority="398" operator="containsText" text="Reprogramado">
      <formula>NOT(ISERROR(SEARCH("Reprogramado",AB288)))</formula>
    </cfRule>
    <cfRule type="containsText" dxfId="636" priority="399" operator="containsText" text="Finalizado">
      <formula>NOT(ISERROR(SEARCH("Finalizado",AB288)))</formula>
    </cfRule>
    <cfRule type="containsText" dxfId="635" priority="400" operator="containsText" text="Suscripción">
      <formula>NOT(ISERROR(SEARCH("Suscripción",AB288)))</formula>
    </cfRule>
    <cfRule type="cellIs" dxfId="634" priority="401" operator="equal">
      <formula>"Vigente"</formula>
    </cfRule>
  </conditionalFormatting>
  <conditionalFormatting sqref="AA251">
    <cfRule type="containsText" dxfId="633" priority="389" operator="containsText" text="En Proceso">
      <formula>NOT(ISERROR(SEARCH("En Proceso",AA251)))</formula>
    </cfRule>
    <cfRule type="containsText" dxfId="632" priority="390" operator="containsText" text="Reprogramado">
      <formula>NOT(ISERROR(SEARCH("Reprogramado",AA251)))</formula>
    </cfRule>
    <cfRule type="containsText" dxfId="631" priority="391" operator="containsText" text="Cumplida Parcial">
      <formula>NOT(ISERROR(SEARCH("Cumplida Parcial",AA251)))</formula>
    </cfRule>
    <cfRule type="containsText" dxfId="630" priority="392" operator="containsText" text="No Cumplida">
      <formula>NOT(ISERROR(SEARCH("No Cumplida",AA251)))</formula>
    </cfRule>
    <cfRule type="containsText" dxfId="629" priority="393" operator="containsText" text="Cumplida">
      <formula>NOT(ISERROR(SEARCH("Cumplida",AA251)))</formula>
    </cfRule>
    <cfRule type="containsText" dxfId="628" priority="394" operator="containsText" text="En Proceso">
      <formula>NOT(ISERROR(SEARCH("En Proceso",AA251)))</formula>
    </cfRule>
  </conditionalFormatting>
  <conditionalFormatting sqref="AB251">
    <cfRule type="containsText" dxfId="627" priority="382" operator="containsText" text="Asume el Riesgo">
      <formula>NOT(ISERROR(SEARCH("Asume el Riesgo",AB251)))</formula>
    </cfRule>
    <cfRule type="containsText" dxfId="626" priority="383" operator="containsText" text="Reprogramado">
      <formula>NOT(ISERROR(SEARCH("Reprogramado",AB251)))</formula>
    </cfRule>
    <cfRule type="containsText" dxfId="625" priority="384" operator="containsText" text="Finalizado">
      <formula>NOT(ISERROR(SEARCH("Finalizado",AB251)))</formula>
    </cfRule>
    <cfRule type="containsText" dxfId="624" priority="385" operator="containsText" text="Suscripción">
      <formula>NOT(ISERROR(SEARCH("Suscripción",AB251)))</formula>
    </cfRule>
    <cfRule type="cellIs" dxfId="623" priority="386" operator="equal">
      <formula>"Vigente"</formula>
    </cfRule>
  </conditionalFormatting>
  <conditionalFormatting sqref="AB290:AB291">
    <cfRule type="containsText" dxfId="622" priority="375" operator="containsText" text="Asume el Riesgo">
      <formula>NOT(ISERROR(SEARCH("Asume el Riesgo",AB290)))</formula>
    </cfRule>
    <cfRule type="containsText" dxfId="621" priority="376" operator="containsText" text="Reprogramado">
      <formula>NOT(ISERROR(SEARCH("Reprogramado",AB290)))</formula>
    </cfRule>
    <cfRule type="containsText" dxfId="620" priority="377" operator="containsText" text="Finalizado">
      <formula>NOT(ISERROR(SEARCH("Finalizado",AB290)))</formula>
    </cfRule>
    <cfRule type="containsText" dxfId="619" priority="378" operator="containsText" text="Suscripción">
      <formula>NOT(ISERROR(SEARCH("Suscripción",AB290)))</formula>
    </cfRule>
    <cfRule type="cellIs" dxfId="618" priority="379" operator="equal">
      <formula>"Vigente"</formula>
    </cfRule>
  </conditionalFormatting>
  <conditionalFormatting sqref="AF290:AF291">
    <cfRule type="containsText" dxfId="617" priority="372" operator="containsText" text="No se ha recibido información de la Unidad auditada">
      <formula>NOT(ISERROR(SEARCH("No se ha recibido información de la Unidad auditada",AF290)))</formula>
    </cfRule>
    <cfRule type="containsText" dxfId="616" priority="373" operator="containsText" text="No se ha recibido información de la Unidad auditada">
      <formula>NOT(ISERROR(SEARCH("No se ha recibido información de la Unidad auditada",AF290)))</formula>
    </cfRule>
    <cfRule type="containsText" dxfId="615" priority="374" operator="containsText" text="Documento recibido y en proceso de revisión ">
      <formula>NOT(ISERROR(SEARCH("Documento recibido y en proceso de revisión ",AF290)))</formula>
    </cfRule>
  </conditionalFormatting>
  <conditionalFormatting sqref="AA290:AA291">
    <cfRule type="containsText" dxfId="614" priority="366" operator="containsText" text="En Proceso">
      <formula>NOT(ISERROR(SEARCH("En Proceso",AA290)))</formula>
    </cfRule>
    <cfRule type="containsText" dxfId="613" priority="367" operator="containsText" text="Reprogramado">
      <formula>NOT(ISERROR(SEARCH("Reprogramado",AA290)))</formula>
    </cfRule>
    <cfRule type="containsText" dxfId="612" priority="368" operator="containsText" text="Cumplida Parcial">
      <formula>NOT(ISERROR(SEARCH("Cumplida Parcial",AA290)))</formula>
    </cfRule>
    <cfRule type="containsText" dxfId="611" priority="369" operator="containsText" text="No Cumplida">
      <formula>NOT(ISERROR(SEARCH("No Cumplida",AA290)))</formula>
    </cfRule>
    <cfRule type="containsText" dxfId="610" priority="370" operator="containsText" text="Cumplida">
      <formula>NOT(ISERROR(SEARCH("Cumplida",AA290)))</formula>
    </cfRule>
    <cfRule type="containsText" dxfId="609" priority="371" operator="containsText" text="En Proceso">
      <formula>NOT(ISERROR(SEARCH("En Proceso",AA290)))</formula>
    </cfRule>
  </conditionalFormatting>
  <conditionalFormatting sqref="AB192">
    <cfRule type="containsText" dxfId="608" priority="357" operator="containsText" text="Asume el Riesgo">
      <formula>NOT(ISERROR(SEARCH("Asume el Riesgo",AB192)))</formula>
    </cfRule>
    <cfRule type="containsText" dxfId="607" priority="358" operator="containsText" text="Reprogramado">
      <formula>NOT(ISERROR(SEARCH("Reprogramado",AB192)))</formula>
    </cfRule>
    <cfRule type="containsText" dxfId="606" priority="359" operator="containsText" text="Finalizado">
      <formula>NOT(ISERROR(SEARCH("Finalizado",AB192)))</formula>
    </cfRule>
    <cfRule type="containsText" dxfId="605" priority="360" operator="containsText" text="Suscripción">
      <formula>NOT(ISERROR(SEARCH("Suscripción",AB192)))</formula>
    </cfRule>
    <cfRule type="cellIs" dxfId="604" priority="361" operator="equal">
      <formula>"Vigente"</formula>
    </cfRule>
  </conditionalFormatting>
  <conditionalFormatting sqref="AA192">
    <cfRule type="containsText" dxfId="603" priority="351" operator="containsText" text="En Proceso">
      <formula>NOT(ISERROR(SEARCH("En Proceso",AA192)))</formula>
    </cfRule>
    <cfRule type="containsText" dxfId="602" priority="352" operator="containsText" text="Reprogramado">
      <formula>NOT(ISERROR(SEARCH("Reprogramado",AA192)))</formula>
    </cfRule>
    <cfRule type="containsText" dxfId="601" priority="353" operator="containsText" text="Cumplida Parcial">
      <formula>NOT(ISERROR(SEARCH("Cumplida Parcial",AA192)))</formula>
    </cfRule>
    <cfRule type="containsText" dxfId="600" priority="354" operator="containsText" text="No Cumplida">
      <formula>NOT(ISERROR(SEARCH("No Cumplida",AA192)))</formula>
    </cfRule>
    <cfRule type="containsText" dxfId="599" priority="355" operator="containsText" text="Cumplida">
      <formula>NOT(ISERROR(SEARCH("Cumplida",AA192)))</formula>
    </cfRule>
    <cfRule type="containsText" dxfId="598" priority="356" operator="containsText" text="En Proceso">
      <formula>NOT(ISERROR(SEARCH("En Proceso",AA192)))</formula>
    </cfRule>
  </conditionalFormatting>
  <conditionalFormatting sqref="AA292">
    <cfRule type="containsText" dxfId="597" priority="339" operator="containsText" text="En Proceso">
      <formula>NOT(ISERROR(SEARCH("En Proceso",AA292)))</formula>
    </cfRule>
    <cfRule type="containsText" dxfId="596" priority="340" operator="containsText" text="Reprogramado">
      <formula>NOT(ISERROR(SEARCH("Reprogramado",AA292)))</formula>
    </cfRule>
    <cfRule type="containsText" dxfId="595" priority="341" operator="containsText" text="Cumplida Parcial">
      <formula>NOT(ISERROR(SEARCH("Cumplida Parcial",AA292)))</formula>
    </cfRule>
    <cfRule type="containsText" dxfId="594" priority="342" operator="containsText" text="No Cumplida">
      <formula>NOT(ISERROR(SEARCH("No Cumplida",AA292)))</formula>
    </cfRule>
    <cfRule type="containsText" dxfId="593" priority="343" operator="containsText" text="Cumplida">
      <formula>NOT(ISERROR(SEARCH("Cumplida",AA292)))</formula>
    </cfRule>
    <cfRule type="containsText" dxfId="592" priority="344" operator="containsText" text="En Proceso">
      <formula>NOT(ISERROR(SEARCH("En Proceso",AA292)))</formula>
    </cfRule>
  </conditionalFormatting>
  <conditionalFormatting sqref="AB292:AB294">
    <cfRule type="containsText" dxfId="591" priority="332" operator="containsText" text="Asume el Riesgo">
      <formula>NOT(ISERROR(SEARCH("Asume el Riesgo",AB292)))</formula>
    </cfRule>
    <cfRule type="containsText" dxfId="590" priority="333" operator="containsText" text="Reprogramado">
      <formula>NOT(ISERROR(SEARCH("Reprogramado",AB292)))</formula>
    </cfRule>
    <cfRule type="containsText" dxfId="589" priority="334" operator="containsText" text="Finalizado">
      <formula>NOT(ISERROR(SEARCH("Finalizado",AB292)))</formula>
    </cfRule>
    <cfRule type="containsText" dxfId="588" priority="335" operator="containsText" text="Suscripción">
      <formula>NOT(ISERROR(SEARCH("Suscripción",AB292)))</formula>
    </cfRule>
    <cfRule type="cellIs" dxfId="587" priority="336" operator="equal">
      <formula>"Vigente"</formula>
    </cfRule>
  </conditionalFormatting>
  <conditionalFormatting sqref="AA262:AA263">
    <cfRule type="containsText" dxfId="586" priority="324" operator="containsText" text="En Proceso">
      <formula>NOT(ISERROR(SEARCH("En Proceso",AA262)))</formula>
    </cfRule>
    <cfRule type="containsText" dxfId="585" priority="325" operator="containsText" text="Reprogramado">
      <formula>NOT(ISERROR(SEARCH("Reprogramado",AA262)))</formula>
    </cfRule>
    <cfRule type="containsText" dxfId="584" priority="326" operator="containsText" text="Cumplida Parcial">
      <formula>NOT(ISERROR(SEARCH("Cumplida Parcial",AA262)))</formula>
    </cfRule>
    <cfRule type="containsText" dxfId="583" priority="327" operator="containsText" text="No Cumplida">
      <formula>NOT(ISERROR(SEARCH("No Cumplida",AA262)))</formula>
    </cfRule>
    <cfRule type="containsText" dxfId="582" priority="328" operator="containsText" text="Cumplida">
      <formula>NOT(ISERROR(SEARCH("Cumplida",AA262)))</formula>
    </cfRule>
    <cfRule type="containsText" dxfId="581" priority="329" operator="containsText" text="En Proceso">
      <formula>NOT(ISERROR(SEARCH("En Proceso",AA262)))</formula>
    </cfRule>
  </conditionalFormatting>
  <conditionalFormatting sqref="AB262:AB263">
    <cfRule type="containsText" dxfId="580" priority="317" operator="containsText" text="Asume el Riesgo">
      <formula>NOT(ISERROR(SEARCH("Asume el Riesgo",AB262)))</formula>
    </cfRule>
    <cfRule type="containsText" dxfId="579" priority="318" operator="containsText" text="Reprogramado">
      <formula>NOT(ISERROR(SEARCH("Reprogramado",AB262)))</formula>
    </cfRule>
    <cfRule type="containsText" dxfId="578" priority="319" operator="containsText" text="Finalizado">
      <formula>NOT(ISERROR(SEARCH("Finalizado",AB262)))</formula>
    </cfRule>
    <cfRule type="containsText" dxfId="577" priority="320" operator="containsText" text="Suscripción">
      <formula>NOT(ISERROR(SEARCH("Suscripción",AB262)))</formula>
    </cfRule>
    <cfRule type="cellIs" dxfId="576" priority="321" operator="equal">
      <formula>"Vigente"</formula>
    </cfRule>
  </conditionalFormatting>
  <conditionalFormatting sqref="AA289">
    <cfRule type="containsText" dxfId="575" priority="311" operator="containsText" text="En Proceso">
      <formula>NOT(ISERROR(SEARCH("En Proceso",AA289)))</formula>
    </cfRule>
    <cfRule type="containsText" dxfId="574" priority="312" operator="containsText" text="Reprogramado">
      <formula>NOT(ISERROR(SEARCH("Reprogramado",AA289)))</formula>
    </cfRule>
    <cfRule type="containsText" dxfId="573" priority="313" operator="containsText" text="Cumplida Parcial">
      <formula>NOT(ISERROR(SEARCH("Cumplida Parcial",AA289)))</formula>
    </cfRule>
    <cfRule type="containsText" dxfId="572" priority="314" operator="containsText" text="No Cumplida">
      <formula>NOT(ISERROR(SEARCH("No Cumplida",AA289)))</formula>
    </cfRule>
    <cfRule type="containsText" dxfId="571" priority="315" operator="containsText" text="Cumplida">
      <formula>NOT(ISERROR(SEARCH("Cumplida",AA289)))</formula>
    </cfRule>
    <cfRule type="containsText" dxfId="570" priority="316" operator="containsText" text="En Proceso">
      <formula>NOT(ISERROR(SEARCH("En Proceso",AA289)))</formula>
    </cfRule>
  </conditionalFormatting>
  <conditionalFormatting sqref="AB289">
    <cfRule type="containsText" dxfId="569" priority="304" operator="containsText" text="Asume el Riesgo">
      <formula>NOT(ISERROR(SEARCH("Asume el Riesgo",AB289)))</formula>
    </cfRule>
    <cfRule type="containsText" dxfId="568" priority="305" operator="containsText" text="Reprogramado">
      <formula>NOT(ISERROR(SEARCH("Reprogramado",AB289)))</formula>
    </cfRule>
    <cfRule type="containsText" dxfId="567" priority="306" operator="containsText" text="Finalizado">
      <formula>NOT(ISERROR(SEARCH("Finalizado",AB289)))</formula>
    </cfRule>
    <cfRule type="containsText" dxfId="566" priority="307" operator="containsText" text="Suscripción">
      <formula>NOT(ISERROR(SEARCH("Suscripción",AB289)))</formula>
    </cfRule>
    <cfRule type="cellIs" dxfId="565" priority="308" operator="equal">
      <formula>"Vigente"</formula>
    </cfRule>
  </conditionalFormatting>
  <conditionalFormatting sqref="AA295:AA297">
    <cfRule type="containsText" dxfId="564" priority="298" operator="containsText" text="En Proceso">
      <formula>NOT(ISERROR(SEARCH("En Proceso",AA295)))</formula>
    </cfRule>
    <cfRule type="containsText" dxfId="563" priority="299" operator="containsText" text="Reprogramado">
      <formula>NOT(ISERROR(SEARCH("Reprogramado",AA295)))</formula>
    </cfRule>
    <cfRule type="containsText" dxfId="562" priority="300" operator="containsText" text="Cumplida Parcial">
      <formula>NOT(ISERROR(SEARCH("Cumplida Parcial",AA295)))</formula>
    </cfRule>
    <cfRule type="containsText" dxfId="561" priority="301" operator="containsText" text="No Cumplida">
      <formula>NOT(ISERROR(SEARCH("No Cumplida",AA295)))</formula>
    </cfRule>
    <cfRule type="containsText" dxfId="560" priority="302" operator="containsText" text="Cumplida">
      <formula>NOT(ISERROR(SEARCH("Cumplida",AA295)))</formula>
    </cfRule>
    <cfRule type="containsText" dxfId="559" priority="303" operator="containsText" text="En Proceso">
      <formula>NOT(ISERROR(SEARCH("En Proceso",AA295)))</formula>
    </cfRule>
  </conditionalFormatting>
  <conditionalFormatting sqref="AB295:AB297">
    <cfRule type="containsText" dxfId="558" priority="291" operator="containsText" text="Asume el Riesgo">
      <formula>NOT(ISERROR(SEARCH("Asume el Riesgo",AB295)))</formula>
    </cfRule>
    <cfRule type="containsText" dxfId="557" priority="292" operator="containsText" text="Reprogramado">
      <formula>NOT(ISERROR(SEARCH("Reprogramado",AB295)))</formula>
    </cfRule>
    <cfRule type="containsText" dxfId="556" priority="293" operator="containsText" text="Finalizado">
      <formula>NOT(ISERROR(SEARCH("Finalizado",AB295)))</formula>
    </cfRule>
    <cfRule type="containsText" dxfId="555" priority="294" operator="containsText" text="Suscripción">
      <formula>NOT(ISERROR(SEARCH("Suscripción",AB295)))</formula>
    </cfRule>
    <cfRule type="cellIs" dxfId="554" priority="295" operator="equal">
      <formula>"Vigente"</formula>
    </cfRule>
  </conditionalFormatting>
  <conditionalFormatting sqref="AA265:AA266">
    <cfRule type="containsText" dxfId="553" priority="283" operator="containsText" text="En Proceso">
      <formula>NOT(ISERROR(SEARCH("En Proceso",AA265)))</formula>
    </cfRule>
    <cfRule type="containsText" dxfId="552" priority="284" operator="containsText" text="Reprogramado">
      <formula>NOT(ISERROR(SEARCH("Reprogramado",AA265)))</formula>
    </cfRule>
    <cfRule type="containsText" dxfId="551" priority="285" operator="containsText" text="Cumplida Parcial">
      <formula>NOT(ISERROR(SEARCH("Cumplida Parcial",AA265)))</formula>
    </cfRule>
    <cfRule type="containsText" dxfId="550" priority="286" operator="containsText" text="No Cumplida">
      <formula>NOT(ISERROR(SEARCH("No Cumplida",AA265)))</formula>
    </cfRule>
    <cfRule type="containsText" dxfId="549" priority="287" operator="containsText" text="Cumplida">
      <formula>NOT(ISERROR(SEARCH("Cumplida",AA265)))</formula>
    </cfRule>
    <cfRule type="containsText" dxfId="548" priority="288" operator="containsText" text="En Proceso">
      <formula>NOT(ISERROR(SEARCH("En Proceso",AA265)))</formula>
    </cfRule>
  </conditionalFormatting>
  <conditionalFormatting sqref="AB265:AB266">
    <cfRule type="containsText" dxfId="547" priority="276" operator="containsText" text="Asume el Riesgo">
      <formula>NOT(ISERROR(SEARCH("Asume el Riesgo",AB265)))</formula>
    </cfRule>
    <cfRule type="containsText" dxfId="546" priority="277" operator="containsText" text="Reprogramado">
      <formula>NOT(ISERROR(SEARCH("Reprogramado",AB265)))</formula>
    </cfRule>
    <cfRule type="containsText" dxfId="545" priority="278" operator="containsText" text="Finalizado">
      <formula>NOT(ISERROR(SEARCH("Finalizado",AB265)))</formula>
    </cfRule>
    <cfRule type="containsText" dxfId="544" priority="279" operator="containsText" text="Suscripción">
      <formula>NOT(ISERROR(SEARCH("Suscripción",AB265)))</formula>
    </cfRule>
    <cfRule type="cellIs" dxfId="543" priority="280" operator="equal">
      <formula>"Vigente"</formula>
    </cfRule>
  </conditionalFormatting>
  <conditionalFormatting sqref="AA298:AA311">
    <cfRule type="containsText" dxfId="542" priority="265" operator="containsText" text="En Proceso">
      <formula>NOT(ISERROR(SEARCH("En Proceso",AA298)))</formula>
    </cfRule>
    <cfRule type="containsText" dxfId="541" priority="266" operator="containsText" text="Reprogramado">
      <formula>NOT(ISERROR(SEARCH("Reprogramado",AA298)))</formula>
    </cfRule>
    <cfRule type="containsText" dxfId="540" priority="267" operator="containsText" text="Cumplida Parcial">
      <formula>NOT(ISERROR(SEARCH("Cumplida Parcial",AA298)))</formula>
    </cfRule>
    <cfRule type="containsText" dxfId="539" priority="268" operator="containsText" text="No Cumplida">
      <formula>NOT(ISERROR(SEARCH("No Cumplida",AA298)))</formula>
    </cfRule>
    <cfRule type="containsText" dxfId="538" priority="269" operator="containsText" text="Cumplida">
      <formula>NOT(ISERROR(SEARCH("Cumplida",AA298)))</formula>
    </cfRule>
    <cfRule type="containsText" dxfId="537" priority="270" operator="containsText" text="En Proceso">
      <formula>NOT(ISERROR(SEARCH("En Proceso",AA298)))</formula>
    </cfRule>
  </conditionalFormatting>
  <conditionalFormatting sqref="AB298:AB311">
    <cfRule type="containsText" dxfId="536" priority="258" operator="containsText" text="Asume el Riesgo">
      <formula>NOT(ISERROR(SEARCH("Asume el Riesgo",AB298)))</formula>
    </cfRule>
    <cfRule type="containsText" dxfId="535" priority="259" operator="containsText" text="Reprogramado">
      <formula>NOT(ISERROR(SEARCH("Reprogramado",AB298)))</formula>
    </cfRule>
    <cfRule type="containsText" dxfId="534" priority="260" operator="containsText" text="Finalizado">
      <formula>NOT(ISERROR(SEARCH("Finalizado",AB298)))</formula>
    </cfRule>
    <cfRule type="containsText" dxfId="533" priority="261" operator="containsText" text="Suscripción">
      <formula>NOT(ISERROR(SEARCH("Suscripción",AB298)))</formula>
    </cfRule>
    <cfRule type="cellIs" dxfId="532" priority="262" operator="equal">
      <formula>"Vigente"</formula>
    </cfRule>
  </conditionalFormatting>
  <conditionalFormatting sqref="AA225:AA237">
    <cfRule type="containsText" dxfId="531" priority="247" operator="containsText" text="En Proceso">
      <formula>NOT(ISERROR(SEARCH("En Proceso",AA225)))</formula>
    </cfRule>
    <cfRule type="containsText" dxfId="530" priority="248" operator="containsText" text="Reprogramado">
      <formula>NOT(ISERROR(SEARCH("Reprogramado",AA225)))</formula>
    </cfRule>
    <cfRule type="containsText" dxfId="529" priority="249" operator="containsText" text="Cumplida Parcial">
      <formula>NOT(ISERROR(SEARCH("Cumplida Parcial",AA225)))</formula>
    </cfRule>
    <cfRule type="containsText" dxfId="528" priority="250" operator="containsText" text="No Cumplida">
      <formula>NOT(ISERROR(SEARCH("No Cumplida",AA225)))</formula>
    </cfRule>
    <cfRule type="containsText" dxfId="527" priority="251" operator="containsText" text="Cumplida">
      <formula>NOT(ISERROR(SEARCH("Cumplida",AA225)))</formula>
    </cfRule>
    <cfRule type="containsText" dxfId="526" priority="252" operator="containsText" text="En Proceso">
      <formula>NOT(ISERROR(SEARCH("En Proceso",AA225)))</formula>
    </cfRule>
  </conditionalFormatting>
  <conditionalFormatting sqref="AB225:AB237">
    <cfRule type="containsText" dxfId="525" priority="240" operator="containsText" text="Asume el Riesgo">
      <formula>NOT(ISERROR(SEARCH("Asume el Riesgo",AB225)))</formula>
    </cfRule>
    <cfRule type="containsText" dxfId="524" priority="241" operator="containsText" text="Reprogramado">
      <formula>NOT(ISERROR(SEARCH("Reprogramado",AB225)))</formula>
    </cfRule>
    <cfRule type="containsText" dxfId="523" priority="242" operator="containsText" text="Finalizado">
      <formula>NOT(ISERROR(SEARCH("Finalizado",AB225)))</formula>
    </cfRule>
    <cfRule type="containsText" dxfId="522" priority="243" operator="containsText" text="Suscripción">
      <formula>NOT(ISERROR(SEARCH("Suscripción",AB225)))</formula>
    </cfRule>
    <cfRule type="cellIs" dxfId="521" priority="244" operator="equal">
      <formula>"Vigente"</formula>
    </cfRule>
  </conditionalFormatting>
  <conditionalFormatting sqref="Z239:Z276">
    <cfRule type="dataBar" priority="234">
      <dataBar>
        <cfvo type="min"/>
        <cfvo type="max"/>
        <color rgb="FF638EC6"/>
      </dataBar>
      <extLst>
        <ext xmlns:x14="http://schemas.microsoft.com/office/spreadsheetml/2009/9/main" uri="{B025F937-C7B1-47D3-B67F-A62EFF666E3E}">
          <x14:id>{3FEFEF16-488D-471B-A56C-BC7F156F9928}</x14:id>
        </ext>
      </extLst>
    </cfRule>
  </conditionalFormatting>
  <conditionalFormatting sqref="Z239:Z276">
    <cfRule type="dataBar" priority="233">
      <dataBar>
        <cfvo type="min"/>
        <cfvo type="max"/>
        <color rgb="FF638EC6"/>
      </dataBar>
      <extLst>
        <ext xmlns:x14="http://schemas.microsoft.com/office/spreadsheetml/2009/9/main" uri="{B025F937-C7B1-47D3-B67F-A62EFF666E3E}">
          <x14:id>{3ED29CC2-26C9-48E8-AD9D-8867B3ED3574}</x14:id>
        </ext>
      </extLst>
    </cfRule>
  </conditionalFormatting>
  <conditionalFormatting sqref="Z7:Z10">
    <cfRule type="dataBar" priority="230">
      <dataBar>
        <cfvo type="min"/>
        <cfvo type="max"/>
        <color rgb="FF638EC6"/>
      </dataBar>
      <extLst>
        <ext xmlns:x14="http://schemas.microsoft.com/office/spreadsheetml/2009/9/main" uri="{B025F937-C7B1-47D3-B67F-A62EFF666E3E}">
          <x14:id>{8F66D1AD-9D5E-4B9E-AAD3-E212E9C970BF}</x14:id>
        </ext>
      </extLst>
    </cfRule>
  </conditionalFormatting>
  <conditionalFormatting sqref="Z7:Z10">
    <cfRule type="dataBar" priority="229">
      <dataBar>
        <cfvo type="min"/>
        <cfvo type="max"/>
        <color rgb="FF638EC6"/>
      </dataBar>
      <extLst>
        <ext xmlns:x14="http://schemas.microsoft.com/office/spreadsheetml/2009/9/main" uri="{B025F937-C7B1-47D3-B67F-A62EFF666E3E}">
          <x14:id>{0B3CBFB6-D1D6-43E9-B806-57340F75BF10}</x14:id>
        </ext>
      </extLst>
    </cfRule>
  </conditionalFormatting>
  <conditionalFormatting sqref="AB285">
    <cfRule type="containsText" dxfId="520" priority="205" operator="containsText" text="Asume el Riesgo">
      <formula>NOT(ISERROR(SEARCH("Asume el Riesgo",AB285)))</formula>
    </cfRule>
    <cfRule type="containsText" dxfId="519" priority="206" operator="containsText" text="Reprogramado">
      <formula>NOT(ISERROR(SEARCH("Reprogramado",AB285)))</formula>
    </cfRule>
    <cfRule type="containsText" dxfId="518" priority="207" operator="containsText" text="Finalizado">
      <formula>NOT(ISERROR(SEARCH("Finalizado",AB285)))</formula>
    </cfRule>
    <cfRule type="containsText" dxfId="517" priority="208" operator="containsText" text="Suscripción">
      <formula>NOT(ISERROR(SEARCH("Suscripción",AB285)))</formula>
    </cfRule>
    <cfRule type="cellIs" dxfId="516" priority="209" operator="equal">
      <formula>"Vigente"</formula>
    </cfRule>
  </conditionalFormatting>
  <conditionalFormatting sqref="AB57">
    <cfRule type="containsText" dxfId="515" priority="198" operator="containsText" text="Asume el Riesgo">
      <formula>NOT(ISERROR(SEARCH("Asume el Riesgo",AB57)))</formula>
    </cfRule>
    <cfRule type="containsText" dxfId="514" priority="199" operator="containsText" text="Reprogramado">
      <formula>NOT(ISERROR(SEARCH("Reprogramado",AB57)))</formula>
    </cfRule>
    <cfRule type="containsText" dxfId="513" priority="200" operator="containsText" text="Finalizado">
      <formula>NOT(ISERROR(SEARCH("Finalizado",AB57)))</formula>
    </cfRule>
    <cfRule type="containsText" dxfId="512" priority="201" operator="containsText" text="Suscripción">
      <formula>NOT(ISERROR(SEARCH("Suscripción",AB57)))</formula>
    </cfRule>
    <cfRule type="cellIs" dxfId="511" priority="202" operator="equal">
      <formula>"Vigente"</formula>
    </cfRule>
  </conditionalFormatting>
  <conditionalFormatting sqref="AA317">
    <cfRule type="containsText" dxfId="510" priority="184" operator="containsText" text="En Proceso">
      <formula>NOT(ISERROR(SEARCH("En Proceso",AA317)))</formula>
    </cfRule>
    <cfRule type="containsText" dxfId="509" priority="185" operator="containsText" text="Reprogramado">
      <formula>NOT(ISERROR(SEARCH("Reprogramado",AA317)))</formula>
    </cfRule>
    <cfRule type="containsText" dxfId="508" priority="186" operator="containsText" text="Cumplida Parcial">
      <formula>NOT(ISERROR(SEARCH("Cumplida Parcial",AA317)))</formula>
    </cfRule>
    <cfRule type="containsText" dxfId="507" priority="187" operator="containsText" text="No Cumplida">
      <formula>NOT(ISERROR(SEARCH("No Cumplida",AA317)))</formula>
    </cfRule>
    <cfRule type="containsText" dxfId="506" priority="188" operator="containsText" text="Cumplida">
      <formula>NOT(ISERROR(SEARCH("Cumplida",AA317)))</formula>
    </cfRule>
    <cfRule type="containsText" dxfId="505" priority="189" operator="containsText" text="En Proceso">
      <formula>NOT(ISERROR(SEARCH("En Proceso",AA317)))</formula>
    </cfRule>
  </conditionalFormatting>
  <conditionalFormatting sqref="AB316:AB317">
    <cfRule type="containsText" dxfId="504" priority="173" operator="containsText" text="Asume el Riesgo">
      <formula>NOT(ISERROR(SEARCH("Asume el Riesgo",AB316)))</formula>
    </cfRule>
    <cfRule type="containsText" dxfId="503" priority="174" operator="containsText" text="Reprogramado">
      <formula>NOT(ISERROR(SEARCH("Reprogramado",AB316)))</formula>
    </cfRule>
    <cfRule type="containsText" dxfId="502" priority="175" operator="containsText" text="Finalizado">
      <formula>NOT(ISERROR(SEARCH("Finalizado",AB316)))</formula>
    </cfRule>
    <cfRule type="containsText" dxfId="501" priority="176" operator="containsText" text="Suscripción">
      <formula>NOT(ISERROR(SEARCH("Suscripción",AB316)))</formula>
    </cfRule>
    <cfRule type="cellIs" dxfId="500" priority="177" operator="equal">
      <formula>"Vigente"</formula>
    </cfRule>
  </conditionalFormatting>
  <conditionalFormatting sqref="AA41 AA57">
    <cfRule type="containsText" dxfId="499" priority="165" operator="containsText" text="En Proceso">
      <formula>NOT(ISERROR(SEARCH("En Proceso",AA41)))</formula>
    </cfRule>
    <cfRule type="containsText" dxfId="498" priority="166" operator="containsText" text="Reprogramado">
      <formula>NOT(ISERROR(SEARCH("Reprogramado",AA41)))</formula>
    </cfRule>
    <cfRule type="containsText" dxfId="497" priority="167" operator="containsText" text="Cumplida Parcial">
      <formula>NOT(ISERROR(SEARCH("Cumplida Parcial",AA41)))</formula>
    </cfRule>
    <cfRule type="containsText" dxfId="496" priority="168" operator="containsText" text="No Cumplida">
      <formula>NOT(ISERROR(SEARCH("No Cumplida",AA41)))</formula>
    </cfRule>
    <cfRule type="containsText" dxfId="495" priority="169" operator="containsText" text="Cumplida">
      <formula>NOT(ISERROR(SEARCH("Cumplida",AA41)))</formula>
    </cfRule>
    <cfRule type="containsText" dxfId="494" priority="170" operator="containsText" text="En Proceso">
      <formula>NOT(ISERROR(SEARCH("En Proceso",AA41)))</formula>
    </cfRule>
  </conditionalFormatting>
  <conditionalFormatting sqref="AA293:AA294">
    <cfRule type="containsText" dxfId="493" priority="159" operator="containsText" text="En Proceso">
      <formula>NOT(ISERROR(SEARCH("En Proceso",AA293)))</formula>
    </cfRule>
    <cfRule type="containsText" dxfId="492" priority="160" operator="containsText" text="Reprogramado">
      <formula>NOT(ISERROR(SEARCH("Reprogramado",AA293)))</formula>
    </cfRule>
    <cfRule type="containsText" dxfId="491" priority="161" operator="containsText" text="Cumplida Parcial">
      <formula>NOT(ISERROR(SEARCH("Cumplida Parcial",AA293)))</formula>
    </cfRule>
    <cfRule type="containsText" dxfId="490" priority="162" operator="containsText" text="No Cumplida">
      <formula>NOT(ISERROR(SEARCH("No Cumplida",AA293)))</formula>
    </cfRule>
    <cfRule type="containsText" dxfId="489" priority="163" operator="containsText" text="Cumplida">
      <formula>NOT(ISERROR(SEARCH("Cumplida",AA293)))</formula>
    </cfRule>
    <cfRule type="containsText" dxfId="488" priority="164" operator="containsText" text="En Proceso">
      <formula>NOT(ISERROR(SEARCH("En Proceso",AA293)))</formula>
    </cfRule>
  </conditionalFormatting>
  <conditionalFormatting sqref="AA316">
    <cfRule type="containsText" dxfId="487" priority="152" operator="containsText" text="Asume el Riesgo">
      <formula>NOT(ISERROR(SEARCH("Asume el Riesgo",AA316)))</formula>
    </cfRule>
    <cfRule type="containsText" dxfId="486" priority="153" operator="containsText" text="Reprogramado">
      <formula>NOT(ISERROR(SEARCH("Reprogramado",AA316)))</formula>
    </cfRule>
    <cfRule type="containsText" dxfId="485" priority="154" operator="containsText" text="Finalizado">
      <formula>NOT(ISERROR(SEARCH("Finalizado",AA316)))</formula>
    </cfRule>
    <cfRule type="containsText" dxfId="484" priority="155" operator="containsText" text="Suscripción">
      <formula>NOT(ISERROR(SEARCH("Suscripción",AA316)))</formula>
    </cfRule>
    <cfRule type="cellIs" dxfId="483" priority="156" operator="equal">
      <formula>"Vigente"</formula>
    </cfRule>
  </conditionalFormatting>
  <conditionalFormatting sqref="Z277:Z297">
    <cfRule type="dataBar" priority="149">
      <dataBar>
        <cfvo type="min"/>
        <cfvo type="max"/>
        <color rgb="FF638EC6"/>
      </dataBar>
      <extLst>
        <ext xmlns:x14="http://schemas.microsoft.com/office/spreadsheetml/2009/9/main" uri="{B025F937-C7B1-47D3-B67F-A62EFF666E3E}">
          <x14:id>{9145D224-B555-4E31-90A8-66DC340855B0}</x14:id>
        </ext>
      </extLst>
    </cfRule>
  </conditionalFormatting>
  <conditionalFormatting sqref="Z277:Z297">
    <cfRule type="dataBar" priority="148">
      <dataBar>
        <cfvo type="min"/>
        <cfvo type="max"/>
        <color rgb="FF638EC6"/>
      </dataBar>
      <extLst>
        <ext xmlns:x14="http://schemas.microsoft.com/office/spreadsheetml/2009/9/main" uri="{B025F937-C7B1-47D3-B67F-A62EFF666E3E}">
          <x14:id>{DD7C3B56-C016-43B6-9D2F-BCDCCD1E84F7}</x14:id>
        </ext>
      </extLst>
    </cfRule>
  </conditionalFormatting>
  <conditionalFormatting sqref="Z298:Z310">
    <cfRule type="dataBar" priority="147">
      <dataBar>
        <cfvo type="min"/>
        <cfvo type="max"/>
        <color rgb="FF638EC6"/>
      </dataBar>
      <extLst>
        <ext xmlns:x14="http://schemas.microsoft.com/office/spreadsheetml/2009/9/main" uri="{B025F937-C7B1-47D3-B67F-A62EFF666E3E}">
          <x14:id>{37FED4A6-B88D-450E-8186-D59F882A36D7}</x14:id>
        </ext>
      </extLst>
    </cfRule>
  </conditionalFormatting>
  <conditionalFormatting sqref="Z298:Z310">
    <cfRule type="dataBar" priority="146">
      <dataBar>
        <cfvo type="min"/>
        <cfvo type="max"/>
        <color rgb="FF638EC6"/>
      </dataBar>
      <extLst>
        <ext xmlns:x14="http://schemas.microsoft.com/office/spreadsheetml/2009/9/main" uri="{B025F937-C7B1-47D3-B67F-A62EFF666E3E}">
          <x14:id>{EE782D96-99D7-4C55-9705-7916F345BA21}</x14:id>
        </ext>
      </extLst>
    </cfRule>
  </conditionalFormatting>
  <conditionalFormatting sqref="AA254">
    <cfRule type="containsText" dxfId="482" priority="133" operator="containsText" text="En Proceso">
      <formula>NOT(ISERROR(SEARCH("En Proceso",AA254)))</formula>
    </cfRule>
    <cfRule type="containsText" dxfId="481" priority="134" operator="containsText" text="Reprogramado">
      <formula>NOT(ISERROR(SEARCH("Reprogramado",AA254)))</formula>
    </cfRule>
    <cfRule type="containsText" dxfId="480" priority="135" operator="containsText" text="Cumplida Parcial">
      <formula>NOT(ISERROR(SEARCH("Cumplida Parcial",AA254)))</formula>
    </cfRule>
    <cfRule type="containsText" dxfId="479" priority="136" operator="containsText" text="No Cumplida">
      <formula>NOT(ISERROR(SEARCH("No Cumplida",AA254)))</formula>
    </cfRule>
    <cfRule type="containsText" dxfId="478" priority="137" operator="containsText" text="Cumplida">
      <formula>NOT(ISERROR(SEARCH("Cumplida",AA254)))</formula>
    </cfRule>
    <cfRule type="containsText" dxfId="477" priority="138" operator="containsText" text="En Proceso">
      <formula>NOT(ISERROR(SEARCH("En Proceso",AA254)))</formula>
    </cfRule>
  </conditionalFormatting>
  <conditionalFormatting sqref="AA312:AA315">
    <cfRule type="containsText" dxfId="476" priority="126" operator="containsText" text="Asume el Riesgo">
      <formula>NOT(ISERROR(SEARCH("Asume el Riesgo",AA312)))</formula>
    </cfRule>
    <cfRule type="containsText" dxfId="475" priority="127" operator="containsText" text="Reprogramado">
      <formula>NOT(ISERROR(SEARCH("Reprogramado",AA312)))</formula>
    </cfRule>
    <cfRule type="containsText" dxfId="474" priority="128" operator="containsText" text="Finalizado">
      <formula>NOT(ISERROR(SEARCH("Finalizado",AA312)))</formula>
    </cfRule>
    <cfRule type="containsText" dxfId="473" priority="129" operator="containsText" text="Suscripción">
      <formula>NOT(ISERROR(SEARCH("Suscripción",AA312)))</formula>
    </cfRule>
    <cfRule type="cellIs" dxfId="472" priority="130" operator="equal">
      <formula>"Vigente"</formula>
    </cfRule>
  </conditionalFormatting>
  <conditionalFormatting sqref="AA212">
    <cfRule type="containsText" dxfId="471" priority="118" operator="containsText" text="En Proceso">
      <formula>NOT(ISERROR(SEARCH("En Proceso",AA212)))</formula>
    </cfRule>
    <cfRule type="containsText" dxfId="470" priority="119" operator="containsText" text="Reprogramado">
      <formula>NOT(ISERROR(SEARCH("Reprogramado",AA212)))</formula>
    </cfRule>
    <cfRule type="containsText" dxfId="469" priority="120" operator="containsText" text="Cumplida Parcial">
      <formula>NOT(ISERROR(SEARCH("Cumplida Parcial",AA212)))</formula>
    </cfRule>
    <cfRule type="containsText" dxfId="468" priority="121" operator="containsText" text="No Cumplida">
      <formula>NOT(ISERROR(SEARCH("No Cumplida",AA212)))</formula>
    </cfRule>
    <cfRule type="containsText" dxfId="467" priority="122" operator="containsText" text="Cumplida">
      <formula>NOT(ISERROR(SEARCH("Cumplida",AA212)))</formula>
    </cfRule>
    <cfRule type="containsText" dxfId="466" priority="123" operator="containsText" text="En Proceso">
      <formula>NOT(ISERROR(SEARCH("En Proceso",AA212)))</formula>
    </cfRule>
  </conditionalFormatting>
  <conditionalFormatting sqref="AA317">
    <cfRule type="containsText" dxfId="465" priority="101" operator="containsText" text="Asume el Riesgo">
      <formula>NOT(ISERROR(SEARCH("Asume el Riesgo",AA317)))</formula>
    </cfRule>
    <cfRule type="containsText" dxfId="464" priority="102" operator="containsText" text="Reprogramado">
      <formula>NOT(ISERROR(SEARCH("Reprogramado",AA317)))</formula>
    </cfRule>
    <cfRule type="containsText" dxfId="463" priority="103" operator="containsText" text="Finalizado">
      <formula>NOT(ISERROR(SEARCH("Finalizado",AA317)))</formula>
    </cfRule>
    <cfRule type="containsText" dxfId="462" priority="104" operator="containsText" text="Suscripción">
      <formula>NOT(ISERROR(SEARCH("Suscripción",AA317)))</formula>
    </cfRule>
    <cfRule type="cellIs" dxfId="461" priority="105" operator="equal">
      <formula>"Vigente"</formula>
    </cfRule>
  </conditionalFormatting>
  <conditionalFormatting sqref="AI318">
    <cfRule type="containsText" dxfId="460" priority="93" operator="containsText" text="En Proceso">
      <formula>NOT(ISERROR(SEARCH("En Proceso",AI318)))</formula>
    </cfRule>
    <cfRule type="containsText" dxfId="459" priority="94" operator="containsText" text="Reprogramado">
      <formula>NOT(ISERROR(SEARCH("Reprogramado",AI318)))</formula>
    </cfRule>
    <cfRule type="containsText" dxfId="458" priority="95" operator="containsText" text="Cumplida Parcial">
      <formula>NOT(ISERROR(SEARCH("Cumplida Parcial",AI318)))</formula>
    </cfRule>
    <cfRule type="containsText" dxfId="457" priority="96" operator="containsText" text="No Cumplida">
      <formula>NOT(ISERROR(SEARCH("No Cumplida",AI318)))</formula>
    </cfRule>
    <cfRule type="containsText" dxfId="456" priority="97" operator="containsText" text="Cumplida">
      <formula>NOT(ISERROR(SEARCH("Cumplida",AI318)))</formula>
    </cfRule>
    <cfRule type="containsText" dxfId="455" priority="98" operator="containsText" text="En Proceso">
      <formula>NOT(ISERROR(SEARCH("En Proceso",AI318)))</formula>
    </cfRule>
  </conditionalFormatting>
  <conditionalFormatting sqref="AH318">
    <cfRule type="dataBar" priority="92">
      <dataBar>
        <cfvo type="min"/>
        <cfvo type="max"/>
        <color rgb="FF638EC6"/>
      </dataBar>
      <extLst>
        <ext xmlns:x14="http://schemas.microsoft.com/office/spreadsheetml/2009/9/main" uri="{B025F937-C7B1-47D3-B67F-A62EFF666E3E}">
          <x14:id>{C1929171-4BF1-4545-AB94-1FE84DF975E7}</x14:id>
        </ext>
      </extLst>
    </cfRule>
  </conditionalFormatting>
  <conditionalFormatting sqref="AH318">
    <cfRule type="dataBar" priority="91">
      <dataBar>
        <cfvo type="min"/>
        <cfvo type="max"/>
        <color rgb="FF638EC6"/>
      </dataBar>
      <extLst>
        <ext xmlns:x14="http://schemas.microsoft.com/office/spreadsheetml/2009/9/main" uri="{B025F937-C7B1-47D3-B67F-A62EFF666E3E}">
          <x14:id>{16C32C33-08AE-4333-9196-8BF97FE364CB}</x14:id>
        </ext>
      </extLst>
    </cfRule>
  </conditionalFormatting>
  <conditionalFormatting sqref="AA318">
    <cfRule type="containsText" dxfId="454" priority="64" operator="containsText" text="En Proceso">
      <formula>NOT(ISERROR(SEARCH("En Proceso",AA318)))</formula>
    </cfRule>
    <cfRule type="containsText" dxfId="453" priority="65" operator="containsText" text="Reprogramado">
      <formula>NOT(ISERROR(SEARCH("Reprogramado",AA318)))</formula>
    </cfRule>
    <cfRule type="containsText" dxfId="452" priority="66" operator="containsText" text="Cumplida Parcial">
      <formula>NOT(ISERROR(SEARCH("Cumplida Parcial",AA318)))</formula>
    </cfRule>
    <cfRule type="containsText" dxfId="451" priority="67" operator="containsText" text="No Cumplida">
      <formula>NOT(ISERROR(SEARCH("No Cumplida",AA318)))</formula>
    </cfRule>
    <cfRule type="containsText" dxfId="450" priority="68" operator="containsText" text="Cumplida">
      <formula>NOT(ISERROR(SEARCH("Cumplida",AA318)))</formula>
    </cfRule>
    <cfRule type="containsText" dxfId="449" priority="69" operator="containsText" text="En Proceso">
      <formula>NOT(ISERROR(SEARCH("En Proceso",AA318)))</formula>
    </cfRule>
  </conditionalFormatting>
  <conditionalFormatting sqref="AB318">
    <cfRule type="containsText" dxfId="448" priority="56" operator="containsText" text="Asume el Riesgo">
      <formula>NOT(ISERROR(SEARCH("Asume el Riesgo",AB318)))</formula>
    </cfRule>
    <cfRule type="containsText" dxfId="447" priority="57" operator="containsText" text="Reprogramado">
      <formula>NOT(ISERROR(SEARCH("Reprogramado",AB318)))</formula>
    </cfRule>
    <cfRule type="containsText" dxfId="446" priority="58" operator="containsText" text="Finalizado">
      <formula>NOT(ISERROR(SEARCH("Finalizado",AB318)))</formula>
    </cfRule>
    <cfRule type="containsText" dxfId="445" priority="59" operator="containsText" text="Suscripción">
      <formula>NOT(ISERROR(SEARCH("Suscripción",AB318)))</formula>
    </cfRule>
    <cfRule type="cellIs" dxfId="444" priority="60" operator="equal">
      <formula>"Vigente"</formula>
    </cfRule>
  </conditionalFormatting>
  <conditionalFormatting sqref="AA318">
    <cfRule type="containsText" dxfId="443" priority="40" operator="containsText" text="Asume el Riesgo">
      <formula>NOT(ISERROR(SEARCH("Asume el Riesgo",AA318)))</formula>
    </cfRule>
    <cfRule type="containsText" dxfId="442" priority="41" operator="containsText" text="Reprogramado">
      <formula>NOT(ISERROR(SEARCH("Reprogramado",AA318)))</formula>
    </cfRule>
    <cfRule type="containsText" dxfId="441" priority="42" operator="containsText" text="Finalizado">
      <formula>NOT(ISERROR(SEARCH("Finalizado",AA318)))</formula>
    </cfRule>
    <cfRule type="containsText" dxfId="440" priority="43" operator="containsText" text="Suscripción">
      <formula>NOT(ISERROR(SEARCH("Suscripción",AA318)))</formula>
    </cfRule>
    <cfRule type="cellIs" dxfId="439" priority="44" operator="equal">
      <formula>"Vigente"</formula>
    </cfRule>
  </conditionalFormatting>
  <conditionalFormatting sqref="Z311:Z318">
    <cfRule type="dataBar" priority="37">
      <dataBar>
        <cfvo type="min"/>
        <cfvo type="max"/>
        <color rgb="FF638EC6"/>
      </dataBar>
      <extLst>
        <ext xmlns:x14="http://schemas.microsoft.com/office/spreadsheetml/2009/9/main" uri="{B025F937-C7B1-47D3-B67F-A62EFF666E3E}">
          <x14:id>{A9A2081D-0688-45C1-A85A-B60963F1AF84}</x14:id>
        </ext>
      </extLst>
    </cfRule>
  </conditionalFormatting>
  <conditionalFormatting sqref="Z311:Z318">
    <cfRule type="dataBar" priority="36">
      <dataBar>
        <cfvo type="min"/>
        <cfvo type="max"/>
        <color rgb="FF638EC6"/>
      </dataBar>
      <extLst>
        <ext xmlns:x14="http://schemas.microsoft.com/office/spreadsheetml/2009/9/main" uri="{B025F937-C7B1-47D3-B67F-A62EFF666E3E}">
          <x14:id>{9F035B3A-9031-4A0E-958C-88DDF5AEF418}</x14:id>
        </ext>
      </extLst>
    </cfRule>
  </conditionalFormatting>
  <conditionalFormatting sqref="AB312:AB315">
    <cfRule type="containsText" dxfId="438" priority="28" operator="containsText" text="Asume el Riesgo">
      <formula>NOT(ISERROR(SEARCH("Asume el Riesgo",AB312)))</formula>
    </cfRule>
    <cfRule type="containsText" dxfId="437" priority="29" operator="containsText" text="Reprogramado">
      <formula>NOT(ISERROR(SEARCH("Reprogramado",AB312)))</formula>
    </cfRule>
    <cfRule type="containsText" dxfId="436" priority="30" operator="containsText" text="Finalizado">
      <formula>NOT(ISERROR(SEARCH("Finalizado",AB312)))</formula>
    </cfRule>
    <cfRule type="containsText" dxfId="435" priority="31" operator="containsText" text="Suscripción">
      <formula>NOT(ISERROR(SEARCH("Suscripción",AB312)))</formula>
    </cfRule>
    <cfRule type="cellIs" dxfId="434" priority="32" operator="equal">
      <formula>"Vigente"</formula>
    </cfRule>
  </conditionalFormatting>
  <conditionalFormatting sqref="AA319:AA329">
    <cfRule type="containsText" dxfId="292" priority="19" operator="containsText" text="En Proceso">
      <formula>NOT(ISERROR(SEARCH("En Proceso",AA319)))</formula>
    </cfRule>
    <cfRule type="containsText" dxfId="291" priority="20" operator="containsText" text="Reprogramado">
      <formula>NOT(ISERROR(SEARCH("Reprogramado",AA319)))</formula>
    </cfRule>
    <cfRule type="containsText" dxfId="290" priority="21" operator="containsText" text="Cumplida Parcial">
      <formula>NOT(ISERROR(SEARCH("Cumplida Parcial",AA319)))</formula>
    </cfRule>
    <cfRule type="containsText" dxfId="289" priority="22" operator="containsText" text="No Cumplida">
      <formula>NOT(ISERROR(SEARCH("No Cumplida",AA319)))</formula>
    </cfRule>
    <cfRule type="containsText" dxfId="288" priority="23" operator="containsText" text="Cumplida">
      <formula>NOT(ISERROR(SEARCH("Cumplida",AA319)))</formula>
    </cfRule>
    <cfRule type="containsText" dxfId="287" priority="24" operator="containsText" text="En Proceso">
      <formula>NOT(ISERROR(SEARCH("En Proceso",AA319)))</formula>
    </cfRule>
  </conditionalFormatting>
  <conditionalFormatting sqref="AB319:AB329">
    <cfRule type="containsText" dxfId="286" priority="13" operator="containsText" text="Asume el Riesgo">
      <formula>NOT(ISERROR(SEARCH("Asume el Riesgo",AB319)))</formula>
    </cfRule>
    <cfRule type="containsText" dxfId="285" priority="14" operator="containsText" text="Reprogramado">
      <formula>NOT(ISERROR(SEARCH("Reprogramado",AB319)))</formula>
    </cfRule>
    <cfRule type="containsText" dxfId="284" priority="15" operator="containsText" text="Finalizado">
      <formula>NOT(ISERROR(SEARCH("Finalizado",AB319)))</formula>
    </cfRule>
    <cfRule type="containsText" dxfId="283" priority="16" operator="containsText" text="Suscripción">
      <formula>NOT(ISERROR(SEARCH("Suscripción",AB319)))</formula>
    </cfRule>
    <cfRule type="cellIs" dxfId="282" priority="17" operator="equal">
      <formula>"Vigente"</formula>
    </cfRule>
  </conditionalFormatting>
  <conditionalFormatting sqref="AA319:AA329">
    <cfRule type="containsText" dxfId="281" priority="5" operator="containsText" text="Asume el Riesgo">
      <formula>NOT(ISERROR(SEARCH("Asume el Riesgo",AA319)))</formula>
    </cfRule>
    <cfRule type="containsText" dxfId="280" priority="6" operator="containsText" text="Reprogramado">
      <formula>NOT(ISERROR(SEARCH("Reprogramado",AA319)))</formula>
    </cfRule>
    <cfRule type="containsText" dxfId="279" priority="7" operator="containsText" text="Finalizado">
      <formula>NOT(ISERROR(SEARCH("Finalizado",AA319)))</formula>
    </cfRule>
    <cfRule type="containsText" dxfId="278" priority="8" operator="containsText" text="Suscripción">
      <formula>NOT(ISERROR(SEARCH("Suscripción",AA319)))</formula>
    </cfRule>
    <cfRule type="cellIs" dxfId="277" priority="9" operator="equal">
      <formula>"Vigente"</formula>
    </cfRule>
  </conditionalFormatting>
  <conditionalFormatting sqref="Z319:Z329">
    <cfRule type="dataBar" priority="2">
      <dataBar>
        <cfvo type="min"/>
        <cfvo type="max"/>
        <color rgb="FF638EC6"/>
      </dataBar>
      <extLst>
        <ext xmlns:x14="http://schemas.microsoft.com/office/spreadsheetml/2009/9/main" uri="{B025F937-C7B1-47D3-B67F-A62EFF666E3E}">
          <x14:id>{B3906A85-783D-4E62-8727-4E310B5CB01D}</x14:id>
        </ext>
      </extLst>
    </cfRule>
  </conditionalFormatting>
  <conditionalFormatting sqref="Z319:Z329">
    <cfRule type="dataBar" priority="1">
      <dataBar>
        <cfvo type="min"/>
        <cfvo type="max"/>
        <color rgb="FF638EC6"/>
      </dataBar>
      <extLst>
        <ext xmlns:x14="http://schemas.microsoft.com/office/spreadsheetml/2009/9/main" uri="{B025F937-C7B1-47D3-B67F-A62EFF666E3E}">
          <x14:id>{ACA9D188-A9E6-44C6-A75F-05605E28BA49}</x14:id>
        </ext>
      </extLst>
    </cfRule>
  </conditionalFormatting>
  <dataValidations count="17">
    <dataValidation type="list" allowBlank="1" showInputMessage="1" showErrorMessage="1" sqref="X177:X183">
      <formula1>"Cumplida,Cumplimiento Parcial,No Cumplida,Dentro del Plazo"</formula1>
    </dataValidation>
    <dataValidation type="date" operator="greaterThan" allowBlank="1" showInputMessage="1" showErrorMessage="1" sqref="W101 W99 W178 W176 O316:O317">
      <formula1>40179</formula1>
    </dataValidation>
    <dataValidation operator="greaterThan" allowBlank="1" showInputMessage="1" showErrorMessage="1" sqref="W100 W177"/>
    <dataValidation type="list" allowBlank="1" showInputMessage="1" showErrorMessage="1" sqref="D279:D283 D257 D121:D126 D115 D118:D119 D288:D289 D241:D249">
      <formula1>"PMG,NO PMG"</formula1>
    </dataValidation>
    <dataValidation type="list" allowBlank="1" showInputMessage="1" showErrorMessage="1" sqref="U99 U176">
      <formula1>"Alta,Media,Baja,Sin definición"</formula1>
    </dataValidation>
    <dataValidation type="date" operator="greaterThanOrEqual" allowBlank="1" showInputMessage="1" showErrorMessage="1" sqref="O194:O221 O7:O98 O127:O175 W127:W163 W171:W175 W189:X193 W212 W7:W98 O292:O311 O223:O238 W223:W238 O252:O256 O276:O278 O261:O266 W261:W263 O268:O272 W253:W256 X253:X276 W277:W278 W284:W285 O284:O285 X279:X285 X287 X7:X110 W290:X294 X295:X297 X316 W298:W317">
      <formula1>36526</formula1>
    </dataValidation>
    <dataValidation operator="greaterThanOrEqual" allowBlank="1" showInputMessage="1" showErrorMessage="1" sqref="Z276:Z278 Z187 Z120 Z258 Z261:Z266 Z7:Z111 Z189:Z240 Z113 Z116:Z117 Z127:Z175 Z268:Z272 Z284:Z285 Z252:Z256 Z290:Z329"/>
    <dataValidation type="list" allowBlank="1" showInputMessage="1" showErrorMessage="1" sqref="D11 D15:D16 D23 D32 D34 D36:D42 D49 D57 D62 D68:D70 D74 D78 D81">
      <formula1>"PMG,NO PMG,PMG-SEG"</formula1>
    </dataValidation>
    <dataValidation type="list" allowBlank="1" showInputMessage="1" showErrorMessage="1" sqref="E9:E240 E252 E255:E287 E290:E329">
      <formula1>"2013,2014,2015,2016"</formula1>
    </dataValidation>
    <dataValidation type="list" allowBlank="1" showInputMessage="1" showErrorMessage="1" sqref="E7:E8 E253:E254">
      <formula1>"2012,2013,2014,2015,2016"</formula1>
    </dataValidation>
    <dataValidation type="list" allowBlank="1" showInputMessage="1" showErrorMessage="1" sqref="D258:D278 D12:D14 D7:D10 D17:D22 D24:D31 D71:D73 D63:D67 D33 D35 D43:D48 D50:D56 D58:D61 D75:D77 D116:D117 D284:D287 D79:D80 D82:D114 D120 D127:D240 D250:D256 D290:D329">
      <formula1>"PMG,NO PMG,REPROG.,CGR"</formula1>
    </dataValidation>
    <dataValidation type="list" allowBlank="1" showInputMessage="1" showErrorMessage="1" sqref="AB255:AB329 AB7:AB252 AA312:AA316">
      <formula1>"Vigente,Suscripción,Finalizado,Reprogramado,Vencido,Asume el Riesgo"</formula1>
    </dataValidation>
    <dataValidation type="list" allowBlank="1" showInputMessage="1" showErrorMessage="1" sqref="AA317:AA329 AA7:AA311">
      <formula1>"Cumplida,No Cumplida,Cumplida Parcial,En Proceso,Reprogramado"</formula1>
    </dataValidation>
    <dataValidation type="list" allowBlank="1" showInputMessage="1" showErrorMessage="1" sqref="F213:F221 F252 F268:F272 F276 F290:F291 F189:F211">
      <formula1>"SSP,SRA"</formula1>
    </dataValidation>
    <dataValidation type="list" allowBlank="1" showInputMessage="1" showErrorMessage="1" sqref="AF7:AF17 AF57 AF21 AF23:AF29 AF32 AF34 AF36:AF42 AF49 AF62 AF68:AF71 AF73:AF74 AF78 AF112:AF211 AF80:AF84 AF290:AF291">
      <formula1>"No se ha recibido información de la Unidad auditada, Documento recibido y en proceso de revisión "</formula1>
    </dataValidation>
    <dataValidation type="list" allowBlank="1" showInputMessage="1" showErrorMessage="1" sqref="U213:U221 U189:U211 U241:U251 U268:U272 U288:U291">
      <formula1>"Alta, Media, Baja"</formula1>
    </dataValidation>
    <dataValidation type="list" allowBlank="1" showInputMessage="1" showErrorMessage="1" sqref="U252 U276">
      <formula1>"Alta,Media, baja"</formula1>
    </dataValidation>
  </dataValidations>
  <hyperlinks>
    <hyperlink ref="AD18" location="'Subsecretaria Redes Asistencial'!A127" display="Reprogramado_Correl.N°128"/>
    <hyperlink ref="AD19" location="'Subsecretaria Redes Asistencial'!A128" display="Reprogramado_Correla N°129"/>
    <hyperlink ref="AD20" location="'Subsecretaria Redes Asistencial'!A129" display="Reprogramado_Correl. N°130"/>
    <hyperlink ref="AD33" location="'Subsecretaria Redes Asistencial'!A133" display="Reprogramdo_Correl.N°134"/>
    <hyperlink ref="AD35" location="'Subsecretaria Redes Asistencial'!A134" display="Reprogramado_Correl.N°135"/>
    <hyperlink ref="AC7" r:id="rId1"/>
    <hyperlink ref="AC8" r:id="rId2"/>
    <hyperlink ref="AC9" r:id="rId3" display="2.-PAPELES DE TRABAJO SRA\3.-PT_PMG_3"/>
    <hyperlink ref="AC10" r:id="rId4" display="2.-PAPELES DE TRABAJO SRA\4.-PT_PMG_4"/>
    <hyperlink ref="AC11" r:id="rId5" display="2.-PAPELES DE TRABAJO SRA\5.-PT_PMG_5"/>
    <hyperlink ref="AC12" r:id="rId6" display="2.-PAPELES DE TRABAJO SRA\6.-PT_PMG_6"/>
    <hyperlink ref="AC13" r:id="rId7" display="2.-PAPELES DE TRABAJO SRA\7.-PT_PMG_7"/>
    <hyperlink ref="AC14" r:id="rId8" display="2.-PAPELES DE TRABAJO SRA\8.-PT_PMG_8"/>
    <hyperlink ref="AC15" r:id="rId9" display="2.-PAPELES DE TRABAJO SRA\9.-PT_PMG_9"/>
    <hyperlink ref="AC16" r:id="rId10" display="2.-PAPELES DE TRABAJO SRA\10.-PT_PMG_10"/>
    <hyperlink ref="AC17" r:id="rId11" display="2.-PAPELES DE TRABAJO SRA\11.-PT_PMG_11"/>
    <hyperlink ref="AC21" r:id="rId12" display="2.-PAPELES DE TRABAJO SRA\15.-PT_PMG_15"/>
    <hyperlink ref="AC23" r:id="rId13" display="2.-PAPELES DE TRABAJO SRA\17.-PT_PMG_17"/>
    <hyperlink ref="AC24" r:id="rId14" display="2.-PAPELES DE TRABAJO SRA\18.-PT_PMG_18"/>
    <hyperlink ref="AC25" r:id="rId15" display="2.-PAPELES DE TRABAJO SRA\19.-PT_PMG_19"/>
    <hyperlink ref="AC26" r:id="rId16" display="2.-PAPELES DE TRABAJO SRA\20.-PT_PMG_20"/>
    <hyperlink ref="AC27" r:id="rId17" display="2.-PAPELES DE TRABAJO SRA\21.-PT_PMG_21"/>
    <hyperlink ref="AC28" r:id="rId18" display="2.-PAPELES DE TRABAJO SRA\22.-PT_PMG_22"/>
    <hyperlink ref="AC29" r:id="rId19" display="2.-PAPELES DE TRABAJO SRA\23.-PT_PMG_23"/>
    <hyperlink ref="AC34" r:id="rId20" display="2.-PAPELES DE TRABAJO SRA\28.-PT_PMG_28"/>
    <hyperlink ref="AC36" r:id="rId21" display="2.-PAPELES DE TRABAJO SRA\30.-PT_PMG_30"/>
    <hyperlink ref="AC37" r:id="rId22" display="2.-PAPELES DE TRABAJO SRA\31.-PT_PMG_31"/>
    <hyperlink ref="AC38" r:id="rId23" display="2.-PAPELES DE TRABAJO SRA\32.-PT_PMG_32"/>
    <hyperlink ref="AC39" r:id="rId24" display="2.-PAPELES DE TRABAJO SRA\33.-PT_PMG_33"/>
    <hyperlink ref="AC40" r:id="rId25" display="2.-PAPELES DE TRABAJO SRA\34.-PT_PMG_34"/>
    <hyperlink ref="AC42" r:id="rId26" display="2.-PAPELES DE TRABAJO SRA\36.-PT_PMG_36"/>
    <hyperlink ref="AC49" r:id="rId27" display="2.-PAPELES DE TRABAJO SRA\43.-PT_PMG_43"/>
    <hyperlink ref="AC62" r:id="rId28" display="2.-PAPELES DE TRABAJO SRA\56.-PT_PMG_56"/>
    <hyperlink ref="AC68" r:id="rId29" display="2.-PAPELES DE TRABAJO SRA\62..PT_PMG_62"/>
    <hyperlink ref="AC69" r:id="rId30"/>
    <hyperlink ref="AC70" r:id="rId31" display="2.-PAPELES DE TRABAJO SRA\64.-PT_PMG_64"/>
    <hyperlink ref="AC73" r:id="rId32" display="2.-PAPELES DE TRABAJO SRA\67.-PT_PMG_67"/>
    <hyperlink ref="AC74" r:id="rId33" display="2.-PAPELES DE TRABAJO SRA\68.-PT_PMG_68"/>
    <hyperlink ref="AC81" r:id="rId34"/>
    <hyperlink ref="AC84" r:id="rId35" display="2.-PAPELES DE TRABAJO SRA\78.-PT_PMG_78"/>
    <hyperlink ref="AC115" r:id="rId36"/>
    <hyperlink ref="AC118" r:id="rId37"/>
    <hyperlink ref="AC119" r:id="rId38"/>
    <hyperlink ref="AC121" r:id="rId39" display="2.-PAPELES DE TRABAJO SRA\115.-PT_NO PMG_115"/>
    <hyperlink ref="AC124" r:id="rId40"/>
    <hyperlink ref="AC125" r:id="rId41" display="2.-PAPELES DE TRABAJO SRA\119.-PT_NO PMG_119"/>
    <hyperlink ref="AC126" r:id="rId42" display="2.-PAPELES DE TRABAJO SRA\120.-PT_NO PMG_120"/>
    <hyperlink ref="AC130" r:id="rId43" display="2.-PAPELES DE TRABAJO SRA\124.-PT_PMG_124"/>
    <hyperlink ref="AC131" r:id="rId44" display="2.-PAPELES DE TRABAJO SRA\125.-PT_PMG_125"/>
    <hyperlink ref="AC132" r:id="rId45" display="2.-PAPELES DE TRABAJO SRA\126.-PT_PMG_126"/>
    <hyperlink ref="AC133" r:id="rId46" display="2.-PAPELES DE TRABAJO SRA\127.-PT_PMG_127"/>
    <hyperlink ref="AC134" r:id="rId47"/>
    <hyperlink ref="AC151" r:id="rId48" display="2.-PAPELES DE TRABAJO SRA\145.-PT_PMG_145"/>
    <hyperlink ref="AC152" r:id="rId49" display="2.-PAPELES DE TRABAJO SRA\146.-PT_PMG_146"/>
    <hyperlink ref="AC153" r:id="rId50" display="2.-PAPELES DE TRABAJO SRA\147.-PT_PMG_147"/>
    <hyperlink ref="AC154" r:id="rId51" display="2.-PAPELES DE TRABAJO SRA\148.-PT_PMG_148"/>
    <hyperlink ref="AC155" r:id="rId52" display="2.-PAPELES DE TRABAJO SRA\149.-PT_PMG_149"/>
    <hyperlink ref="AC156" r:id="rId53" display="2.-PAPELES DE TRABAJO SRA\150.-PT_PMG_150"/>
    <hyperlink ref="AC158" r:id="rId54"/>
    <hyperlink ref="AC159" r:id="rId55" display="2.-PAPELES DE TRABAJO SRA\153.-PT_PMG_153"/>
    <hyperlink ref="AC160" r:id="rId56" display="2.-PAPELES DE TRABAJO SRA\154.-PT_PMG_154"/>
    <hyperlink ref="AC162" r:id="rId57"/>
    <hyperlink ref="AC163" r:id="rId58"/>
    <hyperlink ref="AC165" r:id="rId59"/>
    <hyperlink ref="AC168" r:id="rId60"/>
    <hyperlink ref="AC169" r:id="rId61"/>
    <hyperlink ref="AC171" r:id="rId62" display="2.-PAPELES DE TRABAJO SRA\165.-PT_NO PMG_165"/>
    <hyperlink ref="AC172" r:id="rId63" display="2.-PAPELES DE TRABAJO SRA\166.-PT_NO PMG_166"/>
    <hyperlink ref="AC173" r:id="rId64" display="2.-PAPELES DE TRABAJO SRA\167.-PT_NO PMG_167"/>
    <hyperlink ref="AC174" r:id="rId65" display="2.-PAPELES DE TRABAJO SRA\168.-PT_NO PMG_168"/>
    <hyperlink ref="AC175" r:id="rId66" display="2.-PAPELES DE TRABAJO SRA\169.-PT_NO PMG_169"/>
    <hyperlink ref="AC176" r:id="rId67" display="2.-PAPELES DE TRABAJO SRA\170.-PT_NO PMG_170"/>
    <hyperlink ref="AC177" r:id="rId68" display="2.-PAPELES DE TRABAJO SRA\171.-PT_NO PMG_171"/>
    <hyperlink ref="AC178" r:id="rId69" display="2.-PAPELES DE TRABAJO SRA\172.-PT_NO PMG_172"/>
    <hyperlink ref="AC179" r:id="rId70" display="2.-PAPELES DE TRABAJO SRA\173.-PT_NO PMG_173"/>
    <hyperlink ref="AC180" r:id="rId71" display="2.-PAPELES DE TRABAJO SRA\174.-PT_NO PMG_174"/>
    <hyperlink ref="AC181" r:id="rId72" display="2.-PAPELES DE TRABAJO SRA\175.-PT_NO PMG_175"/>
    <hyperlink ref="AC182" r:id="rId73" display="2.-PAPELES DE TRABAJO SRA\176.-PT_NO PMG_176"/>
    <hyperlink ref="AC183" r:id="rId74" display="2.-PAPELES DE TRABAJO SRA\177.-PT_NO PMG_177"/>
    <hyperlink ref="AC184" r:id="rId75" display="2.-PAPELES DE TRABAJO SRA\178.-PT_NO PMG_178"/>
    <hyperlink ref="AC185" r:id="rId76" display="2.-PAPELES DE TRABAJO SRA\179.-PT_NO PMG_179"/>
    <hyperlink ref="AC190" r:id="rId77" display="2.-PAPELES DE TRABAJO SRA\184.-PT_NO PMG_184"/>
    <hyperlink ref="AC191" r:id="rId78" display="2.-PAPELES DE TRABAJO SRA\185.-PT NO PMG_185"/>
    <hyperlink ref="AC193" r:id="rId79" display="2.-PAPELES DE TRABAJO SRA\187.-PT_NO PMG_187"/>
    <hyperlink ref="AC196" r:id="rId80"/>
    <hyperlink ref="AC199" r:id="rId81"/>
    <hyperlink ref="AC203" r:id="rId82"/>
    <hyperlink ref="AC205" r:id="rId83"/>
    <hyperlink ref="AC206" r:id="rId84"/>
    <hyperlink ref="AC207" r:id="rId85"/>
    <hyperlink ref="AC208" r:id="rId86"/>
    <hyperlink ref="AC209" r:id="rId87"/>
    <hyperlink ref="AC210" r:id="rId88"/>
    <hyperlink ref="AC213" r:id="rId89" display="2.-PAPELES DE TRABAJO SRA\207.-PT_NO PMG_207"/>
    <hyperlink ref="AC214" r:id="rId90" display="2.-PAPELES DE TRABAJO SRA\208.-PT_NO PMG_208"/>
    <hyperlink ref="AC217" r:id="rId91" display="2.-PAPELES DE TRABAJO SRA\211.-PT_NO PMG_211"/>
    <hyperlink ref="AC220" r:id="rId92" display="2.-PAPELES DE TRABAJO SRA\214.-PT_NO PMG_214"/>
    <hyperlink ref="AC241" r:id="rId93" display="2.-PAPELES DE TRABAJO SRA\235.-PT_NO PMG_235"/>
    <hyperlink ref="AC242" r:id="rId94" display="2.-PAPELES DE TRABAJO SRA\236.-PT_NO PMG_236"/>
    <hyperlink ref="AC243" r:id="rId95" display="2.-PAPELES DE TRABAJO SRA\237.-PT_NO PMG_237"/>
    <hyperlink ref="AC244" r:id="rId96" display="2.-PAPELES DE TRABAJO SRA\238.-PT_NO PMG_238"/>
    <hyperlink ref="AC245" r:id="rId97" display="2.-PAPELES DE TRABAJO SRA\239.-PT_NO PMG_239"/>
    <hyperlink ref="AC246" r:id="rId98" display="2.-PAPELES DE TRABAJO SRA\240.-PT_NO PMG_240"/>
    <hyperlink ref="AC247" r:id="rId99"/>
    <hyperlink ref="AC249" r:id="rId100"/>
    <hyperlink ref="AC276" r:id="rId101" display="2.-PAPELES DE TRABAJO SRA\270.-PT_NO PMG_270"/>
    <hyperlink ref="AC71" r:id="rId102" display="2.-PAPELES DE TRABAJO SRA\65.-PT_PMG_65"/>
    <hyperlink ref="AC80" r:id="rId103" display="2.-PAPELES DE TRABAJO SRA\74.-PT_PMG_74"/>
    <hyperlink ref="AC161" r:id="rId104"/>
    <hyperlink ref="AC277" r:id="rId105" display="2.-PAPELES DE TRABAJO SRA\271.-PT_PMG_271"/>
    <hyperlink ref="AC223" r:id="rId106"/>
    <hyperlink ref="AC278" r:id="rId107" display="2.-PAPELES DE TRABAJO SRA\272.-PT_PMG_272"/>
    <hyperlink ref="AC238" r:id="rId108"/>
    <hyperlink ref="AC282" r:id="rId109" display="2.-PAPELES DE TRABAJO SRA\276.-PT_NO PMG_276"/>
    <hyperlink ref="AC283" r:id="rId110" display="2.-PAPELES DE TRABAJO SRA\277.-PT_NO PMG_277"/>
    <hyperlink ref="AC258" r:id="rId111"/>
    <hyperlink ref="AC259" r:id="rId112"/>
    <hyperlink ref="AC260" r:id="rId113"/>
    <hyperlink ref="AC274" r:id="rId114"/>
    <hyperlink ref="AC275" r:id="rId115"/>
    <hyperlink ref="AC257" r:id="rId116" display="2.-PAPELES DE TRABAJO SRA\251.-PT_NO PMG_251"/>
    <hyperlink ref="AC268" r:id="rId117"/>
    <hyperlink ref="AC269" r:id="rId118"/>
    <hyperlink ref="AC270" r:id="rId119"/>
    <hyperlink ref="AC271" r:id="rId120"/>
    <hyperlink ref="AC272" r:id="rId121"/>
    <hyperlink ref="AC78" r:id="rId122" display="2.-PAPELES DE TRABAJO SRA\72.-PT_PMG_72"/>
    <hyperlink ref="AC255" r:id="rId123"/>
    <hyperlink ref="AC256" r:id="rId124"/>
    <hyperlink ref="AC267" r:id="rId125"/>
    <hyperlink ref="AC188" r:id="rId126"/>
    <hyperlink ref="AC287" r:id="rId127" display="2.-PAPELES DE TRABAJO SRA\261.-PT_NO PMG_261"/>
    <hyperlink ref="AC122" r:id="rId128" display="2.-PAPELES DE TRABAJO SRA\116.-PT_NO PMG_116"/>
    <hyperlink ref="AC123" r:id="rId129" display="2.-PAPELES DE TRABAJO SRA\117.-PT_NO PMG_117"/>
    <hyperlink ref="AC250" r:id="rId130"/>
    <hyperlink ref="AC251" r:id="rId131"/>
    <hyperlink ref="AC290" r:id="rId132"/>
    <hyperlink ref="AC291" r:id="rId133"/>
    <hyperlink ref="AC189" r:id="rId134"/>
    <hyperlink ref="AC192" r:id="rId135"/>
    <hyperlink ref="AC261" r:id="rId136"/>
    <hyperlink ref="AC262" r:id="rId137"/>
    <hyperlink ref="AC263" r:id="rId138"/>
    <hyperlink ref="AC288" r:id="rId139"/>
    <hyperlink ref="AC289" r:id="rId140"/>
    <hyperlink ref="AC273" r:id="rId141" display="2.-PAPELES DE TRABAJO SRA\267.-PT_NO PMG_267"/>
    <hyperlink ref="AC253" r:id="rId142"/>
    <hyperlink ref="AC254" r:id="rId143"/>
    <hyperlink ref="AC264" r:id="rId144"/>
    <hyperlink ref="AC265" r:id="rId145"/>
    <hyperlink ref="AC266" r:id="rId146"/>
    <hyperlink ref="AC298" r:id="rId147" display="2.-PAPELES DE TRABAJO SRA\294.-PT_PMG_294"/>
    <hyperlink ref="AC299" r:id="rId148" display="2.-PAPELES DE TRABAJO SRA\295.-PT_PMG_295"/>
    <hyperlink ref="AC300" r:id="rId149" display="2.-PAPELES DE TRABAJO SRA\296.-PT_PMG_296"/>
    <hyperlink ref="AC301" r:id="rId150" display="2.-PAPELES DE TRABAJO SRA\297-PT_PMG_297"/>
    <hyperlink ref="AC302" r:id="rId151" display="2.-PAPELES DE TRABAJO SRA\298.-PT_PMG_298"/>
    <hyperlink ref="AC303" r:id="rId152" display="2.-PAPELES DE TRABAJO SRA\299.-PT_PMG_299"/>
    <hyperlink ref="AC304" r:id="rId153" display="2.-PAPELES DE TRABAJO SRA\300.-PT_PMG_300"/>
    <hyperlink ref="AC305" r:id="rId154"/>
    <hyperlink ref="AC306" r:id="rId155" display="2.-PAPELES DE TRABAJO SRA\302.-PT_PMG_302"/>
    <hyperlink ref="AC307" r:id="rId156" display="2.-PAPELES DE TRABAJO SRA\303.-PT_PMG_303"/>
    <hyperlink ref="AC308" r:id="rId157" display="2.-PAPELES DE TRABAJO SRA\304.-PT_PMG_304"/>
    <hyperlink ref="AC309" r:id="rId158" display="2.-PAPELES DE TRABAJO SRA\305.-PT_PMG_305"/>
    <hyperlink ref="AC310" r:id="rId159" display="2.-PAPELES DE TRABAJO SRA\306.-PT_PMG_306"/>
    <hyperlink ref="AC311" r:id="rId160" display="2.-PAPELES DE TRABAJO SRA\307.-PT_PMG_307"/>
    <hyperlink ref="AC284" r:id="rId161" display="2.-PAPELES DE TRABAJO SRA\278.-PT_NO PMG_278"/>
    <hyperlink ref="AC285" r:id="rId162" display="2.-PAPELES DE TRABAJO SRA\279.-PR_NO PMG_279"/>
    <hyperlink ref="AC292" r:id="rId163" display="2.-PAPELES DE TRABAJO SRA\287.-PT_PMG_287"/>
    <hyperlink ref="AC293" r:id="rId164"/>
    <hyperlink ref="AC294" r:id="rId165"/>
    <hyperlink ref="AC41" r:id="rId166" display="2.-PAPELES DE TRABAJO SRA\35.-PT_PMG_35"/>
    <hyperlink ref="AC57" r:id="rId167" display="2.-PAPELES DE TRABAJO SRA\51.-PT_PMG_51"/>
    <hyperlink ref="AC212" r:id="rId168" display="2.-PAPELES DE TRABAJO SRA\206.-PT_PMG_206"/>
    <hyperlink ref="AC316" r:id="rId169"/>
    <hyperlink ref="AC318" r:id="rId170"/>
  </hyperlinks>
  <pageMargins left="0.7" right="0.7" top="0.75" bottom="0.75" header="0.3" footer="0.3"/>
  <pageSetup orientation="portrait" r:id="rId171"/>
  <legacyDrawing r:id="rId172"/>
  <extLst>
    <ext xmlns:x14="http://schemas.microsoft.com/office/spreadsheetml/2009/9/main" uri="{78C0D931-6437-407d-A8EE-F0AAD7539E65}">
      <x14:conditionalFormattings>
        <x14:conditionalFormatting xmlns:xm="http://schemas.microsoft.com/office/excel/2006/main">
          <x14:cfRule type="dataBar" id="{F19C1B1A-C7B2-43FF-837B-84ACEE63C425}">
            <x14:dataBar minLength="0" maxLength="100" border="1">
              <x14:cfvo type="autoMin"/>
              <x14:cfvo type="autoMax"/>
              <x14:borderColor rgb="FF000000"/>
              <x14:negativeFillColor rgb="FFFF0000"/>
              <x14:axisColor rgb="FF000000"/>
            </x14:dataBar>
          </x14:cfRule>
          <xm:sqref>Z11:Z81</xm:sqref>
        </x14:conditionalFormatting>
        <x14:conditionalFormatting xmlns:xm="http://schemas.microsoft.com/office/excel/2006/main">
          <x14:cfRule type="dataBar" id="{D9DFAB51-8316-4F0D-BDC0-6880CA674114}">
            <x14:dataBar minLength="0" maxLength="100" border="1">
              <x14:cfvo type="autoMin"/>
              <x14:cfvo type="autoMax"/>
              <x14:borderColor rgb="FF000000"/>
              <x14:negativeFillColor rgb="FFFF0000"/>
              <x14:axisColor rgb="FF000000"/>
            </x14:dataBar>
          </x14:cfRule>
          <xm:sqref>Z11:Z81</xm:sqref>
        </x14:conditionalFormatting>
        <x14:conditionalFormatting xmlns:xm="http://schemas.microsoft.com/office/excel/2006/main">
          <x14:cfRule type="dataBar" id="{537E3180-CE23-401C-B1DB-150A24BC9BE3}">
            <x14:dataBar minLength="0" maxLength="100" border="1">
              <x14:cfvo type="autoMin"/>
              <x14:cfvo type="autoMax"/>
              <x14:borderColor rgb="FF000000"/>
              <x14:negativeFillColor rgb="FFFF0000"/>
              <x14:axisColor rgb="FF000000"/>
            </x14:dataBar>
          </x14:cfRule>
          <xm:sqref>Z82:Z238</xm:sqref>
        </x14:conditionalFormatting>
        <x14:conditionalFormatting xmlns:xm="http://schemas.microsoft.com/office/excel/2006/main">
          <x14:cfRule type="dataBar" id="{854D561E-ADFD-4935-A561-8B7338CEB7D6}">
            <x14:dataBar minLength="0" maxLength="100" border="1">
              <x14:cfvo type="autoMin"/>
              <x14:cfvo type="autoMax"/>
              <x14:borderColor rgb="FF000000"/>
              <x14:negativeFillColor rgb="FFFF0000"/>
              <x14:axisColor rgb="FF000000"/>
            </x14:dataBar>
          </x14:cfRule>
          <xm:sqref>Z82:Z238</xm:sqref>
        </x14:conditionalFormatting>
        <x14:conditionalFormatting xmlns:xm="http://schemas.microsoft.com/office/excel/2006/main">
          <x14:cfRule type="dataBar" id="{3FEFEF16-488D-471B-A56C-BC7F156F9928}">
            <x14:dataBar minLength="0" maxLength="100" border="1">
              <x14:cfvo type="autoMin"/>
              <x14:cfvo type="autoMax"/>
              <x14:borderColor rgb="FF000000"/>
              <x14:negativeFillColor rgb="FFFF0000"/>
              <x14:axisColor rgb="FF000000"/>
            </x14:dataBar>
          </x14:cfRule>
          <xm:sqref>Z239:Z276</xm:sqref>
        </x14:conditionalFormatting>
        <x14:conditionalFormatting xmlns:xm="http://schemas.microsoft.com/office/excel/2006/main">
          <x14:cfRule type="dataBar" id="{3ED29CC2-26C9-48E8-AD9D-8867B3ED3574}">
            <x14:dataBar minLength="0" maxLength="100" border="1">
              <x14:cfvo type="autoMin"/>
              <x14:cfvo type="autoMax"/>
              <x14:borderColor rgb="FF000000"/>
              <x14:negativeFillColor rgb="FFFF0000"/>
              <x14:axisColor rgb="FF000000"/>
            </x14:dataBar>
          </x14:cfRule>
          <xm:sqref>Z239:Z276</xm:sqref>
        </x14:conditionalFormatting>
        <x14:conditionalFormatting xmlns:xm="http://schemas.microsoft.com/office/excel/2006/main">
          <x14:cfRule type="dataBar" id="{8F66D1AD-9D5E-4B9E-AAD3-E212E9C970BF}">
            <x14:dataBar minLength="0" maxLength="100" border="1">
              <x14:cfvo type="autoMin"/>
              <x14:cfvo type="autoMax"/>
              <x14:borderColor rgb="FF000000"/>
              <x14:negativeFillColor rgb="FFFF0000"/>
              <x14:axisColor rgb="FF000000"/>
            </x14:dataBar>
          </x14:cfRule>
          <xm:sqref>Z7:Z10</xm:sqref>
        </x14:conditionalFormatting>
        <x14:conditionalFormatting xmlns:xm="http://schemas.microsoft.com/office/excel/2006/main">
          <x14:cfRule type="dataBar" id="{0B3CBFB6-D1D6-43E9-B806-57340F75BF10}">
            <x14:dataBar minLength="0" maxLength="100" border="1">
              <x14:cfvo type="autoMin"/>
              <x14:cfvo type="autoMax"/>
              <x14:borderColor rgb="FF000000"/>
              <x14:negativeFillColor rgb="FFFF0000"/>
              <x14:axisColor rgb="FF000000"/>
            </x14:dataBar>
          </x14:cfRule>
          <xm:sqref>Z7:Z10</xm:sqref>
        </x14:conditionalFormatting>
        <x14:conditionalFormatting xmlns:xm="http://schemas.microsoft.com/office/excel/2006/main">
          <x14:cfRule type="dataBar" id="{9145D224-B555-4E31-90A8-66DC340855B0}">
            <x14:dataBar minLength="0" maxLength="100" border="1">
              <x14:cfvo type="autoMin"/>
              <x14:cfvo type="autoMax"/>
              <x14:borderColor rgb="FF000000"/>
              <x14:negativeFillColor rgb="FFFF0000"/>
              <x14:axisColor rgb="FF000000"/>
            </x14:dataBar>
          </x14:cfRule>
          <xm:sqref>Z277:Z297</xm:sqref>
        </x14:conditionalFormatting>
        <x14:conditionalFormatting xmlns:xm="http://schemas.microsoft.com/office/excel/2006/main">
          <x14:cfRule type="dataBar" id="{DD7C3B56-C016-43B6-9D2F-BCDCCD1E84F7}">
            <x14:dataBar minLength="0" maxLength="100" border="1">
              <x14:cfvo type="autoMin"/>
              <x14:cfvo type="autoMax"/>
              <x14:borderColor rgb="FF000000"/>
              <x14:negativeFillColor rgb="FFFF0000"/>
              <x14:axisColor rgb="FF000000"/>
            </x14:dataBar>
          </x14:cfRule>
          <xm:sqref>Z277:Z297</xm:sqref>
        </x14:conditionalFormatting>
        <x14:conditionalFormatting xmlns:xm="http://schemas.microsoft.com/office/excel/2006/main">
          <x14:cfRule type="dataBar" id="{37FED4A6-B88D-450E-8186-D59F882A36D7}">
            <x14:dataBar minLength="0" maxLength="100" border="1">
              <x14:cfvo type="autoMin"/>
              <x14:cfvo type="autoMax"/>
              <x14:borderColor rgb="FF000000"/>
              <x14:negativeFillColor rgb="FFFF0000"/>
              <x14:axisColor rgb="FF000000"/>
            </x14:dataBar>
          </x14:cfRule>
          <xm:sqref>Z298:Z310</xm:sqref>
        </x14:conditionalFormatting>
        <x14:conditionalFormatting xmlns:xm="http://schemas.microsoft.com/office/excel/2006/main">
          <x14:cfRule type="dataBar" id="{EE782D96-99D7-4C55-9705-7916F345BA21}">
            <x14:dataBar minLength="0" maxLength="100" border="1">
              <x14:cfvo type="autoMin"/>
              <x14:cfvo type="autoMax"/>
              <x14:borderColor rgb="FF000000"/>
              <x14:negativeFillColor rgb="FFFF0000"/>
              <x14:axisColor rgb="FF000000"/>
            </x14:dataBar>
          </x14:cfRule>
          <xm:sqref>Z298:Z310</xm:sqref>
        </x14:conditionalFormatting>
        <x14:conditionalFormatting xmlns:xm="http://schemas.microsoft.com/office/excel/2006/main">
          <x14:cfRule type="dataBar" id="{C1929171-4BF1-4545-AB94-1FE84DF975E7}">
            <x14:dataBar minLength="0" maxLength="100" border="1">
              <x14:cfvo type="autoMin"/>
              <x14:cfvo type="autoMax"/>
              <x14:borderColor rgb="FF000000"/>
              <x14:negativeFillColor rgb="FFFF0000"/>
              <x14:axisColor rgb="FF000000"/>
            </x14:dataBar>
          </x14:cfRule>
          <xm:sqref>AH318</xm:sqref>
        </x14:conditionalFormatting>
        <x14:conditionalFormatting xmlns:xm="http://schemas.microsoft.com/office/excel/2006/main">
          <x14:cfRule type="dataBar" id="{16C32C33-08AE-4333-9196-8BF97FE364CB}">
            <x14:dataBar minLength="0" maxLength="100" border="1">
              <x14:cfvo type="autoMin"/>
              <x14:cfvo type="autoMax"/>
              <x14:borderColor rgb="FF000000"/>
              <x14:negativeFillColor rgb="FFFF0000"/>
              <x14:axisColor rgb="FF000000"/>
            </x14:dataBar>
          </x14:cfRule>
          <xm:sqref>AH318</xm:sqref>
        </x14:conditionalFormatting>
        <x14:conditionalFormatting xmlns:xm="http://schemas.microsoft.com/office/excel/2006/main">
          <x14:cfRule type="dataBar" id="{A9A2081D-0688-45C1-A85A-B60963F1AF84}">
            <x14:dataBar minLength="0" maxLength="100" border="1">
              <x14:cfvo type="autoMin"/>
              <x14:cfvo type="autoMax"/>
              <x14:borderColor rgb="FF000000"/>
              <x14:negativeFillColor rgb="FFFF0000"/>
              <x14:axisColor rgb="FF000000"/>
            </x14:dataBar>
          </x14:cfRule>
          <xm:sqref>Z311:Z318</xm:sqref>
        </x14:conditionalFormatting>
        <x14:conditionalFormatting xmlns:xm="http://schemas.microsoft.com/office/excel/2006/main">
          <x14:cfRule type="dataBar" id="{9F035B3A-9031-4A0E-958C-88DDF5AEF418}">
            <x14:dataBar minLength="0" maxLength="100" border="1">
              <x14:cfvo type="autoMin"/>
              <x14:cfvo type="autoMax"/>
              <x14:borderColor rgb="FF000000"/>
              <x14:negativeFillColor rgb="FFFF0000"/>
              <x14:axisColor rgb="FF000000"/>
            </x14:dataBar>
          </x14:cfRule>
          <xm:sqref>Z311:Z318</xm:sqref>
        </x14:conditionalFormatting>
        <x14:conditionalFormatting xmlns:xm="http://schemas.microsoft.com/office/excel/2006/main">
          <x14:cfRule type="containsText" priority="1250" operator="containsText" id="{B9D3B063-A96F-49B0-B4A5-72100D03B510}">
            <xm:f>NOT(ISERROR(SEARCH($AB$7,AB7)))</xm:f>
            <xm:f>$AB$7</xm:f>
            <x14:dxf>
              <font>
                <b/>
                <i val="0"/>
                <color rgb="FFFFFF00"/>
              </font>
              <fill>
                <gradientFill>
                  <stop position="0">
                    <color rgb="FFFF0000"/>
                  </stop>
                  <stop position="1">
                    <color theme="5" tint="0.59999389629810485"/>
                  </stop>
                </gradientFill>
              </fill>
            </x14:dxf>
          </x14:cfRule>
          <x14:cfRule type="containsText" priority="1251" operator="containsText" id="{68762295-E615-4DA9-A9DB-DD8186B8FB3D}">
            <xm:f>NOT(ISERROR(SEARCH($AB$7,AB7)))</xm:f>
            <xm:f>$AB$7</xm:f>
            <x14:dxf>
              <font>
                <color theme="0"/>
              </font>
              <fill>
                <patternFill>
                  <bgColor rgb="FFFF0000"/>
                </patternFill>
              </fill>
            </x14:dxf>
          </x14:cfRule>
          <xm:sqref>AB30:AB56 AB131 AB135 AB18:AB23 AB193:AB211 AB239:AB240 AB215:AB222 AB151:AB190 AB120:AB129 AB115:AB118 AB58:AB113 AB7:AB10 AB276 AB268:AB273 AB264 AB259:AB261</xm:sqref>
        </x14:conditionalFormatting>
        <x14:conditionalFormatting xmlns:xm="http://schemas.microsoft.com/office/excel/2006/main">
          <x14:cfRule type="containsText" priority="1228" operator="containsText" id="{880A35AB-33E6-4BB1-B26C-A764CE1AFFBE}">
            <xm:f>NOT(ISERROR(SEARCH($AH$7,AH7)))</xm:f>
            <xm:f>$AH$7</xm:f>
            <x14:dxf>
              <font>
                <color rgb="FF9C0006"/>
              </font>
              <fill>
                <patternFill>
                  <bgColor rgb="FFFFC7CE"/>
                </patternFill>
              </fill>
            </x14:dxf>
          </x14:cfRule>
          <xm:sqref>AH7:AH10</xm:sqref>
        </x14:conditionalFormatting>
        <x14:conditionalFormatting xmlns:xm="http://schemas.microsoft.com/office/excel/2006/main">
          <x14:cfRule type="containsText" priority="1216" operator="containsText" id="{73F60FB1-055E-4F61-92F2-E11FC6B7B5FF}">
            <xm:f>NOT(ISERROR(SEARCH($AB$7,AB119)))</xm:f>
            <xm:f>$AB$7</xm:f>
            <x14:dxf>
              <font>
                <b/>
                <i val="0"/>
                <color rgb="FFFFFF00"/>
              </font>
              <fill>
                <gradientFill>
                  <stop position="0">
                    <color rgb="FFFF0000"/>
                  </stop>
                  <stop position="1">
                    <color theme="5" tint="0.59999389629810485"/>
                  </stop>
                </gradientFill>
              </fill>
            </x14:dxf>
          </x14:cfRule>
          <x14:cfRule type="containsText" priority="1217" operator="containsText" id="{90A5B869-7D1A-4E26-B746-AC7516BFE1DD}">
            <xm:f>NOT(ISERROR(SEARCH($AB$7,AB119)))</xm:f>
            <xm:f>$AB$7</xm:f>
            <x14:dxf>
              <font>
                <color theme="0"/>
              </font>
              <fill>
                <patternFill>
                  <bgColor rgb="FFFF0000"/>
                </patternFill>
              </fill>
            </x14:dxf>
          </x14:cfRule>
          <xm:sqref>AB119</xm:sqref>
        </x14:conditionalFormatting>
        <x14:conditionalFormatting xmlns:xm="http://schemas.microsoft.com/office/excel/2006/main">
          <x14:cfRule type="containsText" priority="1184" operator="containsText" id="{D52EAC1B-C8CC-46D5-9822-684C644AE22C}">
            <xm:f>NOT(ISERROR(SEARCH($AB$7,AB212)))</xm:f>
            <xm:f>$AB$7</xm:f>
            <x14:dxf>
              <font>
                <b/>
                <i val="0"/>
                <color rgb="FFFFFF00"/>
              </font>
              <fill>
                <gradientFill>
                  <stop position="0">
                    <color rgb="FFFF0000"/>
                  </stop>
                  <stop position="1">
                    <color theme="5" tint="0.59999389629810485"/>
                  </stop>
                </gradientFill>
              </fill>
            </x14:dxf>
          </x14:cfRule>
          <x14:cfRule type="containsText" priority="1185" operator="containsText" id="{87193118-5033-4B74-8A0D-B8881D27E723}">
            <xm:f>NOT(ISERROR(SEARCH($AB$7,AB212)))</xm:f>
            <xm:f>$AB$7</xm:f>
            <x14:dxf>
              <font>
                <color theme="0"/>
              </font>
              <fill>
                <patternFill>
                  <bgColor rgb="FFFF0000"/>
                </patternFill>
              </fill>
            </x14:dxf>
          </x14:cfRule>
          <xm:sqref>AB212</xm:sqref>
        </x14:conditionalFormatting>
        <x14:conditionalFormatting xmlns:xm="http://schemas.microsoft.com/office/excel/2006/main">
          <x14:cfRule type="containsText" priority="1169" operator="containsText" id="{E64366A6-4427-433F-A4DB-D02083CE61A8}">
            <xm:f>NOT(ISERROR(SEARCH($AB$7,AB213)))</xm:f>
            <xm:f>$AB$7</xm:f>
            <x14:dxf>
              <font>
                <b/>
                <i val="0"/>
                <color rgb="FFFFFF00"/>
              </font>
              <fill>
                <gradientFill>
                  <stop position="0">
                    <color rgb="FFFF0000"/>
                  </stop>
                  <stop position="1">
                    <color theme="5" tint="0.59999389629810485"/>
                  </stop>
                </gradientFill>
              </fill>
            </x14:dxf>
          </x14:cfRule>
          <x14:cfRule type="containsText" priority="1170" operator="containsText" id="{1F0CCAB5-4FB4-4876-8CA5-D2E23B28CC6A}">
            <xm:f>NOT(ISERROR(SEARCH($AB$7,AB213)))</xm:f>
            <xm:f>$AB$7</xm:f>
            <x14:dxf>
              <font>
                <color theme="0"/>
              </font>
              <fill>
                <patternFill>
                  <bgColor rgb="FFFF0000"/>
                </patternFill>
              </fill>
            </x14:dxf>
          </x14:cfRule>
          <xm:sqref>AB213</xm:sqref>
        </x14:conditionalFormatting>
        <x14:conditionalFormatting xmlns:xm="http://schemas.microsoft.com/office/excel/2006/main">
          <x14:cfRule type="containsText" priority="1121" operator="containsText" id="{2C3BA48D-224B-4D2B-A912-040192A18D9D}">
            <xm:f>NOT(ISERROR(SEARCH($AB$7,AB24)))</xm:f>
            <xm:f>$AB$7</xm:f>
            <x14:dxf>
              <font>
                <b/>
                <i val="0"/>
                <color rgb="FFFFFF00"/>
              </font>
              <fill>
                <gradientFill>
                  <stop position="0">
                    <color rgb="FFFF0000"/>
                  </stop>
                  <stop position="1">
                    <color theme="5" tint="0.59999389629810485"/>
                  </stop>
                </gradientFill>
              </fill>
            </x14:dxf>
          </x14:cfRule>
          <x14:cfRule type="containsText" priority="1122" operator="containsText" id="{7EA1EF0C-09BF-4782-9959-7B6FE0C5945E}">
            <xm:f>NOT(ISERROR(SEARCH($AB$7,AB24)))</xm:f>
            <xm:f>$AB$7</xm:f>
            <x14:dxf>
              <font>
                <color theme="0"/>
              </font>
              <fill>
                <patternFill>
                  <bgColor rgb="FFFF0000"/>
                </patternFill>
              </fill>
            </x14:dxf>
          </x14:cfRule>
          <xm:sqref>AB24:AB27</xm:sqref>
        </x14:conditionalFormatting>
        <x14:conditionalFormatting xmlns:xm="http://schemas.microsoft.com/office/excel/2006/main">
          <x14:cfRule type="containsText" priority="1108" operator="containsText" id="{4922FAAD-FC5F-4F5E-AE0F-76C61CC30B53}">
            <xm:f>NOT(ISERROR(SEARCH($AB$7,AB28)))</xm:f>
            <xm:f>$AB$7</xm:f>
            <x14:dxf>
              <font>
                <b/>
                <i val="0"/>
                <color rgb="FFFFFF00"/>
              </font>
              <fill>
                <gradientFill>
                  <stop position="0">
                    <color rgb="FFFF0000"/>
                  </stop>
                  <stop position="1">
                    <color theme="5" tint="0.59999389629810485"/>
                  </stop>
                </gradientFill>
              </fill>
            </x14:dxf>
          </x14:cfRule>
          <x14:cfRule type="containsText" priority="1109" operator="containsText" id="{CC7B169B-5FD2-40DF-B596-90579C9EF554}">
            <xm:f>NOT(ISERROR(SEARCH($AB$7,AB28)))</xm:f>
            <xm:f>$AB$7</xm:f>
            <x14:dxf>
              <font>
                <color theme="0"/>
              </font>
              <fill>
                <patternFill>
                  <bgColor rgb="FFFF0000"/>
                </patternFill>
              </fill>
            </x14:dxf>
          </x14:cfRule>
          <xm:sqref>AB28</xm:sqref>
        </x14:conditionalFormatting>
        <x14:conditionalFormatting xmlns:xm="http://schemas.microsoft.com/office/excel/2006/main">
          <x14:cfRule type="containsText" priority="1095" operator="containsText" id="{48C33E0B-6F4A-4C45-97FA-5D7B339EBF18}">
            <xm:f>NOT(ISERROR(SEARCH($AB$7,AB29)))</xm:f>
            <xm:f>$AB$7</xm:f>
            <x14:dxf>
              <font>
                <b/>
                <i val="0"/>
                <color rgb="FFFFFF00"/>
              </font>
              <fill>
                <gradientFill>
                  <stop position="0">
                    <color rgb="FFFF0000"/>
                  </stop>
                  <stop position="1">
                    <color theme="5" tint="0.59999389629810485"/>
                  </stop>
                </gradientFill>
              </fill>
            </x14:dxf>
          </x14:cfRule>
          <x14:cfRule type="containsText" priority="1096" operator="containsText" id="{6DC093A8-EC62-4C13-93EE-7C067F03D7D3}">
            <xm:f>NOT(ISERROR(SEARCH($AB$7,AB29)))</xm:f>
            <xm:f>$AB$7</xm:f>
            <x14:dxf>
              <font>
                <color theme="0"/>
              </font>
              <fill>
                <patternFill>
                  <bgColor rgb="FFFF0000"/>
                </patternFill>
              </fill>
            </x14:dxf>
          </x14:cfRule>
          <xm:sqref>AB29</xm:sqref>
        </x14:conditionalFormatting>
        <x14:conditionalFormatting xmlns:xm="http://schemas.microsoft.com/office/excel/2006/main">
          <x14:cfRule type="containsText" priority="1082" operator="containsText" id="{FCEF1D69-3A35-4290-AC91-C004889F3A20}">
            <xm:f>NOT(ISERROR(SEARCH($AB$7,AB130)))</xm:f>
            <xm:f>$AB$7</xm:f>
            <x14:dxf>
              <font>
                <b/>
                <i val="0"/>
                <color rgb="FFFFFF00"/>
              </font>
              <fill>
                <gradientFill>
                  <stop position="0">
                    <color rgb="FFFF0000"/>
                  </stop>
                  <stop position="1">
                    <color theme="5" tint="0.59999389629810485"/>
                  </stop>
                </gradientFill>
              </fill>
            </x14:dxf>
          </x14:cfRule>
          <x14:cfRule type="containsText" priority="1083" operator="containsText" id="{8A18E21A-7BBF-43CC-8E41-A3BC0103BF75}">
            <xm:f>NOT(ISERROR(SEARCH($AB$7,AB130)))</xm:f>
            <xm:f>$AB$7</xm:f>
            <x14:dxf>
              <font>
                <color theme="0"/>
              </font>
              <fill>
                <patternFill>
                  <bgColor rgb="FFFF0000"/>
                </patternFill>
              </fill>
            </x14:dxf>
          </x14:cfRule>
          <xm:sqref>AB130</xm:sqref>
        </x14:conditionalFormatting>
        <x14:conditionalFormatting xmlns:xm="http://schemas.microsoft.com/office/excel/2006/main">
          <x14:cfRule type="containsText" priority="1069" operator="containsText" id="{9698D6BA-CFC1-42AD-B287-DC9F0F13FACE}">
            <xm:f>NOT(ISERROR(SEARCH($AB$7,AB132)))</xm:f>
            <xm:f>$AB$7</xm:f>
            <x14:dxf>
              <font>
                <b/>
                <i val="0"/>
                <color rgb="FFFFFF00"/>
              </font>
              <fill>
                <gradientFill>
                  <stop position="0">
                    <color rgb="FFFF0000"/>
                  </stop>
                  <stop position="1">
                    <color theme="5" tint="0.59999389629810485"/>
                  </stop>
                </gradientFill>
              </fill>
            </x14:dxf>
          </x14:cfRule>
          <x14:cfRule type="containsText" priority="1070" operator="containsText" id="{7B3C5256-A97B-4F74-B9BA-AE651CCCA238}">
            <xm:f>NOT(ISERROR(SEARCH($AB$7,AB132)))</xm:f>
            <xm:f>$AB$7</xm:f>
            <x14:dxf>
              <font>
                <color theme="0"/>
              </font>
              <fill>
                <patternFill>
                  <bgColor rgb="FFFF0000"/>
                </patternFill>
              </fill>
            </x14:dxf>
          </x14:cfRule>
          <xm:sqref>AB132</xm:sqref>
        </x14:conditionalFormatting>
        <x14:conditionalFormatting xmlns:xm="http://schemas.microsoft.com/office/excel/2006/main">
          <x14:cfRule type="containsText" priority="1054" operator="containsText" id="{96A971A8-BF52-4752-AF57-C403C8C52A5D}">
            <xm:f>NOT(ISERROR(SEARCH($AB$7,AB133)))</xm:f>
            <xm:f>$AB$7</xm:f>
            <x14:dxf>
              <font>
                <b/>
                <i val="0"/>
                <color rgb="FFFFFF00"/>
              </font>
              <fill>
                <gradientFill>
                  <stop position="0">
                    <color rgb="FFFF0000"/>
                  </stop>
                  <stop position="1">
                    <color theme="5" tint="0.59999389629810485"/>
                  </stop>
                </gradientFill>
              </fill>
            </x14:dxf>
          </x14:cfRule>
          <x14:cfRule type="containsText" priority="1055" operator="containsText" id="{B5C64A37-EF46-4505-B842-CF49C8D2D1EB}">
            <xm:f>NOT(ISERROR(SEARCH($AB$7,AB133)))</xm:f>
            <xm:f>$AB$7</xm:f>
            <x14:dxf>
              <font>
                <color theme="0"/>
              </font>
              <fill>
                <patternFill>
                  <bgColor rgb="FFFF0000"/>
                </patternFill>
              </fill>
            </x14:dxf>
          </x14:cfRule>
          <xm:sqref>AB133</xm:sqref>
        </x14:conditionalFormatting>
        <x14:conditionalFormatting xmlns:xm="http://schemas.microsoft.com/office/excel/2006/main">
          <x14:cfRule type="containsText" priority="1039" operator="containsText" id="{2CEDC67F-73C9-44FE-99C6-5CF5F63ED98E}">
            <xm:f>NOT(ISERROR(SEARCH($AB$7,AB134)))</xm:f>
            <xm:f>$AB$7</xm:f>
            <x14:dxf>
              <font>
                <b/>
                <i val="0"/>
                <color rgb="FFFFFF00"/>
              </font>
              <fill>
                <gradientFill>
                  <stop position="0">
                    <color rgb="FFFF0000"/>
                  </stop>
                  <stop position="1">
                    <color theme="5" tint="0.59999389629810485"/>
                  </stop>
                </gradientFill>
              </fill>
            </x14:dxf>
          </x14:cfRule>
          <x14:cfRule type="containsText" priority="1040" operator="containsText" id="{B7EC43FF-B654-4B53-9452-99A61CA09153}">
            <xm:f>NOT(ISERROR(SEARCH($AB$7,AB134)))</xm:f>
            <xm:f>$AB$7</xm:f>
            <x14:dxf>
              <font>
                <color theme="0"/>
              </font>
              <fill>
                <patternFill>
                  <bgColor rgb="FFFF0000"/>
                </patternFill>
              </fill>
            </x14:dxf>
          </x14:cfRule>
          <xm:sqref>AB134</xm:sqref>
        </x14:conditionalFormatting>
        <x14:conditionalFormatting xmlns:xm="http://schemas.microsoft.com/office/excel/2006/main">
          <x14:cfRule type="containsText" priority="1005" operator="containsText" id="{781B55D5-BF96-4FB9-B811-383BDEF9C58D}">
            <xm:f>NOT(ISERROR(SEARCH($AB$7,AB11)))</xm:f>
            <xm:f>$AB$7</xm:f>
            <x14:dxf>
              <font>
                <b/>
                <i val="0"/>
                <color rgb="FFFFFF00"/>
              </font>
              <fill>
                <gradientFill>
                  <stop position="0">
                    <color rgb="FFFF0000"/>
                  </stop>
                  <stop position="1">
                    <color theme="5" tint="0.59999389629810485"/>
                  </stop>
                </gradientFill>
              </fill>
            </x14:dxf>
          </x14:cfRule>
          <x14:cfRule type="containsText" priority="1006" operator="containsText" id="{3599C14F-2E48-44F0-B908-0B7279EBA031}">
            <xm:f>NOT(ISERROR(SEARCH($AB$7,AB11)))</xm:f>
            <xm:f>$AB$7</xm:f>
            <x14:dxf>
              <font>
                <color theme="0"/>
              </font>
              <fill>
                <patternFill>
                  <bgColor rgb="FFFF0000"/>
                </patternFill>
              </fill>
            </x14:dxf>
          </x14:cfRule>
          <xm:sqref>AB11:AB17</xm:sqref>
        </x14:conditionalFormatting>
        <x14:conditionalFormatting xmlns:xm="http://schemas.microsoft.com/office/excel/2006/main">
          <x14:cfRule type="containsText" priority="990" operator="containsText" id="{FDAC73C7-63D2-4F52-8E6E-AD5E8B092A01}">
            <xm:f>NOT(ISERROR(SEARCH($AB$7,AB223)))</xm:f>
            <xm:f>$AB$7</xm:f>
            <x14:dxf>
              <font>
                <b/>
                <i val="0"/>
                <color rgb="FFFFFF00"/>
              </font>
              <fill>
                <gradientFill>
                  <stop position="0">
                    <color rgb="FFFF0000"/>
                  </stop>
                  <stop position="1">
                    <color theme="5" tint="0.59999389629810485"/>
                  </stop>
                </gradientFill>
              </fill>
            </x14:dxf>
          </x14:cfRule>
          <x14:cfRule type="containsText" priority="991" operator="containsText" id="{74B90EA5-8A29-478B-8AA1-91F05B5F09FE}">
            <xm:f>NOT(ISERROR(SEARCH($AB$7,AB223)))</xm:f>
            <xm:f>$AB$7</xm:f>
            <x14:dxf>
              <font>
                <color theme="0"/>
              </font>
              <fill>
                <patternFill>
                  <bgColor rgb="FFFF0000"/>
                </patternFill>
              </fill>
            </x14:dxf>
          </x14:cfRule>
          <xm:sqref>AB223</xm:sqref>
        </x14:conditionalFormatting>
        <x14:conditionalFormatting xmlns:xm="http://schemas.microsoft.com/office/excel/2006/main">
          <x14:cfRule type="containsText" priority="977" operator="containsText" id="{BF9B93AF-FE8F-45C3-B142-4380B45D7584}">
            <xm:f>NOT(ISERROR(SEARCH($AB$7,AB136)))</xm:f>
            <xm:f>$AB$7</xm:f>
            <x14:dxf>
              <font>
                <b/>
                <i val="0"/>
                <color rgb="FFFFFF00"/>
              </font>
              <fill>
                <gradientFill>
                  <stop position="0">
                    <color rgb="FFFF0000"/>
                  </stop>
                  <stop position="1">
                    <color theme="5" tint="0.59999389629810485"/>
                  </stop>
                </gradientFill>
              </fill>
            </x14:dxf>
          </x14:cfRule>
          <x14:cfRule type="containsText" priority="978" operator="containsText" id="{DCFF0E73-E309-4BC0-9F38-BED3D4D34C40}">
            <xm:f>NOT(ISERROR(SEARCH($AB$7,AB136)))</xm:f>
            <xm:f>$AB$7</xm:f>
            <x14:dxf>
              <font>
                <color theme="0"/>
              </font>
              <fill>
                <patternFill>
                  <bgColor rgb="FFFF0000"/>
                </patternFill>
              </fill>
            </x14:dxf>
          </x14:cfRule>
          <xm:sqref>AB136</xm:sqref>
        </x14:conditionalFormatting>
        <x14:conditionalFormatting xmlns:xm="http://schemas.microsoft.com/office/excel/2006/main">
          <x14:cfRule type="containsText" priority="942" operator="containsText" id="{B9D9FB19-F1D7-4D5F-88F1-9571FDF887B1}">
            <xm:f>NOT(ISERROR(SEARCH($AB$7,AB137)))</xm:f>
            <xm:f>$AB$7</xm:f>
            <x14:dxf>
              <font>
                <b/>
                <i val="0"/>
                <color rgb="FFFFFF00"/>
              </font>
              <fill>
                <gradientFill>
                  <stop position="0">
                    <color rgb="FFFF0000"/>
                  </stop>
                  <stop position="1">
                    <color theme="5" tint="0.59999389629810485"/>
                  </stop>
                </gradientFill>
              </fill>
            </x14:dxf>
          </x14:cfRule>
          <x14:cfRule type="containsText" priority="943" operator="containsText" id="{A385AFCD-1D95-465B-980C-4A780B0AA24F}">
            <xm:f>NOT(ISERROR(SEARCH($AB$7,AB137)))</xm:f>
            <xm:f>$AB$7</xm:f>
            <x14:dxf>
              <font>
                <color theme="0"/>
              </font>
              <fill>
                <patternFill>
                  <bgColor rgb="FFFF0000"/>
                </patternFill>
              </fill>
            </x14:dxf>
          </x14:cfRule>
          <xm:sqref>AB137:AB140</xm:sqref>
        </x14:conditionalFormatting>
        <x14:conditionalFormatting xmlns:xm="http://schemas.microsoft.com/office/excel/2006/main">
          <x14:cfRule type="containsText" priority="914" operator="containsText" id="{0637AC74-74AC-4B53-9B5F-D9B418A2ABF8}">
            <xm:f>NOT(ISERROR(SEARCH($AB$7,AB141)))</xm:f>
            <xm:f>$AB$7</xm:f>
            <x14:dxf>
              <font>
                <b/>
                <i val="0"/>
                <color rgb="FFFFFF00"/>
              </font>
              <fill>
                <gradientFill>
                  <stop position="0">
                    <color rgb="FFFF0000"/>
                  </stop>
                  <stop position="1">
                    <color theme="5" tint="0.59999389629810485"/>
                  </stop>
                </gradientFill>
              </fill>
            </x14:dxf>
          </x14:cfRule>
          <x14:cfRule type="containsText" priority="915" operator="containsText" id="{94E6BD40-EDD9-40C6-BCC4-6351EDB2CF99}">
            <xm:f>NOT(ISERROR(SEARCH($AB$7,AB141)))</xm:f>
            <xm:f>$AB$7</xm:f>
            <x14:dxf>
              <font>
                <color theme="0"/>
              </font>
              <fill>
                <patternFill>
                  <bgColor rgb="FFFF0000"/>
                </patternFill>
              </fill>
            </x14:dxf>
          </x14:cfRule>
          <xm:sqref>AB141:AB150</xm:sqref>
        </x14:conditionalFormatting>
        <x14:conditionalFormatting xmlns:xm="http://schemas.microsoft.com/office/excel/2006/main">
          <x14:cfRule type="containsText" priority="892" operator="containsText" id="{0E92C073-1543-4312-BE1A-2AAFF9A8455C}">
            <xm:f>NOT(ISERROR(SEARCH($AB$7,AB191)))</xm:f>
            <xm:f>$AB$7</xm:f>
            <x14:dxf>
              <font>
                <b/>
                <i val="0"/>
                <color rgb="FFFFFF00"/>
              </font>
              <fill>
                <gradientFill>
                  <stop position="0">
                    <color rgb="FFFF0000"/>
                  </stop>
                  <stop position="1">
                    <color theme="5" tint="0.59999389629810485"/>
                  </stop>
                </gradientFill>
              </fill>
            </x14:dxf>
          </x14:cfRule>
          <x14:cfRule type="containsText" priority="893" operator="containsText" id="{7BEA4F54-C7E8-4528-B72D-1DCAA996034B}">
            <xm:f>NOT(ISERROR(SEARCH($AB$7,AB191)))</xm:f>
            <xm:f>$AB$7</xm:f>
            <x14:dxf>
              <font>
                <color theme="0"/>
              </font>
              <fill>
                <patternFill>
                  <bgColor rgb="FFFF0000"/>
                </patternFill>
              </fill>
            </x14:dxf>
          </x14:cfRule>
          <xm:sqref>AB191</xm:sqref>
        </x14:conditionalFormatting>
        <x14:conditionalFormatting xmlns:xm="http://schemas.microsoft.com/office/excel/2006/main">
          <x14:cfRule type="containsText" priority="864" operator="containsText" id="{EF7D022B-F3B5-495F-B008-CFDF2DF47BA8}">
            <xm:f>NOT(ISERROR(SEARCH($AB$7,AB114)))</xm:f>
            <xm:f>$AB$7</xm:f>
            <x14:dxf>
              <font>
                <b/>
                <i val="0"/>
                <color rgb="FFFFFF00"/>
              </font>
              <fill>
                <gradientFill>
                  <stop position="0">
                    <color rgb="FFFF0000"/>
                  </stop>
                  <stop position="1">
                    <color theme="5" tint="0.59999389629810485"/>
                  </stop>
                </gradientFill>
              </fill>
            </x14:dxf>
          </x14:cfRule>
          <x14:cfRule type="containsText" priority="865" operator="containsText" id="{7752A977-0261-47FB-8441-BEC6845F1A66}">
            <xm:f>NOT(ISERROR(SEARCH($AB$7,AB114)))</xm:f>
            <xm:f>$AB$7</xm:f>
            <x14:dxf>
              <font>
                <color theme="0"/>
              </font>
              <fill>
                <patternFill>
                  <bgColor rgb="FFFF0000"/>
                </patternFill>
              </fill>
            </x14:dxf>
          </x14:cfRule>
          <xm:sqref>AB114</xm:sqref>
        </x14:conditionalFormatting>
        <x14:conditionalFormatting xmlns:xm="http://schemas.microsoft.com/office/excel/2006/main">
          <x14:cfRule type="containsText" priority="838" operator="containsText" id="{DA95AAE7-FA47-4214-999B-65248443B043}">
            <xm:f>NOT(ISERROR(SEARCH($AB$7,AB214)))</xm:f>
            <xm:f>$AB$7</xm:f>
            <x14:dxf>
              <font>
                <b/>
                <i val="0"/>
                <color rgb="FFFFFF00"/>
              </font>
              <fill>
                <gradientFill>
                  <stop position="0">
                    <color rgb="FFFF0000"/>
                  </stop>
                  <stop position="1">
                    <color theme="5" tint="0.59999389629810485"/>
                  </stop>
                </gradientFill>
              </fill>
            </x14:dxf>
          </x14:cfRule>
          <x14:cfRule type="containsText" priority="839" operator="containsText" id="{D807AC1B-9E02-466D-A050-B0F566FAAFDB}">
            <xm:f>NOT(ISERROR(SEARCH($AB$7,AB214)))</xm:f>
            <xm:f>$AB$7</xm:f>
            <x14:dxf>
              <font>
                <color theme="0"/>
              </font>
              <fill>
                <patternFill>
                  <bgColor rgb="FFFF0000"/>
                </patternFill>
              </fill>
            </x14:dxf>
          </x14:cfRule>
          <xm:sqref>AB214</xm:sqref>
        </x14:conditionalFormatting>
        <x14:conditionalFormatting xmlns:xm="http://schemas.microsoft.com/office/excel/2006/main">
          <x14:cfRule type="containsText" priority="825" operator="containsText" id="{257DFE9F-0F4C-4989-8DAB-78DBE08C2701}">
            <xm:f>NOT(ISERROR(SEARCH($AB$7,AB241)))</xm:f>
            <xm:f>$AB$7</xm:f>
            <x14:dxf>
              <font>
                <b/>
                <i val="0"/>
                <color rgb="FFFFFF00"/>
              </font>
              <fill>
                <gradientFill>
                  <stop position="0">
                    <color rgb="FFFF0000"/>
                  </stop>
                  <stop position="1">
                    <color theme="5" tint="0.59999389629810485"/>
                  </stop>
                </gradientFill>
              </fill>
            </x14:dxf>
          </x14:cfRule>
          <x14:cfRule type="containsText" priority="826" operator="containsText" id="{4EF6BF61-E2FD-41C3-B077-5C0ADEFAC7A7}">
            <xm:f>NOT(ISERROR(SEARCH($AB$7,AB241)))</xm:f>
            <xm:f>$AB$7</xm:f>
            <x14:dxf>
              <font>
                <color theme="0"/>
              </font>
              <fill>
                <patternFill>
                  <bgColor rgb="FFFF0000"/>
                </patternFill>
              </fill>
            </x14:dxf>
          </x14:cfRule>
          <xm:sqref>AB241</xm:sqref>
        </x14:conditionalFormatting>
        <x14:conditionalFormatting xmlns:xm="http://schemas.microsoft.com/office/excel/2006/main">
          <x14:cfRule type="containsText" priority="810" operator="containsText" id="{0F005362-11F7-4000-AA51-117D57DD53AF}">
            <xm:f>NOT(ISERROR(SEARCH($AB$7,AB242)))</xm:f>
            <xm:f>$AB$7</xm:f>
            <x14:dxf>
              <font>
                <b/>
                <i val="0"/>
                <color rgb="FFFFFF00"/>
              </font>
              <fill>
                <gradientFill>
                  <stop position="0">
                    <color rgb="FFFF0000"/>
                  </stop>
                  <stop position="1">
                    <color theme="5" tint="0.59999389629810485"/>
                  </stop>
                </gradientFill>
              </fill>
            </x14:dxf>
          </x14:cfRule>
          <x14:cfRule type="containsText" priority="811" operator="containsText" id="{DD0DB9C0-271D-4754-A24C-7677D0B6C7D1}">
            <xm:f>NOT(ISERROR(SEARCH($AB$7,AB242)))</xm:f>
            <xm:f>$AB$7</xm:f>
            <x14:dxf>
              <font>
                <color theme="0"/>
              </font>
              <fill>
                <patternFill>
                  <bgColor rgb="FFFF0000"/>
                </patternFill>
              </fill>
            </x14:dxf>
          </x14:cfRule>
          <xm:sqref>AB242:AB246</xm:sqref>
        </x14:conditionalFormatting>
        <x14:conditionalFormatting xmlns:xm="http://schemas.microsoft.com/office/excel/2006/main">
          <x14:cfRule type="containsText" priority="781" operator="containsText" id="{9060706B-D5D7-4EA0-B7BF-93E7499BB25F}">
            <xm:f>NOT(ISERROR(SEARCH($AB$7,AB249)))</xm:f>
            <xm:f>$AB$7</xm:f>
            <x14:dxf>
              <font>
                <b/>
                <i val="0"/>
                <color rgb="FFFFFF00"/>
              </font>
              <fill>
                <gradientFill>
                  <stop position="0">
                    <color rgb="FFFF0000"/>
                  </stop>
                  <stop position="1">
                    <color theme="5" tint="0.59999389629810485"/>
                  </stop>
                </gradientFill>
              </fill>
            </x14:dxf>
          </x14:cfRule>
          <x14:cfRule type="containsText" priority="782" operator="containsText" id="{4654BDDE-A77D-4F55-AD7C-30B98DCD0BCC}">
            <xm:f>NOT(ISERROR(SEARCH($AB$7,AB249)))</xm:f>
            <xm:f>$AB$7</xm:f>
            <x14:dxf>
              <font>
                <color theme="0"/>
              </font>
              <fill>
                <patternFill>
                  <bgColor rgb="FFFF0000"/>
                </patternFill>
              </fill>
            </x14:dxf>
          </x14:cfRule>
          <xm:sqref>AB249</xm:sqref>
        </x14:conditionalFormatting>
        <x14:conditionalFormatting xmlns:xm="http://schemas.microsoft.com/office/excel/2006/main">
          <x14:cfRule type="containsText" priority="725" operator="containsText" id="{D3253D04-BF67-4B56-90BF-E501B30F5A9A}">
            <xm:f>NOT(ISERROR(SEARCH($AB$7,AB248)))</xm:f>
            <xm:f>$AB$7</xm:f>
            <x14:dxf>
              <font>
                <b/>
                <i val="0"/>
                <color rgb="FFFFFF00"/>
              </font>
              <fill>
                <gradientFill>
                  <stop position="0">
                    <color rgb="FFFF0000"/>
                  </stop>
                  <stop position="1">
                    <color theme="5" tint="0.59999389629810485"/>
                  </stop>
                </gradientFill>
              </fill>
            </x14:dxf>
          </x14:cfRule>
          <x14:cfRule type="containsText" priority="726" operator="containsText" id="{93F7DB7D-E53D-413D-AF45-A04F6EEB56D2}">
            <xm:f>NOT(ISERROR(SEARCH($AB$7,AB248)))</xm:f>
            <xm:f>$AB$7</xm:f>
            <x14:dxf>
              <font>
                <color theme="0"/>
              </font>
              <fill>
                <patternFill>
                  <bgColor rgb="FFFF0000"/>
                </patternFill>
              </fill>
            </x14:dxf>
          </x14:cfRule>
          <xm:sqref>AB248</xm:sqref>
        </x14:conditionalFormatting>
        <x14:conditionalFormatting xmlns:xm="http://schemas.microsoft.com/office/excel/2006/main">
          <x14:cfRule type="containsText" priority="710" operator="containsText" id="{AC216268-D61C-4152-B39F-88786F69B305}">
            <xm:f>NOT(ISERROR(SEARCH($AB$7,AB247)))</xm:f>
            <xm:f>$AB$7</xm:f>
            <x14:dxf>
              <font>
                <b/>
                <i val="0"/>
                <color rgb="FFFFFF00"/>
              </font>
              <fill>
                <gradientFill>
                  <stop position="0">
                    <color rgb="FFFF0000"/>
                  </stop>
                  <stop position="1">
                    <color theme="5" tint="0.59999389629810485"/>
                  </stop>
                </gradientFill>
              </fill>
            </x14:dxf>
          </x14:cfRule>
          <x14:cfRule type="containsText" priority="711" operator="containsText" id="{DA6B5BA2-C261-415A-AE67-C7770C0D253C}">
            <xm:f>NOT(ISERROR(SEARCH($AB$7,AB247)))</xm:f>
            <xm:f>$AB$7</xm:f>
            <x14:dxf>
              <font>
                <color theme="0"/>
              </font>
              <fill>
                <patternFill>
                  <bgColor rgb="FFFF0000"/>
                </patternFill>
              </fill>
            </x14:dxf>
          </x14:cfRule>
          <xm:sqref>AB247</xm:sqref>
        </x14:conditionalFormatting>
        <x14:conditionalFormatting xmlns:xm="http://schemas.microsoft.com/office/excel/2006/main">
          <x14:cfRule type="containsText" priority="682" operator="containsText" id="{2702EB44-2BD4-4E66-AAC4-7742D75D6E88}">
            <xm:f>NOT(ISERROR(SEARCH($AB$7,AB224)))</xm:f>
            <xm:f>$AB$7</xm:f>
            <x14:dxf>
              <font>
                <b/>
                <i val="0"/>
                <color rgb="FFFFFF00"/>
              </font>
              <fill>
                <gradientFill>
                  <stop position="0">
                    <color rgb="FFFF0000"/>
                  </stop>
                  <stop position="1">
                    <color theme="5" tint="0.59999389629810485"/>
                  </stop>
                </gradientFill>
              </fill>
            </x14:dxf>
          </x14:cfRule>
          <x14:cfRule type="containsText" priority="683" operator="containsText" id="{CF95C974-57AD-4E81-8D2B-4FE9CB16CC63}">
            <xm:f>NOT(ISERROR(SEARCH($AB$7,AB224)))</xm:f>
            <xm:f>$AB$7</xm:f>
            <x14:dxf>
              <font>
                <color theme="0"/>
              </font>
              <fill>
                <patternFill>
                  <bgColor rgb="FFFF0000"/>
                </patternFill>
              </fill>
            </x14:dxf>
          </x14:cfRule>
          <xm:sqref>AB224</xm:sqref>
        </x14:conditionalFormatting>
        <x14:conditionalFormatting xmlns:xm="http://schemas.microsoft.com/office/excel/2006/main">
          <x14:cfRule type="containsText" priority="675" operator="containsText" id="{CF1B27C7-D7DB-4DFB-A3B0-C2BC1BAF6392}">
            <xm:f>NOT(ISERROR(SEARCH($AB$7,AB250)))</xm:f>
            <xm:f>$AB$7</xm:f>
            <x14:dxf>
              <font>
                <b/>
                <i val="0"/>
                <color rgb="FFFFFF00"/>
              </font>
              <fill>
                <gradientFill>
                  <stop position="0">
                    <color rgb="FFFF0000"/>
                  </stop>
                  <stop position="1">
                    <color theme="5" tint="0.59999389629810485"/>
                  </stop>
                </gradientFill>
              </fill>
            </x14:dxf>
          </x14:cfRule>
          <x14:cfRule type="containsText" priority="676" operator="containsText" id="{CB1B48B6-2B21-4014-961C-3C7A632BE5AB}">
            <xm:f>NOT(ISERROR(SEARCH($AB$7,AB250)))</xm:f>
            <xm:f>$AB$7</xm:f>
            <x14:dxf>
              <font>
                <color theme="0"/>
              </font>
              <fill>
                <patternFill>
                  <bgColor rgb="FFFF0000"/>
                </patternFill>
              </fill>
            </x14:dxf>
          </x14:cfRule>
          <xm:sqref>AB250</xm:sqref>
        </x14:conditionalFormatting>
        <x14:conditionalFormatting xmlns:xm="http://schemas.microsoft.com/office/excel/2006/main">
          <x14:cfRule type="containsText" priority="664" operator="containsText" id="{C2CFE4F4-BE91-4593-B323-A1FE2AADB450}">
            <xm:f>NOT(ISERROR(SEARCH($AB$7,AB255)))</xm:f>
            <xm:f>$AB$7</xm:f>
            <x14:dxf>
              <font>
                <b/>
                <i val="0"/>
                <color rgb="FFFFFF00"/>
              </font>
              <fill>
                <gradientFill>
                  <stop position="0">
                    <color rgb="FFFF0000"/>
                  </stop>
                  <stop position="1">
                    <color theme="5" tint="0.59999389629810485"/>
                  </stop>
                </gradientFill>
              </fill>
            </x14:dxf>
          </x14:cfRule>
          <x14:cfRule type="containsText" priority="665" operator="containsText" id="{389B6289-B973-451B-B80F-197DF87C60CD}">
            <xm:f>NOT(ISERROR(SEARCH($AB$7,AB255)))</xm:f>
            <xm:f>$AB$7</xm:f>
            <x14:dxf>
              <font>
                <color theme="0"/>
              </font>
              <fill>
                <patternFill>
                  <bgColor rgb="FFFF0000"/>
                </patternFill>
              </fill>
            </x14:dxf>
          </x14:cfRule>
          <xm:sqref>AB255</xm:sqref>
        </x14:conditionalFormatting>
        <x14:conditionalFormatting xmlns:xm="http://schemas.microsoft.com/office/excel/2006/main">
          <x14:cfRule type="containsText" priority="605" operator="containsText" id="{231AFB9F-8BD2-4B7D-9578-78C79935F103}">
            <xm:f>NOT(ISERROR(SEARCH($AB$7,AB252)))</xm:f>
            <xm:f>$AB$7</xm:f>
            <x14:dxf>
              <font>
                <b/>
                <i val="0"/>
                <color rgb="FFFFFF00"/>
              </font>
              <fill>
                <gradientFill>
                  <stop position="0">
                    <color rgb="FFFF0000"/>
                  </stop>
                  <stop position="1">
                    <color theme="5" tint="0.59999389629810485"/>
                  </stop>
                </gradientFill>
              </fill>
            </x14:dxf>
          </x14:cfRule>
          <x14:cfRule type="containsText" priority="606" operator="containsText" id="{37DD7694-A95F-4C60-A2E2-BD2027BCDBE1}">
            <xm:f>NOT(ISERROR(SEARCH($AB$7,AB252)))</xm:f>
            <xm:f>$AB$7</xm:f>
            <x14:dxf>
              <font>
                <color theme="0"/>
              </font>
              <fill>
                <patternFill>
                  <bgColor rgb="FFFF0000"/>
                </patternFill>
              </fill>
            </x14:dxf>
          </x14:cfRule>
          <xm:sqref>AB252</xm:sqref>
        </x14:conditionalFormatting>
        <x14:conditionalFormatting xmlns:xm="http://schemas.microsoft.com/office/excel/2006/main">
          <x14:cfRule type="containsText" priority="590" operator="containsText" id="{8439E21A-B0F3-4BF8-A5DE-8F1C9CC22BBF}">
            <xm:f>NOT(ISERROR(SEARCH($AB$7,AB257)))</xm:f>
            <xm:f>$AB$7</xm:f>
            <x14:dxf>
              <font>
                <b/>
                <i val="0"/>
                <color rgb="FFFFFF00"/>
              </font>
              <fill>
                <gradientFill>
                  <stop position="0">
                    <color rgb="FFFF0000"/>
                  </stop>
                  <stop position="1">
                    <color theme="5" tint="0.59999389629810485"/>
                  </stop>
                </gradientFill>
              </fill>
            </x14:dxf>
          </x14:cfRule>
          <x14:cfRule type="containsText" priority="591" operator="containsText" id="{8AC6149F-4EA2-484F-B74D-9694A19496A7}">
            <xm:f>NOT(ISERROR(SEARCH($AB$7,AB257)))</xm:f>
            <xm:f>$AB$7</xm:f>
            <x14:dxf>
              <font>
                <color theme="0"/>
              </font>
              <fill>
                <patternFill>
                  <bgColor rgb="FFFF0000"/>
                </patternFill>
              </fill>
            </x14:dxf>
          </x14:cfRule>
          <xm:sqref>AB257:AB258</xm:sqref>
        </x14:conditionalFormatting>
        <x14:conditionalFormatting xmlns:xm="http://schemas.microsoft.com/office/excel/2006/main">
          <x14:cfRule type="containsText" priority="576" operator="containsText" id="{831B58D7-F107-4CA4-8AE6-4B732005FCFD}">
            <xm:f>NOT(ISERROR(SEARCH($AB$7,AB277)))</xm:f>
            <xm:f>$AB$7</xm:f>
            <x14:dxf>
              <font>
                <b/>
                <i val="0"/>
                <color rgb="FFFFFF00"/>
              </font>
              <fill>
                <gradientFill>
                  <stop position="0">
                    <color rgb="FFFF0000"/>
                  </stop>
                  <stop position="1">
                    <color theme="5" tint="0.59999389629810485"/>
                  </stop>
                </gradientFill>
              </fill>
            </x14:dxf>
          </x14:cfRule>
          <x14:cfRule type="containsText" priority="577" operator="containsText" id="{B84E48C0-FACA-4CA7-AC07-1C161DFB8A53}">
            <xm:f>NOT(ISERROR(SEARCH($AB$7,AB277)))</xm:f>
            <xm:f>$AB$7</xm:f>
            <x14:dxf>
              <font>
                <color theme="0"/>
              </font>
              <fill>
                <patternFill>
                  <bgColor rgb="FFFF0000"/>
                </patternFill>
              </fill>
            </x14:dxf>
          </x14:cfRule>
          <xm:sqref>AB277</xm:sqref>
        </x14:conditionalFormatting>
        <x14:conditionalFormatting xmlns:xm="http://schemas.microsoft.com/office/excel/2006/main">
          <x14:cfRule type="containsText" priority="554" operator="containsText" id="{B29D67D3-E778-4F50-96B2-6016B609C126}">
            <xm:f>NOT(ISERROR(SEARCH($AB$7,AB238)))</xm:f>
            <xm:f>$AB$7</xm:f>
            <x14:dxf>
              <font>
                <b/>
                <i val="0"/>
                <color rgb="FFFFFF00"/>
              </font>
              <fill>
                <gradientFill>
                  <stop position="0">
                    <color rgb="FFFF0000"/>
                  </stop>
                  <stop position="1">
                    <color theme="5" tint="0.59999389629810485"/>
                  </stop>
                </gradientFill>
              </fill>
            </x14:dxf>
          </x14:cfRule>
          <x14:cfRule type="containsText" priority="555" operator="containsText" id="{A7ADAC83-A7FD-48EE-8A32-052F5B629E26}">
            <xm:f>NOT(ISERROR(SEARCH($AB$7,AB238)))</xm:f>
            <xm:f>$AB$7</xm:f>
            <x14:dxf>
              <font>
                <color theme="0"/>
              </font>
              <fill>
                <patternFill>
                  <bgColor rgb="FFFF0000"/>
                </patternFill>
              </fill>
            </x14:dxf>
          </x14:cfRule>
          <xm:sqref>AB238</xm:sqref>
        </x14:conditionalFormatting>
        <x14:conditionalFormatting xmlns:xm="http://schemas.microsoft.com/office/excel/2006/main">
          <x14:cfRule type="containsText" priority="541" operator="containsText" id="{F8B85FAD-77B6-4C6E-AC16-67D5003FB9A5}">
            <xm:f>NOT(ISERROR(SEARCH($AB$7,AB278)))</xm:f>
            <xm:f>$AB$7</xm:f>
            <x14:dxf>
              <font>
                <b/>
                <i val="0"/>
                <color rgb="FFFFFF00"/>
              </font>
              <fill>
                <gradientFill>
                  <stop position="0">
                    <color rgb="FFFF0000"/>
                  </stop>
                  <stop position="1">
                    <color theme="5" tint="0.59999389629810485"/>
                  </stop>
                </gradientFill>
              </fill>
            </x14:dxf>
          </x14:cfRule>
          <x14:cfRule type="containsText" priority="542" operator="containsText" id="{D1310751-3527-4D47-A426-6C4C56FA8646}">
            <xm:f>NOT(ISERROR(SEARCH($AB$7,AB278)))</xm:f>
            <xm:f>$AB$7</xm:f>
            <x14:dxf>
              <font>
                <color theme="0"/>
              </font>
              <fill>
                <patternFill>
                  <bgColor rgb="FFFF0000"/>
                </patternFill>
              </fill>
            </x14:dxf>
          </x14:cfRule>
          <xm:sqref>AB278</xm:sqref>
        </x14:conditionalFormatting>
        <x14:conditionalFormatting xmlns:xm="http://schemas.microsoft.com/office/excel/2006/main">
          <x14:cfRule type="containsText" priority="526" operator="containsText" id="{3AA9F625-E66A-4754-BA3E-CD5B472D19AD}">
            <xm:f>NOT(ISERROR(SEARCH($AB$7,AB279)))</xm:f>
            <xm:f>$AB$7</xm:f>
            <x14:dxf>
              <font>
                <color theme="0"/>
              </font>
              <fill>
                <patternFill>
                  <bgColor rgb="FFFF0000"/>
                </patternFill>
              </fill>
            </x14:dxf>
          </x14:cfRule>
          <x14:cfRule type="containsText" priority="1252" operator="containsText" id="{3AE7CDEC-9174-4A56-8ED3-71F511D1286E}">
            <xm:f>NOT(ISERROR(SEARCH($AB$7,AB279)))</xm:f>
            <xm:f>$AB$7</xm:f>
            <x14:dxf>
              <font>
                <b/>
                <i val="0"/>
                <color rgb="FFFFFF00"/>
              </font>
              <fill>
                <gradientFill>
                  <stop position="0">
                    <color rgb="FFFF0000"/>
                  </stop>
                  <stop position="1">
                    <color theme="5" tint="0.59999389629810485"/>
                  </stop>
                </gradientFill>
              </fill>
            </x14:dxf>
          </x14:cfRule>
          <xm:sqref>AB279:AB283</xm:sqref>
        </x14:conditionalFormatting>
        <x14:conditionalFormatting xmlns:xm="http://schemas.microsoft.com/office/excel/2006/main">
          <x14:cfRule type="containsText" priority="505" operator="containsText" id="{F5D8EA34-7CE0-475F-9BF6-1DA05227F46A}">
            <xm:f>NOT(ISERROR(SEARCH($AB$7,AB274)))</xm:f>
            <xm:f>$AB$7</xm:f>
            <x14:dxf>
              <font>
                <color theme="0"/>
              </font>
              <fill>
                <patternFill>
                  <bgColor rgb="FFFF0000"/>
                </patternFill>
              </fill>
            </x14:dxf>
          </x14:cfRule>
          <x14:cfRule type="containsText" priority="1253" operator="containsText" id="{400B365A-2261-43E3-9472-0FC5B9C54106}">
            <xm:f>NOT(ISERROR(SEARCH($AB$7,AB274)))</xm:f>
            <xm:f>$AB$7</xm:f>
            <x14:dxf>
              <font>
                <b/>
                <i val="0"/>
                <color rgb="FFFFFF00"/>
              </font>
              <fill>
                <gradientFill>
                  <stop position="0">
                    <color rgb="FFFF0000"/>
                  </stop>
                  <stop position="1">
                    <color theme="5" tint="0.59999389629810485"/>
                  </stop>
                </gradientFill>
              </fill>
            </x14:dxf>
          </x14:cfRule>
          <xm:sqref>AB274:AB275</xm:sqref>
        </x14:conditionalFormatting>
        <x14:conditionalFormatting xmlns:xm="http://schemas.microsoft.com/office/excel/2006/main">
          <x14:cfRule type="containsText" priority="492" operator="containsText" id="{7FD3507F-BD08-4A7D-8B9F-294B67B11B25}">
            <xm:f>NOT(ISERROR(SEARCH($AB$7,AB284)))</xm:f>
            <xm:f>$AB$7</xm:f>
            <x14:dxf>
              <font>
                <color theme="0"/>
              </font>
              <fill>
                <patternFill>
                  <bgColor rgb="FFFF0000"/>
                </patternFill>
              </fill>
            </x14:dxf>
          </x14:cfRule>
          <x14:cfRule type="containsText" priority="1254" operator="containsText" id="{EE969B2C-BE12-496C-896A-1F50DE5F3496}">
            <xm:f>NOT(ISERROR(SEARCH($AB$7,AB284)))</xm:f>
            <xm:f>$AB$7</xm:f>
            <x14:dxf>
              <font>
                <b/>
                <i val="0"/>
                <color rgb="FFFFFF00"/>
              </font>
              <fill>
                <gradientFill>
                  <stop position="0">
                    <color rgb="FFFF0000"/>
                  </stop>
                  <stop position="1">
                    <color theme="5" tint="0.59999389629810485"/>
                  </stop>
                </gradientFill>
              </fill>
            </x14:dxf>
          </x14:cfRule>
          <xm:sqref>AB284</xm:sqref>
        </x14:conditionalFormatting>
        <x14:conditionalFormatting xmlns:xm="http://schemas.microsoft.com/office/excel/2006/main">
          <x14:cfRule type="containsText" priority="470" operator="containsText" id="{71C22033-6680-4963-BDB7-F11032981D3D}">
            <xm:f>NOT(ISERROR(SEARCH($AB$7,AB256)))</xm:f>
            <xm:f>$AB$7</xm:f>
            <x14:dxf>
              <font>
                <color theme="0"/>
              </font>
              <fill>
                <patternFill>
                  <bgColor rgb="FFFF0000"/>
                </patternFill>
              </fill>
            </x14:dxf>
          </x14:cfRule>
          <x14:cfRule type="containsText" priority="1255" operator="containsText" id="{F0619D11-5192-43BA-B05E-9A59AD84749F}">
            <xm:f>NOT(ISERROR(SEARCH($AB$7,AB256)))</xm:f>
            <xm:f>$AB$7</xm:f>
            <x14:dxf>
              <font>
                <b/>
                <i val="0"/>
                <color rgb="FFFFFF00"/>
              </font>
              <fill>
                <gradientFill>
                  <stop position="0">
                    <color rgb="FFFF0000"/>
                  </stop>
                  <stop position="1">
                    <color theme="5" tint="0.59999389629810485"/>
                  </stop>
                </gradientFill>
              </fill>
            </x14:dxf>
          </x14:cfRule>
          <xm:sqref>AB256</xm:sqref>
        </x14:conditionalFormatting>
        <x14:conditionalFormatting xmlns:xm="http://schemas.microsoft.com/office/excel/2006/main">
          <x14:cfRule type="containsText" priority="457" operator="containsText" id="{5966DABC-1F2E-42B1-B43E-D31DF712CC2D}">
            <xm:f>NOT(ISERROR(SEARCH($AB$7,AB286)))</xm:f>
            <xm:f>$AB$7</xm:f>
            <x14:dxf>
              <font>
                <color theme="0"/>
              </font>
              <fill>
                <patternFill>
                  <bgColor rgb="FFFF0000"/>
                </patternFill>
              </fill>
            </x14:dxf>
          </x14:cfRule>
          <x14:cfRule type="containsText" priority="1256" operator="containsText" id="{A0E1B66C-C1C6-43F1-B618-BD8F576189C9}">
            <xm:f>NOT(ISERROR(SEARCH($AB$7,AB286)))</xm:f>
            <xm:f>$AB$7</xm:f>
            <x14:dxf>
              <font>
                <b/>
                <i val="0"/>
                <color rgb="FFFFFF00"/>
              </font>
              <fill>
                <gradientFill>
                  <stop position="0">
                    <color rgb="FFFF0000"/>
                  </stop>
                  <stop position="1">
                    <color theme="5" tint="0.59999389629810485"/>
                  </stop>
                </gradientFill>
              </fill>
            </x14:dxf>
          </x14:cfRule>
          <xm:sqref>AB286</xm:sqref>
        </x14:conditionalFormatting>
        <x14:conditionalFormatting xmlns:xm="http://schemas.microsoft.com/office/excel/2006/main">
          <x14:cfRule type="containsText" priority="436" operator="containsText" id="{741BE75C-3C3C-4259-90BB-02EF68443765}">
            <xm:f>NOT(ISERROR(SEARCH($AB$7,AB287)))</xm:f>
            <xm:f>$AB$7</xm:f>
            <x14:dxf>
              <font>
                <color theme="0"/>
              </font>
              <fill>
                <patternFill>
                  <bgColor rgb="FFFF0000"/>
                </patternFill>
              </fill>
            </x14:dxf>
          </x14:cfRule>
          <x14:cfRule type="containsText" priority="1257" operator="containsText" id="{C579EAF6-BD18-4833-BAA1-2A8BCD5199FC}">
            <xm:f>NOT(ISERROR(SEARCH($AB$7,AB287)))</xm:f>
            <xm:f>$AB$7</xm:f>
            <x14:dxf>
              <font>
                <b/>
                <i val="0"/>
                <color rgb="FFFFFF00"/>
              </font>
              <fill>
                <gradientFill>
                  <stop position="0">
                    <color rgb="FFFF0000"/>
                  </stop>
                  <stop position="1">
                    <color theme="5" tint="0.59999389629810485"/>
                  </stop>
                </gradientFill>
              </fill>
            </x14:dxf>
          </x14:cfRule>
          <xm:sqref>AB287</xm:sqref>
        </x14:conditionalFormatting>
        <x14:conditionalFormatting xmlns:xm="http://schemas.microsoft.com/office/excel/2006/main">
          <x14:cfRule type="containsText" priority="427" operator="containsText" id="{49B04A7E-CF01-4453-B2BF-BCF91F10FC5F}">
            <xm:f>NOT(ISERROR(SEARCH($AB$7,AB267)))</xm:f>
            <xm:f>$AB$7</xm:f>
            <x14:dxf>
              <font>
                <color theme="0"/>
              </font>
              <fill>
                <patternFill>
                  <bgColor rgb="FFFF0000"/>
                </patternFill>
              </fill>
            </x14:dxf>
          </x14:cfRule>
          <x14:cfRule type="containsText" priority="1258" operator="containsText" id="{6159A837-8240-46DE-BE04-38EB9C86CC50}">
            <xm:f>NOT(ISERROR(SEARCH($AB$7,AB267)))</xm:f>
            <xm:f>$AB$7</xm:f>
            <x14:dxf>
              <font>
                <b/>
                <i val="0"/>
                <color rgb="FFFFFF00"/>
              </font>
              <fill>
                <gradientFill>
                  <stop position="0">
                    <color rgb="FFFF0000"/>
                  </stop>
                  <stop position="1">
                    <color theme="5" tint="0.59999389629810485"/>
                  </stop>
                </gradientFill>
              </fill>
            </x14:dxf>
          </x14:cfRule>
          <xm:sqref>AB267</xm:sqref>
        </x14:conditionalFormatting>
        <x14:conditionalFormatting xmlns:xm="http://schemas.microsoft.com/office/excel/2006/main">
          <x14:cfRule type="containsText" priority="402" operator="containsText" id="{CEF6FBBF-0F36-4D4F-967D-F95B6510F755}">
            <xm:f>NOT(ISERROR(SEARCH($AB$7,AB288)))</xm:f>
            <xm:f>$AB$7</xm:f>
            <x14:dxf>
              <font>
                <color theme="0"/>
              </font>
              <fill>
                <patternFill>
                  <bgColor rgb="FFFF0000"/>
                </patternFill>
              </fill>
            </x14:dxf>
          </x14:cfRule>
          <x14:cfRule type="containsText" priority="1259" operator="containsText" id="{B0D1B3BA-11B6-45CF-BA79-A529FCAAE5E8}">
            <xm:f>NOT(ISERROR(SEARCH($AB$7,AB288)))</xm:f>
            <xm:f>$AB$7</xm:f>
            <x14:dxf>
              <font>
                <b/>
                <i val="0"/>
                <color rgb="FFFFFF00"/>
              </font>
              <fill>
                <gradientFill>
                  <stop position="0">
                    <color rgb="FFFF0000"/>
                  </stop>
                  <stop position="1">
                    <color theme="5" tint="0.59999389629810485"/>
                  </stop>
                </gradientFill>
              </fill>
            </x14:dxf>
          </x14:cfRule>
          <xm:sqref>AB288</xm:sqref>
        </x14:conditionalFormatting>
        <x14:conditionalFormatting xmlns:xm="http://schemas.microsoft.com/office/excel/2006/main">
          <x14:cfRule type="containsText" priority="387" operator="containsText" id="{D3925E9B-BFE9-4F41-8528-2F888292441C}">
            <xm:f>NOT(ISERROR(SEARCH($AB$7,AB251)))</xm:f>
            <xm:f>$AB$7</xm:f>
            <x14:dxf>
              <font>
                <color theme="0"/>
              </font>
              <fill>
                <patternFill>
                  <bgColor rgb="FFFF0000"/>
                </patternFill>
              </fill>
            </x14:dxf>
          </x14:cfRule>
          <x14:cfRule type="containsText" priority="1260" operator="containsText" id="{1432DAA6-5D12-4D77-9E27-1C69AE421BEC}">
            <xm:f>NOT(ISERROR(SEARCH($AB$7,AB251)))</xm:f>
            <xm:f>$AB$7</xm:f>
            <x14:dxf>
              <font>
                <b/>
                <i val="0"/>
                <color rgb="FFFFFF00"/>
              </font>
              <fill>
                <gradientFill>
                  <stop position="0">
                    <color rgb="FFFF0000"/>
                  </stop>
                  <stop position="1">
                    <color theme="5" tint="0.59999389629810485"/>
                  </stop>
                </gradientFill>
              </fill>
            </x14:dxf>
          </x14:cfRule>
          <xm:sqref>AB251</xm:sqref>
        </x14:conditionalFormatting>
        <x14:conditionalFormatting xmlns:xm="http://schemas.microsoft.com/office/excel/2006/main">
          <x14:cfRule type="containsText" priority="380" operator="containsText" id="{575B9F3C-21B2-41DF-A559-8E177C6548DF}">
            <xm:f>NOT(ISERROR(SEARCH($AB$7,AB290)))</xm:f>
            <xm:f>$AB$7</xm:f>
            <x14:dxf>
              <font>
                <color theme="0"/>
              </font>
              <fill>
                <patternFill>
                  <bgColor rgb="FFFF0000"/>
                </patternFill>
              </fill>
            </x14:dxf>
          </x14:cfRule>
          <x14:cfRule type="containsText" priority="1261" operator="containsText" id="{E5C1C9FE-DB27-4BC6-86A0-D3464F3C6555}">
            <xm:f>NOT(ISERROR(SEARCH($AB$7,AB290)))</xm:f>
            <xm:f>$AB$7</xm:f>
            <x14:dxf>
              <font>
                <b/>
                <i val="0"/>
                <color rgb="FFFFFF00"/>
              </font>
              <fill>
                <gradientFill>
                  <stop position="0">
                    <color rgb="FFFF0000"/>
                  </stop>
                  <stop position="1">
                    <color theme="5" tint="0.59999389629810485"/>
                  </stop>
                </gradientFill>
              </fill>
            </x14:dxf>
          </x14:cfRule>
          <xm:sqref>AB290:AB291</xm:sqref>
        </x14:conditionalFormatting>
        <x14:conditionalFormatting xmlns:xm="http://schemas.microsoft.com/office/excel/2006/main">
          <x14:cfRule type="containsText" priority="362" operator="containsText" id="{C9E07250-A738-4F17-A5A2-E35850C05AE0}">
            <xm:f>NOT(ISERROR(SEARCH($AB$7,AB192)))</xm:f>
            <xm:f>$AB$7</xm:f>
            <x14:dxf>
              <font>
                <color theme="0"/>
              </font>
              <fill>
                <patternFill>
                  <bgColor rgb="FFFF0000"/>
                </patternFill>
              </fill>
            </x14:dxf>
          </x14:cfRule>
          <x14:cfRule type="containsText" priority="1262" operator="containsText" id="{1D6EEA3A-0FE3-4592-8ED8-CD963D9406D5}">
            <xm:f>NOT(ISERROR(SEARCH($AB$7,AB192)))</xm:f>
            <xm:f>$AB$7</xm:f>
            <x14:dxf>
              <font>
                <b/>
                <i val="0"/>
                <color rgb="FFFFFF00"/>
              </font>
              <fill>
                <gradientFill>
                  <stop position="0">
                    <color rgb="FFFF0000"/>
                  </stop>
                  <stop position="1">
                    <color theme="5" tint="0.59999389629810485"/>
                  </stop>
                </gradientFill>
              </fill>
            </x14:dxf>
          </x14:cfRule>
          <xm:sqref>AB192</xm:sqref>
        </x14:conditionalFormatting>
        <x14:conditionalFormatting xmlns:xm="http://schemas.microsoft.com/office/excel/2006/main">
          <x14:cfRule type="containsText" priority="337" operator="containsText" id="{BBFA7232-B578-4D0F-AA50-EFEDE03229C4}">
            <xm:f>NOT(ISERROR(SEARCH($AB$7,AB292)))</xm:f>
            <xm:f>$AB$7</xm:f>
            <x14:dxf>
              <font>
                <color theme="0"/>
              </font>
              <fill>
                <patternFill>
                  <bgColor rgb="FFFF0000"/>
                </patternFill>
              </fill>
            </x14:dxf>
          </x14:cfRule>
          <x14:cfRule type="containsText" priority="1263" operator="containsText" id="{6B544E93-1852-443C-9064-3BFB934E2256}">
            <xm:f>NOT(ISERROR(SEARCH($AB$7,AB292)))</xm:f>
            <xm:f>$AB$7</xm:f>
            <x14:dxf>
              <font>
                <b/>
                <i val="0"/>
                <color rgb="FFFFFF00"/>
              </font>
              <fill>
                <gradientFill>
                  <stop position="0">
                    <color rgb="FFFF0000"/>
                  </stop>
                  <stop position="1">
                    <color theme="5" tint="0.59999389629810485"/>
                  </stop>
                </gradientFill>
              </fill>
            </x14:dxf>
          </x14:cfRule>
          <xm:sqref>AB292:AB294</xm:sqref>
        </x14:conditionalFormatting>
        <x14:conditionalFormatting xmlns:xm="http://schemas.microsoft.com/office/excel/2006/main">
          <x14:cfRule type="containsText" priority="322" operator="containsText" id="{CA5C4597-2A3D-44D5-BAD2-AAC23D9AB4B6}">
            <xm:f>NOT(ISERROR(SEARCH($AB$7,AB262)))</xm:f>
            <xm:f>$AB$7</xm:f>
            <x14:dxf>
              <font>
                <color theme="0"/>
              </font>
              <fill>
                <patternFill>
                  <bgColor rgb="FFFF0000"/>
                </patternFill>
              </fill>
            </x14:dxf>
          </x14:cfRule>
          <x14:cfRule type="containsText" priority="1264" operator="containsText" id="{55847A5E-2E7E-4CB1-8144-0F628D1722A3}">
            <xm:f>NOT(ISERROR(SEARCH($AB$7,AB262)))</xm:f>
            <xm:f>$AB$7</xm:f>
            <x14:dxf>
              <font>
                <b/>
                <i val="0"/>
                <color rgb="FFFFFF00"/>
              </font>
              <fill>
                <gradientFill>
                  <stop position="0">
                    <color rgb="FFFF0000"/>
                  </stop>
                  <stop position="1">
                    <color theme="5" tint="0.59999389629810485"/>
                  </stop>
                </gradientFill>
              </fill>
            </x14:dxf>
          </x14:cfRule>
          <xm:sqref>AB262:AB263</xm:sqref>
        </x14:conditionalFormatting>
        <x14:conditionalFormatting xmlns:xm="http://schemas.microsoft.com/office/excel/2006/main">
          <x14:cfRule type="containsText" priority="309" operator="containsText" id="{2B344277-255D-471D-B862-C4F613108AD7}">
            <xm:f>NOT(ISERROR(SEARCH($AB$7,AB289)))</xm:f>
            <xm:f>$AB$7</xm:f>
            <x14:dxf>
              <font>
                <color theme="0"/>
              </font>
              <fill>
                <patternFill>
                  <bgColor rgb="FFFF0000"/>
                </patternFill>
              </fill>
            </x14:dxf>
          </x14:cfRule>
          <x14:cfRule type="containsText" priority="1265" operator="containsText" id="{CF761FB0-52F6-4F4A-BEA4-F6F5B70A9E37}">
            <xm:f>NOT(ISERROR(SEARCH($AB$7,AB289)))</xm:f>
            <xm:f>$AB$7</xm:f>
            <x14:dxf>
              <font>
                <b/>
                <i val="0"/>
                <color rgb="FFFFFF00"/>
              </font>
              <fill>
                <gradientFill>
                  <stop position="0">
                    <color rgb="FFFF0000"/>
                  </stop>
                  <stop position="1">
                    <color theme="5" tint="0.59999389629810485"/>
                  </stop>
                </gradientFill>
              </fill>
            </x14:dxf>
          </x14:cfRule>
          <xm:sqref>AB289</xm:sqref>
        </x14:conditionalFormatting>
        <x14:conditionalFormatting xmlns:xm="http://schemas.microsoft.com/office/excel/2006/main">
          <x14:cfRule type="containsText" priority="296" operator="containsText" id="{6484526E-4DB2-44CA-902E-179941A06F2D}">
            <xm:f>NOT(ISERROR(SEARCH($AB$7,AB295)))</xm:f>
            <xm:f>$AB$7</xm:f>
            <x14:dxf>
              <font>
                <color theme="0"/>
              </font>
              <fill>
                <patternFill>
                  <bgColor rgb="FFFF0000"/>
                </patternFill>
              </fill>
            </x14:dxf>
          </x14:cfRule>
          <x14:cfRule type="containsText" priority="1266" operator="containsText" id="{56D8E7FF-3ACD-4ECC-AF4E-AE45EEDDF8F6}">
            <xm:f>NOT(ISERROR(SEARCH($AB$7,AB295)))</xm:f>
            <xm:f>$AB$7</xm:f>
            <x14:dxf>
              <font>
                <b/>
                <i val="0"/>
                <color rgb="FFFFFF00"/>
              </font>
              <fill>
                <gradientFill>
                  <stop position="0">
                    <color rgb="FFFF0000"/>
                  </stop>
                  <stop position="1">
                    <color theme="5" tint="0.59999389629810485"/>
                  </stop>
                </gradientFill>
              </fill>
            </x14:dxf>
          </x14:cfRule>
          <xm:sqref>AB295:AB297</xm:sqref>
        </x14:conditionalFormatting>
        <x14:conditionalFormatting xmlns:xm="http://schemas.microsoft.com/office/excel/2006/main">
          <x14:cfRule type="containsText" priority="281" operator="containsText" id="{7ECF7FFC-9336-43AA-867B-187788D0BC5D}">
            <xm:f>NOT(ISERROR(SEARCH($AB$7,AB265)))</xm:f>
            <xm:f>$AB$7</xm:f>
            <x14:dxf>
              <font>
                <color theme="0"/>
              </font>
              <fill>
                <patternFill>
                  <bgColor rgb="FFFF0000"/>
                </patternFill>
              </fill>
            </x14:dxf>
          </x14:cfRule>
          <x14:cfRule type="containsText" priority="1267" operator="containsText" id="{35DB0E5D-E8A3-4256-9AAB-A1881954AF24}">
            <xm:f>NOT(ISERROR(SEARCH($AB$7,AB265)))</xm:f>
            <xm:f>$AB$7</xm:f>
            <x14:dxf>
              <font>
                <b/>
                <i val="0"/>
                <color rgb="FFFFFF00"/>
              </font>
              <fill>
                <gradientFill>
                  <stop position="0">
                    <color rgb="FFFF0000"/>
                  </stop>
                  <stop position="1">
                    <color theme="5" tint="0.59999389629810485"/>
                  </stop>
                </gradientFill>
              </fill>
            </x14:dxf>
          </x14:cfRule>
          <xm:sqref>AB265:AB266</xm:sqref>
        </x14:conditionalFormatting>
        <x14:conditionalFormatting xmlns:xm="http://schemas.microsoft.com/office/excel/2006/main">
          <x14:cfRule type="containsText" priority="272" operator="containsText" id="{5583979B-2984-48FF-A7AA-3F8B1A2F9FBC}">
            <xm:f>NOT(ISERROR(SEARCH($AB$224,AB224)))</xm:f>
            <xm:f>$AB$224</xm:f>
            <x14:dxf>
              <font>
                <b/>
                <i val="0"/>
                <color rgb="FFFFFF00"/>
              </font>
              <fill>
                <patternFill>
                  <bgColor rgb="FFFF0000"/>
                </patternFill>
              </fill>
            </x14:dxf>
          </x14:cfRule>
          <x14:cfRule type="containsText" priority="1268" operator="containsText" id="{DBCC7808-106B-4635-B2A8-8FB346635DD3}">
            <xm:f>NOT(ISERROR(SEARCH($AB$224,AB224)))</xm:f>
            <xm:f>$AB$224</xm:f>
            <x14:dxf>
              <font>
                <b/>
                <i val="0"/>
                <color rgb="FFFFC000"/>
              </font>
              <fill>
                <patternFill>
                  <bgColor theme="2" tint="-0.499984740745262"/>
                </patternFill>
              </fill>
            </x14:dxf>
          </x14:cfRule>
          <xm:sqref>AB224</xm:sqref>
        </x14:conditionalFormatting>
        <x14:conditionalFormatting xmlns:xm="http://schemas.microsoft.com/office/excel/2006/main">
          <x14:cfRule type="containsText" priority="1269" operator="containsText" id="{5D506828-83B5-4452-A97E-6D88E90951E3}">
            <xm:f>NOT(ISERROR(SEARCH($AH$7,AH11)))</xm:f>
            <xm:f>$AH$7</xm:f>
            <x14:dxf>
              <font>
                <color rgb="FF9C0006"/>
              </font>
              <fill>
                <patternFill>
                  <bgColor rgb="FFFFC7CE"/>
                </patternFill>
              </fill>
            </x14:dxf>
          </x14:cfRule>
          <xm:sqref>AH11:AH297</xm:sqref>
        </x14:conditionalFormatting>
        <x14:conditionalFormatting xmlns:xm="http://schemas.microsoft.com/office/excel/2006/main">
          <x14:cfRule type="containsText" priority="263" operator="containsText" id="{19FD6761-3436-4FF8-875B-2A1390CDACC0}">
            <xm:f>NOT(ISERROR(SEARCH($AB$7,AB298)))</xm:f>
            <xm:f>$AB$7</xm:f>
            <x14:dxf>
              <font>
                <color theme="0"/>
              </font>
              <fill>
                <patternFill>
                  <bgColor rgb="FFFF0000"/>
                </patternFill>
              </fill>
            </x14:dxf>
          </x14:cfRule>
          <x14:cfRule type="containsText" priority="1270" operator="containsText" id="{70C00718-36CA-4CF7-A166-4230311FF7EA}">
            <xm:f>NOT(ISERROR(SEARCH($AB$7,AB298)))</xm:f>
            <xm:f>$AB$7</xm:f>
            <x14:dxf>
              <font>
                <b/>
                <i val="0"/>
                <color rgb="FFFFFF00"/>
              </font>
              <fill>
                <gradientFill>
                  <stop position="0">
                    <color rgb="FFFF0000"/>
                  </stop>
                  <stop position="1">
                    <color theme="5" tint="0.59999389629810485"/>
                  </stop>
                </gradientFill>
              </fill>
            </x14:dxf>
          </x14:cfRule>
          <xm:sqref>AB298:AB311</xm:sqref>
        </x14:conditionalFormatting>
        <x14:conditionalFormatting xmlns:xm="http://schemas.microsoft.com/office/excel/2006/main">
          <x14:cfRule type="containsText" priority="254" operator="containsText" id="{1CA650E1-9834-427A-BD3D-F9D677193DC8}">
            <xm:f>NOT(ISERROR(SEARCH($AB$224,AB298)))</xm:f>
            <xm:f>$AB$224</xm:f>
            <x14:dxf>
              <font>
                <b/>
                <i val="0"/>
                <color rgb="FFFFFF00"/>
              </font>
              <fill>
                <patternFill>
                  <bgColor rgb="FFFF0000"/>
                </patternFill>
              </fill>
            </x14:dxf>
          </x14:cfRule>
          <xm:sqref>AB298</xm:sqref>
        </x14:conditionalFormatting>
        <x14:conditionalFormatting xmlns:xm="http://schemas.microsoft.com/office/excel/2006/main">
          <x14:cfRule type="containsText" priority="253" operator="containsText" id="{35CC4ECF-358F-4526-8492-AC4372F46A0C}">
            <xm:f>NOT(ISERROR(SEARCH($AB$224,AB299)))</xm:f>
            <xm:f>$AB$224</xm:f>
            <x14:dxf>
              <font>
                <b/>
                <i val="0"/>
                <color rgb="FFFFFF00"/>
              </font>
              <fill>
                <patternFill>
                  <bgColor rgb="FFFF0000"/>
                </patternFill>
              </fill>
            </x14:dxf>
          </x14:cfRule>
          <xm:sqref>AB299:AB311</xm:sqref>
        </x14:conditionalFormatting>
        <x14:conditionalFormatting xmlns:xm="http://schemas.microsoft.com/office/excel/2006/main">
          <x14:cfRule type="containsText" priority="245" operator="containsText" id="{08E4E611-40CF-4072-90CB-D1C1FB9738A5}">
            <xm:f>NOT(ISERROR(SEARCH($AB$7,AB225)))</xm:f>
            <xm:f>$AB$7</xm:f>
            <x14:dxf>
              <font>
                <color theme="0"/>
              </font>
              <fill>
                <patternFill>
                  <bgColor rgb="FFFF0000"/>
                </patternFill>
              </fill>
            </x14:dxf>
          </x14:cfRule>
          <x14:cfRule type="containsText" priority="1271" operator="containsText" id="{7D7D9DF1-3C9A-4F15-8F69-AA0AA32111A6}">
            <xm:f>NOT(ISERROR(SEARCH($AB$7,AB225)))</xm:f>
            <xm:f>$AB$7</xm:f>
            <x14:dxf>
              <font>
                <b/>
                <i val="0"/>
                <color rgb="FFFFFF00"/>
              </font>
              <fill>
                <gradientFill>
                  <stop position="0">
                    <color rgb="FFFF0000"/>
                  </stop>
                  <stop position="1">
                    <color theme="5" tint="0.59999389629810485"/>
                  </stop>
                </gradientFill>
              </fill>
            </x14:dxf>
          </x14:cfRule>
          <xm:sqref>AB225:AB237</xm:sqref>
        </x14:conditionalFormatting>
        <x14:conditionalFormatting xmlns:xm="http://schemas.microsoft.com/office/excel/2006/main">
          <x14:cfRule type="containsText" priority="237" operator="containsText" id="{30A9C488-F4A7-4672-B789-41034C1F260C}">
            <xm:f>NOT(ISERROR(SEARCH($AB$224,AB225)))</xm:f>
            <xm:f>$AB$224</xm:f>
            <x14:dxf>
              <font>
                <b/>
                <i val="0"/>
                <color rgb="FFFFC000"/>
              </font>
              <fill>
                <patternFill>
                  <bgColor theme="2" tint="-0.499984740745262"/>
                </patternFill>
              </fill>
            </x14:dxf>
          </x14:cfRule>
          <x14:cfRule type="containsText" priority="238" operator="containsText" id="{98E599ED-A5E2-4AF0-AC64-004118B57185}">
            <xm:f>NOT(ISERROR(SEARCH($AB$224,AB225)))</xm:f>
            <xm:f>$AB$224</xm:f>
            <x14:dxf>
              <font>
                <b/>
                <i val="0"/>
                <color rgb="FFFFFF00"/>
              </font>
              <fill>
                <patternFill>
                  <bgColor rgb="FFFF0000"/>
                </patternFill>
              </fill>
            </x14:dxf>
          </x14:cfRule>
          <xm:sqref>AB225:AB237</xm:sqref>
        </x14:conditionalFormatting>
        <x14:conditionalFormatting xmlns:xm="http://schemas.microsoft.com/office/excel/2006/main">
          <x14:cfRule type="containsText" priority="236" operator="containsText" id="{2CD95D67-84CC-49CF-9688-60B80B9DE0B0}">
            <xm:f>NOT(ISERROR(SEARCH($AB$224,AB299)))</xm:f>
            <xm:f>$AB$224</xm:f>
            <x14:dxf>
              <font>
                <b/>
                <i val="0"/>
                <color rgb="FFFFFF00"/>
              </font>
              <fill>
                <patternFill>
                  <bgColor rgb="FFFF0000"/>
                </patternFill>
              </fill>
            </x14:dxf>
          </x14:cfRule>
          <xm:sqref>AB299:AB311</xm:sqref>
        </x14:conditionalFormatting>
        <x14:conditionalFormatting xmlns:xm="http://schemas.microsoft.com/office/excel/2006/main">
          <x14:cfRule type="containsText" priority="210" operator="containsText" id="{A8CE9696-8CEC-4FB6-86E0-F650F4D37AB0}">
            <xm:f>NOT(ISERROR(SEARCH($AB$7,AB285)))</xm:f>
            <xm:f>$AB$7</xm:f>
            <x14:dxf>
              <font>
                <color theme="0"/>
              </font>
              <fill>
                <patternFill>
                  <bgColor rgb="FFFF0000"/>
                </patternFill>
              </fill>
            </x14:dxf>
          </x14:cfRule>
          <x14:cfRule type="containsText" priority="1272" operator="containsText" id="{512F5702-E87D-4CB2-9455-3189BBD0A554}">
            <xm:f>NOT(ISERROR(SEARCH($AB$7,AB285)))</xm:f>
            <xm:f>$AB$7</xm:f>
            <x14:dxf>
              <font>
                <b/>
                <i val="0"/>
                <color rgb="FFFFFF00"/>
              </font>
              <fill>
                <gradientFill>
                  <stop position="0">
                    <color rgb="FFFF0000"/>
                  </stop>
                  <stop position="1">
                    <color theme="5" tint="0.59999389629810485"/>
                  </stop>
                </gradientFill>
              </fill>
            </x14:dxf>
          </x14:cfRule>
          <xm:sqref>AB285</xm:sqref>
        </x14:conditionalFormatting>
        <x14:conditionalFormatting xmlns:xm="http://schemas.microsoft.com/office/excel/2006/main">
          <x14:cfRule type="containsText" priority="203" operator="containsText" id="{519A4ED8-4D0B-4C1D-ABF6-FC840B3C84B4}">
            <xm:f>NOT(ISERROR(SEARCH($AB$7,AB57)))</xm:f>
            <xm:f>$AB$7</xm:f>
            <x14:dxf>
              <font>
                <color theme="0"/>
              </font>
              <fill>
                <patternFill>
                  <bgColor rgb="FFFF0000"/>
                </patternFill>
              </fill>
            </x14:dxf>
          </x14:cfRule>
          <x14:cfRule type="containsText" priority="1273" operator="containsText" id="{2CCC0A2B-48B3-4425-8A46-B90009B45616}">
            <xm:f>NOT(ISERROR(SEARCH($AB$7,AB57)))</xm:f>
            <xm:f>$AB$7</xm:f>
            <x14:dxf>
              <font>
                <b/>
                <i val="0"/>
                <color rgb="FFFFFF00"/>
              </font>
              <fill>
                <gradientFill>
                  <stop position="0">
                    <color rgb="FFFF0000"/>
                  </stop>
                  <stop position="1">
                    <color theme="5" tint="0.59999389629810485"/>
                  </stop>
                </gradientFill>
              </fill>
            </x14:dxf>
          </x14:cfRule>
          <xm:sqref>AB57</xm:sqref>
        </x14:conditionalFormatting>
        <x14:conditionalFormatting xmlns:xm="http://schemas.microsoft.com/office/excel/2006/main">
          <x14:cfRule type="containsText" priority="178" operator="containsText" id="{E27A3852-23FD-4CD9-9119-B4AC7A433225}">
            <xm:f>NOT(ISERROR(SEARCH($AB$7,AB316)))</xm:f>
            <xm:f>$AB$7</xm:f>
            <x14:dxf>
              <font>
                <color theme="0"/>
              </font>
              <fill>
                <patternFill>
                  <bgColor rgb="FFFF0000"/>
                </patternFill>
              </fill>
            </x14:dxf>
          </x14:cfRule>
          <x14:cfRule type="containsText" priority="1274" operator="containsText" id="{3FFD8DDD-4ABA-4814-AEB8-6F557AB31906}">
            <xm:f>NOT(ISERROR(SEARCH($AB$7,AB316)))</xm:f>
            <xm:f>$AB$7</xm:f>
            <x14:dxf>
              <font>
                <b/>
                <i val="0"/>
                <color rgb="FFFFFF00"/>
              </font>
              <fill>
                <gradientFill>
                  <stop position="0">
                    <color rgb="FFFF0000"/>
                  </stop>
                  <stop position="1">
                    <color theme="5" tint="0.59999389629810485"/>
                  </stop>
                </gradientFill>
              </fill>
            </x14:dxf>
          </x14:cfRule>
          <xm:sqref>AB316:AB317</xm:sqref>
        </x14:conditionalFormatting>
        <x14:conditionalFormatting xmlns:xm="http://schemas.microsoft.com/office/excel/2006/main">
          <x14:cfRule type="containsText" priority="171" operator="containsText" id="{99F69A99-4455-4159-B874-FD90EBA42AC1}">
            <xm:f>NOT(ISERROR(SEARCH($AB$224,AB316)))</xm:f>
            <xm:f>$AB$224</xm:f>
            <x14:dxf>
              <font>
                <b/>
                <i val="0"/>
                <color rgb="FFFFFF00"/>
              </font>
              <fill>
                <patternFill>
                  <bgColor rgb="FFFF0000"/>
                </patternFill>
              </fill>
            </x14:dxf>
          </x14:cfRule>
          <xm:sqref>AB316:AB317</xm:sqref>
        </x14:conditionalFormatting>
        <x14:conditionalFormatting xmlns:xm="http://schemas.microsoft.com/office/excel/2006/main">
          <x14:cfRule type="containsText" priority="1275" operator="containsText" id="{5273AFDF-DC7D-4974-9BD9-F9C94F3B2EA0}">
            <xm:f>NOT(ISERROR(SEARCH($AB$224,AB316)))</xm:f>
            <xm:f>$AB$224</xm:f>
            <x14:dxf>
              <font>
                <b/>
                <i val="0"/>
                <color rgb="FFFFFF00"/>
              </font>
              <fill>
                <patternFill>
                  <bgColor rgb="FFFF0000"/>
                </patternFill>
              </fill>
            </x14:dxf>
          </x14:cfRule>
          <xm:sqref>AB316:AB317</xm:sqref>
        </x14:conditionalFormatting>
        <x14:conditionalFormatting xmlns:xm="http://schemas.microsoft.com/office/excel/2006/main">
          <x14:cfRule type="containsText" priority="157" operator="containsText" id="{F61F547D-3065-4A73-A21A-02738F0CCBC9}">
            <xm:f>NOT(ISERROR(SEARCH($AB$7,AA316)))</xm:f>
            <xm:f>$AB$7</xm:f>
            <x14:dxf>
              <font>
                <color theme="0"/>
              </font>
              <fill>
                <patternFill>
                  <bgColor rgb="FFFF0000"/>
                </patternFill>
              </fill>
            </x14:dxf>
          </x14:cfRule>
          <x14:cfRule type="containsText" priority="1276" operator="containsText" id="{CF098C4C-0782-45CD-8A4D-3DF4317AA596}">
            <xm:f>NOT(ISERROR(SEARCH($AB$7,AA316)))</xm:f>
            <xm:f>$AB$7</xm:f>
            <x14:dxf>
              <font>
                <b/>
                <i val="0"/>
                <color rgb="FFFFFF00"/>
              </font>
              <fill>
                <gradientFill>
                  <stop position="0">
                    <color rgb="FFFF0000"/>
                  </stop>
                  <stop position="1">
                    <color theme="5" tint="0.59999389629810485"/>
                  </stop>
                </gradientFill>
              </fill>
            </x14:dxf>
          </x14:cfRule>
          <xm:sqref>AA316</xm:sqref>
        </x14:conditionalFormatting>
        <x14:conditionalFormatting xmlns:xm="http://schemas.microsoft.com/office/excel/2006/main">
          <x14:cfRule type="containsText" priority="150" operator="containsText" id="{A63B0A1C-2EDC-4881-90D7-6058589F333E}">
            <xm:f>NOT(ISERROR(SEARCH($AB$224,AA316)))</xm:f>
            <xm:f>$AB$224</xm:f>
            <x14:dxf>
              <font>
                <b/>
                <i val="0"/>
                <color rgb="FFFFFF00"/>
              </font>
              <fill>
                <patternFill>
                  <bgColor rgb="FFFF0000"/>
                </patternFill>
              </fill>
            </x14:dxf>
          </x14:cfRule>
          <xm:sqref>AA316</xm:sqref>
        </x14:conditionalFormatting>
        <x14:conditionalFormatting xmlns:xm="http://schemas.microsoft.com/office/excel/2006/main">
          <x14:cfRule type="containsText" priority="1277" operator="containsText" id="{E455AACC-46EE-43FA-A6C1-C3CCDB7280CC}">
            <xm:f>NOT(ISERROR(SEARCH($AB$224,AA316)))</xm:f>
            <xm:f>$AB$224</xm:f>
            <x14:dxf>
              <font>
                <b/>
                <i val="0"/>
                <color rgb="FFFFFF00"/>
              </font>
              <fill>
                <patternFill>
                  <bgColor rgb="FFFF0000"/>
                </patternFill>
              </fill>
            </x14:dxf>
          </x14:cfRule>
          <xm:sqref>AA316</xm:sqref>
        </x14:conditionalFormatting>
        <x14:conditionalFormatting xmlns:xm="http://schemas.microsoft.com/office/excel/2006/main">
          <x14:cfRule type="containsText" priority="131" operator="containsText" id="{9638A291-46F7-4FB4-A826-F931B973B199}">
            <xm:f>NOT(ISERROR(SEARCH($AB$7,AA312)))</xm:f>
            <xm:f>$AB$7</xm:f>
            <x14:dxf>
              <font>
                <color theme="0"/>
              </font>
              <fill>
                <patternFill>
                  <bgColor rgb="FFFF0000"/>
                </patternFill>
              </fill>
            </x14:dxf>
          </x14:cfRule>
          <x14:cfRule type="containsText" priority="1278" operator="containsText" id="{BBE0F02F-F8B1-4009-9B0D-7BF901125B1B}">
            <xm:f>NOT(ISERROR(SEARCH($AB$7,AA312)))</xm:f>
            <xm:f>$AB$7</xm:f>
            <x14:dxf>
              <font>
                <b/>
                <i val="0"/>
                <color rgb="FFFFFF00"/>
              </font>
              <fill>
                <gradientFill>
                  <stop position="0">
                    <color rgb="FFFF0000"/>
                  </stop>
                  <stop position="1">
                    <color theme="5" tint="0.59999389629810485"/>
                  </stop>
                </gradientFill>
              </fill>
            </x14:dxf>
          </x14:cfRule>
          <xm:sqref>AA312:AA315</xm:sqref>
        </x14:conditionalFormatting>
        <x14:conditionalFormatting xmlns:xm="http://schemas.microsoft.com/office/excel/2006/main">
          <x14:cfRule type="containsText" priority="124" operator="containsText" id="{DE12C0CE-783D-421D-9E5C-315922DE7808}">
            <xm:f>NOT(ISERROR(SEARCH($AB$224,AA312)))</xm:f>
            <xm:f>$AB$224</xm:f>
            <x14:dxf>
              <font>
                <b/>
                <i val="0"/>
                <color rgb="FFFFFF00"/>
              </font>
              <fill>
                <patternFill>
                  <bgColor rgb="FFFF0000"/>
                </patternFill>
              </fill>
            </x14:dxf>
          </x14:cfRule>
          <xm:sqref>AA312:AA315</xm:sqref>
        </x14:conditionalFormatting>
        <x14:conditionalFormatting xmlns:xm="http://schemas.microsoft.com/office/excel/2006/main">
          <x14:cfRule type="containsText" priority="1279" operator="containsText" id="{5A4B5D08-DC6D-4A51-BE98-CEEFAB13F583}">
            <xm:f>NOT(ISERROR(SEARCH($AB$224,AA312)))</xm:f>
            <xm:f>$AB$224</xm:f>
            <x14:dxf>
              <font>
                <b/>
                <i val="0"/>
                <color rgb="FFFFFF00"/>
              </font>
              <fill>
                <patternFill>
                  <bgColor rgb="FFFF0000"/>
                </patternFill>
              </fill>
            </x14:dxf>
          </x14:cfRule>
          <xm:sqref>AA312:AA315</xm:sqref>
        </x14:conditionalFormatting>
        <x14:conditionalFormatting xmlns:xm="http://schemas.microsoft.com/office/excel/2006/main">
          <x14:cfRule type="containsText" priority="106" operator="containsText" id="{A97B94B5-408F-4AC8-986B-BF7F70A9AE2F}">
            <xm:f>NOT(ISERROR(SEARCH($AB$7,AA317)))</xm:f>
            <xm:f>$AB$7</xm:f>
            <x14:dxf>
              <font>
                <b/>
                <i val="0"/>
                <color rgb="FFFFFF00"/>
              </font>
              <fill>
                <gradientFill>
                  <stop position="0">
                    <color rgb="FFFF0000"/>
                  </stop>
                  <stop position="1">
                    <color theme="5" tint="0.59999389629810485"/>
                  </stop>
                </gradientFill>
              </fill>
            </x14:dxf>
          </x14:cfRule>
          <x14:cfRule type="containsText" priority="107" operator="containsText" id="{F6262DA1-7BB4-48C6-8C8B-3B277AEAAF9C}">
            <xm:f>NOT(ISERROR(SEARCH($AB$7,AA317)))</xm:f>
            <xm:f>$AB$7</xm:f>
            <x14:dxf>
              <font>
                <color theme="0"/>
              </font>
              <fill>
                <patternFill>
                  <bgColor rgb="FFFF0000"/>
                </patternFill>
              </fill>
            </x14:dxf>
          </x14:cfRule>
          <xm:sqref>AA317</xm:sqref>
        </x14:conditionalFormatting>
        <x14:conditionalFormatting xmlns:xm="http://schemas.microsoft.com/office/excel/2006/main">
          <x14:cfRule type="containsText" priority="100" operator="containsText" id="{37F9FDB4-BDB9-4155-A227-6005B9B7644B}">
            <xm:f>NOT(ISERROR(SEARCH($AB$224,AA317)))</xm:f>
            <xm:f>$AB$224</xm:f>
            <x14:dxf>
              <font>
                <b/>
                <i val="0"/>
                <color rgb="FFFFFF00"/>
              </font>
              <fill>
                <patternFill>
                  <bgColor rgb="FFFF0000"/>
                </patternFill>
              </fill>
            </x14:dxf>
          </x14:cfRule>
          <xm:sqref>AA317</xm:sqref>
        </x14:conditionalFormatting>
        <x14:conditionalFormatting xmlns:xm="http://schemas.microsoft.com/office/excel/2006/main">
          <x14:cfRule type="containsText" priority="99" operator="containsText" id="{43BDCEB0-6C12-4CEE-9979-26BCA0DB6605}">
            <xm:f>NOT(ISERROR(SEARCH($AB$224,AA317)))</xm:f>
            <xm:f>$AB$224</xm:f>
            <x14:dxf>
              <font>
                <b/>
                <i val="0"/>
                <color rgb="FFFFFF00"/>
              </font>
              <fill>
                <patternFill>
                  <bgColor rgb="FFFF0000"/>
                </patternFill>
              </fill>
            </x14:dxf>
          </x14:cfRule>
          <xm:sqref>AA317</xm:sqref>
        </x14:conditionalFormatting>
        <x14:conditionalFormatting xmlns:xm="http://schemas.microsoft.com/office/excel/2006/main">
          <x14:cfRule type="containsText" priority="61" operator="containsText" id="{56A9226D-E3E9-4470-8C46-350F846CF903}">
            <xm:f>NOT(ISERROR(SEARCH($AB$7,AB318)))</xm:f>
            <xm:f>$AB$7</xm:f>
            <x14:dxf>
              <font>
                <color theme="0"/>
              </font>
              <fill>
                <patternFill>
                  <bgColor rgb="FFFF0000"/>
                </patternFill>
              </fill>
            </x14:dxf>
          </x14:cfRule>
          <x14:cfRule type="containsText" priority="70" operator="containsText" id="{08BD2E98-2369-4335-8814-A3EE4F302FB3}">
            <xm:f>NOT(ISERROR(SEARCH($AB$7,AB318)))</xm:f>
            <xm:f>$AB$7</xm:f>
            <x14:dxf>
              <font>
                <b/>
                <i val="0"/>
                <color rgb="FFFFFF00"/>
              </font>
              <fill>
                <gradientFill>
                  <stop position="0">
                    <color rgb="FFFF0000"/>
                  </stop>
                  <stop position="1">
                    <color theme="5" tint="0.59999389629810485"/>
                  </stop>
                </gradientFill>
              </fill>
            </x14:dxf>
          </x14:cfRule>
          <xm:sqref>AB318</xm:sqref>
        </x14:conditionalFormatting>
        <x14:conditionalFormatting xmlns:xm="http://schemas.microsoft.com/office/excel/2006/main">
          <x14:cfRule type="containsText" priority="55" operator="containsText" id="{6E14EA94-D330-4E43-9E29-8EF759D68FF1}">
            <xm:f>NOT(ISERROR(SEARCH($AB$224,AB318)))</xm:f>
            <xm:f>$AB$224</xm:f>
            <x14:dxf>
              <font>
                <b/>
                <i val="0"/>
                <color rgb="FFFFFF00"/>
              </font>
              <fill>
                <patternFill>
                  <bgColor rgb="FFFF0000"/>
                </patternFill>
              </fill>
            </x14:dxf>
          </x14:cfRule>
          <xm:sqref>AB318</xm:sqref>
        </x14:conditionalFormatting>
        <x14:conditionalFormatting xmlns:xm="http://schemas.microsoft.com/office/excel/2006/main">
          <x14:cfRule type="containsText" priority="71" operator="containsText" id="{AF8F7FE5-2754-4105-93FB-391010E1F431}">
            <xm:f>NOT(ISERROR(SEARCH($AB$224,AB318)))</xm:f>
            <xm:f>$AB$224</xm:f>
            <x14:dxf>
              <font>
                <b/>
                <i val="0"/>
                <color rgb="FFFFFF00"/>
              </font>
              <fill>
                <patternFill>
                  <bgColor rgb="FFFF0000"/>
                </patternFill>
              </fill>
            </x14:dxf>
          </x14:cfRule>
          <xm:sqref>AB318</xm:sqref>
        </x14:conditionalFormatting>
        <x14:conditionalFormatting xmlns:xm="http://schemas.microsoft.com/office/excel/2006/main">
          <x14:cfRule type="containsText" priority="45" operator="containsText" id="{C57E75D3-404F-4B69-88DA-4EB9CC10A733}">
            <xm:f>NOT(ISERROR(SEARCH($AB$7,AA318)))</xm:f>
            <xm:f>$AB$7</xm:f>
            <x14:dxf>
              <font>
                <b/>
                <i val="0"/>
                <color rgb="FFFFFF00"/>
              </font>
              <fill>
                <gradientFill>
                  <stop position="0">
                    <color rgb="FFFF0000"/>
                  </stop>
                  <stop position="1">
                    <color theme="5" tint="0.59999389629810485"/>
                  </stop>
                </gradientFill>
              </fill>
            </x14:dxf>
          </x14:cfRule>
          <x14:cfRule type="containsText" priority="46" operator="containsText" id="{14AD19AA-526D-46CA-A0A7-BCAAE090E779}">
            <xm:f>NOT(ISERROR(SEARCH($AB$7,AA318)))</xm:f>
            <xm:f>$AB$7</xm:f>
            <x14:dxf>
              <font>
                <color theme="0"/>
              </font>
              <fill>
                <patternFill>
                  <bgColor rgb="FFFF0000"/>
                </patternFill>
              </fill>
            </x14:dxf>
          </x14:cfRule>
          <xm:sqref>AA318</xm:sqref>
        </x14:conditionalFormatting>
        <x14:conditionalFormatting xmlns:xm="http://schemas.microsoft.com/office/excel/2006/main">
          <x14:cfRule type="containsText" priority="39" operator="containsText" id="{DA8096A8-1776-48C2-BDCB-F6821580C1DE}">
            <xm:f>NOT(ISERROR(SEARCH($AB$224,AA318)))</xm:f>
            <xm:f>$AB$224</xm:f>
            <x14:dxf>
              <font>
                <b/>
                <i val="0"/>
                <color rgb="FFFFFF00"/>
              </font>
              <fill>
                <patternFill>
                  <bgColor rgb="FFFF0000"/>
                </patternFill>
              </fill>
            </x14:dxf>
          </x14:cfRule>
          <xm:sqref>AA318</xm:sqref>
        </x14:conditionalFormatting>
        <x14:conditionalFormatting xmlns:xm="http://schemas.microsoft.com/office/excel/2006/main">
          <x14:cfRule type="containsText" priority="38" operator="containsText" id="{CD253513-1506-47DB-9939-1A1C31A01477}">
            <xm:f>NOT(ISERROR(SEARCH($AB$224,AA318)))</xm:f>
            <xm:f>$AB$224</xm:f>
            <x14:dxf>
              <font>
                <b/>
                <i val="0"/>
                <color rgb="FFFFFF00"/>
              </font>
              <fill>
                <patternFill>
                  <bgColor rgb="FFFF0000"/>
                </patternFill>
              </fill>
            </x14:dxf>
          </x14:cfRule>
          <xm:sqref>AA318</xm:sqref>
        </x14:conditionalFormatting>
        <x14:conditionalFormatting xmlns:xm="http://schemas.microsoft.com/office/excel/2006/main">
          <x14:cfRule type="containsText" priority="33" operator="containsText" id="{353688F7-EB2A-4E25-BF98-5F4355B5CB5C}">
            <xm:f>NOT(ISERROR(SEARCH($AB$7,AB312)))</xm:f>
            <xm:f>$AB$7</xm:f>
            <x14:dxf>
              <font>
                <color theme="0"/>
              </font>
              <fill>
                <patternFill>
                  <bgColor rgb="FFFF0000"/>
                </patternFill>
              </fill>
            </x14:dxf>
          </x14:cfRule>
          <x14:cfRule type="containsText" priority="34" operator="containsText" id="{3B49368E-5802-49B1-BECB-E3A0C9EC3BC0}">
            <xm:f>NOT(ISERROR(SEARCH($AB$7,AB312)))</xm:f>
            <xm:f>$AB$7</xm:f>
            <x14:dxf>
              <font>
                <b/>
                <i val="0"/>
                <color rgb="FFFFFF00"/>
              </font>
              <fill>
                <gradientFill>
                  <stop position="0">
                    <color rgb="FFFF0000"/>
                  </stop>
                  <stop position="1">
                    <color theme="5" tint="0.59999389629810485"/>
                  </stop>
                </gradientFill>
              </fill>
            </x14:dxf>
          </x14:cfRule>
          <xm:sqref>AB312:AB315</xm:sqref>
        </x14:conditionalFormatting>
        <x14:conditionalFormatting xmlns:xm="http://schemas.microsoft.com/office/excel/2006/main">
          <x14:cfRule type="containsText" priority="27" operator="containsText" id="{3E9E267E-09E1-4030-91E7-4D902F48189F}">
            <xm:f>NOT(ISERROR(SEARCH($AB$224,AB312)))</xm:f>
            <xm:f>$AB$224</xm:f>
            <x14:dxf>
              <font>
                <b/>
                <i val="0"/>
                <color rgb="FFFFFF00"/>
              </font>
              <fill>
                <patternFill>
                  <bgColor rgb="FFFF0000"/>
                </patternFill>
              </fill>
            </x14:dxf>
          </x14:cfRule>
          <xm:sqref>AB312:AB315</xm:sqref>
        </x14:conditionalFormatting>
        <x14:conditionalFormatting xmlns:xm="http://schemas.microsoft.com/office/excel/2006/main">
          <x14:cfRule type="containsText" priority="35" operator="containsText" id="{FD77314B-3C62-4482-A939-953E06334551}">
            <xm:f>NOT(ISERROR(SEARCH($AB$224,AB312)))</xm:f>
            <xm:f>$AB$224</xm:f>
            <x14:dxf>
              <font>
                <b/>
                <i val="0"/>
                <color rgb="FFFFFF00"/>
              </font>
              <fill>
                <patternFill>
                  <bgColor rgb="FFFF0000"/>
                </patternFill>
              </fill>
            </x14:dxf>
          </x14:cfRule>
          <xm:sqref>AB312:AB315</xm:sqref>
        </x14:conditionalFormatting>
        <x14:conditionalFormatting xmlns:xm="http://schemas.microsoft.com/office/excel/2006/main">
          <x14:cfRule type="dataBar" id="{B3906A85-783D-4E62-8727-4E310B5CB01D}">
            <x14:dataBar minLength="0" maxLength="100" border="1">
              <x14:cfvo type="autoMin"/>
              <x14:cfvo type="autoMax"/>
              <x14:borderColor rgb="FF000000"/>
              <x14:negativeFillColor rgb="FFFF0000"/>
              <x14:axisColor rgb="FF000000"/>
            </x14:dataBar>
          </x14:cfRule>
          <xm:sqref>Z319:Z329</xm:sqref>
        </x14:conditionalFormatting>
        <x14:conditionalFormatting xmlns:xm="http://schemas.microsoft.com/office/excel/2006/main">
          <x14:cfRule type="dataBar" id="{ACA9D188-A9E6-44C6-A75F-05605E28BA49}">
            <x14:dataBar minLength="0" maxLength="100" border="1">
              <x14:cfvo type="autoMin"/>
              <x14:cfvo type="autoMax"/>
              <x14:borderColor rgb="FF000000"/>
              <x14:negativeFillColor rgb="FFFF0000"/>
              <x14:axisColor rgb="FF000000"/>
            </x14:dataBar>
          </x14:cfRule>
          <xm:sqref>Z319:Z329</xm:sqref>
        </x14:conditionalFormatting>
        <x14:conditionalFormatting xmlns:xm="http://schemas.microsoft.com/office/excel/2006/main">
          <x14:cfRule type="containsText" priority="18" operator="containsText" id="{02252D94-C447-4D9D-9F6F-F384AC9F45DE}">
            <xm:f>NOT(ISERROR(SEARCH($AB$7,AB319)))</xm:f>
            <xm:f>$AB$7</xm:f>
            <x14:dxf>
              <font>
                <color theme="0"/>
              </font>
              <fill>
                <patternFill>
                  <bgColor rgb="FFFF0000"/>
                </patternFill>
              </fill>
            </x14:dxf>
          </x14:cfRule>
          <x14:cfRule type="containsText" priority="25" operator="containsText" id="{78CEC412-902E-42B4-82BA-9D53276606EB}">
            <xm:f>NOT(ISERROR(SEARCH($AB$7,AB319)))</xm:f>
            <xm:f>$AB$7</xm:f>
            <x14:dxf>
              <font>
                <b/>
                <i val="0"/>
                <color rgb="FFFFFF00"/>
              </font>
              <fill>
                <gradientFill>
                  <stop position="0">
                    <color rgb="FFFF0000"/>
                  </stop>
                  <stop position="1">
                    <color theme="5" tint="0.59999389629810485"/>
                  </stop>
                </gradientFill>
              </fill>
            </x14:dxf>
          </x14:cfRule>
          <xm:sqref>AB319:AB329</xm:sqref>
        </x14:conditionalFormatting>
        <x14:conditionalFormatting xmlns:xm="http://schemas.microsoft.com/office/excel/2006/main">
          <x14:cfRule type="containsText" priority="12" operator="containsText" id="{BF55B865-A2BD-4AF5-827F-4470AFB05D2A}">
            <xm:f>NOT(ISERROR(SEARCH($AB$224,AB319)))</xm:f>
            <xm:f>$AB$224</xm:f>
            <x14:dxf>
              <font>
                <b/>
                <i val="0"/>
                <color rgb="FFFFFF00"/>
              </font>
              <fill>
                <patternFill>
                  <bgColor rgb="FFFF0000"/>
                </patternFill>
              </fill>
            </x14:dxf>
          </x14:cfRule>
          <xm:sqref>AB319:AB329</xm:sqref>
        </x14:conditionalFormatting>
        <x14:conditionalFormatting xmlns:xm="http://schemas.microsoft.com/office/excel/2006/main">
          <x14:cfRule type="containsText" priority="26" operator="containsText" id="{93223D88-087A-44B2-8BCE-EF96AEB41B1F}">
            <xm:f>NOT(ISERROR(SEARCH($AB$224,AB319)))</xm:f>
            <xm:f>$AB$224</xm:f>
            <x14:dxf>
              <font>
                <b/>
                <i val="0"/>
                <color rgb="FFFFFF00"/>
              </font>
              <fill>
                <patternFill>
                  <bgColor rgb="FFFF0000"/>
                </patternFill>
              </fill>
            </x14:dxf>
          </x14:cfRule>
          <xm:sqref>AB319:AB329</xm:sqref>
        </x14:conditionalFormatting>
        <x14:conditionalFormatting xmlns:xm="http://schemas.microsoft.com/office/excel/2006/main">
          <x14:cfRule type="containsText" priority="10" operator="containsText" id="{C046283E-AC63-4C85-A088-CDD9838BA1C9}">
            <xm:f>NOT(ISERROR(SEARCH($AB$7,AA319)))</xm:f>
            <xm:f>$AB$7</xm:f>
            <x14:dxf>
              <font>
                <b/>
                <i val="0"/>
                <color rgb="FFFFFF00"/>
              </font>
              <fill>
                <gradientFill>
                  <stop position="0">
                    <color rgb="FFFF0000"/>
                  </stop>
                  <stop position="1">
                    <color theme="5" tint="0.59999389629810485"/>
                  </stop>
                </gradientFill>
              </fill>
            </x14:dxf>
          </x14:cfRule>
          <x14:cfRule type="containsText" priority="11" operator="containsText" id="{38E70D34-68AE-44C5-830A-D007FC106D2A}">
            <xm:f>NOT(ISERROR(SEARCH($AB$7,AA319)))</xm:f>
            <xm:f>$AB$7</xm:f>
            <x14:dxf>
              <font>
                <color theme="0"/>
              </font>
              <fill>
                <patternFill>
                  <bgColor rgb="FFFF0000"/>
                </patternFill>
              </fill>
            </x14:dxf>
          </x14:cfRule>
          <xm:sqref>AA319:AA329</xm:sqref>
        </x14:conditionalFormatting>
        <x14:conditionalFormatting xmlns:xm="http://schemas.microsoft.com/office/excel/2006/main">
          <x14:cfRule type="containsText" priority="4" operator="containsText" id="{9F874B5C-B251-494A-8426-49A7E36A837C}">
            <xm:f>NOT(ISERROR(SEARCH($AB$224,AA319)))</xm:f>
            <xm:f>$AB$224</xm:f>
            <x14:dxf>
              <font>
                <b/>
                <i val="0"/>
                <color rgb="FFFFFF00"/>
              </font>
              <fill>
                <patternFill>
                  <bgColor rgb="FFFF0000"/>
                </patternFill>
              </fill>
            </x14:dxf>
          </x14:cfRule>
          <xm:sqref>AA319:AA329</xm:sqref>
        </x14:conditionalFormatting>
        <x14:conditionalFormatting xmlns:xm="http://schemas.microsoft.com/office/excel/2006/main">
          <x14:cfRule type="containsText" priority="3" operator="containsText" id="{8FB1EFA9-8E3F-4BA1-9328-724B8CF45F86}">
            <xm:f>NOT(ISERROR(SEARCH($AB$224,AA319)))</xm:f>
            <xm:f>$AB$224</xm:f>
            <x14:dxf>
              <font>
                <b/>
                <i val="0"/>
                <color rgb="FFFFFF00"/>
              </font>
              <fill>
                <patternFill>
                  <bgColor rgb="FFFF0000"/>
                </patternFill>
              </fill>
            </x14:dxf>
          </x14:cfRule>
          <xm:sqref>AA319:AA329</xm:sqref>
        </x14:conditionalFormatting>
      </x14:conditionalFormattings>
    </ext>
    <ext xmlns:x14="http://schemas.microsoft.com/office/spreadsheetml/2009/9/main" uri="{CCE6A557-97BC-4b89-ADB6-D9C93CAAB3DF}">
      <x14:dataValidations xmlns:xm="http://schemas.microsoft.com/office/excel/2006/main" count="8">
        <x14:dataValidation type="list" allowBlank="1" showInputMessage="1" showErrorMessage="1">
          <x14:formula1>
            <xm:f>Estructura!$B$5:$B$14</xm:f>
          </x14:formula1>
          <xm:sqref>L7:L60 L253:L254</xm:sqref>
        </x14:dataValidation>
        <x14:dataValidation type="list" allowBlank="1" showInputMessage="1" showErrorMessage="1">
          <x14:formula1>
            <xm:f>Estructura!$B$4:$B$36</xm:f>
          </x14:formula1>
          <xm:sqref>L61:L246 L255:L275 L277:L287 L290:L319</xm:sqref>
        </x14:dataValidation>
        <x14:dataValidation type="list" allowBlank="1" showInputMessage="1" showErrorMessage="1">
          <x14:formula1>
            <xm:f>Estructura!$D$4:$D$178</xm:f>
          </x14:formula1>
          <xm:sqref>M7:M240 M253:M275 M277:M287 M290:M315</xm:sqref>
        </x14:dataValidation>
        <x14:dataValidation type="list" allowBlank="1" showInputMessage="1" showErrorMessage="1">
          <x14:formula1>
            <xm:f>[2]Divisiones!#REF!</xm:f>
          </x14:formula1>
          <xm:sqref>L252:M252 L276:M276</xm:sqref>
        </x14:dataValidation>
        <x14:dataValidation type="list" allowBlank="1" showInputMessage="1" showErrorMessage="1">
          <x14:formula1>
            <xm:f>'listas desplegables'!$B$3:$B$5</xm:f>
          </x14:formula1>
          <xm:sqref>G7:G329</xm:sqref>
        </x14:dataValidation>
        <x14:dataValidation type="list" allowBlank="1" showInputMessage="1" showErrorMessage="1">
          <x14:formula1>
            <xm:f>'listas desplegables'!$D$3:$D$7</xm:f>
          </x14:formula1>
          <xm:sqref>H7:H329</xm:sqref>
        </x14:dataValidation>
        <x14:dataValidation type="list" allowBlank="1" showInputMessage="1" showErrorMessage="1">
          <x14:formula1>
            <xm:f>'listas desplegables'!$F$3:$F$5</xm:f>
          </x14:formula1>
          <xm:sqref>K7:K329</xm:sqref>
        </x14:dataValidation>
        <x14:dataValidation type="list" allowBlank="1" showInputMessage="1" showErrorMessage="1">
          <x14:formula1>
            <xm:f>'listas desplegables'!$H$3:$H$45</xm:f>
          </x14:formula1>
          <xm:sqref>J7:J329 I9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5"/>
  <sheetViews>
    <sheetView topLeftCell="A13" workbookViewId="0">
      <selection activeCell="H21" sqref="H21"/>
    </sheetView>
  </sheetViews>
  <sheetFormatPr baseColWidth="10" defaultRowHeight="15" x14ac:dyDescent="0.25"/>
  <cols>
    <col min="1" max="1" width="6.7109375" customWidth="1"/>
    <col min="2" max="2" width="16.42578125" bestFit="1" customWidth="1"/>
    <col min="3" max="3" width="7.42578125" customWidth="1"/>
    <col min="4" max="4" width="29" bestFit="1" customWidth="1"/>
    <col min="5" max="5" width="7.28515625" customWidth="1"/>
    <col min="6" max="6" width="22.85546875" bestFit="1" customWidth="1"/>
    <col min="7" max="7" width="5.42578125" customWidth="1"/>
    <col min="8" max="8" width="51.28515625" bestFit="1" customWidth="1"/>
  </cols>
  <sheetData>
    <row r="2" spans="2:8" x14ac:dyDescent="0.25">
      <c r="B2" s="266" t="s">
        <v>1242</v>
      </c>
      <c r="D2" s="266" t="s">
        <v>1243</v>
      </c>
      <c r="F2" s="266" t="s">
        <v>1244</v>
      </c>
      <c r="H2" s="266" t="s">
        <v>1245</v>
      </c>
    </row>
    <row r="3" spans="2:8" x14ac:dyDescent="0.25">
      <c r="B3" s="172" t="s">
        <v>1246</v>
      </c>
      <c r="D3" s="172" t="s">
        <v>1247</v>
      </c>
      <c r="F3" s="172" t="s">
        <v>1248</v>
      </c>
      <c r="H3" s="172" t="s">
        <v>1249</v>
      </c>
    </row>
    <row r="4" spans="2:8" x14ac:dyDescent="0.25">
      <c r="B4" s="172" t="s">
        <v>1250</v>
      </c>
      <c r="D4" s="172" t="s">
        <v>1251</v>
      </c>
      <c r="F4" s="172" t="s">
        <v>1252</v>
      </c>
      <c r="H4" s="172" t="s">
        <v>1253</v>
      </c>
    </row>
    <row r="5" spans="2:8" x14ac:dyDescent="0.25">
      <c r="B5" s="172" t="s">
        <v>1254</v>
      </c>
      <c r="D5" s="172" t="s">
        <v>1255</v>
      </c>
      <c r="F5" s="172" t="s">
        <v>1256</v>
      </c>
      <c r="H5" s="172" t="s">
        <v>1257</v>
      </c>
    </row>
    <row r="6" spans="2:8" x14ac:dyDescent="0.25">
      <c r="D6" s="172" t="s">
        <v>1258</v>
      </c>
      <c r="H6" s="172" t="s">
        <v>1259</v>
      </c>
    </row>
    <row r="7" spans="2:8" x14ac:dyDescent="0.25">
      <c r="D7" s="172" t="s">
        <v>1260</v>
      </c>
      <c r="H7" s="172" t="s">
        <v>1261</v>
      </c>
    </row>
    <row r="8" spans="2:8" x14ac:dyDescent="0.25">
      <c r="H8" s="172" t="s">
        <v>1262</v>
      </c>
    </row>
    <row r="9" spans="2:8" x14ac:dyDescent="0.25">
      <c r="H9" s="172" t="s">
        <v>1263</v>
      </c>
    </row>
    <row r="10" spans="2:8" x14ac:dyDescent="0.25">
      <c r="H10" s="172" t="s">
        <v>1264</v>
      </c>
    </row>
    <row r="11" spans="2:8" x14ac:dyDescent="0.25">
      <c r="H11" s="172" t="s">
        <v>1265</v>
      </c>
    </row>
    <row r="12" spans="2:8" x14ac:dyDescent="0.25">
      <c r="H12" s="172" t="s">
        <v>1266</v>
      </c>
    </row>
    <row r="13" spans="2:8" x14ac:dyDescent="0.25">
      <c r="H13" s="172" t="s">
        <v>1267</v>
      </c>
    </row>
    <row r="14" spans="2:8" x14ac:dyDescent="0.25">
      <c r="H14" s="172" t="s">
        <v>1268</v>
      </c>
    </row>
    <row r="15" spans="2:8" x14ac:dyDescent="0.25">
      <c r="H15" s="172" t="s">
        <v>1269</v>
      </c>
    </row>
    <row r="16" spans="2:8" x14ac:dyDescent="0.25">
      <c r="H16" s="172" t="s">
        <v>1270</v>
      </c>
    </row>
    <row r="17" spans="8:8" x14ac:dyDescent="0.25">
      <c r="H17" s="172" t="s">
        <v>1271</v>
      </c>
    </row>
    <row r="18" spans="8:8" x14ac:dyDescent="0.25">
      <c r="H18" s="172" t="s">
        <v>1272</v>
      </c>
    </row>
    <row r="19" spans="8:8" x14ac:dyDescent="0.25">
      <c r="H19" s="172" t="s">
        <v>1273</v>
      </c>
    </row>
    <row r="20" spans="8:8" x14ac:dyDescent="0.25">
      <c r="H20" s="172" t="s">
        <v>1274</v>
      </c>
    </row>
    <row r="21" spans="8:8" x14ac:dyDescent="0.25">
      <c r="H21" s="172" t="s">
        <v>1275</v>
      </c>
    </row>
    <row r="22" spans="8:8" x14ac:dyDescent="0.25">
      <c r="H22" s="172" t="s">
        <v>1276</v>
      </c>
    </row>
    <row r="23" spans="8:8" x14ac:dyDescent="0.25">
      <c r="H23" s="172" t="s">
        <v>1277</v>
      </c>
    </row>
    <row r="24" spans="8:8" x14ac:dyDescent="0.25">
      <c r="H24" s="172" t="s">
        <v>1278</v>
      </c>
    </row>
    <row r="25" spans="8:8" x14ac:dyDescent="0.25">
      <c r="H25" s="172" t="s">
        <v>1279</v>
      </c>
    </row>
    <row r="26" spans="8:8" x14ac:dyDescent="0.25">
      <c r="H26" s="172" t="s">
        <v>1280</v>
      </c>
    </row>
    <row r="27" spans="8:8" x14ac:dyDescent="0.25">
      <c r="H27" s="172" t="s">
        <v>1281</v>
      </c>
    </row>
    <row r="28" spans="8:8" x14ac:dyDescent="0.25">
      <c r="H28" s="172" t="s">
        <v>1282</v>
      </c>
    </row>
    <row r="29" spans="8:8" x14ac:dyDescent="0.25">
      <c r="H29" s="172" t="s">
        <v>1283</v>
      </c>
    </row>
    <row r="30" spans="8:8" x14ac:dyDescent="0.25">
      <c r="H30" s="172" t="s">
        <v>1284</v>
      </c>
    </row>
    <row r="31" spans="8:8" x14ac:dyDescent="0.25">
      <c r="H31" s="172" t="s">
        <v>1285</v>
      </c>
    </row>
    <row r="32" spans="8:8" x14ac:dyDescent="0.25">
      <c r="H32" s="172" t="s">
        <v>1286</v>
      </c>
    </row>
    <row r="33" spans="8:8" x14ac:dyDescent="0.25">
      <c r="H33" s="172" t="s">
        <v>1287</v>
      </c>
    </row>
    <row r="34" spans="8:8" x14ac:dyDescent="0.25">
      <c r="H34" s="172" t="s">
        <v>1288</v>
      </c>
    </row>
    <row r="35" spans="8:8" x14ac:dyDescent="0.25">
      <c r="H35" s="172" t="s">
        <v>1289</v>
      </c>
    </row>
    <row r="36" spans="8:8" x14ac:dyDescent="0.25">
      <c r="H36" s="172" t="s">
        <v>1290</v>
      </c>
    </row>
    <row r="37" spans="8:8" x14ac:dyDescent="0.25">
      <c r="H37" s="172" t="s">
        <v>1291</v>
      </c>
    </row>
    <row r="38" spans="8:8" x14ac:dyDescent="0.25">
      <c r="H38" s="172" t="s">
        <v>1292</v>
      </c>
    </row>
    <row r="39" spans="8:8" x14ac:dyDescent="0.25">
      <c r="H39" s="172" t="s">
        <v>1293</v>
      </c>
    </row>
    <row r="40" spans="8:8" x14ac:dyDescent="0.25">
      <c r="H40" s="172" t="s">
        <v>1294</v>
      </c>
    </row>
    <row r="41" spans="8:8" x14ac:dyDescent="0.25">
      <c r="H41" s="172" t="s">
        <v>1295</v>
      </c>
    </row>
    <row r="42" spans="8:8" x14ac:dyDescent="0.25">
      <c r="H42" s="172" t="s">
        <v>1296</v>
      </c>
    </row>
    <row r="43" spans="8:8" x14ac:dyDescent="0.25">
      <c r="H43" s="172" t="s">
        <v>1297</v>
      </c>
    </row>
    <row r="44" spans="8:8" x14ac:dyDescent="0.25">
      <c r="H44" s="172" t="s">
        <v>1298</v>
      </c>
    </row>
    <row r="45" spans="8:8" x14ac:dyDescent="0.25">
      <c r="H45" s="172" t="s">
        <v>1299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754"/>
  <sheetViews>
    <sheetView topLeftCell="A155" workbookViewId="0">
      <selection activeCell="F165" sqref="F165"/>
    </sheetView>
  </sheetViews>
  <sheetFormatPr baseColWidth="10" defaultRowHeight="15" x14ac:dyDescent="0.25"/>
  <sheetData>
    <row r="4" spans="2:4" x14ac:dyDescent="0.25">
      <c r="B4" s="52" t="s">
        <v>13</v>
      </c>
      <c r="C4" s="52" t="s">
        <v>3</v>
      </c>
      <c r="D4" s="93" t="s">
        <v>384</v>
      </c>
    </row>
    <row r="5" spans="2:4" ht="45" x14ac:dyDescent="0.25">
      <c r="B5" s="41" t="s">
        <v>618</v>
      </c>
      <c r="C5" s="13" t="s">
        <v>827</v>
      </c>
      <c r="D5" s="91" t="s">
        <v>379</v>
      </c>
    </row>
    <row r="6" spans="2:4" ht="45" x14ac:dyDescent="0.25">
      <c r="B6" s="41" t="s">
        <v>618</v>
      </c>
      <c r="C6" s="13" t="s">
        <v>827</v>
      </c>
      <c r="D6" s="91" t="s">
        <v>379</v>
      </c>
    </row>
    <row r="7" spans="2:4" ht="45" x14ac:dyDescent="0.25">
      <c r="B7" s="41" t="s">
        <v>618</v>
      </c>
      <c r="C7" s="13" t="s">
        <v>827</v>
      </c>
      <c r="D7" s="91" t="s">
        <v>379</v>
      </c>
    </row>
    <row r="8" spans="2:4" ht="45" x14ac:dyDescent="0.25">
      <c r="B8" s="41" t="s">
        <v>618</v>
      </c>
      <c r="C8" s="13" t="s">
        <v>827</v>
      </c>
      <c r="D8" s="91" t="s">
        <v>379</v>
      </c>
    </row>
    <row r="9" spans="2:4" ht="45" x14ac:dyDescent="0.25">
      <c r="B9" s="41" t="s">
        <v>618</v>
      </c>
      <c r="C9" s="13" t="s">
        <v>827</v>
      </c>
      <c r="D9" s="91" t="s">
        <v>379</v>
      </c>
    </row>
    <row r="10" spans="2:4" ht="45" x14ac:dyDescent="0.25">
      <c r="B10" s="41" t="s">
        <v>618</v>
      </c>
      <c r="C10" s="13" t="s">
        <v>827</v>
      </c>
      <c r="D10" s="91" t="s">
        <v>379</v>
      </c>
    </row>
    <row r="11" spans="2:4" ht="45" x14ac:dyDescent="0.25">
      <c r="B11" s="41" t="s">
        <v>618</v>
      </c>
      <c r="C11" s="13" t="s">
        <v>827</v>
      </c>
      <c r="D11" s="91" t="s">
        <v>379</v>
      </c>
    </row>
    <row r="12" spans="2:4" ht="45" x14ac:dyDescent="0.25">
      <c r="B12" s="41" t="s">
        <v>618</v>
      </c>
      <c r="C12" s="13" t="s">
        <v>827</v>
      </c>
      <c r="D12" s="91" t="s">
        <v>379</v>
      </c>
    </row>
    <row r="13" spans="2:4" ht="45" x14ac:dyDescent="0.25">
      <c r="B13" s="41" t="s">
        <v>618</v>
      </c>
      <c r="C13" s="13" t="s">
        <v>827</v>
      </c>
      <c r="D13" s="91" t="s">
        <v>379</v>
      </c>
    </row>
    <row r="14" spans="2:4" ht="45" x14ac:dyDescent="0.25">
      <c r="B14" s="41" t="s">
        <v>618</v>
      </c>
      <c r="C14" s="13" t="s">
        <v>827</v>
      </c>
      <c r="D14" s="91" t="s">
        <v>379</v>
      </c>
    </row>
    <row r="15" spans="2:4" ht="45" x14ac:dyDescent="0.25">
      <c r="B15" s="41" t="s">
        <v>618</v>
      </c>
      <c r="C15" s="13" t="s">
        <v>827</v>
      </c>
      <c r="D15" s="91" t="s">
        <v>379</v>
      </c>
    </row>
    <row r="16" spans="2:4" ht="45" x14ac:dyDescent="0.25">
      <c r="B16" s="41" t="s">
        <v>618</v>
      </c>
      <c r="C16" s="13" t="s">
        <v>827</v>
      </c>
      <c r="D16" s="91" t="s">
        <v>379</v>
      </c>
    </row>
    <row r="17" spans="2:4" ht="45" x14ac:dyDescent="0.25">
      <c r="B17" s="41" t="s">
        <v>618</v>
      </c>
      <c r="C17" s="13" t="s">
        <v>827</v>
      </c>
      <c r="D17" s="91" t="s">
        <v>379</v>
      </c>
    </row>
    <row r="18" spans="2:4" ht="45" x14ac:dyDescent="0.25">
      <c r="B18" s="41" t="s">
        <v>618</v>
      </c>
      <c r="C18" s="13" t="s">
        <v>827</v>
      </c>
      <c r="D18" s="91" t="s">
        <v>379</v>
      </c>
    </row>
    <row r="19" spans="2:4" ht="45" x14ac:dyDescent="0.25">
      <c r="B19" s="41" t="s">
        <v>618</v>
      </c>
      <c r="C19" s="13" t="s">
        <v>827</v>
      </c>
      <c r="D19" s="91" t="s">
        <v>379</v>
      </c>
    </row>
    <row r="20" spans="2:4" ht="45" x14ac:dyDescent="0.25">
      <c r="B20" s="41" t="s">
        <v>618</v>
      </c>
      <c r="C20" s="13" t="s">
        <v>827</v>
      </c>
      <c r="D20" s="91" t="s">
        <v>379</v>
      </c>
    </row>
    <row r="21" spans="2:4" ht="45" x14ac:dyDescent="0.25">
      <c r="B21" s="41" t="s">
        <v>618</v>
      </c>
      <c r="C21" s="13" t="s">
        <v>827</v>
      </c>
      <c r="D21" s="91" t="s">
        <v>379</v>
      </c>
    </row>
    <row r="22" spans="2:4" ht="45" x14ac:dyDescent="0.25">
      <c r="B22" s="41" t="s">
        <v>618</v>
      </c>
      <c r="C22" s="13" t="s">
        <v>827</v>
      </c>
      <c r="D22" s="91" t="s">
        <v>379</v>
      </c>
    </row>
    <row r="23" spans="2:4" ht="45" x14ac:dyDescent="0.25">
      <c r="B23" s="41" t="s">
        <v>618</v>
      </c>
      <c r="C23" s="13" t="s">
        <v>827</v>
      </c>
      <c r="D23" s="91" t="s">
        <v>379</v>
      </c>
    </row>
    <row r="24" spans="2:4" ht="45" x14ac:dyDescent="0.25">
      <c r="B24" s="41" t="s">
        <v>618</v>
      </c>
      <c r="C24" s="13" t="s">
        <v>827</v>
      </c>
      <c r="D24" s="91" t="s">
        <v>379</v>
      </c>
    </row>
    <row r="25" spans="2:4" ht="45" x14ac:dyDescent="0.25">
      <c r="B25" s="41" t="s">
        <v>618</v>
      </c>
      <c r="C25" s="13" t="s">
        <v>827</v>
      </c>
      <c r="D25" s="91" t="s">
        <v>379</v>
      </c>
    </row>
    <row r="26" spans="2:4" ht="45" x14ac:dyDescent="0.25">
      <c r="B26" s="41" t="s">
        <v>618</v>
      </c>
      <c r="C26" s="13" t="s">
        <v>827</v>
      </c>
      <c r="D26" s="91" t="s">
        <v>379</v>
      </c>
    </row>
    <row r="27" spans="2:4" ht="45" x14ac:dyDescent="0.25">
      <c r="B27" s="41" t="s">
        <v>618</v>
      </c>
      <c r="C27" s="13" t="s">
        <v>827</v>
      </c>
      <c r="D27" s="91" t="s">
        <v>379</v>
      </c>
    </row>
    <row r="28" spans="2:4" ht="45" x14ac:dyDescent="0.25">
      <c r="B28" s="41" t="s">
        <v>618</v>
      </c>
      <c r="C28" s="13" t="s">
        <v>827</v>
      </c>
      <c r="D28" s="91" t="s">
        <v>379</v>
      </c>
    </row>
    <row r="29" spans="2:4" ht="45" x14ac:dyDescent="0.25">
      <c r="B29" s="41" t="s">
        <v>618</v>
      </c>
      <c r="C29" s="13" t="s">
        <v>827</v>
      </c>
      <c r="D29" s="91" t="s">
        <v>378</v>
      </c>
    </row>
    <row r="30" spans="2:4" ht="45" x14ac:dyDescent="0.25">
      <c r="B30" s="41" t="s">
        <v>618</v>
      </c>
      <c r="C30" s="13" t="s">
        <v>827</v>
      </c>
      <c r="D30" s="91" t="s">
        <v>379</v>
      </c>
    </row>
    <row r="31" spans="2:4" ht="45" x14ac:dyDescent="0.25">
      <c r="B31" s="41" t="s">
        <v>618</v>
      </c>
      <c r="C31" s="13" t="s">
        <v>827</v>
      </c>
      <c r="D31" s="91" t="s">
        <v>379</v>
      </c>
    </row>
    <row r="32" spans="2:4" ht="45" x14ac:dyDescent="0.25">
      <c r="B32" s="41" t="s">
        <v>618</v>
      </c>
      <c r="C32" s="13" t="s">
        <v>827</v>
      </c>
      <c r="D32" s="91" t="s">
        <v>378</v>
      </c>
    </row>
    <row r="33" spans="2:4" ht="45" x14ac:dyDescent="0.25">
      <c r="B33" s="41" t="s">
        <v>614</v>
      </c>
      <c r="C33" s="13" t="s">
        <v>828</v>
      </c>
      <c r="D33" s="91" t="s">
        <v>379</v>
      </c>
    </row>
    <row r="34" spans="2:4" ht="33.75" x14ac:dyDescent="0.25">
      <c r="B34" s="41" t="s">
        <v>614</v>
      </c>
      <c r="C34" s="13" t="s">
        <v>749</v>
      </c>
      <c r="D34" s="91" t="s">
        <v>379</v>
      </c>
    </row>
    <row r="35" spans="2:4" ht="33.75" x14ac:dyDescent="0.25">
      <c r="B35" s="41" t="s">
        <v>614</v>
      </c>
      <c r="C35" s="13" t="s">
        <v>749</v>
      </c>
      <c r="D35" s="91" t="s">
        <v>379</v>
      </c>
    </row>
    <row r="36" spans="2:4" ht="33.75" x14ac:dyDescent="0.25">
      <c r="B36" s="41" t="s">
        <v>614</v>
      </c>
      <c r="C36" s="13" t="s">
        <v>749</v>
      </c>
      <c r="D36" s="91" t="s">
        <v>379</v>
      </c>
    </row>
    <row r="37" spans="2:4" ht="33.75" x14ac:dyDescent="0.25">
      <c r="B37" s="41" t="s">
        <v>614</v>
      </c>
      <c r="C37" s="13" t="s">
        <v>829</v>
      </c>
      <c r="D37" s="91" t="s">
        <v>379</v>
      </c>
    </row>
    <row r="38" spans="2:4" ht="33.75" x14ac:dyDescent="0.25">
      <c r="B38" s="41" t="s">
        <v>614</v>
      </c>
      <c r="C38" s="13" t="s">
        <v>829</v>
      </c>
      <c r="D38" s="91" t="s">
        <v>379</v>
      </c>
    </row>
    <row r="39" spans="2:4" ht="33.75" x14ac:dyDescent="0.25">
      <c r="B39" s="41" t="s">
        <v>614</v>
      </c>
      <c r="C39" s="13" t="s">
        <v>829</v>
      </c>
      <c r="D39" s="91" t="s">
        <v>379</v>
      </c>
    </row>
    <row r="40" spans="2:4" ht="33.75" x14ac:dyDescent="0.25">
      <c r="B40" s="41" t="s">
        <v>614</v>
      </c>
      <c r="C40" s="13" t="s">
        <v>829</v>
      </c>
      <c r="D40" s="91" t="s">
        <v>379</v>
      </c>
    </row>
    <row r="41" spans="2:4" ht="33.75" x14ac:dyDescent="0.25">
      <c r="B41" s="41" t="s">
        <v>614</v>
      </c>
      <c r="C41" s="13" t="s">
        <v>829</v>
      </c>
      <c r="D41" s="91" t="s">
        <v>379</v>
      </c>
    </row>
    <row r="42" spans="2:4" ht="22.5" x14ac:dyDescent="0.25">
      <c r="B42" s="41" t="s">
        <v>177</v>
      </c>
      <c r="C42" s="13" t="s">
        <v>177</v>
      </c>
      <c r="D42" s="91" t="s">
        <v>379</v>
      </c>
    </row>
    <row r="43" spans="2:4" ht="33.75" x14ac:dyDescent="0.25">
      <c r="B43" s="41" t="s">
        <v>619</v>
      </c>
      <c r="C43" s="13" t="s">
        <v>619</v>
      </c>
      <c r="D43" s="91" t="s">
        <v>379</v>
      </c>
    </row>
    <row r="44" spans="2:4" ht="56.25" x14ac:dyDescent="0.25">
      <c r="B44" s="41" t="s">
        <v>618</v>
      </c>
      <c r="C44" s="13" t="s">
        <v>736</v>
      </c>
      <c r="D44" s="91" t="s">
        <v>379</v>
      </c>
    </row>
    <row r="45" spans="2:4" ht="56.25" x14ac:dyDescent="0.25">
      <c r="B45" s="41" t="s">
        <v>618</v>
      </c>
      <c r="C45" s="13" t="s">
        <v>736</v>
      </c>
      <c r="D45" s="91" t="s">
        <v>379</v>
      </c>
    </row>
    <row r="46" spans="2:4" ht="56.25" x14ac:dyDescent="0.25">
      <c r="B46" s="41" t="s">
        <v>618</v>
      </c>
      <c r="C46" s="13" t="s">
        <v>736</v>
      </c>
      <c r="D46" s="91" t="s">
        <v>379</v>
      </c>
    </row>
    <row r="47" spans="2:4" ht="45" x14ac:dyDescent="0.25">
      <c r="B47" s="41" t="s">
        <v>614</v>
      </c>
      <c r="C47" s="13" t="s">
        <v>721</v>
      </c>
      <c r="D47" s="91" t="s">
        <v>379</v>
      </c>
    </row>
    <row r="48" spans="2:4" ht="45" x14ac:dyDescent="0.25">
      <c r="B48" s="41" t="s">
        <v>614</v>
      </c>
      <c r="C48" s="13" t="s">
        <v>721</v>
      </c>
      <c r="D48" s="91" t="s">
        <v>378</v>
      </c>
    </row>
    <row r="49" spans="2:4" ht="45" x14ac:dyDescent="0.25">
      <c r="B49" s="41" t="s">
        <v>614</v>
      </c>
      <c r="C49" s="13" t="s">
        <v>721</v>
      </c>
      <c r="D49" s="91" t="s">
        <v>379</v>
      </c>
    </row>
    <row r="50" spans="2:4" ht="45" x14ac:dyDescent="0.25">
      <c r="B50" s="41" t="s">
        <v>618</v>
      </c>
      <c r="C50" s="13" t="s">
        <v>827</v>
      </c>
      <c r="D50" s="91" t="s">
        <v>379</v>
      </c>
    </row>
    <row r="51" spans="2:4" ht="45" x14ac:dyDescent="0.25">
      <c r="B51" s="41" t="s">
        <v>618</v>
      </c>
      <c r="C51" s="13" t="s">
        <v>827</v>
      </c>
      <c r="D51" s="137" t="s">
        <v>379</v>
      </c>
    </row>
    <row r="52" spans="2:4" ht="45" x14ac:dyDescent="0.25">
      <c r="B52" s="41" t="s">
        <v>618</v>
      </c>
      <c r="C52" s="13" t="s">
        <v>827</v>
      </c>
      <c r="D52" s="91" t="s">
        <v>379</v>
      </c>
    </row>
    <row r="53" spans="2:4" ht="45" x14ac:dyDescent="0.25">
      <c r="B53" s="41" t="s">
        <v>618</v>
      </c>
      <c r="C53" s="13" t="s">
        <v>827</v>
      </c>
      <c r="D53" s="91" t="s">
        <v>379</v>
      </c>
    </row>
    <row r="54" spans="2:4" ht="45" x14ac:dyDescent="0.25">
      <c r="B54" s="41" t="s">
        <v>618</v>
      </c>
      <c r="C54" s="13" t="s">
        <v>827</v>
      </c>
      <c r="D54" s="91" t="s">
        <v>379</v>
      </c>
    </row>
    <row r="55" spans="2:4" ht="45" x14ac:dyDescent="0.25">
      <c r="B55" s="41" t="s">
        <v>618</v>
      </c>
      <c r="C55" s="13" t="s">
        <v>827</v>
      </c>
      <c r="D55" s="91" t="s">
        <v>379</v>
      </c>
    </row>
    <row r="56" spans="2:4" ht="45" x14ac:dyDescent="0.25">
      <c r="B56" s="41" t="s">
        <v>618</v>
      </c>
      <c r="C56" s="13" t="s">
        <v>827</v>
      </c>
      <c r="D56" s="91" t="s">
        <v>379</v>
      </c>
    </row>
    <row r="57" spans="2:4" ht="45" x14ac:dyDescent="0.25">
      <c r="B57" s="41" t="s">
        <v>618</v>
      </c>
      <c r="C57" s="13" t="s">
        <v>827</v>
      </c>
      <c r="D57" s="91" t="s">
        <v>379</v>
      </c>
    </row>
    <row r="58" spans="2:4" ht="45" x14ac:dyDescent="0.25">
      <c r="B58" s="41" t="s">
        <v>614</v>
      </c>
      <c r="C58" s="13" t="s">
        <v>828</v>
      </c>
      <c r="D58" s="91" t="s">
        <v>379</v>
      </c>
    </row>
    <row r="59" spans="2:4" ht="45" x14ac:dyDescent="0.25">
      <c r="B59" s="41" t="s">
        <v>614</v>
      </c>
      <c r="C59" s="13" t="s">
        <v>828</v>
      </c>
      <c r="D59" s="91" t="s">
        <v>379</v>
      </c>
    </row>
    <row r="60" spans="2:4" ht="45" x14ac:dyDescent="0.25">
      <c r="B60" s="41" t="s">
        <v>614</v>
      </c>
      <c r="C60" s="13" t="s">
        <v>828</v>
      </c>
      <c r="D60" s="91" t="s">
        <v>379</v>
      </c>
    </row>
    <row r="61" spans="2:4" ht="45" x14ac:dyDescent="0.25">
      <c r="B61" s="41" t="s">
        <v>614</v>
      </c>
      <c r="C61" s="13" t="s">
        <v>828</v>
      </c>
      <c r="D61" s="91" t="s">
        <v>379</v>
      </c>
    </row>
    <row r="62" spans="2:4" ht="45" x14ac:dyDescent="0.25">
      <c r="B62" s="41" t="s">
        <v>614</v>
      </c>
      <c r="C62" s="13" t="s">
        <v>828</v>
      </c>
      <c r="D62" s="91" t="s">
        <v>379</v>
      </c>
    </row>
    <row r="63" spans="2:4" ht="45" x14ac:dyDescent="0.25">
      <c r="B63" s="41" t="s">
        <v>614</v>
      </c>
      <c r="C63" s="13" t="s">
        <v>828</v>
      </c>
      <c r="D63" s="91" t="s">
        <v>379</v>
      </c>
    </row>
    <row r="64" spans="2:4" ht="33.75" x14ac:dyDescent="0.25">
      <c r="B64" s="41" t="s">
        <v>614</v>
      </c>
      <c r="C64" s="13" t="s">
        <v>829</v>
      </c>
      <c r="D64" s="91" t="s">
        <v>379</v>
      </c>
    </row>
    <row r="65" spans="2:4" ht="33.75" x14ac:dyDescent="0.25">
      <c r="B65" s="41" t="s">
        <v>614</v>
      </c>
      <c r="C65" s="13" t="s">
        <v>829</v>
      </c>
      <c r="D65" s="91" t="s">
        <v>379</v>
      </c>
    </row>
    <row r="66" spans="2:4" ht="33.75" x14ac:dyDescent="0.25">
      <c r="B66" s="41" t="s">
        <v>614</v>
      </c>
      <c r="C66" s="13" t="s">
        <v>829</v>
      </c>
      <c r="D66" s="91" t="s">
        <v>379</v>
      </c>
    </row>
    <row r="67" spans="2:4" ht="33.75" x14ac:dyDescent="0.25">
      <c r="B67" s="41" t="s">
        <v>614</v>
      </c>
      <c r="C67" s="13" t="s">
        <v>829</v>
      </c>
      <c r="D67" s="91" t="s">
        <v>379</v>
      </c>
    </row>
    <row r="68" spans="2:4" ht="22.5" x14ac:dyDescent="0.25">
      <c r="B68" s="41" t="s">
        <v>177</v>
      </c>
      <c r="C68" s="13" t="s">
        <v>177</v>
      </c>
      <c r="D68" s="91" t="s">
        <v>379</v>
      </c>
    </row>
    <row r="69" spans="2:4" ht="33.75" x14ac:dyDescent="0.25">
      <c r="B69" s="41" t="s">
        <v>614</v>
      </c>
      <c r="C69" s="13" t="s">
        <v>749</v>
      </c>
      <c r="D69" s="91" t="s">
        <v>379</v>
      </c>
    </row>
    <row r="70" spans="2:4" ht="33.75" x14ac:dyDescent="0.25">
      <c r="B70" s="41" t="s">
        <v>614</v>
      </c>
      <c r="C70" s="13" t="s">
        <v>749</v>
      </c>
      <c r="D70" s="91" t="s">
        <v>379</v>
      </c>
    </row>
    <row r="71" spans="2:4" ht="33.75" x14ac:dyDescent="0.25">
      <c r="B71" s="41" t="s">
        <v>614</v>
      </c>
      <c r="C71" s="13" t="s">
        <v>749</v>
      </c>
      <c r="D71" s="91" t="s">
        <v>379</v>
      </c>
    </row>
    <row r="72" spans="2:4" ht="33.75" x14ac:dyDescent="0.25">
      <c r="B72" s="41" t="s">
        <v>614</v>
      </c>
      <c r="C72" s="13" t="s">
        <v>749</v>
      </c>
      <c r="D72" s="91" t="s">
        <v>379</v>
      </c>
    </row>
    <row r="73" spans="2:4" ht="33.75" x14ac:dyDescent="0.25">
      <c r="B73" s="41" t="s">
        <v>614</v>
      </c>
      <c r="C73" s="13" t="s">
        <v>749</v>
      </c>
      <c r="D73" s="91" t="s">
        <v>354</v>
      </c>
    </row>
    <row r="74" spans="2:4" ht="45" x14ac:dyDescent="0.25">
      <c r="B74" s="41" t="s">
        <v>614</v>
      </c>
      <c r="C74" s="13" t="s">
        <v>828</v>
      </c>
      <c r="D74" s="91" t="s">
        <v>379</v>
      </c>
    </row>
    <row r="75" spans="2:4" ht="45" x14ac:dyDescent="0.25">
      <c r="B75" s="41" t="s">
        <v>614</v>
      </c>
      <c r="C75" s="13" t="s">
        <v>828</v>
      </c>
      <c r="D75" s="91" t="s">
        <v>379</v>
      </c>
    </row>
    <row r="76" spans="2:4" ht="45" x14ac:dyDescent="0.25">
      <c r="B76" s="41" t="s">
        <v>614</v>
      </c>
      <c r="C76" s="13" t="s">
        <v>828</v>
      </c>
      <c r="D76" s="91" t="s">
        <v>379</v>
      </c>
    </row>
    <row r="77" spans="2:4" ht="45" x14ac:dyDescent="0.25">
      <c r="B77" s="41" t="s">
        <v>614</v>
      </c>
      <c r="C77" s="13" t="s">
        <v>828</v>
      </c>
      <c r="D77" s="91" t="s">
        <v>379</v>
      </c>
    </row>
    <row r="78" spans="2:4" ht="45" x14ac:dyDescent="0.25">
      <c r="B78" s="41" t="s">
        <v>614</v>
      </c>
      <c r="C78" s="13" t="s">
        <v>828</v>
      </c>
      <c r="D78" s="91" t="s">
        <v>379</v>
      </c>
    </row>
    <row r="79" spans="2:4" ht="45" x14ac:dyDescent="0.25">
      <c r="B79" s="41" t="s">
        <v>614</v>
      </c>
      <c r="C79" s="13" t="s">
        <v>828</v>
      </c>
      <c r="D79" s="91" t="s">
        <v>379</v>
      </c>
    </row>
    <row r="80" spans="2:4" ht="45" x14ac:dyDescent="0.25">
      <c r="B80" s="41" t="s">
        <v>614</v>
      </c>
      <c r="C80" s="13" t="s">
        <v>828</v>
      </c>
      <c r="D80" s="91" t="s">
        <v>379</v>
      </c>
    </row>
    <row r="81" spans="2:4" ht="45" x14ac:dyDescent="0.25">
      <c r="B81" s="41" t="s">
        <v>614</v>
      </c>
      <c r="C81" s="13" t="s">
        <v>828</v>
      </c>
      <c r="D81" s="91" t="s">
        <v>379</v>
      </c>
    </row>
    <row r="82" spans="2:4" ht="45" x14ac:dyDescent="0.25">
      <c r="B82" s="41" t="s">
        <v>614</v>
      </c>
      <c r="C82" s="13" t="s">
        <v>828</v>
      </c>
      <c r="D82" s="91" t="s">
        <v>379</v>
      </c>
    </row>
    <row r="83" spans="2:4" ht="45" x14ac:dyDescent="0.25">
      <c r="B83" s="41" t="s">
        <v>614</v>
      </c>
      <c r="C83" s="13" t="s">
        <v>828</v>
      </c>
      <c r="D83" s="91" t="s">
        <v>379</v>
      </c>
    </row>
    <row r="84" spans="2:4" ht="45" x14ac:dyDescent="0.25">
      <c r="B84" s="41" t="s">
        <v>614</v>
      </c>
      <c r="C84" s="13" t="s">
        <v>828</v>
      </c>
      <c r="D84" s="91" t="s">
        <v>379</v>
      </c>
    </row>
    <row r="85" spans="2:4" ht="45" x14ac:dyDescent="0.25">
      <c r="B85" s="41" t="s">
        <v>614</v>
      </c>
      <c r="C85" s="13" t="s">
        <v>828</v>
      </c>
      <c r="D85" s="91" t="s">
        <v>379</v>
      </c>
    </row>
    <row r="86" spans="2:4" ht="45" x14ac:dyDescent="0.25">
      <c r="B86" s="41" t="s">
        <v>614</v>
      </c>
      <c r="C86" s="13" t="s">
        <v>828</v>
      </c>
      <c r="D86" s="91" t="s">
        <v>379</v>
      </c>
    </row>
    <row r="87" spans="2:4" ht="45" x14ac:dyDescent="0.25">
      <c r="B87" s="41" t="s">
        <v>614</v>
      </c>
      <c r="C87" s="13" t="s">
        <v>828</v>
      </c>
      <c r="D87" s="91" t="s">
        <v>379</v>
      </c>
    </row>
    <row r="88" spans="2:4" ht="45" x14ac:dyDescent="0.25">
      <c r="B88" s="41" t="s">
        <v>614</v>
      </c>
      <c r="C88" s="13" t="s">
        <v>828</v>
      </c>
      <c r="D88" s="91" t="s">
        <v>379</v>
      </c>
    </row>
    <row r="89" spans="2:4" ht="33.75" x14ac:dyDescent="0.25">
      <c r="B89" s="41" t="s">
        <v>619</v>
      </c>
      <c r="C89" s="13" t="s">
        <v>619</v>
      </c>
      <c r="D89" s="91" t="s">
        <v>379</v>
      </c>
    </row>
    <row r="90" spans="2:4" ht="33.75" x14ac:dyDescent="0.25">
      <c r="B90" s="41" t="s">
        <v>619</v>
      </c>
      <c r="C90" s="13" t="s">
        <v>619</v>
      </c>
      <c r="D90" s="91" t="s">
        <v>379</v>
      </c>
    </row>
    <row r="91" spans="2:4" ht="33.75" x14ac:dyDescent="0.25">
      <c r="B91" s="41" t="s">
        <v>619</v>
      </c>
      <c r="C91" s="13" t="s">
        <v>619</v>
      </c>
      <c r="D91" s="91" t="s">
        <v>379</v>
      </c>
    </row>
    <row r="92" spans="2:4" ht="33.75" x14ac:dyDescent="0.25">
      <c r="B92" s="41" t="s">
        <v>619</v>
      </c>
      <c r="C92" s="13" t="s">
        <v>619</v>
      </c>
      <c r="D92" s="91" t="s">
        <v>379</v>
      </c>
    </row>
    <row r="93" spans="2:4" ht="33.75" x14ac:dyDescent="0.25">
      <c r="B93" s="41" t="s">
        <v>619</v>
      </c>
      <c r="C93" s="13" t="s">
        <v>619</v>
      </c>
      <c r="D93" s="91" t="s">
        <v>379</v>
      </c>
    </row>
    <row r="94" spans="2:4" ht="45" x14ac:dyDescent="0.25">
      <c r="B94" s="41" t="s">
        <v>619</v>
      </c>
      <c r="C94" s="13" t="s">
        <v>734</v>
      </c>
      <c r="D94" s="91" t="s">
        <v>379</v>
      </c>
    </row>
    <row r="95" spans="2:4" ht="45" x14ac:dyDescent="0.25">
      <c r="B95" s="41" t="s">
        <v>619</v>
      </c>
      <c r="C95" s="13" t="s">
        <v>734</v>
      </c>
      <c r="D95" s="91" t="s">
        <v>379</v>
      </c>
    </row>
    <row r="96" spans="2:4" ht="45" x14ac:dyDescent="0.25">
      <c r="B96" s="41" t="s">
        <v>619</v>
      </c>
      <c r="C96" s="13" t="s">
        <v>734</v>
      </c>
      <c r="D96" s="91" t="s">
        <v>379</v>
      </c>
    </row>
    <row r="97" spans="2:4" ht="45" x14ac:dyDescent="0.25">
      <c r="B97" s="41" t="s">
        <v>619</v>
      </c>
      <c r="C97" s="13" t="s">
        <v>734</v>
      </c>
      <c r="D97" s="91" t="s">
        <v>379</v>
      </c>
    </row>
    <row r="98" spans="2:4" ht="45" x14ac:dyDescent="0.25">
      <c r="B98" s="41" t="s">
        <v>619</v>
      </c>
      <c r="C98" s="13" t="s">
        <v>734</v>
      </c>
      <c r="D98" s="91" t="s">
        <v>379</v>
      </c>
    </row>
    <row r="99" spans="2:4" ht="45" x14ac:dyDescent="0.25">
      <c r="B99" s="41" t="s">
        <v>619</v>
      </c>
      <c r="C99" s="13" t="s">
        <v>734</v>
      </c>
      <c r="D99" s="91" t="s">
        <v>379</v>
      </c>
    </row>
    <row r="100" spans="2:4" ht="45" x14ac:dyDescent="0.25">
      <c r="B100" s="41" t="s">
        <v>619</v>
      </c>
      <c r="C100" s="13" t="s">
        <v>734</v>
      </c>
      <c r="D100" s="91" t="s">
        <v>379</v>
      </c>
    </row>
    <row r="101" spans="2:4" ht="33.75" x14ac:dyDescent="0.25">
      <c r="B101" s="41" t="s">
        <v>614</v>
      </c>
      <c r="C101" s="13" t="s">
        <v>829</v>
      </c>
      <c r="D101" s="91" t="s">
        <v>378</v>
      </c>
    </row>
    <row r="102" spans="2:4" ht="45" x14ac:dyDescent="0.25">
      <c r="B102" s="41" t="s">
        <v>619</v>
      </c>
      <c r="C102" s="13" t="s">
        <v>734</v>
      </c>
      <c r="D102" s="91" t="s">
        <v>379</v>
      </c>
    </row>
    <row r="103" spans="2:4" ht="45" x14ac:dyDescent="0.25">
      <c r="B103" s="41" t="s">
        <v>619</v>
      </c>
      <c r="C103" s="13" t="s">
        <v>734</v>
      </c>
      <c r="D103" s="91" t="s">
        <v>379</v>
      </c>
    </row>
    <row r="104" spans="2:4" ht="33.75" x14ac:dyDescent="0.25">
      <c r="B104" s="41" t="s">
        <v>619</v>
      </c>
      <c r="C104" s="13" t="s">
        <v>619</v>
      </c>
      <c r="D104" s="91" t="s">
        <v>379</v>
      </c>
    </row>
    <row r="105" spans="2:4" ht="33.75" x14ac:dyDescent="0.25">
      <c r="B105" s="41" t="s">
        <v>619</v>
      </c>
      <c r="C105" s="13" t="s">
        <v>619</v>
      </c>
      <c r="D105" s="91" t="s">
        <v>379</v>
      </c>
    </row>
    <row r="106" spans="2:4" ht="56.25" x14ac:dyDescent="0.25">
      <c r="B106" s="41" t="s">
        <v>939</v>
      </c>
      <c r="C106" s="41" t="s">
        <v>1216</v>
      </c>
      <c r="D106" s="91" t="s">
        <v>379</v>
      </c>
    </row>
    <row r="107" spans="2:4" ht="22.5" x14ac:dyDescent="0.25">
      <c r="B107" s="41" t="s">
        <v>675</v>
      </c>
      <c r="C107" s="41" t="s">
        <v>922</v>
      </c>
      <c r="D107" s="91" t="s">
        <v>379</v>
      </c>
    </row>
    <row r="108" spans="2:4" ht="22.5" x14ac:dyDescent="0.25">
      <c r="B108" s="41" t="s">
        <v>675</v>
      </c>
      <c r="C108" s="41" t="s">
        <v>1217</v>
      </c>
      <c r="D108" s="91" t="s">
        <v>379</v>
      </c>
    </row>
    <row r="109" spans="2:4" ht="33.75" x14ac:dyDescent="0.25">
      <c r="B109" s="41" t="s">
        <v>675</v>
      </c>
      <c r="C109" s="41" t="s">
        <v>928</v>
      </c>
      <c r="D109" s="91" t="s">
        <v>379</v>
      </c>
    </row>
    <row r="110" spans="2:4" ht="33.75" x14ac:dyDescent="0.25">
      <c r="B110" s="41" t="s">
        <v>675</v>
      </c>
      <c r="C110" s="41" t="s">
        <v>932</v>
      </c>
      <c r="D110" s="91" t="s">
        <v>379</v>
      </c>
    </row>
    <row r="111" spans="2:4" ht="157.5" x14ac:dyDescent="0.25">
      <c r="B111" s="41" t="s">
        <v>675</v>
      </c>
      <c r="C111" s="41" t="s">
        <v>935</v>
      </c>
      <c r="D111" s="91" t="s">
        <v>379</v>
      </c>
    </row>
    <row r="112" spans="2:4" ht="33.75" x14ac:dyDescent="0.25">
      <c r="B112" s="12" t="s">
        <v>620</v>
      </c>
      <c r="C112" s="41" t="s">
        <v>940</v>
      </c>
      <c r="D112" s="91" t="s">
        <v>354</v>
      </c>
    </row>
    <row r="113" spans="2:4" ht="45" x14ac:dyDescent="0.25">
      <c r="B113" s="49" t="s">
        <v>944</v>
      </c>
      <c r="C113" s="12" t="s">
        <v>945</v>
      </c>
      <c r="D113" s="91" t="s">
        <v>354</v>
      </c>
    </row>
    <row r="114" spans="2:4" ht="45" x14ac:dyDescent="0.25">
      <c r="B114" s="49" t="s">
        <v>944</v>
      </c>
      <c r="C114" s="12" t="s">
        <v>945</v>
      </c>
      <c r="D114" s="91" t="s">
        <v>379</v>
      </c>
    </row>
    <row r="115" spans="2:4" ht="45" x14ac:dyDescent="0.25">
      <c r="B115" s="41" t="s">
        <v>618</v>
      </c>
      <c r="C115" s="13" t="s">
        <v>728</v>
      </c>
      <c r="D115" s="91" t="s">
        <v>902</v>
      </c>
    </row>
    <row r="116" spans="2:4" ht="45" x14ac:dyDescent="0.25">
      <c r="B116" s="41" t="s">
        <v>618</v>
      </c>
      <c r="C116" s="13" t="s">
        <v>728</v>
      </c>
      <c r="D116" s="91" t="s">
        <v>902</v>
      </c>
    </row>
    <row r="117" spans="2:4" ht="56.25" x14ac:dyDescent="0.25">
      <c r="B117" s="41" t="s">
        <v>618</v>
      </c>
      <c r="C117" s="13" t="s">
        <v>736</v>
      </c>
      <c r="D117" s="91" t="s">
        <v>379</v>
      </c>
    </row>
    <row r="118" spans="2:4" ht="33.75" x14ac:dyDescent="0.25">
      <c r="B118" s="41" t="s">
        <v>619</v>
      </c>
      <c r="C118" s="13" t="s">
        <v>619</v>
      </c>
      <c r="D118" s="91" t="s">
        <v>379</v>
      </c>
    </row>
    <row r="119" spans="2:4" ht="33.75" x14ac:dyDescent="0.25">
      <c r="B119" s="41" t="s">
        <v>619</v>
      </c>
      <c r="C119" s="13" t="s">
        <v>619</v>
      </c>
      <c r="D119" s="91" t="s">
        <v>379</v>
      </c>
    </row>
    <row r="120" spans="2:4" ht="33.75" x14ac:dyDescent="0.25">
      <c r="B120" s="41" t="s">
        <v>619</v>
      </c>
      <c r="C120" s="13" t="s">
        <v>619</v>
      </c>
      <c r="D120" s="91" t="s">
        <v>379</v>
      </c>
    </row>
    <row r="121" spans="2:4" ht="33.75" x14ac:dyDescent="0.25">
      <c r="B121" s="41" t="s">
        <v>619</v>
      </c>
      <c r="C121" s="13" t="s">
        <v>619</v>
      </c>
      <c r="D121" s="91" t="s">
        <v>379</v>
      </c>
    </row>
    <row r="122" spans="2:4" ht="33.75" x14ac:dyDescent="0.25">
      <c r="B122" s="41" t="s">
        <v>619</v>
      </c>
      <c r="C122" s="13" t="s">
        <v>619</v>
      </c>
      <c r="D122" s="91" t="s">
        <v>379</v>
      </c>
    </row>
    <row r="123" spans="2:4" ht="22.5" x14ac:dyDescent="0.25">
      <c r="B123" s="41" t="s">
        <v>177</v>
      </c>
      <c r="C123" s="13" t="s">
        <v>177</v>
      </c>
      <c r="D123" s="91" t="s">
        <v>379</v>
      </c>
    </row>
    <row r="124" spans="2:4" ht="33.75" x14ac:dyDescent="0.25">
      <c r="B124" s="153" t="s">
        <v>614</v>
      </c>
      <c r="C124" s="24" t="s">
        <v>825</v>
      </c>
      <c r="D124" s="159" t="s">
        <v>378</v>
      </c>
    </row>
    <row r="125" spans="2:4" ht="45" x14ac:dyDescent="0.25">
      <c r="B125" s="41" t="s">
        <v>618</v>
      </c>
      <c r="C125" s="13" t="s">
        <v>827</v>
      </c>
      <c r="D125" s="91" t="s">
        <v>378</v>
      </c>
    </row>
    <row r="126" spans="2:4" ht="45" x14ac:dyDescent="0.25">
      <c r="B126" s="41" t="s">
        <v>618</v>
      </c>
      <c r="C126" s="13" t="s">
        <v>827</v>
      </c>
      <c r="D126" s="91" t="s">
        <v>378</v>
      </c>
    </row>
    <row r="127" spans="2:4" ht="56.25" x14ac:dyDescent="0.25">
      <c r="B127" s="41" t="s">
        <v>618</v>
      </c>
      <c r="C127" s="13" t="s">
        <v>736</v>
      </c>
      <c r="D127" s="91" t="s">
        <v>354</v>
      </c>
    </row>
    <row r="128" spans="2:4" ht="56.25" x14ac:dyDescent="0.25">
      <c r="B128" s="41" t="s">
        <v>618</v>
      </c>
      <c r="C128" s="13" t="s">
        <v>736</v>
      </c>
      <c r="D128" s="91" t="s">
        <v>354</v>
      </c>
    </row>
    <row r="129" spans="2:4" ht="56.25" x14ac:dyDescent="0.25">
      <c r="B129" s="41" t="s">
        <v>618</v>
      </c>
      <c r="C129" s="13" t="s">
        <v>736</v>
      </c>
      <c r="D129" s="91" t="s">
        <v>354</v>
      </c>
    </row>
    <row r="130" spans="2:4" ht="56.25" x14ac:dyDescent="0.25">
      <c r="B130" s="41" t="s">
        <v>618</v>
      </c>
      <c r="C130" s="13" t="s">
        <v>736</v>
      </c>
      <c r="D130" s="91" t="s">
        <v>378</v>
      </c>
    </row>
    <row r="131" spans="2:4" ht="56.25" x14ac:dyDescent="0.25">
      <c r="B131" s="41" t="s">
        <v>618</v>
      </c>
      <c r="C131" s="13" t="s">
        <v>736</v>
      </c>
      <c r="D131" s="91" t="s">
        <v>378</v>
      </c>
    </row>
    <row r="132" spans="2:4" ht="33.75" x14ac:dyDescent="0.25">
      <c r="B132" s="41" t="s">
        <v>619</v>
      </c>
      <c r="C132" s="13" t="s">
        <v>619</v>
      </c>
      <c r="D132" s="91" t="s">
        <v>379</v>
      </c>
    </row>
    <row r="133" spans="2:4" ht="33.75" x14ac:dyDescent="0.25">
      <c r="B133" s="41" t="s">
        <v>619</v>
      </c>
      <c r="C133" s="13" t="s">
        <v>619</v>
      </c>
      <c r="D133" s="91" t="s">
        <v>379</v>
      </c>
    </row>
    <row r="134" spans="2:4" ht="22.5" x14ac:dyDescent="0.25">
      <c r="B134" s="41" t="s">
        <v>177</v>
      </c>
      <c r="C134" s="13" t="s">
        <v>177</v>
      </c>
      <c r="D134" s="91" t="s">
        <v>354</v>
      </c>
    </row>
    <row r="135" spans="2:4" ht="25.5" x14ac:dyDescent="0.25">
      <c r="B135" s="41" t="s">
        <v>177</v>
      </c>
      <c r="C135" s="13" t="s">
        <v>177</v>
      </c>
      <c r="D135" s="91" t="s">
        <v>378</v>
      </c>
    </row>
    <row r="136" spans="2:4" ht="22.5" x14ac:dyDescent="0.25">
      <c r="B136" s="49" t="s">
        <v>177</v>
      </c>
      <c r="C136" s="24" t="s">
        <v>945</v>
      </c>
      <c r="D136" s="91" t="s">
        <v>379</v>
      </c>
    </row>
    <row r="137" spans="2:4" ht="22.5" x14ac:dyDescent="0.25">
      <c r="B137" s="49" t="s">
        <v>177</v>
      </c>
      <c r="C137" s="24" t="s">
        <v>945</v>
      </c>
      <c r="D137" s="91" t="s">
        <v>379</v>
      </c>
    </row>
    <row r="138" spans="2:4" ht="33.75" x14ac:dyDescent="0.25">
      <c r="B138" s="41" t="s">
        <v>619</v>
      </c>
      <c r="C138" s="13" t="s">
        <v>619</v>
      </c>
      <c r="D138" s="91" t="s">
        <v>354</v>
      </c>
    </row>
    <row r="139" spans="2:4" ht="33.75" x14ac:dyDescent="0.25">
      <c r="B139" s="41" t="s">
        <v>619</v>
      </c>
      <c r="C139" s="13" t="s">
        <v>619</v>
      </c>
      <c r="D139" s="91" t="s">
        <v>354</v>
      </c>
    </row>
    <row r="140" spans="2:4" ht="45" x14ac:dyDescent="0.25">
      <c r="B140" s="41" t="s">
        <v>618</v>
      </c>
      <c r="C140" s="13" t="s">
        <v>728</v>
      </c>
      <c r="D140" s="91" t="s">
        <v>378</v>
      </c>
    </row>
    <row r="141" spans="2:4" ht="45" x14ac:dyDescent="0.25">
      <c r="B141" s="41" t="s">
        <v>618</v>
      </c>
      <c r="C141" s="13" t="s">
        <v>728</v>
      </c>
      <c r="D141" s="91" t="s">
        <v>354</v>
      </c>
    </row>
    <row r="142" spans="2:4" ht="45" x14ac:dyDescent="0.25">
      <c r="B142" s="41" t="s">
        <v>618</v>
      </c>
      <c r="C142" s="13" t="s">
        <v>728</v>
      </c>
      <c r="D142" s="91" t="s">
        <v>354</v>
      </c>
    </row>
    <row r="143" spans="2:4" ht="33.75" x14ac:dyDescent="0.25">
      <c r="B143" s="41" t="s">
        <v>614</v>
      </c>
      <c r="C143" s="13" t="s">
        <v>749</v>
      </c>
      <c r="D143" s="91" t="s">
        <v>354</v>
      </c>
    </row>
    <row r="144" spans="2:4" ht="33.75" x14ac:dyDescent="0.25">
      <c r="B144" s="41" t="s">
        <v>614</v>
      </c>
      <c r="C144" s="13" t="s">
        <v>749</v>
      </c>
      <c r="D144" s="91" t="s">
        <v>354</v>
      </c>
    </row>
    <row r="145" spans="2:4" ht="33.75" x14ac:dyDescent="0.25">
      <c r="B145" s="41" t="s">
        <v>614</v>
      </c>
      <c r="C145" s="13" t="s">
        <v>749</v>
      </c>
      <c r="D145" s="91" t="s">
        <v>354</v>
      </c>
    </row>
    <row r="146" spans="2:4" ht="45" x14ac:dyDescent="0.25">
      <c r="B146" s="41" t="s">
        <v>618</v>
      </c>
      <c r="C146" s="13" t="s">
        <v>827</v>
      </c>
      <c r="D146" s="91" t="s">
        <v>378</v>
      </c>
    </row>
    <row r="147" spans="2:4" ht="45" x14ac:dyDescent="0.25">
      <c r="B147" s="41" t="s">
        <v>618</v>
      </c>
      <c r="C147" s="13" t="s">
        <v>827</v>
      </c>
      <c r="D147" s="91" t="s">
        <v>378</v>
      </c>
    </row>
    <row r="148" spans="2:4" ht="45" x14ac:dyDescent="0.25">
      <c r="B148" s="41" t="s">
        <v>618</v>
      </c>
      <c r="C148" s="13" t="s">
        <v>827</v>
      </c>
      <c r="D148" s="91" t="s">
        <v>378</v>
      </c>
    </row>
    <row r="149" spans="2:4" ht="45" x14ac:dyDescent="0.25">
      <c r="B149" s="41" t="s">
        <v>618</v>
      </c>
      <c r="C149" s="13" t="s">
        <v>827</v>
      </c>
      <c r="D149" s="91" t="s">
        <v>378</v>
      </c>
    </row>
    <row r="150" spans="2:4" ht="45" x14ac:dyDescent="0.25">
      <c r="B150" s="41" t="s">
        <v>618</v>
      </c>
      <c r="C150" s="13" t="s">
        <v>827</v>
      </c>
      <c r="D150" s="91" t="s">
        <v>378</v>
      </c>
    </row>
    <row r="151" spans="2:4" ht="45" x14ac:dyDescent="0.25">
      <c r="B151" s="41" t="s">
        <v>618</v>
      </c>
      <c r="C151" s="13" t="s">
        <v>827</v>
      </c>
      <c r="D151" s="91" t="s">
        <v>378</v>
      </c>
    </row>
    <row r="152" spans="2:4" ht="45" x14ac:dyDescent="0.25">
      <c r="B152" s="41" t="s">
        <v>618</v>
      </c>
      <c r="C152" s="13" t="s">
        <v>827</v>
      </c>
      <c r="D152" s="91" t="s">
        <v>378</v>
      </c>
    </row>
    <row r="153" spans="2:4" ht="45" x14ac:dyDescent="0.25">
      <c r="B153" s="41" t="s">
        <v>618</v>
      </c>
      <c r="C153" s="13" t="s">
        <v>827</v>
      </c>
      <c r="D153" s="91" t="s">
        <v>378</v>
      </c>
    </row>
    <row r="154" spans="2:4" ht="45" x14ac:dyDescent="0.25">
      <c r="B154" s="41" t="s">
        <v>618</v>
      </c>
      <c r="C154" s="13" t="s">
        <v>827</v>
      </c>
      <c r="D154" s="91" t="s">
        <v>378</v>
      </c>
    </row>
    <row r="155" spans="2:4" ht="45" x14ac:dyDescent="0.25">
      <c r="B155" s="41" t="s">
        <v>618</v>
      </c>
      <c r="C155" s="13" t="s">
        <v>827</v>
      </c>
      <c r="D155" s="91" t="s">
        <v>378</v>
      </c>
    </row>
    <row r="156" spans="2:4" ht="45" x14ac:dyDescent="0.25">
      <c r="B156" s="41" t="s">
        <v>618</v>
      </c>
      <c r="C156" s="13" t="s">
        <v>827</v>
      </c>
      <c r="D156" s="91" t="s">
        <v>378</v>
      </c>
    </row>
    <row r="157" spans="2:4" ht="45" x14ac:dyDescent="0.25">
      <c r="B157" s="41" t="s">
        <v>618</v>
      </c>
      <c r="C157" s="13" t="s">
        <v>827</v>
      </c>
      <c r="D157" s="91" t="s">
        <v>378</v>
      </c>
    </row>
    <row r="158" spans="2:4" ht="45" x14ac:dyDescent="0.25">
      <c r="B158" s="41" t="s">
        <v>618</v>
      </c>
      <c r="C158" s="13" t="s">
        <v>827</v>
      </c>
      <c r="D158" s="91" t="s">
        <v>378</v>
      </c>
    </row>
    <row r="159" spans="2:4" ht="45" x14ac:dyDescent="0.25">
      <c r="B159" s="41" t="s">
        <v>618</v>
      </c>
      <c r="C159" s="13" t="s">
        <v>827</v>
      </c>
      <c r="D159" s="91" t="s">
        <v>378</v>
      </c>
    </row>
    <row r="160" spans="2:4" x14ac:dyDescent="0.25">
      <c r="B160" s="41" t="s">
        <v>675</v>
      </c>
      <c r="C160" s="13" t="s">
        <v>675</v>
      </c>
      <c r="D160" s="100" t="s">
        <v>1187</v>
      </c>
    </row>
    <row r="161" spans="2:4" x14ac:dyDescent="0.25">
      <c r="B161" s="41" t="s">
        <v>675</v>
      </c>
      <c r="C161" s="13" t="s">
        <v>675</v>
      </c>
      <c r="D161" s="100" t="s">
        <v>1187</v>
      </c>
    </row>
    <row r="162" spans="2:4" x14ac:dyDescent="0.25">
      <c r="B162" s="41" t="s">
        <v>675</v>
      </c>
      <c r="C162" s="13" t="s">
        <v>675</v>
      </c>
      <c r="D162" s="100" t="s">
        <v>1187</v>
      </c>
    </row>
    <row r="163" spans="2:4" x14ac:dyDescent="0.25">
      <c r="B163" s="41" t="s">
        <v>675</v>
      </c>
      <c r="C163" s="13" t="s">
        <v>675</v>
      </c>
      <c r="D163" s="100" t="s">
        <v>1187</v>
      </c>
    </row>
    <row r="164" spans="2:4" ht="67.5" x14ac:dyDescent="0.25">
      <c r="B164" s="41" t="s">
        <v>675</v>
      </c>
      <c r="C164" s="24" t="s">
        <v>1181</v>
      </c>
      <c r="D164" s="100" t="s">
        <v>1188</v>
      </c>
    </row>
    <row r="165" spans="2:4" ht="67.5" x14ac:dyDescent="0.25">
      <c r="B165" s="41" t="s">
        <v>675</v>
      </c>
      <c r="C165" s="24" t="s">
        <v>1181</v>
      </c>
      <c r="D165" s="91" t="s">
        <v>354</v>
      </c>
    </row>
    <row r="166" spans="2:4" x14ac:dyDescent="0.25">
      <c r="B166" s="3"/>
      <c r="C166" s="3"/>
      <c r="D166" s="53"/>
    </row>
    <row r="167" spans="2:4" x14ac:dyDescent="0.25">
      <c r="B167" s="3"/>
      <c r="C167" s="3"/>
      <c r="D167" s="53"/>
    </row>
    <row r="168" spans="2:4" x14ac:dyDescent="0.25">
      <c r="B168" s="3"/>
      <c r="C168" s="3"/>
      <c r="D168" s="53"/>
    </row>
    <row r="169" spans="2:4" x14ac:dyDescent="0.25">
      <c r="B169" s="3"/>
      <c r="C169" s="3"/>
      <c r="D169" s="53"/>
    </row>
    <row r="170" spans="2:4" x14ac:dyDescent="0.25">
      <c r="B170" s="3"/>
      <c r="C170" s="3"/>
      <c r="D170" s="53"/>
    </row>
    <row r="171" spans="2:4" x14ac:dyDescent="0.25">
      <c r="B171" s="3"/>
      <c r="C171" s="3"/>
      <c r="D171" s="53"/>
    </row>
    <row r="172" spans="2:4" x14ac:dyDescent="0.25">
      <c r="B172" s="3"/>
      <c r="C172" s="3"/>
      <c r="D172" s="53"/>
    </row>
    <row r="173" spans="2:4" x14ac:dyDescent="0.25">
      <c r="B173" s="3"/>
      <c r="C173" s="3"/>
      <c r="D173" s="53"/>
    </row>
    <row r="174" spans="2:4" x14ac:dyDescent="0.25">
      <c r="B174" s="3"/>
      <c r="C174" s="3"/>
      <c r="D174" s="53"/>
    </row>
    <row r="175" spans="2:4" x14ac:dyDescent="0.25">
      <c r="B175" s="3"/>
      <c r="C175" s="3"/>
      <c r="D175" s="53"/>
    </row>
    <row r="176" spans="2:4" x14ac:dyDescent="0.25">
      <c r="B176" s="3"/>
      <c r="C176" s="3"/>
      <c r="D176" s="53"/>
    </row>
    <row r="177" spans="2:4" x14ac:dyDescent="0.25">
      <c r="B177" s="3"/>
      <c r="C177" s="3"/>
      <c r="D177" s="53"/>
    </row>
    <row r="178" spans="2:4" x14ac:dyDescent="0.25">
      <c r="B178" s="3"/>
      <c r="C178" s="3"/>
      <c r="D178" s="53"/>
    </row>
    <row r="179" spans="2:4" x14ac:dyDescent="0.25">
      <c r="B179" s="3"/>
      <c r="C179" s="3"/>
      <c r="D179" s="53"/>
    </row>
    <row r="180" spans="2:4" x14ac:dyDescent="0.25">
      <c r="B180" s="3"/>
      <c r="C180" s="3"/>
      <c r="D180" s="53"/>
    </row>
    <row r="181" spans="2:4" x14ac:dyDescent="0.25">
      <c r="B181" s="3"/>
      <c r="C181" s="3"/>
      <c r="D181" s="53"/>
    </row>
    <row r="182" spans="2:4" x14ac:dyDescent="0.25">
      <c r="B182" s="3"/>
      <c r="C182" s="3"/>
      <c r="D182" s="53"/>
    </row>
    <row r="183" spans="2:4" x14ac:dyDescent="0.25">
      <c r="B183" s="3"/>
      <c r="C183" s="3"/>
      <c r="D183" s="53"/>
    </row>
    <row r="184" spans="2:4" x14ac:dyDescent="0.25">
      <c r="B184" s="3"/>
      <c r="C184" s="3"/>
      <c r="D184" s="53"/>
    </row>
    <row r="185" spans="2:4" x14ac:dyDescent="0.25">
      <c r="B185" s="3"/>
      <c r="C185" s="3"/>
      <c r="D185" s="53"/>
    </row>
    <row r="186" spans="2:4" x14ac:dyDescent="0.25">
      <c r="B186" s="3"/>
      <c r="C186" s="3"/>
      <c r="D186" s="53"/>
    </row>
    <row r="187" spans="2:4" x14ac:dyDescent="0.25">
      <c r="B187" s="3"/>
      <c r="C187" s="3"/>
      <c r="D187" s="53"/>
    </row>
    <row r="188" spans="2:4" x14ac:dyDescent="0.25">
      <c r="B188" s="3"/>
      <c r="C188" s="3"/>
      <c r="D188" s="53"/>
    </row>
    <row r="189" spans="2:4" x14ac:dyDescent="0.25">
      <c r="B189" s="3"/>
      <c r="C189" s="3"/>
      <c r="D189" s="53"/>
    </row>
    <row r="190" spans="2:4" x14ac:dyDescent="0.25">
      <c r="B190" s="3"/>
      <c r="C190" s="3"/>
      <c r="D190" s="53"/>
    </row>
    <row r="191" spans="2:4" x14ac:dyDescent="0.25">
      <c r="B191" s="3"/>
      <c r="C191" s="3"/>
      <c r="D191" s="53"/>
    </row>
    <row r="192" spans="2:4" x14ac:dyDescent="0.25">
      <c r="B192" s="3"/>
      <c r="C192" s="3"/>
      <c r="D192" s="53"/>
    </row>
    <row r="193" spans="2:4" x14ac:dyDescent="0.25">
      <c r="B193" s="3"/>
      <c r="C193" s="3"/>
      <c r="D193" s="53"/>
    </row>
    <row r="194" spans="2:4" x14ac:dyDescent="0.25">
      <c r="B194" s="3"/>
      <c r="C194" s="3"/>
      <c r="D194" s="53"/>
    </row>
    <row r="195" spans="2:4" x14ac:dyDescent="0.25">
      <c r="B195" s="3"/>
      <c r="C195" s="3"/>
      <c r="D195" s="53"/>
    </row>
    <row r="196" spans="2:4" x14ac:dyDescent="0.25">
      <c r="B196" s="3"/>
      <c r="C196" s="3"/>
      <c r="D196" s="53"/>
    </row>
    <row r="197" spans="2:4" x14ac:dyDescent="0.25">
      <c r="B197" s="3"/>
      <c r="C197" s="3"/>
      <c r="D197" s="53"/>
    </row>
    <row r="198" spans="2:4" x14ac:dyDescent="0.25">
      <c r="B198" s="3"/>
      <c r="C198" s="3"/>
      <c r="D198" s="53"/>
    </row>
    <row r="199" spans="2:4" x14ac:dyDescent="0.25">
      <c r="B199" s="3"/>
      <c r="C199" s="3"/>
      <c r="D199" s="53"/>
    </row>
    <row r="200" spans="2:4" x14ac:dyDescent="0.25">
      <c r="B200" s="3"/>
      <c r="C200" s="3"/>
      <c r="D200" s="53"/>
    </row>
    <row r="201" spans="2:4" x14ac:dyDescent="0.25">
      <c r="B201" s="3"/>
      <c r="C201" s="3"/>
      <c r="D201" s="53"/>
    </row>
    <row r="202" spans="2:4" x14ac:dyDescent="0.25">
      <c r="B202" s="3"/>
      <c r="C202" s="3"/>
      <c r="D202" s="53"/>
    </row>
    <row r="203" spans="2:4" x14ac:dyDescent="0.25">
      <c r="B203" s="3"/>
      <c r="C203" s="3"/>
      <c r="D203" s="53"/>
    </row>
    <row r="204" spans="2:4" x14ac:dyDescent="0.25">
      <c r="B204" s="3"/>
      <c r="C204" s="3"/>
      <c r="D204" s="53"/>
    </row>
    <row r="205" spans="2:4" x14ac:dyDescent="0.25">
      <c r="B205" s="3"/>
      <c r="C205" s="3"/>
      <c r="D205" s="53"/>
    </row>
    <row r="206" spans="2:4" x14ac:dyDescent="0.25">
      <c r="B206" s="3"/>
      <c r="C206" s="3"/>
      <c r="D206" s="53"/>
    </row>
    <row r="207" spans="2:4" x14ac:dyDescent="0.25">
      <c r="B207" s="3"/>
      <c r="C207" s="3"/>
      <c r="D207" s="53"/>
    </row>
    <row r="208" spans="2:4" x14ac:dyDescent="0.25">
      <c r="B208" s="3"/>
      <c r="C208" s="3"/>
      <c r="D208" s="53"/>
    </row>
    <row r="209" spans="2:4" x14ac:dyDescent="0.25">
      <c r="B209" s="3"/>
      <c r="C209" s="3"/>
      <c r="D209" s="53"/>
    </row>
    <row r="210" spans="2:4" x14ac:dyDescent="0.25">
      <c r="B210" s="3"/>
      <c r="C210" s="3"/>
      <c r="D210" s="53"/>
    </row>
    <row r="211" spans="2:4" x14ac:dyDescent="0.25">
      <c r="B211" s="3"/>
      <c r="C211" s="3"/>
      <c r="D211" s="53"/>
    </row>
    <row r="212" spans="2:4" x14ac:dyDescent="0.25">
      <c r="B212" s="3"/>
      <c r="C212" s="3"/>
      <c r="D212" s="53"/>
    </row>
    <row r="213" spans="2:4" x14ac:dyDescent="0.25">
      <c r="B213" s="3"/>
      <c r="C213" s="3"/>
      <c r="D213" s="53"/>
    </row>
    <row r="214" spans="2:4" x14ac:dyDescent="0.25">
      <c r="B214" s="3"/>
      <c r="C214" s="3"/>
      <c r="D214" s="53"/>
    </row>
    <row r="215" spans="2:4" x14ac:dyDescent="0.25">
      <c r="B215" s="3"/>
      <c r="C215" s="3"/>
      <c r="D215" s="53"/>
    </row>
    <row r="216" spans="2:4" x14ac:dyDescent="0.25">
      <c r="B216" s="3"/>
      <c r="C216" s="3"/>
      <c r="D216" s="53"/>
    </row>
    <row r="217" spans="2:4" x14ac:dyDescent="0.25">
      <c r="B217" s="3"/>
      <c r="C217" s="3"/>
      <c r="D217" s="53"/>
    </row>
    <row r="218" spans="2:4" x14ac:dyDescent="0.25">
      <c r="B218" s="3"/>
      <c r="C218" s="3"/>
      <c r="D218" s="53"/>
    </row>
    <row r="219" spans="2:4" x14ac:dyDescent="0.25">
      <c r="B219" s="3"/>
      <c r="C219" s="3"/>
      <c r="D219" s="53"/>
    </row>
    <row r="220" spans="2:4" x14ac:dyDescent="0.25">
      <c r="B220" s="3"/>
      <c r="C220" s="3"/>
      <c r="D220" s="53"/>
    </row>
    <row r="221" spans="2:4" x14ac:dyDescent="0.25">
      <c r="B221" s="3"/>
      <c r="C221" s="3"/>
      <c r="D221" s="53"/>
    </row>
    <row r="222" spans="2:4" x14ac:dyDescent="0.25">
      <c r="B222" s="3"/>
      <c r="C222" s="3"/>
      <c r="D222" s="53"/>
    </row>
    <row r="223" spans="2:4" x14ac:dyDescent="0.25">
      <c r="B223" s="3"/>
      <c r="C223" s="3"/>
      <c r="D223" s="53"/>
    </row>
    <row r="224" spans="2:4" x14ac:dyDescent="0.25">
      <c r="B224" s="3"/>
      <c r="C224" s="3"/>
      <c r="D224" s="53"/>
    </row>
    <row r="225" spans="2:4" x14ac:dyDescent="0.25">
      <c r="B225" s="3"/>
      <c r="C225" s="3"/>
      <c r="D225" s="53"/>
    </row>
    <row r="226" spans="2:4" x14ac:dyDescent="0.25">
      <c r="B226" s="3"/>
      <c r="C226" s="3"/>
      <c r="D226" s="53"/>
    </row>
    <row r="227" spans="2:4" x14ac:dyDescent="0.25">
      <c r="B227" s="3"/>
      <c r="C227" s="3"/>
      <c r="D227" s="53"/>
    </row>
    <row r="228" spans="2:4" x14ac:dyDescent="0.25">
      <c r="B228" s="3"/>
      <c r="C228" s="3"/>
    </row>
    <row r="229" spans="2:4" x14ac:dyDescent="0.25">
      <c r="B229" s="3"/>
      <c r="C229" s="3"/>
    </row>
    <row r="230" spans="2:4" x14ac:dyDescent="0.25">
      <c r="B230" s="3"/>
      <c r="C230" s="3"/>
    </row>
    <row r="231" spans="2:4" x14ac:dyDescent="0.25">
      <c r="B231" s="3"/>
      <c r="C231" s="3"/>
    </row>
    <row r="232" spans="2:4" x14ac:dyDescent="0.25">
      <c r="B232" s="3"/>
      <c r="C232" s="3"/>
    </row>
    <row r="233" spans="2:4" x14ac:dyDescent="0.25">
      <c r="B233" s="3"/>
      <c r="C233" s="3"/>
    </row>
    <row r="234" spans="2:4" x14ac:dyDescent="0.25">
      <c r="B234" s="3"/>
      <c r="C234" s="3"/>
    </row>
    <row r="235" spans="2:4" x14ac:dyDescent="0.25">
      <c r="B235" s="3"/>
      <c r="C235" s="3"/>
    </row>
    <row r="236" spans="2:4" x14ac:dyDescent="0.25">
      <c r="B236" s="3"/>
      <c r="C236" s="3"/>
    </row>
    <row r="237" spans="2:4" x14ac:dyDescent="0.25">
      <c r="B237" s="3"/>
      <c r="C237" s="3"/>
    </row>
    <row r="238" spans="2:4" x14ac:dyDescent="0.25">
      <c r="B238" s="3"/>
      <c r="C238" s="3"/>
    </row>
    <row r="239" spans="2:4" x14ac:dyDescent="0.25">
      <c r="B239" s="3"/>
      <c r="C239" s="3"/>
    </row>
    <row r="240" spans="2:4" x14ac:dyDescent="0.25">
      <c r="B240" s="3"/>
      <c r="C240" s="3"/>
    </row>
    <row r="241" spans="2:3" x14ac:dyDescent="0.25">
      <c r="B241" s="3"/>
      <c r="C241" s="3"/>
    </row>
    <row r="242" spans="2:3" x14ac:dyDescent="0.25">
      <c r="B242" s="3"/>
      <c r="C242" s="3"/>
    </row>
    <row r="243" spans="2:3" x14ac:dyDescent="0.25">
      <c r="B243" s="3"/>
      <c r="C243" s="3"/>
    </row>
    <row r="244" spans="2:3" x14ac:dyDescent="0.25">
      <c r="B244" s="3"/>
      <c r="C244" s="3"/>
    </row>
    <row r="245" spans="2:3" x14ac:dyDescent="0.25">
      <c r="B245" s="3"/>
      <c r="C245" s="3"/>
    </row>
    <row r="246" spans="2:3" x14ac:dyDescent="0.25">
      <c r="B246" s="3"/>
      <c r="C246" s="3"/>
    </row>
    <row r="247" spans="2:3" x14ac:dyDescent="0.25">
      <c r="B247" s="3"/>
      <c r="C247" s="3"/>
    </row>
    <row r="248" spans="2:3" x14ac:dyDescent="0.25">
      <c r="B248" s="3"/>
      <c r="C248" s="3"/>
    </row>
    <row r="249" spans="2:3" x14ac:dyDescent="0.25">
      <c r="B249" s="3"/>
      <c r="C249" s="3"/>
    </row>
    <row r="250" spans="2:3" x14ac:dyDescent="0.25">
      <c r="B250" s="3"/>
      <c r="C250" s="3"/>
    </row>
    <row r="251" spans="2:3" x14ac:dyDescent="0.25">
      <c r="B251" s="3"/>
      <c r="C251" s="3"/>
    </row>
    <row r="252" spans="2:3" x14ac:dyDescent="0.25">
      <c r="B252" s="3"/>
      <c r="C252" s="3"/>
    </row>
    <row r="253" spans="2:3" x14ac:dyDescent="0.25">
      <c r="B253" s="3"/>
      <c r="C253" s="3"/>
    </row>
    <row r="254" spans="2:3" x14ac:dyDescent="0.25">
      <c r="B254" s="3"/>
      <c r="C254" s="3"/>
    </row>
    <row r="255" spans="2:3" x14ac:dyDescent="0.25">
      <c r="B255" s="3"/>
      <c r="C255" s="3"/>
    </row>
    <row r="256" spans="2:3" x14ac:dyDescent="0.25">
      <c r="B256" s="3"/>
      <c r="C256" s="3"/>
    </row>
    <row r="257" spans="2:3" x14ac:dyDescent="0.25">
      <c r="B257" s="3"/>
      <c r="C257" s="3"/>
    </row>
    <row r="258" spans="2:3" x14ac:dyDescent="0.25">
      <c r="B258" s="3"/>
      <c r="C258" s="3"/>
    </row>
    <row r="259" spans="2:3" x14ac:dyDescent="0.25">
      <c r="B259" s="3"/>
      <c r="C259" s="3"/>
    </row>
    <row r="260" spans="2:3" x14ac:dyDescent="0.25">
      <c r="B260" s="3"/>
      <c r="C260" s="3"/>
    </row>
    <row r="261" spans="2:3" x14ac:dyDescent="0.25">
      <c r="B261" s="3"/>
      <c r="C261" s="3"/>
    </row>
    <row r="262" spans="2:3" x14ac:dyDescent="0.25">
      <c r="B262" s="3"/>
      <c r="C262" s="3"/>
    </row>
    <row r="263" spans="2:3" x14ac:dyDescent="0.25">
      <c r="B263" s="3"/>
      <c r="C263" s="3"/>
    </row>
    <row r="264" spans="2:3" x14ac:dyDescent="0.25">
      <c r="B264" s="3"/>
      <c r="C264" s="3"/>
    </row>
    <row r="265" spans="2:3" x14ac:dyDescent="0.25">
      <c r="B265" s="3"/>
      <c r="C265" s="3"/>
    </row>
    <row r="266" spans="2:3" x14ac:dyDescent="0.25">
      <c r="B266" s="3"/>
      <c r="C266" s="3"/>
    </row>
    <row r="267" spans="2:3" x14ac:dyDescent="0.25">
      <c r="B267" s="3"/>
      <c r="C267" s="3"/>
    </row>
    <row r="268" spans="2:3" x14ac:dyDescent="0.25">
      <c r="B268" s="3"/>
      <c r="C268" s="3"/>
    </row>
    <row r="269" spans="2:3" x14ac:dyDescent="0.25">
      <c r="B269" s="3"/>
      <c r="C269" s="3"/>
    </row>
    <row r="270" spans="2:3" x14ac:dyDescent="0.25">
      <c r="B270" s="3"/>
      <c r="C270" s="3"/>
    </row>
    <row r="271" spans="2:3" x14ac:dyDescent="0.25">
      <c r="B271" s="3"/>
      <c r="C271" s="3"/>
    </row>
    <row r="272" spans="2:3" x14ac:dyDescent="0.25">
      <c r="B272" s="3"/>
      <c r="C272" s="3"/>
    </row>
    <row r="273" spans="2:3" x14ac:dyDescent="0.25">
      <c r="B273" s="3"/>
      <c r="C273" s="3"/>
    </row>
    <row r="274" spans="2:3" x14ac:dyDescent="0.25">
      <c r="B274" s="3"/>
      <c r="C274" s="3"/>
    </row>
    <row r="275" spans="2:3" x14ac:dyDescent="0.25">
      <c r="B275" s="3"/>
      <c r="C275" s="3"/>
    </row>
    <row r="276" spans="2:3" x14ac:dyDescent="0.25">
      <c r="B276" s="3"/>
      <c r="C276" s="3"/>
    </row>
    <row r="277" spans="2:3" x14ac:dyDescent="0.25">
      <c r="B277" s="3"/>
      <c r="C277" s="3"/>
    </row>
    <row r="278" spans="2:3" x14ac:dyDescent="0.25">
      <c r="B278" s="3"/>
      <c r="C278" s="3"/>
    </row>
    <row r="279" spans="2:3" x14ac:dyDescent="0.25">
      <c r="B279" s="3"/>
      <c r="C279" s="3"/>
    </row>
    <row r="280" spans="2:3" x14ac:dyDescent="0.25">
      <c r="B280" s="3"/>
      <c r="C280" s="3"/>
    </row>
    <row r="281" spans="2:3" x14ac:dyDescent="0.25">
      <c r="B281" s="3"/>
      <c r="C281" s="3"/>
    </row>
    <row r="282" spans="2:3" x14ac:dyDescent="0.25">
      <c r="B282" s="3"/>
      <c r="C282" s="3"/>
    </row>
    <row r="283" spans="2:3" x14ac:dyDescent="0.25">
      <c r="B283" s="3"/>
      <c r="C283" s="3"/>
    </row>
    <row r="284" spans="2:3" x14ac:dyDescent="0.25">
      <c r="B284" s="3"/>
      <c r="C284" s="3"/>
    </row>
    <row r="285" spans="2:3" x14ac:dyDescent="0.25">
      <c r="B285" s="3"/>
      <c r="C285" s="3"/>
    </row>
    <row r="286" spans="2:3" x14ac:dyDescent="0.25">
      <c r="B286" s="3"/>
      <c r="C286" s="3"/>
    </row>
    <row r="287" spans="2:3" x14ac:dyDescent="0.25">
      <c r="B287" s="3"/>
      <c r="C287" s="3"/>
    </row>
    <row r="288" spans="2:3" x14ac:dyDescent="0.25">
      <c r="B288" s="3"/>
      <c r="C288" s="3"/>
    </row>
    <row r="289" spans="2:3" x14ac:dyDescent="0.25">
      <c r="B289" s="3"/>
      <c r="C289" s="3"/>
    </row>
    <row r="290" spans="2:3" x14ac:dyDescent="0.25">
      <c r="B290" s="3"/>
      <c r="C290" s="3"/>
    </row>
    <row r="291" spans="2:3" x14ac:dyDescent="0.25">
      <c r="B291" s="3"/>
      <c r="C291" s="3"/>
    </row>
    <row r="292" spans="2:3" x14ac:dyDescent="0.25">
      <c r="B292" s="3"/>
      <c r="C292" s="3"/>
    </row>
    <row r="293" spans="2:3" x14ac:dyDescent="0.25">
      <c r="B293" s="3"/>
      <c r="C293" s="3"/>
    </row>
    <row r="294" spans="2:3" x14ac:dyDescent="0.25">
      <c r="B294" s="3"/>
      <c r="C294" s="3"/>
    </row>
    <row r="295" spans="2:3" x14ac:dyDescent="0.25">
      <c r="B295" s="3"/>
      <c r="C295" s="3"/>
    </row>
    <row r="296" spans="2:3" x14ac:dyDescent="0.25">
      <c r="B296" s="3"/>
      <c r="C296" s="3"/>
    </row>
    <row r="297" spans="2:3" x14ac:dyDescent="0.25">
      <c r="B297" s="3"/>
      <c r="C297" s="3"/>
    </row>
    <row r="298" spans="2:3" x14ac:dyDescent="0.25">
      <c r="B298" s="3"/>
      <c r="C298" s="3"/>
    </row>
    <row r="299" spans="2:3" x14ac:dyDescent="0.25">
      <c r="B299" s="3"/>
      <c r="C299" s="3"/>
    </row>
    <row r="300" spans="2:3" x14ac:dyDescent="0.25">
      <c r="B300" s="3"/>
      <c r="C300" s="3"/>
    </row>
    <row r="301" spans="2:3" x14ac:dyDescent="0.25">
      <c r="B301" s="3"/>
      <c r="C301" s="3"/>
    </row>
    <row r="302" spans="2:3" x14ac:dyDescent="0.25">
      <c r="B302" s="3"/>
      <c r="C302" s="3"/>
    </row>
    <row r="303" spans="2:3" x14ac:dyDescent="0.25">
      <c r="B303" s="3"/>
      <c r="C303" s="3"/>
    </row>
    <row r="304" spans="2:3" x14ac:dyDescent="0.25">
      <c r="B304" s="3"/>
      <c r="C304" s="3"/>
    </row>
    <row r="305" spans="2:3" x14ac:dyDescent="0.25">
      <c r="B305" s="3"/>
      <c r="C305" s="3"/>
    </row>
    <row r="306" spans="2:3" x14ac:dyDescent="0.25">
      <c r="B306" s="3"/>
      <c r="C306" s="3"/>
    </row>
    <row r="307" spans="2:3" x14ac:dyDescent="0.25">
      <c r="B307" s="3"/>
      <c r="C307" s="3"/>
    </row>
    <row r="308" spans="2:3" x14ac:dyDescent="0.25">
      <c r="B308" s="3"/>
      <c r="C308" s="3"/>
    </row>
    <row r="309" spans="2:3" x14ac:dyDescent="0.25">
      <c r="B309" s="3"/>
      <c r="C309" s="3"/>
    </row>
    <row r="310" spans="2:3" x14ac:dyDescent="0.25">
      <c r="B310" s="3"/>
      <c r="C310" s="3"/>
    </row>
    <row r="311" spans="2:3" x14ac:dyDescent="0.25">
      <c r="B311" s="3"/>
      <c r="C311" s="3"/>
    </row>
    <row r="312" spans="2:3" x14ac:dyDescent="0.25">
      <c r="B312" s="3"/>
      <c r="C312" s="3"/>
    </row>
    <row r="313" spans="2:3" x14ac:dyDescent="0.25">
      <c r="B313" s="3"/>
      <c r="C313" s="3"/>
    </row>
    <row r="314" spans="2:3" x14ac:dyDescent="0.25">
      <c r="B314" s="3"/>
      <c r="C314" s="3"/>
    </row>
    <row r="315" spans="2:3" x14ac:dyDescent="0.25">
      <c r="B315" s="3"/>
      <c r="C315" s="3"/>
    </row>
    <row r="316" spans="2:3" x14ac:dyDescent="0.25">
      <c r="B316" s="3"/>
      <c r="C316" s="3"/>
    </row>
    <row r="317" spans="2:3" x14ac:dyDescent="0.25">
      <c r="B317" s="3"/>
      <c r="C317" s="3"/>
    </row>
    <row r="318" spans="2:3" x14ac:dyDescent="0.25">
      <c r="B318" s="3"/>
      <c r="C318" s="3"/>
    </row>
    <row r="319" spans="2:3" x14ac:dyDescent="0.25">
      <c r="B319" s="3"/>
      <c r="C319" s="3"/>
    </row>
    <row r="320" spans="2: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row r="333" spans="2:3" x14ac:dyDescent="0.25">
      <c r="B333" s="3"/>
      <c r="C333" s="3"/>
    </row>
    <row r="334" spans="2:3" x14ac:dyDescent="0.25">
      <c r="B334" s="3"/>
      <c r="C334" s="3"/>
    </row>
    <row r="335" spans="2:3" x14ac:dyDescent="0.25">
      <c r="B335" s="3"/>
      <c r="C335" s="3"/>
    </row>
    <row r="336" spans="2:3" x14ac:dyDescent="0.25">
      <c r="B336" s="3"/>
      <c r="C336" s="3"/>
    </row>
    <row r="337" spans="2:3" x14ac:dyDescent="0.25">
      <c r="B337" s="3"/>
      <c r="C337" s="3"/>
    </row>
    <row r="338" spans="2:3" x14ac:dyDescent="0.25">
      <c r="B338" s="3"/>
      <c r="C338" s="3"/>
    </row>
    <row r="339" spans="2:3" x14ac:dyDescent="0.25">
      <c r="B339" s="3"/>
      <c r="C339" s="3"/>
    </row>
    <row r="340" spans="2:3" x14ac:dyDescent="0.25">
      <c r="B340" s="3"/>
      <c r="C340" s="3"/>
    </row>
    <row r="341" spans="2:3" x14ac:dyDescent="0.25">
      <c r="B341" s="3"/>
      <c r="C341" s="3"/>
    </row>
    <row r="342" spans="2:3" x14ac:dyDescent="0.25">
      <c r="B342" s="3"/>
      <c r="C342" s="3"/>
    </row>
    <row r="343" spans="2:3" x14ac:dyDescent="0.25">
      <c r="B343" s="3"/>
      <c r="C343" s="3"/>
    </row>
    <row r="344" spans="2:3" x14ac:dyDescent="0.25">
      <c r="B344" s="3"/>
      <c r="C344" s="3"/>
    </row>
    <row r="345" spans="2:3" x14ac:dyDescent="0.25">
      <c r="B345" s="3"/>
      <c r="C345" s="3"/>
    </row>
    <row r="346" spans="2:3" x14ac:dyDescent="0.25">
      <c r="B346" s="3"/>
      <c r="C346" s="3"/>
    </row>
    <row r="347" spans="2:3" x14ac:dyDescent="0.25">
      <c r="B347" s="3"/>
      <c r="C347" s="3"/>
    </row>
    <row r="348" spans="2:3" x14ac:dyDescent="0.25">
      <c r="B348" s="3"/>
      <c r="C348" s="3"/>
    </row>
    <row r="349" spans="2:3" x14ac:dyDescent="0.25">
      <c r="B349" s="3"/>
      <c r="C349" s="3"/>
    </row>
    <row r="350" spans="2:3" x14ac:dyDescent="0.25">
      <c r="B350" s="3"/>
      <c r="C350" s="3"/>
    </row>
    <row r="351" spans="2:3" x14ac:dyDescent="0.25">
      <c r="B351" s="3"/>
      <c r="C351" s="3"/>
    </row>
    <row r="352" spans="2:3" x14ac:dyDescent="0.25">
      <c r="B352" s="3"/>
      <c r="C352" s="3"/>
    </row>
    <row r="353" spans="2:3" x14ac:dyDescent="0.25">
      <c r="B353" s="3"/>
      <c r="C353" s="3"/>
    </row>
    <row r="354" spans="2:3" x14ac:dyDescent="0.25">
      <c r="B354" s="3"/>
      <c r="C354" s="3"/>
    </row>
    <row r="355" spans="2:3" x14ac:dyDescent="0.25">
      <c r="B355" s="3"/>
      <c r="C355" s="3"/>
    </row>
    <row r="356" spans="2:3" x14ac:dyDescent="0.25">
      <c r="B356" s="3"/>
      <c r="C356" s="3"/>
    </row>
    <row r="357" spans="2:3" x14ac:dyDescent="0.25">
      <c r="B357" s="3"/>
      <c r="C357" s="3"/>
    </row>
    <row r="358" spans="2:3" x14ac:dyDescent="0.25">
      <c r="B358" s="3"/>
      <c r="C358" s="3"/>
    </row>
    <row r="359" spans="2:3" x14ac:dyDescent="0.25">
      <c r="B359" s="3"/>
      <c r="C359" s="3"/>
    </row>
    <row r="360" spans="2:3" x14ac:dyDescent="0.25">
      <c r="B360" s="3"/>
      <c r="C360" s="3"/>
    </row>
    <row r="361" spans="2:3" x14ac:dyDescent="0.25">
      <c r="B361" s="3"/>
      <c r="C361" s="3"/>
    </row>
    <row r="362" spans="2:3" x14ac:dyDescent="0.25">
      <c r="B362" s="3"/>
      <c r="C362" s="3"/>
    </row>
    <row r="363" spans="2:3" x14ac:dyDescent="0.25">
      <c r="B363" s="3"/>
      <c r="C363" s="3"/>
    </row>
    <row r="364" spans="2:3" x14ac:dyDescent="0.25">
      <c r="B364" s="3"/>
      <c r="C364" s="3"/>
    </row>
    <row r="365" spans="2:3" x14ac:dyDescent="0.25">
      <c r="B365" s="3"/>
      <c r="C365" s="3"/>
    </row>
    <row r="366" spans="2:3" x14ac:dyDescent="0.25">
      <c r="B366" s="3"/>
      <c r="C366" s="3"/>
    </row>
    <row r="367" spans="2:3" x14ac:dyDescent="0.25">
      <c r="B367" s="3"/>
      <c r="C367" s="3"/>
    </row>
    <row r="368" spans="2:3" x14ac:dyDescent="0.25">
      <c r="B368" s="3"/>
      <c r="C368" s="3"/>
    </row>
    <row r="369" spans="2:3" x14ac:dyDescent="0.25">
      <c r="B369" s="3"/>
      <c r="C369" s="3"/>
    </row>
    <row r="370" spans="2:3" x14ac:dyDescent="0.25">
      <c r="B370" s="3"/>
      <c r="C370" s="3"/>
    </row>
    <row r="371" spans="2:3" x14ac:dyDescent="0.25">
      <c r="B371" s="3"/>
      <c r="C371" s="3"/>
    </row>
    <row r="372" spans="2:3" x14ac:dyDescent="0.25">
      <c r="B372" s="3"/>
      <c r="C372" s="3"/>
    </row>
    <row r="373" spans="2:3" x14ac:dyDescent="0.25">
      <c r="B373" s="3"/>
      <c r="C373" s="3"/>
    </row>
    <row r="374" spans="2:3" x14ac:dyDescent="0.25">
      <c r="B374" s="3"/>
      <c r="C374" s="3"/>
    </row>
    <row r="375" spans="2:3" x14ac:dyDescent="0.25">
      <c r="B375" s="3"/>
      <c r="C375" s="3"/>
    </row>
    <row r="376" spans="2:3" x14ac:dyDescent="0.25">
      <c r="B376" s="3"/>
      <c r="C376" s="3"/>
    </row>
    <row r="377" spans="2:3" x14ac:dyDescent="0.25">
      <c r="B377" s="3"/>
      <c r="C377" s="3"/>
    </row>
    <row r="378" spans="2:3" x14ac:dyDescent="0.25">
      <c r="B378" s="3"/>
      <c r="C378" s="3"/>
    </row>
    <row r="379" spans="2:3" x14ac:dyDescent="0.25">
      <c r="B379" s="3"/>
      <c r="C379" s="3"/>
    </row>
    <row r="380" spans="2:3" x14ac:dyDescent="0.25">
      <c r="B380" s="3"/>
      <c r="C380" s="3"/>
    </row>
    <row r="381" spans="2:3" x14ac:dyDescent="0.25">
      <c r="B381" s="3"/>
      <c r="C381" s="3"/>
    </row>
    <row r="382" spans="2:3" x14ac:dyDescent="0.25">
      <c r="B382" s="3"/>
      <c r="C382" s="3"/>
    </row>
    <row r="383" spans="2:3" x14ac:dyDescent="0.25">
      <c r="B383" s="3"/>
      <c r="C383" s="3"/>
    </row>
    <row r="384" spans="2:3" x14ac:dyDescent="0.25">
      <c r="B384" s="3"/>
      <c r="C384" s="3"/>
    </row>
    <row r="385" spans="2:3" x14ac:dyDescent="0.25">
      <c r="B385" s="3"/>
      <c r="C385" s="3"/>
    </row>
    <row r="386" spans="2:3" x14ac:dyDescent="0.25">
      <c r="B386" s="3"/>
      <c r="C386" s="3"/>
    </row>
    <row r="387" spans="2:3" x14ac:dyDescent="0.25">
      <c r="B387" s="3"/>
      <c r="C387" s="3"/>
    </row>
    <row r="388" spans="2:3" x14ac:dyDescent="0.25">
      <c r="B388" s="3"/>
      <c r="C388" s="3"/>
    </row>
    <row r="389" spans="2:3" x14ac:dyDescent="0.25">
      <c r="B389" s="3"/>
      <c r="C389" s="3"/>
    </row>
    <row r="390" spans="2:3" x14ac:dyDescent="0.25">
      <c r="B390" s="3"/>
      <c r="C390" s="3"/>
    </row>
    <row r="391" spans="2:3" x14ac:dyDescent="0.25">
      <c r="B391" s="3"/>
      <c r="C391" s="3"/>
    </row>
    <row r="392" spans="2:3" x14ac:dyDescent="0.25">
      <c r="B392" s="3"/>
      <c r="C392" s="3"/>
    </row>
    <row r="393" spans="2:3" x14ac:dyDescent="0.25">
      <c r="B393" s="3"/>
      <c r="C393" s="3"/>
    </row>
    <row r="394" spans="2:3" x14ac:dyDescent="0.25">
      <c r="B394" s="3"/>
      <c r="C394" s="3"/>
    </row>
    <row r="395" spans="2:3" x14ac:dyDescent="0.25">
      <c r="B395" s="3"/>
      <c r="C395" s="3"/>
    </row>
    <row r="396" spans="2:3" x14ac:dyDescent="0.25">
      <c r="B396" s="3"/>
      <c r="C396" s="3"/>
    </row>
    <row r="397" spans="2:3" x14ac:dyDescent="0.25">
      <c r="B397" s="3"/>
      <c r="C397" s="3"/>
    </row>
    <row r="398" spans="2:3" x14ac:dyDescent="0.25">
      <c r="B398" s="3"/>
      <c r="C398" s="3"/>
    </row>
    <row r="399" spans="2:3" x14ac:dyDescent="0.25">
      <c r="B399" s="3"/>
      <c r="C399" s="3"/>
    </row>
    <row r="400" spans="2:3" x14ac:dyDescent="0.25">
      <c r="B400" s="3"/>
      <c r="C400" s="3"/>
    </row>
    <row r="401" spans="2:3" x14ac:dyDescent="0.25">
      <c r="B401" s="3"/>
      <c r="C401" s="3"/>
    </row>
    <row r="402" spans="2:3" x14ac:dyDescent="0.25">
      <c r="B402" s="3"/>
      <c r="C402" s="3"/>
    </row>
    <row r="403" spans="2:3" x14ac:dyDescent="0.25">
      <c r="B403" s="3"/>
      <c r="C403" s="3"/>
    </row>
    <row r="404" spans="2:3" x14ac:dyDescent="0.25">
      <c r="B404" s="3"/>
      <c r="C404" s="3"/>
    </row>
    <row r="405" spans="2:3" x14ac:dyDescent="0.25">
      <c r="B405" s="3"/>
      <c r="C405" s="3"/>
    </row>
    <row r="406" spans="2:3" x14ac:dyDescent="0.25">
      <c r="B406" s="3"/>
      <c r="C406" s="3"/>
    </row>
    <row r="407" spans="2:3" x14ac:dyDescent="0.25">
      <c r="B407" s="3"/>
      <c r="C407" s="3"/>
    </row>
    <row r="408" spans="2:3" x14ac:dyDescent="0.25">
      <c r="B408" s="3"/>
      <c r="C408" s="3"/>
    </row>
    <row r="409" spans="2:3" x14ac:dyDescent="0.25">
      <c r="B409" s="3"/>
      <c r="C409" s="3"/>
    </row>
    <row r="410" spans="2:3" x14ac:dyDescent="0.25">
      <c r="B410" s="3"/>
      <c r="C410" s="3"/>
    </row>
    <row r="411" spans="2:3" x14ac:dyDescent="0.25">
      <c r="B411" s="3"/>
      <c r="C411" s="3"/>
    </row>
    <row r="412" spans="2:3" x14ac:dyDescent="0.25">
      <c r="B412" s="3"/>
      <c r="C412" s="3"/>
    </row>
    <row r="413" spans="2:3" x14ac:dyDescent="0.25">
      <c r="B413" s="3"/>
      <c r="C413" s="3"/>
    </row>
    <row r="414" spans="2:3" x14ac:dyDescent="0.25">
      <c r="B414" s="3"/>
      <c r="C414" s="3"/>
    </row>
    <row r="415" spans="2:3" x14ac:dyDescent="0.25">
      <c r="B415" s="3"/>
      <c r="C415" s="3"/>
    </row>
    <row r="416" spans="2:3" x14ac:dyDescent="0.25">
      <c r="B416" s="3"/>
      <c r="C416" s="3"/>
    </row>
    <row r="417" spans="2:3" x14ac:dyDescent="0.25">
      <c r="B417" s="3"/>
      <c r="C417" s="3"/>
    </row>
    <row r="418" spans="2:3" x14ac:dyDescent="0.25">
      <c r="B418" s="3"/>
      <c r="C418" s="3"/>
    </row>
    <row r="419" spans="2:3" x14ac:dyDescent="0.25">
      <c r="B419" s="3"/>
      <c r="C419" s="3"/>
    </row>
    <row r="420" spans="2:3" x14ac:dyDescent="0.25">
      <c r="B420" s="3"/>
      <c r="C420" s="3"/>
    </row>
    <row r="421" spans="2:3" x14ac:dyDescent="0.25">
      <c r="B421" s="3"/>
      <c r="C421" s="3"/>
    </row>
    <row r="422" spans="2:3" x14ac:dyDescent="0.25">
      <c r="B422" s="3"/>
      <c r="C422" s="3"/>
    </row>
    <row r="423" spans="2:3" x14ac:dyDescent="0.25">
      <c r="B423" s="3"/>
      <c r="C423" s="3"/>
    </row>
    <row r="424" spans="2:3" x14ac:dyDescent="0.25">
      <c r="B424" s="3"/>
      <c r="C424" s="3"/>
    </row>
    <row r="425" spans="2:3" x14ac:dyDescent="0.25">
      <c r="B425" s="3"/>
      <c r="C425" s="3"/>
    </row>
    <row r="426" spans="2:3" x14ac:dyDescent="0.25">
      <c r="B426" s="3"/>
      <c r="C426" s="3"/>
    </row>
    <row r="427" spans="2:3" x14ac:dyDescent="0.25">
      <c r="B427" s="3"/>
      <c r="C427" s="3"/>
    </row>
    <row r="428" spans="2:3" x14ac:dyDescent="0.25">
      <c r="B428" s="3"/>
      <c r="C428" s="3"/>
    </row>
    <row r="429" spans="2:3" x14ac:dyDescent="0.25">
      <c r="B429" s="3"/>
      <c r="C429" s="3"/>
    </row>
    <row r="430" spans="2:3" x14ac:dyDescent="0.25">
      <c r="B430" s="3"/>
      <c r="C430" s="3"/>
    </row>
    <row r="431" spans="2:3" x14ac:dyDescent="0.25">
      <c r="B431" s="3"/>
      <c r="C431" s="3"/>
    </row>
    <row r="432" spans="2:3" x14ac:dyDescent="0.25">
      <c r="B432" s="3"/>
      <c r="C432" s="3"/>
    </row>
    <row r="433" spans="2:3" x14ac:dyDescent="0.25">
      <c r="B433" s="3"/>
      <c r="C433" s="3"/>
    </row>
    <row r="434" spans="2:3" x14ac:dyDescent="0.25">
      <c r="B434" s="3"/>
      <c r="C434" s="3"/>
    </row>
    <row r="435" spans="2:3" x14ac:dyDescent="0.25">
      <c r="B435" s="3"/>
      <c r="C435" s="3"/>
    </row>
    <row r="436" spans="2:3" x14ac:dyDescent="0.25">
      <c r="B436" s="3"/>
      <c r="C436" s="3"/>
    </row>
    <row r="437" spans="2:3" x14ac:dyDescent="0.25">
      <c r="B437" s="3"/>
      <c r="C437" s="3"/>
    </row>
    <row r="438" spans="2:3" x14ac:dyDescent="0.25">
      <c r="B438" s="3"/>
      <c r="C438" s="3"/>
    </row>
    <row r="439" spans="2:3" x14ac:dyDescent="0.25">
      <c r="B439" s="3"/>
      <c r="C439" s="3"/>
    </row>
    <row r="440" spans="2:3" x14ac:dyDescent="0.25">
      <c r="B440" s="3"/>
      <c r="C440" s="3"/>
    </row>
    <row r="441" spans="2:3" x14ac:dyDescent="0.25">
      <c r="B441" s="3"/>
      <c r="C441" s="3"/>
    </row>
    <row r="442" spans="2:3" x14ac:dyDescent="0.25">
      <c r="B442" s="3"/>
      <c r="C442" s="3"/>
    </row>
    <row r="443" spans="2:3" x14ac:dyDescent="0.25">
      <c r="B443" s="3"/>
      <c r="C443" s="3"/>
    </row>
    <row r="444" spans="2:3" x14ac:dyDescent="0.25">
      <c r="B444" s="3"/>
      <c r="C444" s="3"/>
    </row>
    <row r="445" spans="2:3" x14ac:dyDescent="0.25">
      <c r="B445" s="3"/>
      <c r="C445" s="3"/>
    </row>
    <row r="446" spans="2:3" x14ac:dyDescent="0.25">
      <c r="B446" s="3"/>
      <c r="C446" s="3"/>
    </row>
    <row r="447" spans="2:3" x14ac:dyDescent="0.25">
      <c r="B447" s="3"/>
      <c r="C447" s="3"/>
    </row>
    <row r="448" spans="2:3" x14ac:dyDescent="0.25">
      <c r="B448" s="3"/>
      <c r="C448" s="3"/>
    </row>
    <row r="449" spans="2:3" x14ac:dyDescent="0.25">
      <c r="B449" s="3"/>
      <c r="C449" s="3"/>
    </row>
    <row r="450" spans="2:3" x14ac:dyDescent="0.25">
      <c r="B450" s="3"/>
      <c r="C450" s="3"/>
    </row>
    <row r="451" spans="2:3" x14ac:dyDescent="0.25">
      <c r="B451" s="3"/>
      <c r="C451" s="3"/>
    </row>
    <row r="452" spans="2:3" x14ac:dyDescent="0.25">
      <c r="B452" s="3"/>
      <c r="C452" s="3"/>
    </row>
    <row r="453" spans="2:3" x14ac:dyDescent="0.25">
      <c r="B453" s="3"/>
      <c r="C453" s="3"/>
    </row>
    <row r="454" spans="2:3" x14ac:dyDescent="0.25">
      <c r="B454" s="3"/>
      <c r="C454" s="3"/>
    </row>
    <row r="455" spans="2:3" x14ac:dyDescent="0.25">
      <c r="B455" s="3"/>
      <c r="C455" s="3"/>
    </row>
    <row r="456" spans="2:3" x14ac:dyDescent="0.25">
      <c r="B456" s="3"/>
      <c r="C456" s="3"/>
    </row>
    <row r="457" spans="2:3" x14ac:dyDescent="0.25">
      <c r="B457" s="3"/>
      <c r="C457" s="3"/>
    </row>
    <row r="458" spans="2:3" x14ac:dyDescent="0.25">
      <c r="B458" s="3"/>
      <c r="C458" s="3"/>
    </row>
    <row r="459" spans="2:3" x14ac:dyDescent="0.25">
      <c r="B459" s="3"/>
      <c r="C459" s="3"/>
    </row>
    <row r="460" spans="2:3" x14ac:dyDescent="0.25">
      <c r="B460" s="3"/>
      <c r="C460" s="3"/>
    </row>
    <row r="461" spans="2:3" x14ac:dyDescent="0.25">
      <c r="B461" s="3"/>
      <c r="C461" s="3"/>
    </row>
    <row r="462" spans="2:3" x14ac:dyDescent="0.25">
      <c r="B462" s="3"/>
      <c r="C462" s="3"/>
    </row>
    <row r="463" spans="2:3" x14ac:dyDescent="0.25">
      <c r="B463" s="3"/>
      <c r="C463" s="3"/>
    </row>
    <row r="464" spans="2:3" x14ac:dyDescent="0.25">
      <c r="B464" s="3"/>
      <c r="C464" s="3"/>
    </row>
    <row r="465" spans="2:3" x14ac:dyDescent="0.25">
      <c r="B465" s="3"/>
      <c r="C465" s="3"/>
    </row>
    <row r="466" spans="2:3" x14ac:dyDescent="0.25">
      <c r="B466" s="3"/>
      <c r="C466" s="3"/>
    </row>
    <row r="467" spans="2:3" x14ac:dyDescent="0.25">
      <c r="B467" s="3"/>
      <c r="C467" s="3"/>
    </row>
    <row r="468" spans="2:3" x14ac:dyDescent="0.25">
      <c r="B468" s="3"/>
      <c r="C468" s="3"/>
    </row>
    <row r="469" spans="2:3" x14ac:dyDescent="0.25">
      <c r="B469" s="3"/>
      <c r="C469" s="3"/>
    </row>
    <row r="470" spans="2:3" x14ac:dyDescent="0.25">
      <c r="B470" s="3"/>
      <c r="C470" s="3"/>
    </row>
    <row r="471" spans="2:3" x14ac:dyDescent="0.25">
      <c r="B471" s="3"/>
      <c r="C471" s="3"/>
    </row>
    <row r="472" spans="2:3" x14ac:dyDescent="0.25">
      <c r="B472" s="3"/>
      <c r="C472" s="3"/>
    </row>
    <row r="473" spans="2:3" x14ac:dyDescent="0.25">
      <c r="B473" s="3"/>
      <c r="C473" s="3"/>
    </row>
    <row r="474" spans="2:3" x14ac:dyDescent="0.25">
      <c r="B474" s="3"/>
      <c r="C474" s="3"/>
    </row>
    <row r="475" spans="2:3" x14ac:dyDescent="0.25">
      <c r="B475" s="3"/>
      <c r="C475" s="3"/>
    </row>
    <row r="476" spans="2:3" x14ac:dyDescent="0.25">
      <c r="B476" s="3"/>
      <c r="C476" s="3"/>
    </row>
    <row r="477" spans="2:3" x14ac:dyDescent="0.25">
      <c r="B477" s="3"/>
      <c r="C477" s="3"/>
    </row>
    <row r="478" spans="2:3" x14ac:dyDescent="0.25">
      <c r="B478" s="3"/>
      <c r="C478" s="3"/>
    </row>
    <row r="479" spans="2:3" x14ac:dyDescent="0.25">
      <c r="B479" s="3"/>
      <c r="C479" s="3"/>
    </row>
    <row r="480" spans="2:3" x14ac:dyDescent="0.25">
      <c r="B480" s="3"/>
      <c r="C480" s="3"/>
    </row>
    <row r="481" spans="2:3" x14ac:dyDescent="0.25">
      <c r="B481" s="3"/>
      <c r="C481" s="3"/>
    </row>
    <row r="482" spans="2:3" x14ac:dyDescent="0.25">
      <c r="B482" s="3"/>
      <c r="C482" s="3"/>
    </row>
    <row r="483" spans="2:3" x14ac:dyDescent="0.25">
      <c r="B483" s="3"/>
      <c r="C483" s="3"/>
    </row>
    <row r="484" spans="2:3" x14ac:dyDescent="0.25">
      <c r="B484" s="3"/>
      <c r="C484" s="3"/>
    </row>
    <row r="485" spans="2:3" x14ac:dyDescent="0.25">
      <c r="B485" s="3"/>
      <c r="C485" s="3"/>
    </row>
    <row r="486" spans="2:3" x14ac:dyDescent="0.25">
      <c r="B486" s="3"/>
      <c r="C486" s="3"/>
    </row>
    <row r="487" spans="2:3" x14ac:dyDescent="0.25">
      <c r="B487" s="3"/>
      <c r="C487" s="3"/>
    </row>
    <row r="488" spans="2:3" x14ac:dyDescent="0.25">
      <c r="B488" s="3"/>
      <c r="C488" s="3"/>
    </row>
    <row r="489" spans="2:3" x14ac:dyDescent="0.25">
      <c r="B489" s="3"/>
      <c r="C489" s="3"/>
    </row>
    <row r="490" spans="2:3" x14ac:dyDescent="0.25">
      <c r="B490" s="3"/>
      <c r="C490" s="3"/>
    </row>
    <row r="491" spans="2:3" x14ac:dyDescent="0.25">
      <c r="B491" s="3"/>
      <c r="C491" s="3"/>
    </row>
    <row r="492" spans="2:3" x14ac:dyDescent="0.25">
      <c r="B492" s="3"/>
      <c r="C492" s="3"/>
    </row>
    <row r="493" spans="2:3" x14ac:dyDescent="0.25">
      <c r="B493" s="3"/>
      <c r="C493" s="3"/>
    </row>
    <row r="494" spans="2:3" x14ac:dyDescent="0.25">
      <c r="B494" s="3"/>
      <c r="C494" s="3"/>
    </row>
    <row r="495" spans="2:3" x14ac:dyDescent="0.25">
      <c r="B495" s="3"/>
      <c r="C495" s="3"/>
    </row>
    <row r="496" spans="2:3" x14ac:dyDescent="0.25">
      <c r="B496" s="3"/>
      <c r="C496" s="3"/>
    </row>
    <row r="497" spans="2:3" x14ac:dyDescent="0.25">
      <c r="B497" s="3"/>
      <c r="C497" s="3"/>
    </row>
    <row r="498" spans="2:3" x14ac:dyDescent="0.25">
      <c r="B498" s="3"/>
      <c r="C498" s="3"/>
    </row>
    <row r="499" spans="2:3" x14ac:dyDescent="0.25">
      <c r="B499" s="3"/>
      <c r="C499" s="3"/>
    </row>
    <row r="500" spans="2:3" x14ac:dyDescent="0.25">
      <c r="B500" s="3"/>
      <c r="C500" s="3"/>
    </row>
    <row r="501" spans="2:3" x14ac:dyDescent="0.25">
      <c r="B501" s="3"/>
      <c r="C501" s="3"/>
    </row>
    <row r="502" spans="2:3" x14ac:dyDescent="0.25">
      <c r="B502" s="3"/>
      <c r="C502" s="3"/>
    </row>
    <row r="503" spans="2:3" x14ac:dyDescent="0.25">
      <c r="B503" s="3"/>
      <c r="C503" s="3"/>
    </row>
    <row r="504" spans="2:3" x14ac:dyDescent="0.25">
      <c r="B504" s="3"/>
      <c r="C504" s="3"/>
    </row>
    <row r="505" spans="2:3" x14ac:dyDescent="0.25">
      <c r="B505" s="3"/>
      <c r="C505" s="3"/>
    </row>
    <row r="506" spans="2:3" x14ac:dyDescent="0.25">
      <c r="B506" s="3"/>
      <c r="C506" s="3"/>
    </row>
    <row r="507" spans="2:3" x14ac:dyDescent="0.25">
      <c r="B507" s="3"/>
      <c r="C507" s="3"/>
    </row>
    <row r="508" spans="2:3" x14ac:dyDescent="0.25">
      <c r="B508" s="3"/>
      <c r="C508" s="3"/>
    </row>
    <row r="509" spans="2:3" x14ac:dyDescent="0.25">
      <c r="B509" s="3"/>
      <c r="C509" s="3"/>
    </row>
    <row r="510" spans="2:3" x14ac:dyDescent="0.25">
      <c r="B510" s="3"/>
      <c r="C510" s="3"/>
    </row>
    <row r="511" spans="2:3" x14ac:dyDescent="0.25">
      <c r="B511" s="3"/>
      <c r="C511" s="3"/>
    </row>
    <row r="512" spans="2:3" x14ac:dyDescent="0.25">
      <c r="B512" s="3"/>
      <c r="C512" s="3"/>
    </row>
    <row r="513" spans="2:3" x14ac:dyDescent="0.25">
      <c r="B513" s="3"/>
      <c r="C513" s="3"/>
    </row>
    <row r="514" spans="2:3" x14ac:dyDescent="0.25">
      <c r="B514" s="3"/>
      <c r="C514" s="3"/>
    </row>
    <row r="515" spans="2:3" x14ac:dyDescent="0.25">
      <c r="B515" s="3"/>
      <c r="C515" s="3"/>
    </row>
    <row r="516" spans="2:3" x14ac:dyDescent="0.25">
      <c r="B516" s="3"/>
      <c r="C516" s="3"/>
    </row>
    <row r="517" spans="2:3" x14ac:dyDescent="0.25">
      <c r="B517" s="3"/>
      <c r="C517" s="3"/>
    </row>
    <row r="518" spans="2:3" x14ac:dyDescent="0.25">
      <c r="B518" s="3"/>
      <c r="C518" s="3"/>
    </row>
    <row r="519" spans="2:3" x14ac:dyDescent="0.25">
      <c r="B519" s="3"/>
      <c r="C519" s="3"/>
    </row>
    <row r="520" spans="2:3" x14ac:dyDescent="0.25">
      <c r="B520" s="3"/>
      <c r="C520" s="3"/>
    </row>
    <row r="521" spans="2:3" x14ac:dyDescent="0.25">
      <c r="B521" s="3"/>
      <c r="C521" s="3"/>
    </row>
    <row r="522" spans="2:3" x14ac:dyDescent="0.25">
      <c r="B522" s="3"/>
      <c r="C522" s="3"/>
    </row>
    <row r="523" spans="2:3" x14ac:dyDescent="0.25">
      <c r="B523" s="3"/>
      <c r="C523" s="3"/>
    </row>
    <row r="524" spans="2:3" x14ac:dyDescent="0.25">
      <c r="B524" s="3"/>
      <c r="C524" s="3"/>
    </row>
    <row r="525" spans="2:3" x14ac:dyDescent="0.25">
      <c r="B525" s="3"/>
      <c r="C525" s="3"/>
    </row>
    <row r="526" spans="2:3" x14ac:dyDescent="0.25">
      <c r="B526" s="3"/>
      <c r="C526" s="3"/>
    </row>
    <row r="527" spans="2:3" x14ac:dyDescent="0.25">
      <c r="B527" s="3"/>
      <c r="C527" s="3"/>
    </row>
    <row r="528" spans="2:3" x14ac:dyDescent="0.25">
      <c r="B528" s="3"/>
      <c r="C528" s="3"/>
    </row>
    <row r="529" spans="2:3" x14ac:dyDescent="0.25">
      <c r="B529" s="3"/>
      <c r="C529" s="3"/>
    </row>
    <row r="530" spans="2:3" x14ac:dyDescent="0.25">
      <c r="B530" s="3"/>
      <c r="C530" s="3"/>
    </row>
    <row r="531" spans="2:3" x14ac:dyDescent="0.25">
      <c r="B531" s="3"/>
      <c r="C531" s="3"/>
    </row>
    <row r="532" spans="2:3" x14ac:dyDescent="0.25">
      <c r="B532" s="3"/>
      <c r="C532" s="3"/>
    </row>
    <row r="533" spans="2:3" x14ac:dyDescent="0.25">
      <c r="B533" s="3"/>
      <c r="C533" s="3"/>
    </row>
    <row r="534" spans="2:3" x14ac:dyDescent="0.25">
      <c r="B534" s="3"/>
      <c r="C534" s="3"/>
    </row>
    <row r="535" spans="2:3" x14ac:dyDescent="0.25">
      <c r="B535" s="3"/>
      <c r="C535" s="3"/>
    </row>
    <row r="536" spans="2:3" x14ac:dyDescent="0.25">
      <c r="B536" s="3"/>
      <c r="C536" s="3"/>
    </row>
    <row r="537" spans="2:3" x14ac:dyDescent="0.25">
      <c r="B537" s="3"/>
      <c r="C537" s="3"/>
    </row>
    <row r="538" spans="2:3" x14ac:dyDescent="0.25">
      <c r="B538" s="3"/>
      <c r="C538" s="3"/>
    </row>
    <row r="539" spans="2:3" x14ac:dyDescent="0.25">
      <c r="B539" s="3"/>
      <c r="C539" s="3"/>
    </row>
    <row r="540" spans="2:3" x14ac:dyDescent="0.25">
      <c r="B540" s="3"/>
      <c r="C540" s="3"/>
    </row>
    <row r="541" spans="2:3" x14ac:dyDescent="0.25">
      <c r="B541" s="3"/>
      <c r="C541" s="3"/>
    </row>
    <row r="542" spans="2:3" x14ac:dyDescent="0.25">
      <c r="B542" s="3"/>
      <c r="C542" s="3"/>
    </row>
    <row r="543" spans="2:3" x14ac:dyDescent="0.25">
      <c r="B543" s="3"/>
      <c r="C543" s="3"/>
    </row>
    <row r="544" spans="2:3" x14ac:dyDescent="0.25">
      <c r="B544" s="3"/>
      <c r="C544" s="3"/>
    </row>
    <row r="545" spans="2:3" x14ac:dyDescent="0.25">
      <c r="B545" s="3"/>
      <c r="C545" s="3"/>
    </row>
    <row r="546" spans="2:3" x14ac:dyDescent="0.25">
      <c r="B546" s="3"/>
      <c r="C546" s="3"/>
    </row>
    <row r="547" spans="2:3" x14ac:dyDescent="0.25">
      <c r="B547" s="3"/>
      <c r="C547" s="3"/>
    </row>
    <row r="548" spans="2:3" x14ac:dyDescent="0.25">
      <c r="B548" s="3"/>
      <c r="C548" s="3"/>
    </row>
    <row r="549" spans="2:3" x14ac:dyDescent="0.25">
      <c r="B549" s="3"/>
      <c r="C549" s="3"/>
    </row>
    <row r="550" spans="2:3" x14ac:dyDescent="0.25">
      <c r="B550" s="3"/>
      <c r="C550" s="3"/>
    </row>
    <row r="551" spans="2:3" x14ac:dyDescent="0.25">
      <c r="B551" s="3"/>
      <c r="C551" s="3"/>
    </row>
    <row r="552" spans="2:3" x14ac:dyDescent="0.25">
      <c r="B552" s="3"/>
      <c r="C552" s="3"/>
    </row>
    <row r="553" spans="2:3" x14ac:dyDescent="0.25">
      <c r="B553" s="3"/>
      <c r="C553" s="3"/>
    </row>
    <row r="554" spans="2:3" x14ac:dyDescent="0.25">
      <c r="B554" s="3"/>
      <c r="C554" s="3"/>
    </row>
    <row r="555" spans="2:3" x14ac:dyDescent="0.25">
      <c r="B555" s="3"/>
      <c r="C555" s="3"/>
    </row>
    <row r="556" spans="2:3" x14ac:dyDescent="0.25">
      <c r="B556" s="3"/>
      <c r="C556" s="3"/>
    </row>
    <row r="557" spans="2:3" x14ac:dyDescent="0.25">
      <c r="B557" s="3"/>
      <c r="C557" s="3"/>
    </row>
    <row r="558" spans="2:3" x14ac:dyDescent="0.25">
      <c r="B558" s="3"/>
      <c r="C558" s="3"/>
    </row>
    <row r="559" spans="2:3" x14ac:dyDescent="0.25">
      <c r="B559" s="3"/>
      <c r="C559" s="3"/>
    </row>
    <row r="560" spans="2:3" x14ac:dyDescent="0.25">
      <c r="B560" s="3"/>
      <c r="C560" s="3"/>
    </row>
    <row r="561" spans="2:3" x14ac:dyDescent="0.25">
      <c r="B561" s="3"/>
      <c r="C561" s="3"/>
    </row>
    <row r="562" spans="2:3" x14ac:dyDescent="0.25">
      <c r="B562" s="3"/>
      <c r="C562" s="3"/>
    </row>
    <row r="563" spans="2:3" x14ac:dyDescent="0.25">
      <c r="B563" s="3"/>
      <c r="C563" s="3"/>
    </row>
    <row r="564" spans="2:3" x14ac:dyDescent="0.25">
      <c r="B564" s="3"/>
      <c r="C564" s="3"/>
    </row>
    <row r="565" spans="2:3" x14ac:dyDescent="0.25">
      <c r="B565" s="3"/>
      <c r="C565" s="3"/>
    </row>
    <row r="566" spans="2:3" x14ac:dyDescent="0.25">
      <c r="B566" s="3"/>
      <c r="C566" s="3"/>
    </row>
    <row r="567" spans="2:3" x14ac:dyDescent="0.25">
      <c r="B567" s="3"/>
      <c r="C567" s="3"/>
    </row>
    <row r="568" spans="2:3" x14ac:dyDescent="0.25">
      <c r="B568" s="3"/>
      <c r="C568" s="3"/>
    </row>
    <row r="569" spans="2:3" x14ac:dyDescent="0.25">
      <c r="B569" s="3"/>
      <c r="C569" s="3"/>
    </row>
    <row r="570" spans="2:3" x14ac:dyDescent="0.25">
      <c r="B570" s="3"/>
      <c r="C570" s="3"/>
    </row>
    <row r="571" spans="2:3" x14ac:dyDescent="0.25">
      <c r="B571" s="3"/>
      <c r="C571" s="3"/>
    </row>
    <row r="572" spans="2:3" x14ac:dyDescent="0.25">
      <c r="B572" s="3"/>
      <c r="C572" s="3"/>
    </row>
    <row r="573" spans="2:3" x14ac:dyDescent="0.25">
      <c r="B573" s="3"/>
      <c r="C573" s="3"/>
    </row>
    <row r="574" spans="2:3" x14ac:dyDescent="0.25">
      <c r="B574" s="3"/>
      <c r="C574" s="3"/>
    </row>
    <row r="575" spans="2:3" x14ac:dyDescent="0.25">
      <c r="B575" s="3"/>
      <c r="C575" s="3"/>
    </row>
    <row r="576" spans="2:3" x14ac:dyDescent="0.25">
      <c r="B576" s="3"/>
      <c r="C576" s="3"/>
    </row>
    <row r="577" spans="2:3" x14ac:dyDescent="0.25">
      <c r="B577" s="3"/>
      <c r="C577" s="3"/>
    </row>
    <row r="578" spans="2:3" x14ac:dyDescent="0.25">
      <c r="B578" s="3"/>
      <c r="C578" s="3"/>
    </row>
    <row r="579" spans="2:3" x14ac:dyDescent="0.25">
      <c r="B579" s="3"/>
      <c r="C579" s="3"/>
    </row>
    <row r="580" spans="2:3" x14ac:dyDescent="0.25">
      <c r="B580" s="3"/>
      <c r="C580" s="3"/>
    </row>
    <row r="581" spans="2:3" x14ac:dyDescent="0.25">
      <c r="B581" s="3"/>
      <c r="C581" s="3"/>
    </row>
    <row r="582" spans="2:3" x14ac:dyDescent="0.25">
      <c r="B582" s="3"/>
      <c r="C582" s="3"/>
    </row>
    <row r="583" spans="2:3" x14ac:dyDescent="0.25">
      <c r="B583" s="3"/>
      <c r="C583" s="3"/>
    </row>
    <row r="584" spans="2:3" x14ac:dyDescent="0.25">
      <c r="B584" s="3"/>
      <c r="C584" s="3"/>
    </row>
    <row r="585" spans="2:3" x14ac:dyDescent="0.25">
      <c r="B585" s="3"/>
      <c r="C585" s="3"/>
    </row>
    <row r="586" spans="2:3" x14ac:dyDescent="0.25">
      <c r="B586" s="3"/>
      <c r="C586" s="3"/>
    </row>
    <row r="587" spans="2:3" x14ac:dyDescent="0.25">
      <c r="B587" s="3"/>
      <c r="C587" s="3"/>
    </row>
    <row r="588" spans="2:3" x14ac:dyDescent="0.25">
      <c r="B588" s="3"/>
      <c r="C588" s="3"/>
    </row>
    <row r="589" spans="2:3" x14ac:dyDescent="0.25">
      <c r="B589" s="3"/>
      <c r="C589" s="3"/>
    </row>
    <row r="590" spans="2:3" x14ac:dyDescent="0.25">
      <c r="B590" s="3"/>
      <c r="C590" s="3"/>
    </row>
    <row r="591" spans="2:3" x14ac:dyDescent="0.25">
      <c r="B591" s="3"/>
      <c r="C591" s="3"/>
    </row>
    <row r="592" spans="2:3" x14ac:dyDescent="0.25">
      <c r="B592" s="3"/>
      <c r="C592" s="3"/>
    </row>
    <row r="593" spans="2:3" x14ac:dyDescent="0.25">
      <c r="B593" s="3"/>
      <c r="C593" s="3"/>
    </row>
    <row r="594" spans="2:3" x14ac:dyDescent="0.25">
      <c r="B594" s="3"/>
      <c r="C594" s="3"/>
    </row>
    <row r="595" spans="2:3" x14ac:dyDescent="0.25">
      <c r="B595" s="3"/>
      <c r="C595" s="3"/>
    </row>
    <row r="596" spans="2:3" x14ac:dyDescent="0.25">
      <c r="B596" s="3"/>
      <c r="C596" s="3"/>
    </row>
    <row r="597" spans="2:3" x14ac:dyDescent="0.25">
      <c r="B597" s="3"/>
      <c r="C597" s="3"/>
    </row>
    <row r="598" spans="2:3" x14ac:dyDescent="0.25">
      <c r="B598" s="3"/>
      <c r="C598" s="3"/>
    </row>
    <row r="599" spans="2:3" x14ac:dyDescent="0.25">
      <c r="B599" s="3"/>
      <c r="C599" s="3"/>
    </row>
    <row r="600" spans="2:3" x14ac:dyDescent="0.25">
      <c r="B600" s="3"/>
      <c r="C600" s="3"/>
    </row>
    <row r="601" spans="2:3" x14ac:dyDescent="0.25">
      <c r="B601" s="3"/>
      <c r="C601" s="3"/>
    </row>
    <row r="602" spans="2:3" x14ac:dyDescent="0.25">
      <c r="B602" s="3"/>
      <c r="C602" s="3"/>
    </row>
    <row r="603" spans="2:3" x14ac:dyDescent="0.25">
      <c r="B603" s="3"/>
      <c r="C603" s="3"/>
    </row>
    <row r="604" spans="2:3" x14ac:dyDescent="0.25">
      <c r="B604" s="3"/>
      <c r="C604" s="3"/>
    </row>
    <row r="605" spans="2:3" x14ac:dyDescent="0.25">
      <c r="B605" s="3"/>
      <c r="C605" s="3"/>
    </row>
    <row r="606" spans="2:3" x14ac:dyDescent="0.25">
      <c r="B606" s="3"/>
      <c r="C606" s="3"/>
    </row>
    <row r="607" spans="2:3" x14ac:dyDescent="0.25">
      <c r="B607" s="3"/>
      <c r="C607" s="3"/>
    </row>
    <row r="608" spans="2:3" x14ac:dyDescent="0.25">
      <c r="B608" s="3"/>
      <c r="C608" s="3"/>
    </row>
    <row r="609" spans="2:3" x14ac:dyDescent="0.25">
      <c r="B609" s="3"/>
      <c r="C609" s="3"/>
    </row>
    <row r="610" spans="2:3" x14ac:dyDescent="0.25">
      <c r="B610" s="3"/>
      <c r="C610" s="3"/>
    </row>
    <row r="611" spans="2:3" x14ac:dyDescent="0.25">
      <c r="B611" s="3"/>
      <c r="C611" s="3"/>
    </row>
    <row r="612" spans="2:3" x14ac:dyDescent="0.25">
      <c r="B612" s="3"/>
      <c r="C612" s="3"/>
    </row>
    <row r="613" spans="2:3" x14ac:dyDescent="0.25">
      <c r="B613" s="3"/>
      <c r="C613" s="3"/>
    </row>
    <row r="614" spans="2:3" x14ac:dyDescent="0.25">
      <c r="B614" s="3"/>
      <c r="C614" s="3"/>
    </row>
    <row r="615" spans="2:3" x14ac:dyDescent="0.25">
      <c r="B615" s="3"/>
      <c r="C615" s="3"/>
    </row>
    <row r="616" spans="2:3" x14ac:dyDescent="0.25">
      <c r="B616" s="3"/>
      <c r="C616" s="3"/>
    </row>
    <row r="617" spans="2:3" x14ac:dyDescent="0.25">
      <c r="B617" s="3"/>
      <c r="C617" s="3"/>
    </row>
    <row r="618" spans="2:3" x14ac:dyDescent="0.25">
      <c r="B618" s="3"/>
      <c r="C618" s="3"/>
    </row>
    <row r="619" spans="2:3" x14ac:dyDescent="0.25">
      <c r="B619" s="3"/>
      <c r="C619" s="3"/>
    </row>
    <row r="620" spans="2:3" x14ac:dyDescent="0.25">
      <c r="B620" s="3"/>
      <c r="C620" s="3"/>
    </row>
    <row r="621" spans="2:3" x14ac:dyDescent="0.25">
      <c r="B621" s="3"/>
      <c r="C621" s="3"/>
    </row>
    <row r="622" spans="2:3" x14ac:dyDescent="0.25">
      <c r="B622" s="3"/>
      <c r="C622" s="3"/>
    </row>
    <row r="623" spans="2:3" x14ac:dyDescent="0.25">
      <c r="B623" s="3"/>
      <c r="C623" s="3"/>
    </row>
    <row r="624" spans="2:3" x14ac:dyDescent="0.25">
      <c r="B624" s="3"/>
      <c r="C624" s="3"/>
    </row>
    <row r="625" spans="2:3" x14ac:dyDescent="0.25">
      <c r="B625" s="3"/>
      <c r="C625" s="3"/>
    </row>
    <row r="626" spans="2:3" x14ac:dyDescent="0.25">
      <c r="B626" s="3"/>
      <c r="C626" s="3"/>
    </row>
    <row r="627" spans="2:3" x14ac:dyDescent="0.25">
      <c r="B627" s="3"/>
      <c r="C627" s="3"/>
    </row>
    <row r="628" spans="2:3" x14ac:dyDescent="0.25">
      <c r="B628" s="3"/>
      <c r="C628" s="3"/>
    </row>
    <row r="629" spans="2:3" x14ac:dyDescent="0.25">
      <c r="B629" s="3"/>
      <c r="C629" s="3"/>
    </row>
    <row r="630" spans="2:3" x14ac:dyDescent="0.25">
      <c r="B630" s="3"/>
      <c r="C630" s="3"/>
    </row>
    <row r="631" spans="2:3" x14ac:dyDescent="0.25">
      <c r="B631" s="3"/>
      <c r="C631" s="3"/>
    </row>
    <row r="632" spans="2:3" x14ac:dyDescent="0.25">
      <c r="B632" s="3"/>
      <c r="C632" s="3"/>
    </row>
    <row r="633" spans="2:3" x14ac:dyDescent="0.25">
      <c r="B633" s="3"/>
      <c r="C633" s="3"/>
    </row>
    <row r="634" spans="2:3" x14ac:dyDescent="0.25">
      <c r="B634" s="3"/>
      <c r="C634" s="3"/>
    </row>
    <row r="635" spans="2:3" x14ac:dyDescent="0.25">
      <c r="B635" s="3"/>
      <c r="C635" s="3"/>
    </row>
    <row r="636" spans="2:3" x14ac:dyDescent="0.25">
      <c r="B636" s="3"/>
      <c r="C636" s="3"/>
    </row>
    <row r="637" spans="2:3" x14ac:dyDescent="0.25">
      <c r="B637" s="3"/>
      <c r="C637" s="3"/>
    </row>
    <row r="638" spans="2:3" x14ac:dyDescent="0.25">
      <c r="B638" s="3"/>
      <c r="C638" s="3"/>
    </row>
    <row r="639" spans="2:3" x14ac:dyDescent="0.25">
      <c r="B639" s="3"/>
      <c r="C639" s="3"/>
    </row>
    <row r="640" spans="2:3" x14ac:dyDescent="0.25">
      <c r="B640" s="3"/>
      <c r="C640" s="3"/>
    </row>
    <row r="641" spans="2:3" x14ac:dyDescent="0.25">
      <c r="B641" s="3"/>
      <c r="C641" s="3"/>
    </row>
    <row r="642" spans="2:3" x14ac:dyDescent="0.25">
      <c r="B642" s="3"/>
      <c r="C642" s="3"/>
    </row>
    <row r="643" spans="2:3" x14ac:dyDescent="0.25">
      <c r="B643" s="3"/>
      <c r="C643" s="3"/>
    </row>
    <row r="644" spans="2:3" x14ac:dyDescent="0.25">
      <c r="B644" s="3"/>
      <c r="C644" s="3"/>
    </row>
    <row r="645" spans="2:3" x14ac:dyDescent="0.25">
      <c r="B645" s="3"/>
      <c r="C645" s="3"/>
    </row>
    <row r="646" spans="2:3" x14ac:dyDescent="0.25">
      <c r="B646" s="3"/>
      <c r="C646" s="3"/>
    </row>
    <row r="647" spans="2:3" x14ac:dyDescent="0.25">
      <c r="B647" s="3"/>
      <c r="C647" s="3"/>
    </row>
    <row r="648" spans="2:3" x14ac:dyDescent="0.25">
      <c r="B648" s="3"/>
      <c r="C648" s="3"/>
    </row>
    <row r="649" spans="2:3" x14ac:dyDescent="0.25">
      <c r="B649" s="3"/>
      <c r="C649" s="3"/>
    </row>
    <row r="650" spans="2:3" x14ac:dyDescent="0.25">
      <c r="B650" s="3"/>
      <c r="C650" s="3"/>
    </row>
    <row r="651" spans="2:3" x14ac:dyDescent="0.25">
      <c r="B651" s="3"/>
      <c r="C651" s="3"/>
    </row>
    <row r="652" spans="2:3" x14ac:dyDescent="0.25">
      <c r="B652" s="3"/>
      <c r="C652" s="3"/>
    </row>
    <row r="653" spans="2:3" x14ac:dyDescent="0.25">
      <c r="B653" s="3"/>
      <c r="C653" s="3"/>
    </row>
    <row r="654" spans="2:3" x14ac:dyDescent="0.25">
      <c r="B654" s="3"/>
      <c r="C654" s="3"/>
    </row>
    <row r="655" spans="2:3" x14ac:dyDescent="0.25">
      <c r="B655" s="3"/>
      <c r="C655" s="3"/>
    </row>
    <row r="656" spans="2:3" x14ac:dyDescent="0.25">
      <c r="B656" s="3"/>
      <c r="C656" s="3"/>
    </row>
    <row r="657" spans="2:3" x14ac:dyDescent="0.25">
      <c r="B657" s="3"/>
      <c r="C657" s="3"/>
    </row>
    <row r="658" spans="2:3" x14ac:dyDescent="0.25">
      <c r="B658" s="3"/>
      <c r="C658" s="3"/>
    </row>
    <row r="659" spans="2:3" x14ac:dyDescent="0.25">
      <c r="B659" s="3"/>
      <c r="C659" s="3"/>
    </row>
    <row r="660" spans="2:3" x14ac:dyDescent="0.25">
      <c r="B660" s="3"/>
      <c r="C660" s="3"/>
    </row>
    <row r="661" spans="2:3" x14ac:dyDescent="0.25">
      <c r="B661" s="3"/>
      <c r="C661" s="3"/>
    </row>
    <row r="662" spans="2:3" x14ac:dyDescent="0.25">
      <c r="B662" s="3"/>
      <c r="C662" s="3"/>
    </row>
    <row r="663" spans="2:3" x14ac:dyDescent="0.25">
      <c r="B663" s="3"/>
      <c r="C663" s="3"/>
    </row>
    <row r="664" spans="2:3" x14ac:dyDescent="0.25">
      <c r="B664" s="3"/>
      <c r="C664" s="3"/>
    </row>
    <row r="665" spans="2:3" x14ac:dyDescent="0.25">
      <c r="B665" s="3"/>
      <c r="C665" s="3"/>
    </row>
    <row r="666" spans="2:3" x14ac:dyDescent="0.25">
      <c r="B666" s="3"/>
      <c r="C666" s="3"/>
    </row>
    <row r="667" spans="2:3" x14ac:dyDescent="0.25">
      <c r="B667" s="3"/>
      <c r="C667" s="3"/>
    </row>
    <row r="668" spans="2:3" x14ac:dyDescent="0.25">
      <c r="B668" s="3"/>
      <c r="C668" s="3"/>
    </row>
    <row r="669" spans="2:3" x14ac:dyDescent="0.25">
      <c r="B669" s="3"/>
      <c r="C669" s="3"/>
    </row>
    <row r="670" spans="2:3" x14ac:dyDescent="0.25">
      <c r="B670" s="3"/>
      <c r="C670" s="3"/>
    </row>
    <row r="671" spans="2:3" x14ac:dyDescent="0.25">
      <c r="B671" s="3"/>
      <c r="C671" s="3"/>
    </row>
    <row r="672" spans="2:3" x14ac:dyDescent="0.25">
      <c r="B672" s="3"/>
      <c r="C672" s="3"/>
    </row>
    <row r="673" spans="2:3" x14ac:dyDescent="0.25">
      <c r="B673" s="3"/>
      <c r="C673" s="3"/>
    </row>
    <row r="674" spans="2:3" x14ac:dyDescent="0.25">
      <c r="B674" s="3"/>
      <c r="C674" s="3"/>
    </row>
    <row r="675" spans="2:3" x14ac:dyDescent="0.25">
      <c r="B675" s="3"/>
      <c r="C675" s="3"/>
    </row>
    <row r="676" spans="2:3" x14ac:dyDescent="0.25">
      <c r="B676" s="3"/>
      <c r="C676" s="3"/>
    </row>
    <row r="677" spans="2:3" x14ac:dyDescent="0.25">
      <c r="B677" s="3"/>
      <c r="C677" s="3"/>
    </row>
    <row r="678" spans="2:3" x14ac:dyDescent="0.25">
      <c r="B678" s="3"/>
      <c r="C678" s="3"/>
    </row>
    <row r="679" spans="2:3" x14ac:dyDescent="0.25">
      <c r="B679" s="3"/>
      <c r="C679" s="3"/>
    </row>
    <row r="680" spans="2:3" x14ac:dyDescent="0.25">
      <c r="B680" s="3"/>
      <c r="C680" s="3"/>
    </row>
    <row r="681" spans="2:3" x14ac:dyDescent="0.25">
      <c r="B681" s="3"/>
      <c r="C681" s="3"/>
    </row>
    <row r="682" spans="2:3" x14ac:dyDescent="0.25">
      <c r="B682" s="3"/>
      <c r="C682" s="3"/>
    </row>
    <row r="683" spans="2:3" x14ac:dyDescent="0.25">
      <c r="B683" s="3"/>
      <c r="C683" s="3"/>
    </row>
    <row r="684" spans="2:3" x14ac:dyDescent="0.25">
      <c r="B684" s="3"/>
      <c r="C684" s="3"/>
    </row>
    <row r="685" spans="2:3" x14ac:dyDescent="0.25">
      <c r="B685" s="3"/>
      <c r="C685" s="3"/>
    </row>
    <row r="686" spans="2:3" x14ac:dyDescent="0.25">
      <c r="B686" s="3"/>
      <c r="C686" s="3"/>
    </row>
    <row r="687" spans="2:3" x14ac:dyDescent="0.25">
      <c r="B687" s="3"/>
      <c r="C687" s="3"/>
    </row>
    <row r="688" spans="2:3" x14ac:dyDescent="0.25">
      <c r="B688" s="3"/>
      <c r="C688" s="3"/>
    </row>
    <row r="689" spans="2:3" x14ac:dyDescent="0.25">
      <c r="B689" s="3"/>
      <c r="C689" s="3"/>
    </row>
    <row r="690" spans="2:3" x14ac:dyDescent="0.25">
      <c r="B690" s="3"/>
      <c r="C690" s="3"/>
    </row>
    <row r="691" spans="2:3" x14ac:dyDescent="0.25">
      <c r="B691" s="3"/>
      <c r="C691" s="3"/>
    </row>
    <row r="692" spans="2:3" x14ac:dyDescent="0.25">
      <c r="B692" s="3"/>
      <c r="C692" s="3"/>
    </row>
    <row r="693" spans="2:3" x14ac:dyDescent="0.25">
      <c r="B693" s="3"/>
      <c r="C693" s="3"/>
    </row>
    <row r="694" spans="2:3" x14ac:dyDescent="0.25">
      <c r="B694" s="3"/>
      <c r="C694" s="3"/>
    </row>
    <row r="695" spans="2:3" x14ac:dyDescent="0.25">
      <c r="B695" s="3"/>
      <c r="C695" s="3"/>
    </row>
    <row r="696" spans="2:3" x14ac:dyDescent="0.25">
      <c r="B696" s="3"/>
      <c r="C696" s="3"/>
    </row>
    <row r="697" spans="2:3" x14ac:dyDescent="0.25">
      <c r="B697" s="3"/>
      <c r="C697" s="3"/>
    </row>
    <row r="698" spans="2:3" x14ac:dyDescent="0.25">
      <c r="B698" s="3"/>
      <c r="C698" s="3"/>
    </row>
    <row r="699" spans="2:3" x14ac:dyDescent="0.25">
      <c r="B699" s="3"/>
      <c r="C699" s="3"/>
    </row>
    <row r="700" spans="2:3" x14ac:dyDescent="0.25">
      <c r="B700" s="3"/>
      <c r="C700" s="3"/>
    </row>
    <row r="701" spans="2:3" x14ac:dyDescent="0.25">
      <c r="B701" s="3"/>
      <c r="C701" s="3"/>
    </row>
    <row r="702" spans="2:3" x14ac:dyDescent="0.25">
      <c r="B702" s="3"/>
      <c r="C702" s="3"/>
    </row>
    <row r="703" spans="2:3" x14ac:dyDescent="0.25">
      <c r="B703" s="3"/>
      <c r="C703" s="3"/>
    </row>
    <row r="704" spans="2:3" x14ac:dyDescent="0.25">
      <c r="B704" s="3"/>
      <c r="C704" s="3"/>
    </row>
    <row r="705" spans="2:3" x14ac:dyDescent="0.25">
      <c r="B705" s="3"/>
      <c r="C705" s="3"/>
    </row>
    <row r="706" spans="2:3" x14ac:dyDescent="0.25">
      <c r="B706" s="3"/>
      <c r="C706" s="3"/>
    </row>
    <row r="707" spans="2:3" x14ac:dyDescent="0.25">
      <c r="B707" s="3"/>
      <c r="C707" s="3"/>
    </row>
    <row r="708" spans="2:3" x14ac:dyDescent="0.25">
      <c r="B708" s="3"/>
      <c r="C708" s="3"/>
    </row>
    <row r="709" spans="2:3" x14ac:dyDescent="0.25">
      <c r="B709" s="3"/>
      <c r="C709" s="3"/>
    </row>
    <row r="710" spans="2:3" x14ac:dyDescent="0.25">
      <c r="B710" s="3"/>
      <c r="C710" s="3"/>
    </row>
    <row r="711" spans="2:3" x14ac:dyDescent="0.25">
      <c r="B711" s="3"/>
      <c r="C711" s="3"/>
    </row>
    <row r="712" spans="2:3" x14ac:dyDescent="0.25">
      <c r="B712" s="3"/>
      <c r="C712" s="3"/>
    </row>
    <row r="713" spans="2:3" x14ac:dyDescent="0.25">
      <c r="B713" s="3"/>
      <c r="C713" s="3"/>
    </row>
    <row r="714" spans="2:3" x14ac:dyDescent="0.25">
      <c r="B714" s="3"/>
      <c r="C714" s="3"/>
    </row>
    <row r="715" spans="2:3" x14ac:dyDescent="0.25">
      <c r="B715" s="3"/>
      <c r="C715" s="3"/>
    </row>
    <row r="716" spans="2:3" x14ac:dyDescent="0.25">
      <c r="B716" s="3"/>
      <c r="C716" s="3"/>
    </row>
    <row r="717" spans="2:3" x14ac:dyDescent="0.25">
      <c r="B717" s="3"/>
      <c r="C717" s="3"/>
    </row>
    <row r="718" spans="2:3" x14ac:dyDescent="0.25">
      <c r="B718" s="3"/>
      <c r="C718" s="3"/>
    </row>
    <row r="719" spans="2:3" x14ac:dyDescent="0.25">
      <c r="B719" s="3"/>
      <c r="C719" s="3"/>
    </row>
    <row r="720" spans="2:3" x14ac:dyDescent="0.25">
      <c r="B720" s="3"/>
      <c r="C720" s="3"/>
    </row>
    <row r="721" spans="2:3" x14ac:dyDescent="0.25">
      <c r="B721" s="3"/>
      <c r="C721" s="3"/>
    </row>
    <row r="722" spans="2:3" x14ac:dyDescent="0.25">
      <c r="B722" s="3"/>
      <c r="C722" s="3"/>
    </row>
    <row r="723" spans="2:3" x14ac:dyDescent="0.25">
      <c r="B723" s="3"/>
      <c r="C723" s="3"/>
    </row>
    <row r="724" spans="2:3" x14ac:dyDescent="0.25">
      <c r="B724" s="3"/>
      <c r="C724" s="3"/>
    </row>
    <row r="725" spans="2:3" x14ac:dyDescent="0.25">
      <c r="B725" s="3"/>
      <c r="C725" s="3"/>
    </row>
    <row r="726" spans="2:3" x14ac:dyDescent="0.25">
      <c r="B726" s="3"/>
      <c r="C726" s="3"/>
    </row>
    <row r="727" spans="2:3" x14ac:dyDescent="0.25">
      <c r="B727" s="3"/>
      <c r="C727" s="3"/>
    </row>
    <row r="728" spans="2:3" x14ac:dyDescent="0.25">
      <c r="B728" s="3"/>
      <c r="C728" s="3"/>
    </row>
    <row r="729" spans="2:3" x14ac:dyDescent="0.25">
      <c r="B729" s="3"/>
      <c r="C729" s="3"/>
    </row>
    <row r="730" spans="2:3" x14ac:dyDescent="0.25">
      <c r="B730" s="3"/>
      <c r="C730" s="3"/>
    </row>
    <row r="731" spans="2:3" x14ac:dyDescent="0.25">
      <c r="B731" s="3"/>
      <c r="C731" s="3"/>
    </row>
    <row r="732" spans="2:3" x14ac:dyDescent="0.25">
      <c r="B732" s="3"/>
      <c r="C732" s="3"/>
    </row>
    <row r="733" spans="2:3" x14ac:dyDescent="0.25">
      <c r="B733" s="3"/>
      <c r="C733" s="3"/>
    </row>
    <row r="734" spans="2:3" x14ac:dyDescent="0.25">
      <c r="B734" s="3"/>
      <c r="C734" s="3"/>
    </row>
    <row r="735" spans="2:3" x14ac:dyDescent="0.25">
      <c r="B735" s="3"/>
      <c r="C735" s="3"/>
    </row>
    <row r="736" spans="2:3" x14ac:dyDescent="0.25">
      <c r="B736" s="3"/>
      <c r="C736" s="3"/>
    </row>
    <row r="737" spans="2:3" x14ac:dyDescent="0.25">
      <c r="B737" s="3"/>
      <c r="C737" s="3"/>
    </row>
    <row r="738" spans="2:3" x14ac:dyDescent="0.25">
      <c r="B738" s="3"/>
      <c r="C738" s="3"/>
    </row>
    <row r="739" spans="2:3" x14ac:dyDescent="0.25">
      <c r="B739" s="3"/>
      <c r="C739" s="3"/>
    </row>
    <row r="740" spans="2:3" x14ac:dyDescent="0.25">
      <c r="B740" s="3"/>
      <c r="C740" s="3"/>
    </row>
    <row r="741" spans="2:3" x14ac:dyDescent="0.25">
      <c r="B741" s="3"/>
      <c r="C741" s="3"/>
    </row>
    <row r="742" spans="2:3" x14ac:dyDescent="0.25">
      <c r="B742" s="3"/>
      <c r="C742" s="3"/>
    </row>
    <row r="743" spans="2:3" x14ac:dyDescent="0.25">
      <c r="B743" s="3"/>
      <c r="C743" s="3"/>
    </row>
    <row r="744" spans="2:3" x14ac:dyDescent="0.25">
      <c r="B744" s="3"/>
      <c r="C744" s="3"/>
    </row>
    <row r="745" spans="2:3" x14ac:dyDescent="0.25">
      <c r="B745" s="3"/>
      <c r="C745" s="3"/>
    </row>
    <row r="746" spans="2:3" x14ac:dyDescent="0.25">
      <c r="B746" s="3"/>
      <c r="C746" s="3"/>
    </row>
    <row r="747" spans="2:3" x14ac:dyDescent="0.25">
      <c r="B747" s="3"/>
      <c r="C747" s="3"/>
    </row>
    <row r="748" spans="2:3" x14ac:dyDescent="0.25">
      <c r="B748" s="3"/>
      <c r="C748" s="3"/>
    </row>
    <row r="749" spans="2:3" x14ac:dyDescent="0.25">
      <c r="B749" s="3"/>
      <c r="C749" s="3"/>
    </row>
    <row r="750" spans="2:3" x14ac:dyDescent="0.25">
      <c r="B750" s="3"/>
      <c r="C750" s="3"/>
    </row>
    <row r="751" spans="2:3" x14ac:dyDescent="0.25">
      <c r="B751" s="3"/>
      <c r="C751" s="3"/>
    </row>
    <row r="752" spans="2:3" x14ac:dyDescent="0.25">
      <c r="B752" s="3"/>
      <c r="C752" s="3"/>
    </row>
    <row r="753" spans="2:3" x14ac:dyDescent="0.25">
      <c r="B753" s="3"/>
      <c r="C753" s="3"/>
    </row>
    <row r="754" spans="2:3" x14ac:dyDescent="0.25">
      <c r="B754" s="3"/>
      <c r="C754" s="3"/>
    </row>
  </sheetData>
  <autoFilter ref="B4:D165"/>
  <conditionalFormatting sqref="D91:D100 D58 D60:D89 D54 D33:D52 D30:D31 D22:D28 D14:D15 D5:D6">
    <cfRule type="containsText" dxfId="268" priority="247" operator="containsText" text="En Proceso">
      <formula>NOT(ISERROR(SEARCH("En Proceso",D5)))</formula>
    </cfRule>
    <cfRule type="containsText" dxfId="267" priority="248" operator="containsText" text="Reprogramado">
      <formula>NOT(ISERROR(SEARCH("Reprogramado",D5)))</formula>
    </cfRule>
    <cfRule type="containsText" dxfId="266" priority="249" operator="containsText" text="Cumplida Parcial">
      <formula>NOT(ISERROR(SEARCH("Cumplida Parcial",D5)))</formula>
    </cfRule>
    <cfRule type="containsText" dxfId="265" priority="250" operator="containsText" text="No Cumplida">
      <formula>NOT(ISERROR(SEARCH("No Cumplida",D5)))</formula>
    </cfRule>
    <cfRule type="containsText" dxfId="264" priority="251" operator="containsText" text="Cumplida">
      <formula>NOT(ISERROR(SEARCH("Cumplida",D5)))</formula>
    </cfRule>
    <cfRule type="containsText" dxfId="263" priority="252" operator="containsText" text="En Proceso">
      <formula>NOT(ISERROR(SEARCH("En Proceso",D5)))</formula>
    </cfRule>
  </conditionalFormatting>
  <conditionalFormatting sqref="D7:D13">
    <cfRule type="containsText" dxfId="262" priority="241" operator="containsText" text="En Proceso">
      <formula>NOT(ISERROR(SEARCH("En Proceso",D7)))</formula>
    </cfRule>
    <cfRule type="containsText" dxfId="261" priority="242" operator="containsText" text="Reprogramado">
      <formula>NOT(ISERROR(SEARCH("Reprogramado",D7)))</formula>
    </cfRule>
    <cfRule type="containsText" dxfId="260" priority="243" operator="containsText" text="Cumplida Parcial">
      <formula>NOT(ISERROR(SEARCH("Cumplida Parcial",D7)))</formula>
    </cfRule>
    <cfRule type="containsText" dxfId="259" priority="244" operator="containsText" text="No Cumplida">
      <formula>NOT(ISERROR(SEARCH("No Cumplida",D7)))</formula>
    </cfRule>
    <cfRule type="containsText" dxfId="258" priority="245" operator="containsText" text="Cumplida">
      <formula>NOT(ISERROR(SEARCH("Cumplida",D7)))</formula>
    </cfRule>
    <cfRule type="containsText" dxfId="257" priority="246" operator="containsText" text="En Proceso">
      <formula>NOT(ISERROR(SEARCH("En Proceso",D7)))</formula>
    </cfRule>
  </conditionalFormatting>
  <conditionalFormatting sqref="D16:D19">
    <cfRule type="containsText" dxfId="256" priority="235" operator="containsText" text="En Proceso">
      <formula>NOT(ISERROR(SEARCH("En Proceso",D16)))</formula>
    </cfRule>
    <cfRule type="containsText" dxfId="255" priority="236" operator="containsText" text="Reprogramado">
      <formula>NOT(ISERROR(SEARCH("Reprogramado",D16)))</formula>
    </cfRule>
    <cfRule type="containsText" dxfId="254" priority="237" operator="containsText" text="Cumplida Parcial">
      <formula>NOT(ISERROR(SEARCH("Cumplida Parcial",D16)))</formula>
    </cfRule>
    <cfRule type="containsText" dxfId="253" priority="238" operator="containsText" text="No Cumplida">
      <formula>NOT(ISERROR(SEARCH("No Cumplida",D16)))</formula>
    </cfRule>
    <cfRule type="containsText" dxfId="252" priority="239" operator="containsText" text="Cumplida">
      <formula>NOT(ISERROR(SEARCH("Cumplida",D16)))</formula>
    </cfRule>
    <cfRule type="containsText" dxfId="251" priority="240" operator="containsText" text="En Proceso">
      <formula>NOT(ISERROR(SEARCH("En Proceso",D16)))</formula>
    </cfRule>
  </conditionalFormatting>
  <conditionalFormatting sqref="D20">
    <cfRule type="containsText" dxfId="250" priority="229" operator="containsText" text="En Proceso">
      <formula>NOT(ISERROR(SEARCH("En Proceso",D20)))</formula>
    </cfRule>
    <cfRule type="containsText" dxfId="249" priority="230" operator="containsText" text="Reprogramado">
      <formula>NOT(ISERROR(SEARCH("Reprogramado",D20)))</formula>
    </cfRule>
    <cfRule type="containsText" dxfId="248" priority="231" operator="containsText" text="Cumplida Parcial">
      <formula>NOT(ISERROR(SEARCH("Cumplida Parcial",D20)))</formula>
    </cfRule>
    <cfRule type="containsText" dxfId="247" priority="232" operator="containsText" text="No Cumplida">
      <formula>NOT(ISERROR(SEARCH("No Cumplida",D20)))</formula>
    </cfRule>
    <cfRule type="containsText" dxfId="246" priority="233" operator="containsText" text="Cumplida">
      <formula>NOT(ISERROR(SEARCH("Cumplida",D20)))</formula>
    </cfRule>
    <cfRule type="containsText" dxfId="245" priority="234" operator="containsText" text="En Proceso">
      <formula>NOT(ISERROR(SEARCH("En Proceso",D20)))</formula>
    </cfRule>
  </conditionalFormatting>
  <conditionalFormatting sqref="D21">
    <cfRule type="containsText" dxfId="244" priority="223" operator="containsText" text="En Proceso">
      <formula>NOT(ISERROR(SEARCH("En Proceso",D21)))</formula>
    </cfRule>
    <cfRule type="containsText" dxfId="243" priority="224" operator="containsText" text="Reprogramado">
      <formula>NOT(ISERROR(SEARCH("Reprogramado",D21)))</formula>
    </cfRule>
    <cfRule type="containsText" dxfId="242" priority="225" operator="containsText" text="Cumplida Parcial">
      <formula>NOT(ISERROR(SEARCH("Cumplida Parcial",D21)))</formula>
    </cfRule>
    <cfRule type="containsText" dxfId="241" priority="226" operator="containsText" text="No Cumplida">
      <formula>NOT(ISERROR(SEARCH("No Cumplida",D21)))</formula>
    </cfRule>
    <cfRule type="containsText" dxfId="240" priority="227" operator="containsText" text="Cumplida">
      <formula>NOT(ISERROR(SEARCH("Cumplida",D21)))</formula>
    </cfRule>
    <cfRule type="containsText" dxfId="239" priority="228" operator="containsText" text="En Proceso">
      <formula>NOT(ISERROR(SEARCH("En Proceso",D21)))</formula>
    </cfRule>
  </conditionalFormatting>
  <conditionalFormatting sqref="D32 D29">
    <cfRule type="containsText" dxfId="238" priority="217" operator="containsText" text="En Proceso">
      <formula>NOT(ISERROR(SEARCH("En Proceso",D29)))</formula>
    </cfRule>
    <cfRule type="containsText" dxfId="237" priority="218" operator="containsText" text="Reprogramado">
      <formula>NOT(ISERROR(SEARCH("Reprogramado",D29)))</formula>
    </cfRule>
    <cfRule type="containsText" dxfId="236" priority="219" operator="containsText" text="Cumplida Parcial">
      <formula>NOT(ISERROR(SEARCH("Cumplida Parcial",D29)))</formula>
    </cfRule>
    <cfRule type="containsText" dxfId="235" priority="220" operator="containsText" text="No Cumplida">
      <formula>NOT(ISERROR(SEARCH("No Cumplida",D29)))</formula>
    </cfRule>
    <cfRule type="containsText" dxfId="234" priority="221" operator="containsText" text="Cumplida">
      <formula>NOT(ISERROR(SEARCH("Cumplida",D29)))</formula>
    </cfRule>
    <cfRule type="containsText" dxfId="233" priority="222" operator="containsText" text="En Proceso">
      <formula>NOT(ISERROR(SEARCH("En Proceso",D29)))</formula>
    </cfRule>
  </conditionalFormatting>
  <conditionalFormatting sqref="D53">
    <cfRule type="containsText" dxfId="232" priority="211" operator="containsText" text="En Proceso">
      <formula>NOT(ISERROR(SEARCH("En Proceso",D53)))</formula>
    </cfRule>
    <cfRule type="containsText" dxfId="231" priority="212" operator="containsText" text="Reprogramado">
      <formula>NOT(ISERROR(SEARCH("Reprogramado",D53)))</formula>
    </cfRule>
    <cfRule type="containsText" dxfId="230" priority="213" operator="containsText" text="Cumplida Parcial">
      <formula>NOT(ISERROR(SEARCH("Cumplida Parcial",D53)))</formula>
    </cfRule>
    <cfRule type="containsText" dxfId="229" priority="214" operator="containsText" text="No Cumplida">
      <formula>NOT(ISERROR(SEARCH("No Cumplida",D53)))</formula>
    </cfRule>
    <cfRule type="containsText" dxfId="228" priority="215" operator="containsText" text="Cumplida">
      <formula>NOT(ISERROR(SEARCH("Cumplida",D53)))</formula>
    </cfRule>
    <cfRule type="containsText" dxfId="227" priority="216" operator="containsText" text="En Proceso">
      <formula>NOT(ISERROR(SEARCH("En Proceso",D53)))</formula>
    </cfRule>
  </conditionalFormatting>
  <conditionalFormatting sqref="D55">
    <cfRule type="containsText" dxfId="226" priority="205" operator="containsText" text="En Proceso">
      <formula>NOT(ISERROR(SEARCH("En Proceso",D55)))</formula>
    </cfRule>
    <cfRule type="containsText" dxfId="225" priority="206" operator="containsText" text="Reprogramado">
      <formula>NOT(ISERROR(SEARCH("Reprogramado",D55)))</formula>
    </cfRule>
    <cfRule type="containsText" dxfId="224" priority="207" operator="containsText" text="Cumplida Parcial">
      <formula>NOT(ISERROR(SEARCH("Cumplida Parcial",D55)))</formula>
    </cfRule>
    <cfRule type="containsText" dxfId="223" priority="208" operator="containsText" text="No Cumplida">
      <formula>NOT(ISERROR(SEARCH("No Cumplida",D55)))</formula>
    </cfRule>
    <cfRule type="containsText" dxfId="222" priority="209" operator="containsText" text="Cumplida">
      <formula>NOT(ISERROR(SEARCH("Cumplida",D55)))</formula>
    </cfRule>
    <cfRule type="containsText" dxfId="221" priority="210" operator="containsText" text="En Proceso">
      <formula>NOT(ISERROR(SEARCH("En Proceso",D55)))</formula>
    </cfRule>
  </conditionalFormatting>
  <conditionalFormatting sqref="D56">
    <cfRule type="containsText" dxfId="220" priority="199" operator="containsText" text="En Proceso">
      <formula>NOT(ISERROR(SEARCH("En Proceso",D56)))</formula>
    </cfRule>
    <cfRule type="containsText" dxfId="219" priority="200" operator="containsText" text="Reprogramado">
      <formula>NOT(ISERROR(SEARCH("Reprogramado",D56)))</formula>
    </cfRule>
    <cfRule type="containsText" dxfId="218" priority="201" operator="containsText" text="Cumplida Parcial">
      <formula>NOT(ISERROR(SEARCH("Cumplida Parcial",D56)))</formula>
    </cfRule>
    <cfRule type="containsText" dxfId="217" priority="202" operator="containsText" text="No Cumplida">
      <formula>NOT(ISERROR(SEARCH("No Cumplida",D56)))</formula>
    </cfRule>
    <cfRule type="containsText" dxfId="216" priority="203" operator="containsText" text="Cumplida">
      <formula>NOT(ISERROR(SEARCH("Cumplida",D56)))</formula>
    </cfRule>
    <cfRule type="containsText" dxfId="215" priority="204" operator="containsText" text="En Proceso">
      <formula>NOT(ISERROR(SEARCH("En Proceso",D56)))</formula>
    </cfRule>
  </conditionalFormatting>
  <conditionalFormatting sqref="D57">
    <cfRule type="containsText" dxfId="214" priority="193" operator="containsText" text="En Proceso">
      <formula>NOT(ISERROR(SEARCH("En Proceso",D57)))</formula>
    </cfRule>
    <cfRule type="containsText" dxfId="213" priority="194" operator="containsText" text="Reprogramado">
      <formula>NOT(ISERROR(SEARCH("Reprogramado",D57)))</formula>
    </cfRule>
    <cfRule type="containsText" dxfId="212" priority="195" operator="containsText" text="Cumplida Parcial">
      <formula>NOT(ISERROR(SEARCH("Cumplida Parcial",D57)))</formula>
    </cfRule>
    <cfRule type="containsText" dxfId="211" priority="196" operator="containsText" text="No Cumplida">
      <formula>NOT(ISERROR(SEARCH("No Cumplida",D57)))</formula>
    </cfRule>
    <cfRule type="containsText" dxfId="210" priority="197" operator="containsText" text="Cumplida">
      <formula>NOT(ISERROR(SEARCH("Cumplida",D57)))</formula>
    </cfRule>
    <cfRule type="containsText" dxfId="209" priority="198" operator="containsText" text="En Proceso">
      <formula>NOT(ISERROR(SEARCH("En Proceso",D57)))</formula>
    </cfRule>
  </conditionalFormatting>
  <conditionalFormatting sqref="D59">
    <cfRule type="containsText" dxfId="208" priority="187" operator="containsText" text="En Proceso">
      <formula>NOT(ISERROR(SEARCH("En Proceso",D59)))</formula>
    </cfRule>
    <cfRule type="containsText" dxfId="207" priority="188" operator="containsText" text="Reprogramado">
      <formula>NOT(ISERROR(SEARCH("Reprogramado",D59)))</formula>
    </cfRule>
    <cfRule type="containsText" dxfId="206" priority="189" operator="containsText" text="Cumplida Parcial">
      <formula>NOT(ISERROR(SEARCH("Cumplida Parcial",D59)))</formula>
    </cfRule>
    <cfRule type="containsText" dxfId="205" priority="190" operator="containsText" text="No Cumplida">
      <formula>NOT(ISERROR(SEARCH("No Cumplida",D59)))</formula>
    </cfRule>
    <cfRule type="containsText" dxfId="204" priority="191" operator="containsText" text="Cumplida">
      <formula>NOT(ISERROR(SEARCH("Cumplida",D59)))</formula>
    </cfRule>
    <cfRule type="containsText" dxfId="203" priority="192" operator="containsText" text="En Proceso">
      <formula>NOT(ISERROR(SEARCH("En Proceso",D59)))</formula>
    </cfRule>
  </conditionalFormatting>
  <conditionalFormatting sqref="D90">
    <cfRule type="containsText" dxfId="202" priority="181" operator="containsText" text="En Proceso">
      <formula>NOT(ISERROR(SEARCH("En Proceso",D90)))</formula>
    </cfRule>
    <cfRule type="containsText" dxfId="201" priority="182" operator="containsText" text="Reprogramado">
      <formula>NOT(ISERROR(SEARCH("Reprogramado",D90)))</formula>
    </cfRule>
    <cfRule type="containsText" dxfId="200" priority="183" operator="containsText" text="Cumplida Parcial">
      <formula>NOT(ISERROR(SEARCH("Cumplida Parcial",D90)))</formula>
    </cfRule>
    <cfRule type="containsText" dxfId="199" priority="184" operator="containsText" text="No Cumplida">
      <formula>NOT(ISERROR(SEARCH("No Cumplida",D90)))</formula>
    </cfRule>
    <cfRule type="containsText" dxfId="198" priority="185" operator="containsText" text="Cumplida">
      <formula>NOT(ISERROR(SEARCH("Cumplida",D90)))</formula>
    </cfRule>
    <cfRule type="containsText" dxfId="197" priority="186" operator="containsText" text="En Proceso">
      <formula>NOT(ISERROR(SEARCH("En Proceso",D90)))</formula>
    </cfRule>
  </conditionalFormatting>
  <conditionalFormatting sqref="D102">
    <cfRule type="containsText" dxfId="196" priority="175" operator="containsText" text="En Proceso">
      <formula>NOT(ISERROR(SEARCH("En Proceso",D102)))</formula>
    </cfRule>
    <cfRule type="containsText" dxfId="195" priority="176" operator="containsText" text="Reprogramado">
      <formula>NOT(ISERROR(SEARCH("Reprogramado",D102)))</formula>
    </cfRule>
    <cfRule type="containsText" dxfId="194" priority="177" operator="containsText" text="Cumplida Parcial">
      <formula>NOT(ISERROR(SEARCH("Cumplida Parcial",D102)))</formula>
    </cfRule>
    <cfRule type="containsText" dxfId="193" priority="178" operator="containsText" text="No Cumplida">
      <formula>NOT(ISERROR(SEARCH("No Cumplida",D102)))</formula>
    </cfRule>
    <cfRule type="containsText" dxfId="192" priority="179" operator="containsText" text="Cumplida">
      <formula>NOT(ISERROR(SEARCH("Cumplida",D102)))</formula>
    </cfRule>
    <cfRule type="containsText" dxfId="191" priority="180" operator="containsText" text="En Proceso">
      <formula>NOT(ISERROR(SEARCH("En Proceso",D102)))</formula>
    </cfRule>
  </conditionalFormatting>
  <conditionalFormatting sqref="D103">
    <cfRule type="containsText" dxfId="190" priority="169" operator="containsText" text="En Proceso">
      <formula>NOT(ISERROR(SEARCH("En Proceso",D103)))</formula>
    </cfRule>
    <cfRule type="containsText" dxfId="189" priority="170" operator="containsText" text="Reprogramado">
      <formula>NOT(ISERROR(SEARCH("Reprogramado",D103)))</formula>
    </cfRule>
    <cfRule type="containsText" dxfId="188" priority="171" operator="containsText" text="Cumplida Parcial">
      <formula>NOT(ISERROR(SEARCH("Cumplida Parcial",D103)))</formula>
    </cfRule>
    <cfRule type="containsText" dxfId="187" priority="172" operator="containsText" text="No Cumplida">
      <formula>NOT(ISERROR(SEARCH("No Cumplida",D103)))</formula>
    </cfRule>
    <cfRule type="containsText" dxfId="186" priority="173" operator="containsText" text="Cumplida">
      <formula>NOT(ISERROR(SEARCH("Cumplida",D103)))</formula>
    </cfRule>
    <cfRule type="containsText" dxfId="185" priority="174" operator="containsText" text="En Proceso">
      <formula>NOT(ISERROR(SEARCH("En Proceso",D103)))</formula>
    </cfRule>
  </conditionalFormatting>
  <conditionalFormatting sqref="D101">
    <cfRule type="containsText" dxfId="184" priority="163" operator="containsText" text="En Proceso">
      <formula>NOT(ISERROR(SEARCH("En Proceso",D101)))</formula>
    </cfRule>
    <cfRule type="containsText" dxfId="183" priority="164" operator="containsText" text="Reprogramado">
      <formula>NOT(ISERROR(SEARCH("Reprogramado",D101)))</formula>
    </cfRule>
    <cfRule type="containsText" dxfId="182" priority="165" operator="containsText" text="Cumplida Parcial">
      <formula>NOT(ISERROR(SEARCH("Cumplida Parcial",D101)))</formula>
    </cfRule>
    <cfRule type="containsText" dxfId="181" priority="166" operator="containsText" text="No Cumplida">
      <formula>NOT(ISERROR(SEARCH("No Cumplida",D101)))</formula>
    </cfRule>
    <cfRule type="containsText" dxfId="180" priority="167" operator="containsText" text="Cumplida">
      <formula>NOT(ISERROR(SEARCH("Cumplida",D101)))</formula>
    </cfRule>
    <cfRule type="containsText" dxfId="179" priority="168" operator="containsText" text="En Proceso">
      <formula>NOT(ISERROR(SEARCH("En Proceso",D101)))</formula>
    </cfRule>
  </conditionalFormatting>
  <conditionalFormatting sqref="D104:D105">
    <cfRule type="containsText" dxfId="178" priority="157" operator="containsText" text="En Proceso">
      <formula>NOT(ISERROR(SEARCH("En Proceso",D104)))</formula>
    </cfRule>
    <cfRule type="containsText" dxfId="177" priority="158" operator="containsText" text="Reprogramado">
      <formula>NOT(ISERROR(SEARCH("Reprogramado",D104)))</formula>
    </cfRule>
    <cfRule type="containsText" dxfId="176" priority="159" operator="containsText" text="Cumplida Parcial">
      <formula>NOT(ISERROR(SEARCH("Cumplida Parcial",D104)))</formula>
    </cfRule>
    <cfRule type="containsText" dxfId="175" priority="160" operator="containsText" text="No Cumplida">
      <formula>NOT(ISERROR(SEARCH("No Cumplida",D104)))</formula>
    </cfRule>
    <cfRule type="containsText" dxfId="174" priority="161" operator="containsText" text="Cumplida">
      <formula>NOT(ISERROR(SEARCH("Cumplida",D104)))</formula>
    </cfRule>
    <cfRule type="containsText" dxfId="173" priority="162" operator="containsText" text="En Proceso">
      <formula>NOT(ISERROR(SEARCH("En Proceso",D104)))</formula>
    </cfRule>
  </conditionalFormatting>
  <conditionalFormatting sqref="D106">
    <cfRule type="containsText" dxfId="172" priority="151" operator="containsText" text="En Proceso">
      <formula>NOT(ISERROR(SEARCH("En Proceso",D106)))</formula>
    </cfRule>
    <cfRule type="containsText" dxfId="171" priority="152" operator="containsText" text="Reprogramado">
      <formula>NOT(ISERROR(SEARCH("Reprogramado",D106)))</formula>
    </cfRule>
    <cfRule type="containsText" dxfId="170" priority="153" operator="containsText" text="Cumplida Parcial">
      <formula>NOT(ISERROR(SEARCH("Cumplida Parcial",D106)))</formula>
    </cfRule>
    <cfRule type="containsText" dxfId="169" priority="154" operator="containsText" text="No Cumplida">
      <formula>NOT(ISERROR(SEARCH("No Cumplida",D106)))</formula>
    </cfRule>
    <cfRule type="containsText" dxfId="168" priority="155" operator="containsText" text="Cumplida">
      <formula>NOT(ISERROR(SEARCH("Cumplida",D106)))</formula>
    </cfRule>
    <cfRule type="containsText" dxfId="167" priority="156" operator="containsText" text="En Proceso">
      <formula>NOT(ISERROR(SEARCH("En Proceso",D106)))</formula>
    </cfRule>
  </conditionalFormatting>
  <conditionalFormatting sqref="D107:D111">
    <cfRule type="containsText" dxfId="166" priority="145" operator="containsText" text="En Proceso">
      <formula>NOT(ISERROR(SEARCH("En Proceso",D107)))</formula>
    </cfRule>
    <cfRule type="containsText" dxfId="165" priority="146" operator="containsText" text="Reprogramado">
      <formula>NOT(ISERROR(SEARCH("Reprogramado",D107)))</formula>
    </cfRule>
    <cfRule type="containsText" dxfId="164" priority="147" operator="containsText" text="Cumplida Parcial">
      <formula>NOT(ISERROR(SEARCH("Cumplida Parcial",D107)))</formula>
    </cfRule>
    <cfRule type="containsText" dxfId="163" priority="148" operator="containsText" text="No Cumplida">
      <formula>NOT(ISERROR(SEARCH("No Cumplida",D107)))</formula>
    </cfRule>
    <cfRule type="containsText" dxfId="162" priority="149" operator="containsText" text="Cumplida">
      <formula>NOT(ISERROR(SEARCH("Cumplida",D107)))</formula>
    </cfRule>
    <cfRule type="containsText" dxfId="161" priority="150" operator="containsText" text="En Proceso">
      <formula>NOT(ISERROR(SEARCH("En Proceso",D107)))</formula>
    </cfRule>
  </conditionalFormatting>
  <conditionalFormatting sqref="D114">
    <cfRule type="containsText" dxfId="160" priority="139" operator="containsText" text="En Proceso">
      <formula>NOT(ISERROR(SEARCH("En Proceso",D114)))</formula>
    </cfRule>
    <cfRule type="containsText" dxfId="159" priority="140" operator="containsText" text="Reprogramado">
      <formula>NOT(ISERROR(SEARCH("Reprogramado",D114)))</formula>
    </cfRule>
    <cfRule type="containsText" dxfId="158" priority="141" operator="containsText" text="Cumplida Parcial">
      <formula>NOT(ISERROR(SEARCH("Cumplida Parcial",D114)))</formula>
    </cfRule>
    <cfRule type="containsText" dxfId="157" priority="142" operator="containsText" text="No Cumplida">
      <formula>NOT(ISERROR(SEARCH("No Cumplida",D114)))</formula>
    </cfRule>
    <cfRule type="containsText" dxfId="156" priority="143" operator="containsText" text="Cumplida">
      <formula>NOT(ISERROR(SEARCH("Cumplida",D114)))</formula>
    </cfRule>
    <cfRule type="containsText" dxfId="155" priority="144" operator="containsText" text="En Proceso">
      <formula>NOT(ISERROR(SEARCH("En Proceso",D114)))</formula>
    </cfRule>
  </conditionalFormatting>
  <conditionalFormatting sqref="D113">
    <cfRule type="containsText" dxfId="154" priority="133" operator="containsText" text="En Proceso">
      <formula>NOT(ISERROR(SEARCH("En Proceso",D113)))</formula>
    </cfRule>
    <cfRule type="containsText" dxfId="153" priority="134" operator="containsText" text="Reprogramado">
      <formula>NOT(ISERROR(SEARCH("Reprogramado",D113)))</formula>
    </cfRule>
    <cfRule type="containsText" dxfId="152" priority="135" operator="containsText" text="Cumplida Parcial">
      <formula>NOT(ISERROR(SEARCH("Cumplida Parcial",D113)))</formula>
    </cfRule>
    <cfRule type="containsText" dxfId="151" priority="136" operator="containsText" text="No Cumplida">
      <formula>NOT(ISERROR(SEARCH("No Cumplida",D113)))</formula>
    </cfRule>
    <cfRule type="containsText" dxfId="150" priority="137" operator="containsText" text="Cumplida">
      <formula>NOT(ISERROR(SEARCH("Cumplida",D113)))</formula>
    </cfRule>
    <cfRule type="containsText" dxfId="149" priority="138" operator="containsText" text="En Proceso">
      <formula>NOT(ISERROR(SEARCH("En Proceso",D113)))</formula>
    </cfRule>
  </conditionalFormatting>
  <conditionalFormatting sqref="D112">
    <cfRule type="containsText" dxfId="148" priority="127" operator="containsText" text="En Proceso">
      <formula>NOT(ISERROR(SEARCH("En Proceso",D112)))</formula>
    </cfRule>
    <cfRule type="containsText" dxfId="147" priority="128" operator="containsText" text="Reprogramado">
      <formula>NOT(ISERROR(SEARCH("Reprogramado",D112)))</formula>
    </cfRule>
    <cfRule type="containsText" dxfId="146" priority="129" operator="containsText" text="Cumplida Parcial">
      <formula>NOT(ISERROR(SEARCH("Cumplida Parcial",D112)))</formula>
    </cfRule>
    <cfRule type="containsText" dxfId="145" priority="130" operator="containsText" text="No Cumplida">
      <formula>NOT(ISERROR(SEARCH("No Cumplida",D112)))</formula>
    </cfRule>
    <cfRule type="containsText" dxfId="144" priority="131" operator="containsText" text="Cumplida">
      <formula>NOT(ISERROR(SEARCH("Cumplida",D112)))</formula>
    </cfRule>
    <cfRule type="containsText" dxfId="143" priority="132" operator="containsText" text="En Proceso">
      <formula>NOT(ISERROR(SEARCH("En Proceso",D112)))</formula>
    </cfRule>
  </conditionalFormatting>
  <conditionalFormatting sqref="D118:D122 D115">
    <cfRule type="containsText" dxfId="142" priority="121" operator="containsText" text="En Proceso">
      <formula>NOT(ISERROR(SEARCH("En Proceso",D115)))</formula>
    </cfRule>
    <cfRule type="containsText" dxfId="141" priority="122" operator="containsText" text="Reprogramado">
      <formula>NOT(ISERROR(SEARCH("Reprogramado",D115)))</formula>
    </cfRule>
    <cfRule type="containsText" dxfId="140" priority="123" operator="containsText" text="Cumplida Parcial">
      <formula>NOT(ISERROR(SEARCH("Cumplida Parcial",D115)))</formula>
    </cfRule>
    <cfRule type="containsText" dxfId="139" priority="124" operator="containsText" text="No Cumplida">
      <formula>NOT(ISERROR(SEARCH("No Cumplida",D115)))</formula>
    </cfRule>
    <cfRule type="containsText" dxfId="138" priority="125" operator="containsText" text="Cumplida">
      <formula>NOT(ISERROR(SEARCH("Cumplida",D115)))</formula>
    </cfRule>
    <cfRule type="containsText" dxfId="137" priority="126" operator="containsText" text="En Proceso">
      <formula>NOT(ISERROR(SEARCH("En Proceso",D115)))</formula>
    </cfRule>
  </conditionalFormatting>
  <conditionalFormatting sqref="D116">
    <cfRule type="containsText" dxfId="136" priority="115" operator="containsText" text="En Proceso">
      <formula>NOT(ISERROR(SEARCH("En Proceso",D116)))</formula>
    </cfRule>
    <cfRule type="containsText" dxfId="135" priority="116" operator="containsText" text="Reprogramado">
      <formula>NOT(ISERROR(SEARCH("Reprogramado",D116)))</formula>
    </cfRule>
    <cfRule type="containsText" dxfId="134" priority="117" operator="containsText" text="Cumplida Parcial">
      <formula>NOT(ISERROR(SEARCH("Cumplida Parcial",D116)))</formula>
    </cfRule>
    <cfRule type="containsText" dxfId="133" priority="118" operator="containsText" text="No Cumplida">
      <formula>NOT(ISERROR(SEARCH("No Cumplida",D116)))</formula>
    </cfRule>
    <cfRule type="containsText" dxfId="132" priority="119" operator="containsText" text="Cumplida">
      <formula>NOT(ISERROR(SEARCH("Cumplida",D116)))</formula>
    </cfRule>
    <cfRule type="containsText" dxfId="131" priority="120" operator="containsText" text="En Proceso">
      <formula>NOT(ISERROR(SEARCH("En Proceso",D116)))</formula>
    </cfRule>
  </conditionalFormatting>
  <conditionalFormatting sqref="D117">
    <cfRule type="containsText" dxfId="130" priority="109" operator="containsText" text="En Proceso">
      <formula>NOT(ISERROR(SEARCH("En Proceso",D117)))</formula>
    </cfRule>
    <cfRule type="containsText" dxfId="129" priority="110" operator="containsText" text="Reprogramado">
      <formula>NOT(ISERROR(SEARCH("Reprogramado",D117)))</formula>
    </cfRule>
    <cfRule type="containsText" dxfId="128" priority="111" operator="containsText" text="Cumplida Parcial">
      <formula>NOT(ISERROR(SEARCH("Cumplida Parcial",D117)))</formula>
    </cfRule>
    <cfRule type="containsText" dxfId="127" priority="112" operator="containsText" text="No Cumplida">
      <formula>NOT(ISERROR(SEARCH("No Cumplida",D117)))</formula>
    </cfRule>
    <cfRule type="containsText" dxfId="126" priority="113" operator="containsText" text="Cumplida">
      <formula>NOT(ISERROR(SEARCH("Cumplida",D117)))</formula>
    </cfRule>
    <cfRule type="containsText" dxfId="125" priority="114" operator="containsText" text="En Proceso">
      <formula>NOT(ISERROR(SEARCH("En Proceso",D117)))</formula>
    </cfRule>
  </conditionalFormatting>
  <conditionalFormatting sqref="D123">
    <cfRule type="containsText" dxfId="124" priority="103" operator="containsText" text="En Proceso">
      <formula>NOT(ISERROR(SEARCH("En Proceso",D123)))</formula>
    </cfRule>
    <cfRule type="containsText" dxfId="123" priority="104" operator="containsText" text="Reprogramado">
      <formula>NOT(ISERROR(SEARCH("Reprogramado",D123)))</formula>
    </cfRule>
    <cfRule type="containsText" dxfId="122" priority="105" operator="containsText" text="Cumplida Parcial">
      <formula>NOT(ISERROR(SEARCH("Cumplida Parcial",D123)))</formula>
    </cfRule>
    <cfRule type="containsText" dxfId="121" priority="106" operator="containsText" text="No Cumplida">
      <formula>NOT(ISERROR(SEARCH("No Cumplida",D123)))</formula>
    </cfRule>
    <cfRule type="containsText" dxfId="120" priority="107" operator="containsText" text="Cumplida">
      <formula>NOT(ISERROR(SEARCH("Cumplida",D123)))</formula>
    </cfRule>
    <cfRule type="containsText" dxfId="119" priority="108" operator="containsText" text="En Proceso">
      <formula>NOT(ISERROR(SEARCH("En Proceso",D123)))</formula>
    </cfRule>
  </conditionalFormatting>
  <conditionalFormatting sqref="D125:D126">
    <cfRule type="containsText" dxfId="118" priority="97" operator="containsText" text="En Proceso">
      <formula>NOT(ISERROR(SEARCH("En Proceso",D125)))</formula>
    </cfRule>
    <cfRule type="containsText" dxfId="117" priority="98" operator="containsText" text="Reprogramado">
      <formula>NOT(ISERROR(SEARCH("Reprogramado",D125)))</formula>
    </cfRule>
    <cfRule type="containsText" dxfId="116" priority="99" operator="containsText" text="Cumplida Parcial">
      <formula>NOT(ISERROR(SEARCH("Cumplida Parcial",D125)))</formula>
    </cfRule>
    <cfRule type="containsText" dxfId="115" priority="100" operator="containsText" text="No Cumplida">
      <formula>NOT(ISERROR(SEARCH("No Cumplida",D125)))</formula>
    </cfRule>
    <cfRule type="containsText" dxfId="114" priority="101" operator="containsText" text="Cumplida">
      <formula>NOT(ISERROR(SEARCH("Cumplida",D125)))</formula>
    </cfRule>
    <cfRule type="containsText" dxfId="113" priority="102" operator="containsText" text="En Proceso">
      <formula>NOT(ISERROR(SEARCH("En Proceso",D125)))</formula>
    </cfRule>
  </conditionalFormatting>
  <conditionalFormatting sqref="D127:D129">
    <cfRule type="containsText" dxfId="112" priority="91" operator="containsText" text="En Proceso">
      <formula>NOT(ISERROR(SEARCH("En Proceso",D127)))</formula>
    </cfRule>
    <cfRule type="containsText" dxfId="111" priority="92" operator="containsText" text="Reprogramado">
      <formula>NOT(ISERROR(SEARCH("Reprogramado",D127)))</formula>
    </cfRule>
    <cfRule type="containsText" dxfId="110" priority="93" operator="containsText" text="Cumplida Parcial">
      <formula>NOT(ISERROR(SEARCH("Cumplida Parcial",D127)))</formula>
    </cfRule>
    <cfRule type="containsText" dxfId="109" priority="94" operator="containsText" text="No Cumplida">
      <formula>NOT(ISERROR(SEARCH("No Cumplida",D127)))</formula>
    </cfRule>
    <cfRule type="containsText" dxfId="108" priority="95" operator="containsText" text="Cumplida">
      <formula>NOT(ISERROR(SEARCH("Cumplida",D127)))</formula>
    </cfRule>
    <cfRule type="containsText" dxfId="107" priority="96" operator="containsText" text="En Proceso">
      <formula>NOT(ISERROR(SEARCH("En Proceso",D127)))</formula>
    </cfRule>
  </conditionalFormatting>
  <conditionalFormatting sqref="D130:D131">
    <cfRule type="containsText" dxfId="106" priority="85" operator="containsText" text="En Proceso">
      <formula>NOT(ISERROR(SEARCH("En Proceso",D130)))</formula>
    </cfRule>
    <cfRule type="containsText" dxfId="105" priority="86" operator="containsText" text="Reprogramado">
      <formula>NOT(ISERROR(SEARCH("Reprogramado",D130)))</formula>
    </cfRule>
    <cfRule type="containsText" dxfId="104" priority="87" operator="containsText" text="Cumplida Parcial">
      <formula>NOT(ISERROR(SEARCH("Cumplida Parcial",D130)))</formula>
    </cfRule>
    <cfRule type="containsText" dxfId="103" priority="88" operator="containsText" text="No Cumplida">
      <formula>NOT(ISERROR(SEARCH("No Cumplida",D130)))</formula>
    </cfRule>
    <cfRule type="containsText" dxfId="102" priority="89" operator="containsText" text="Cumplida">
      <formula>NOT(ISERROR(SEARCH("Cumplida",D130)))</formula>
    </cfRule>
    <cfRule type="containsText" dxfId="101" priority="90" operator="containsText" text="En Proceso">
      <formula>NOT(ISERROR(SEARCH("En Proceso",D130)))</formula>
    </cfRule>
  </conditionalFormatting>
  <conditionalFormatting sqref="D132:D133">
    <cfRule type="containsText" dxfId="100" priority="79" operator="containsText" text="En Proceso">
      <formula>NOT(ISERROR(SEARCH("En Proceso",D132)))</formula>
    </cfRule>
    <cfRule type="containsText" dxfId="99" priority="80" operator="containsText" text="Reprogramado">
      <formula>NOT(ISERROR(SEARCH("Reprogramado",D132)))</formula>
    </cfRule>
    <cfRule type="containsText" dxfId="98" priority="81" operator="containsText" text="Cumplida Parcial">
      <formula>NOT(ISERROR(SEARCH("Cumplida Parcial",D132)))</formula>
    </cfRule>
    <cfRule type="containsText" dxfId="97" priority="82" operator="containsText" text="No Cumplida">
      <formula>NOT(ISERROR(SEARCH("No Cumplida",D132)))</formula>
    </cfRule>
    <cfRule type="containsText" dxfId="96" priority="83" operator="containsText" text="Cumplida">
      <formula>NOT(ISERROR(SEARCH("Cumplida",D132)))</formula>
    </cfRule>
    <cfRule type="containsText" dxfId="95" priority="84" operator="containsText" text="En Proceso">
      <formula>NOT(ISERROR(SEARCH("En Proceso",D132)))</formula>
    </cfRule>
  </conditionalFormatting>
  <conditionalFormatting sqref="D134">
    <cfRule type="containsText" dxfId="94" priority="73" operator="containsText" text="En Proceso">
      <formula>NOT(ISERROR(SEARCH("En Proceso",D134)))</formula>
    </cfRule>
    <cfRule type="containsText" dxfId="93" priority="74" operator="containsText" text="Reprogramado">
      <formula>NOT(ISERROR(SEARCH("Reprogramado",D134)))</formula>
    </cfRule>
    <cfRule type="containsText" dxfId="92" priority="75" operator="containsText" text="Cumplida Parcial">
      <formula>NOT(ISERROR(SEARCH("Cumplida Parcial",D134)))</formula>
    </cfRule>
    <cfRule type="containsText" dxfId="91" priority="76" operator="containsText" text="No Cumplida">
      <formula>NOT(ISERROR(SEARCH("No Cumplida",D134)))</formula>
    </cfRule>
    <cfRule type="containsText" dxfId="90" priority="77" operator="containsText" text="Cumplida">
      <formula>NOT(ISERROR(SEARCH("Cumplida",D134)))</formula>
    </cfRule>
    <cfRule type="containsText" dxfId="89" priority="78" operator="containsText" text="En Proceso">
      <formula>NOT(ISERROR(SEARCH("En Proceso",D134)))</formula>
    </cfRule>
  </conditionalFormatting>
  <conditionalFormatting sqref="D135">
    <cfRule type="containsText" dxfId="88" priority="67" operator="containsText" text="En Proceso">
      <formula>NOT(ISERROR(SEARCH("En Proceso",D135)))</formula>
    </cfRule>
    <cfRule type="containsText" dxfId="87" priority="68" operator="containsText" text="Reprogramado">
      <formula>NOT(ISERROR(SEARCH("Reprogramado",D135)))</formula>
    </cfRule>
    <cfRule type="containsText" dxfId="86" priority="69" operator="containsText" text="Cumplida Parcial">
      <formula>NOT(ISERROR(SEARCH("Cumplida Parcial",D135)))</formula>
    </cfRule>
    <cfRule type="containsText" dxfId="85" priority="70" operator="containsText" text="No Cumplida">
      <formula>NOT(ISERROR(SEARCH("No Cumplida",D135)))</formula>
    </cfRule>
    <cfRule type="containsText" dxfId="84" priority="71" operator="containsText" text="Cumplida">
      <formula>NOT(ISERROR(SEARCH("Cumplida",D135)))</formula>
    </cfRule>
    <cfRule type="containsText" dxfId="83" priority="72" operator="containsText" text="En Proceso">
      <formula>NOT(ISERROR(SEARCH("En Proceso",D135)))</formula>
    </cfRule>
  </conditionalFormatting>
  <conditionalFormatting sqref="D136">
    <cfRule type="containsText" dxfId="82" priority="61" operator="containsText" text="En Proceso">
      <formula>NOT(ISERROR(SEARCH("En Proceso",D136)))</formula>
    </cfRule>
    <cfRule type="containsText" dxfId="81" priority="62" operator="containsText" text="Reprogramado">
      <formula>NOT(ISERROR(SEARCH("Reprogramado",D136)))</formula>
    </cfRule>
    <cfRule type="containsText" dxfId="80" priority="63" operator="containsText" text="Cumplida Parcial">
      <formula>NOT(ISERROR(SEARCH("Cumplida Parcial",D136)))</formula>
    </cfRule>
    <cfRule type="containsText" dxfId="79" priority="64" operator="containsText" text="No Cumplida">
      <formula>NOT(ISERROR(SEARCH("No Cumplida",D136)))</formula>
    </cfRule>
    <cfRule type="containsText" dxfId="78" priority="65" operator="containsText" text="Cumplida">
      <formula>NOT(ISERROR(SEARCH("Cumplida",D136)))</formula>
    </cfRule>
    <cfRule type="containsText" dxfId="77" priority="66" operator="containsText" text="En Proceso">
      <formula>NOT(ISERROR(SEARCH("En Proceso",D136)))</formula>
    </cfRule>
  </conditionalFormatting>
  <conditionalFormatting sqref="D138:D139">
    <cfRule type="containsText" dxfId="76" priority="55" operator="containsText" text="En Proceso">
      <formula>NOT(ISERROR(SEARCH("En Proceso",D138)))</formula>
    </cfRule>
    <cfRule type="containsText" dxfId="75" priority="56" operator="containsText" text="Reprogramado">
      <formula>NOT(ISERROR(SEARCH("Reprogramado",D138)))</formula>
    </cfRule>
    <cfRule type="containsText" dxfId="74" priority="57" operator="containsText" text="Cumplida Parcial">
      <formula>NOT(ISERROR(SEARCH("Cumplida Parcial",D138)))</formula>
    </cfRule>
    <cfRule type="containsText" dxfId="73" priority="58" operator="containsText" text="No Cumplida">
      <formula>NOT(ISERROR(SEARCH("No Cumplida",D138)))</formula>
    </cfRule>
    <cfRule type="containsText" dxfId="72" priority="59" operator="containsText" text="Cumplida">
      <formula>NOT(ISERROR(SEARCH("Cumplida",D138)))</formula>
    </cfRule>
    <cfRule type="containsText" dxfId="71" priority="60" operator="containsText" text="En Proceso">
      <formula>NOT(ISERROR(SEARCH("En Proceso",D138)))</formula>
    </cfRule>
  </conditionalFormatting>
  <conditionalFormatting sqref="D140">
    <cfRule type="containsText" dxfId="70" priority="49" operator="containsText" text="En Proceso">
      <formula>NOT(ISERROR(SEARCH("En Proceso",D140)))</formula>
    </cfRule>
    <cfRule type="containsText" dxfId="69" priority="50" operator="containsText" text="Reprogramado">
      <formula>NOT(ISERROR(SEARCH("Reprogramado",D140)))</formula>
    </cfRule>
    <cfRule type="containsText" dxfId="68" priority="51" operator="containsText" text="Cumplida Parcial">
      <formula>NOT(ISERROR(SEARCH("Cumplida Parcial",D140)))</formula>
    </cfRule>
    <cfRule type="containsText" dxfId="67" priority="52" operator="containsText" text="No Cumplida">
      <formula>NOT(ISERROR(SEARCH("No Cumplida",D140)))</formula>
    </cfRule>
    <cfRule type="containsText" dxfId="66" priority="53" operator="containsText" text="Cumplida">
      <formula>NOT(ISERROR(SEARCH("Cumplida",D140)))</formula>
    </cfRule>
    <cfRule type="containsText" dxfId="65" priority="54" operator="containsText" text="En Proceso">
      <formula>NOT(ISERROR(SEARCH("En Proceso",D140)))</formula>
    </cfRule>
  </conditionalFormatting>
  <conditionalFormatting sqref="D137">
    <cfRule type="containsText" dxfId="64" priority="43" operator="containsText" text="En Proceso">
      <formula>NOT(ISERROR(SEARCH("En Proceso",D137)))</formula>
    </cfRule>
    <cfRule type="containsText" dxfId="63" priority="44" operator="containsText" text="Reprogramado">
      <formula>NOT(ISERROR(SEARCH("Reprogramado",D137)))</formula>
    </cfRule>
    <cfRule type="containsText" dxfId="62" priority="45" operator="containsText" text="Cumplida Parcial">
      <formula>NOT(ISERROR(SEARCH("Cumplida Parcial",D137)))</formula>
    </cfRule>
    <cfRule type="containsText" dxfId="61" priority="46" operator="containsText" text="No Cumplida">
      <formula>NOT(ISERROR(SEARCH("No Cumplida",D137)))</formula>
    </cfRule>
    <cfRule type="containsText" dxfId="60" priority="47" operator="containsText" text="Cumplida">
      <formula>NOT(ISERROR(SEARCH("Cumplida",D137)))</formula>
    </cfRule>
    <cfRule type="containsText" dxfId="59" priority="48" operator="containsText" text="En Proceso">
      <formula>NOT(ISERROR(SEARCH("En Proceso",D137)))</formula>
    </cfRule>
  </conditionalFormatting>
  <conditionalFormatting sqref="D143:D145">
    <cfRule type="containsText" dxfId="58" priority="37" operator="containsText" text="En Proceso">
      <formula>NOT(ISERROR(SEARCH("En Proceso",D143)))</formula>
    </cfRule>
    <cfRule type="containsText" dxfId="57" priority="38" operator="containsText" text="Reprogramado">
      <formula>NOT(ISERROR(SEARCH("Reprogramado",D143)))</formula>
    </cfRule>
    <cfRule type="containsText" dxfId="56" priority="39" operator="containsText" text="Cumplida Parcial">
      <formula>NOT(ISERROR(SEARCH("Cumplida Parcial",D143)))</formula>
    </cfRule>
    <cfRule type="containsText" dxfId="55" priority="40" operator="containsText" text="No Cumplida">
      <formula>NOT(ISERROR(SEARCH("No Cumplida",D143)))</formula>
    </cfRule>
    <cfRule type="containsText" dxfId="54" priority="41" operator="containsText" text="Cumplida">
      <formula>NOT(ISERROR(SEARCH("Cumplida",D143)))</formula>
    </cfRule>
    <cfRule type="containsText" dxfId="53" priority="42" operator="containsText" text="En Proceso">
      <formula>NOT(ISERROR(SEARCH("En Proceso",D143)))</formula>
    </cfRule>
  </conditionalFormatting>
  <conditionalFormatting sqref="D146:D159">
    <cfRule type="containsText" dxfId="52" priority="31" operator="containsText" text="En Proceso">
      <formula>NOT(ISERROR(SEARCH("En Proceso",D146)))</formula>
    </cfRule>
    <cfRule type="containsText" dxfId="51" priority="32" operator="containsText" text="Reprogramado">
      <formula>NOT(ISERROR(SEARCH("Reprogramado",D146)))</formula>
    </cfRule>
    <cfRule type="containsText" dxfId="50" priority="33" operator="containsText" text="Cumplida Parcial">
      <formula>NOT(ISERROR(SEARCH("Cumplida Parcial",D146)))</formula>
    </cfRule>
    <cfRule type="containsText" dxfId="49" priority="34" operator="containsText" text="No Cumplida">
      <formula>NOT(ISERROR(SEARCH("No Cumplida",D146)))</formula>
    </cfRule>
    <cfRule type="containsText" dxfId="48" priority="35" operator="containsText" text="Cumplida">
      <formula>NOT(ISERROR(SEARCH("Cumplida",D146)))</formula>
    </cfRule>
    <cfRule type="containsText" dxfId="47" priority="36" operator="containsText" text="En Proceso">
      <formula>NOT(ISERROR(SEARCH("En Proceso",D146)))</formula>
    </cfRule>
  </conditionalFormatting>
  <conditionalFormatting sqref="D165">
    <cfRule type="containsText" dxfId="46" priority="25" operator="containsText" text="En Proceso">
      <formula>NOT(ISERROR(SEARCH("En Proceso",D165)))</formula>
    </cfRule>
    <cfRule type="containsText" dxfId="45" priority="26" operator="containsText" text="Reprogramado">
      <formula>NOT(ISERROR(SEARCH("Reprogramado",D165)))</formula>
    </cfRule>
    <cfRule type="containsText" dxfId="44" priority="27" operator="containsText" text="Cumplida Parcial">
      <formula>NOT(ISERROR(SEARCH("Cumplida Parcial",D165)))</formula>
    </cfRule>
    <cfRule type="containsText" dxfId="43" priority="28" operator="containsText" text="No Cumplida">
      <formula>NOT(ISERROR(SEARCH("No Cumplida",D165)))</formula>
    </cfRule>
    <cfRule type="containsText" dxfId="42" priority="29" operator="containsText" text="Cumplida">
      <formula>NOT(ISERROR(SEARCH("Cumplida",D165)))</formula>
    </cfRule>
    <cfRule type="containsText" dxfId="41" priority="30" operator="containsText" text="En Proceso">
      <formula>NOT(ISERROR(SEARCH("En Proceso",D165)))</formula>
    </cfRule>
  </conditionalFormatting>
  <conditionalFormatting sqref="D141:D142">
    <cfRule type="containsText" dxfId="40" priority="19" operator="containsText" text="En Proceso">
      <formula>NOT(ISERROR(SEARCH("En Proceso",D141)))</formula>
    </cfRule>
    <cfRule type="containsText" dxfId="39" priority="20" operator="containsText" text="Reprogramado">
      <formula>NOT(ISERROR(SEARCH("Reprogramado",D141)))</formula>
    </cfRule>
    <cfRule type="containsText" dxfId="38" priority="21" operator="containsText" text="Cumplida Parcial">
      <formula>NOT(ISERROR(SEARCH("Cumplida Parcial",D141)))</formula>
    </cfRule>
    <cfRule type="containsText" dxfId="37" priority="22" operator="containsText" text="No Cumplida">
      <formula>NOT(ISERROR(SEARCH("No Cumplida",D141)))</formula>
    </cfRule>
    <cfRule type="containsText" dxfId="36" priority="23" operator="containsText" text="Cumplida">
      <formula>NOT(ISERROR(SEARCH("Cumplida",D141)))</formula>
    </cfRule>
    <cfRule type="containsText" dxfId="35" priority="24" operator="containsText" text="En Proceso">
      <formula>NOT(ISERROR(SEARCH("En Proceso",D141)))</formula>
    </cfRule>
  </conditionalFormatting>
  <conditionalFormatting sqref="D164">
    <cfRule type="containsText" dxfId="34" priority="12" operator="containsText" text="Asume el Riesgo">
      <formula>NOT(ISERROR(SEARCH("Asume el Riesgo",D164)))</formula>
    </cfRule>
    <cfRule type="containsText" dxfId="33" priority="13" operator="containsText" text="Reprogramado">
      <formula>NOT(ISERROR(SEARCH("Reprogramado",D164)))</formula>
    </cfRule>
    <cfRule type="containsText" dxfId="32" priority="14" operator="containsText" text="Finalizado">
      <formula>NOT(ISERROR(SEARCH("Finalizado",D164)))</formula>
    </cfRule>
    <cfRule type="containsText" dxfId="31" priority="15" operator="containsText" text="Suscripción">
      <formula>NOT(ISERROR(SEARCH("Suscripción",D164)))</formula>
    </cfRule>
    <cfRule type="cellIs" dxfId="30" priority="16" operator="equal">
      <formula>"Vigente"</formula>
    </cfRule>
  </conditionalFormatting>
  <conditionalFormatting sqref="D160:D163">
    <cfRule type="containsText" dxfId="29" priority="3" operator="containsText" text="Asume el Riesgo">
      <formula>NOT(ISERROR(SEARCH("Asume el Riesgo",D160)))</formula>
    </cfRule>
    <cfRule type="containsText" dxfId="28" priority="4" operator="containsText" text="Reprogramado">
      <formula>NOT(ISERROR(SEARCH("Reprogramado",D160)))</formula>
    </cfRule>
    <cfRule type="containsText" dxfId="27" priority="5" operator="containsText" text="Finalizado">
      <formula>NOT(ISERROR(SEARCH("Finalizado",D160)))</formula>
    </cfRule>
    <cfRule type="containsText" dxfId="26" priority="6" operator="containsText" text="Suscripción">
      <formula>NOT(ISERROR(SEARCH("Suscripción",D160)))</formula>
    </cfRule>
    <cfRule type="cellIs" dxfId="25" priority="7" operator="equal">
      <formula>"Vigente"</formula>
    </cfRule>
  </conditionalFormatting>
  <dataValidations count="2">
    <dataValidation type="list" allowBlank="1" showInputMessage="1" showErrorMessage="1" sqref="D5:D159 D165">
      <formula1>"Cumplida,No Cumplida,Cumplida Parcial,En Proceso,Reprogramado"</formula1>
    </dataValidation>
    <dataValidation type="list" allowBlank="1" showInputMessage="1" showErrorMessage="1" sqref="D160:D164">
      <formula1>"Vigente,Suscripción,Finalizado,Reprogramado,Vencido,Asume el Riesgo"</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7" operator="containsText" id="{BD0D79EB-47CC-467E-8E56-62E977865D41}">
            <xm:f>NOT(ISERROR(SEARCH($W$7,D164)))</xm:f>
            <xm:f>$W$7</xm:f>
            <x14:dxf>
              <font>
                <b/>
                <i val="0"/>
                <color rgb="FFFFFF00"/>
              </font>
              <fill>
                <gradientFill>
                  <stop position="0">
                    <color rgb="FFFF0000"/>
                  </stop>
                  <stop position="1">
                    <color theme="5" tint="0.59999389629810485"/>
                  </stop>
                </gradientFill>
              </fill>
            </x14:dxf>
          </x14:cfRule>
          <x14:cfRule type="containsText" priority="18" operator="containsText" id="{2894980F-8052-4A0D-A269-427867AD9204}">
            <xm:f>NOT(ISERROR(SEARCH($W$7,D164)))</xm:f>
            <xm:f>$W$7</xm:f>
            <x14:dxf>
              <font>
                <color theme="0"/>
              </font>
              <fill>
                <patternFill>
                  <bgColor rgb="FFFF0000"/>
                </patternFill>
              </fill>
            </x14:dxf>
          </x14:cfRule>
          <xm:sqref>D164</xm:sqref>
        </x14:conditionalFormatting>
        <x14:conditionalFormatting xmlns:xm="http://schemas.microsoft.com/office/excel/2006/main">
          <x14:cfRule type="containsText" priority="11" operator="containsText" id="{D9B3B35A-C203-4483-8F2E-899199152C4C}">
            <xm:f>NOT(ISERROR(SEARCH($W$224,D164)))</xm:f>
            <xm:f>$W$224</xm:f>
            <x14:dxf>
              <font>
                <b/>
                <i val="0"/>
                <color rgb="FFFFFF00"/>
              </font>
              <fill>
                <patternFill>
                  <bgColor rgb="FFFF0000"/>
                </patternFill>
              </fill>
            </x14:dxf>
          </x14:cfRule>
          <xm:sqref>D164</xm:sqref>
        </x14:conditionalFormatting>
        <x14:conditionalFormatting xmlns:xm="http://schemas.microsoft.com/office/excel/2006/main">
          <x14:cfRule type="containsText" priority="10" operator="containsText" id="{D6AF174A-D923-40A9-B0DE-40CB0CBDF35A}">
            <xm:f>NOT(ISERROR(SEARCH($W$224,D164)))</xm:f>
            <xm:f>$W$224</xm:f>
            <x14:dxf>
              <font>
                <b/>
                <i val="0"/>
                <color rgb="FFFFFF00"/>
              </font>
              <fill>
                <patternFill>
                  <bgColor rgb="FFFF0000"/>
                </patternFill>
              </fill>
            </x14:dxf>
          </x14:cfRule>
          <xm:sqref>D164</xm:sqref>
        </x14:conditionalFormatting>
        <x14:conditionalFormatting xmlns:xm="http://schemas.microsoft.com/office/excel/2006/main">
          <x14:cfRule type="containsText" priority="8" operator="containsText" id="{7F7A9452-8C2B-4EBE-94B2-8934F50E428B}">
            <xm:f>NOT(ISERROR(SEARCH($W$7,D160)))</xm:f>
            <xm:f>$W$7</xm:f>
            <x14:dxf>
              <font>
                <b/>
                <i val="0"/>
                <color rgb="FFFFFF00"/>
              </font>
              <fill>
                <gradientFill>
                  <stop position="0">
                    <color rgb="FFFF0000"/>
                  </stop>
                  <stop position="1">
                    <color theme="5" tint="0.59999389629810485"/>
                  </stop>
                </gradientFill>
              </fill>
            </x14:dxf>
          </x14:cfRule>
          <x14:cfRule type="containsText" priority="9" operator="containsText" id="{FA494D4B-1B4A-4D2C-99EE-FC1BCB4E5B1F}">
            <xm:f>NOT(ISERROR(SEARCH($W$7,D160)))</xm:f>
            <xm:f>$W$7</xm:f>
            <x14:dxf>
              <font>
                <color theme="0"/>
              </font>
              <fill>
                <patternFill>
                  <bgColor rgb="FFFF0000"/>
                </patternFill>
              </fill>
            </x14:dxf>
          </x14:cfRule>
          <xm:sqref>D160:D163</xm:sqref>
        </x14:conditionalFormatting>
        <x14:conditionalFormatting xmlns:xm="http://schemas.microsoft.com/office/excel/2006/main">
          <x14:cfRule type="containsText" priority="2" operator="containsText" id="{175899AC-B232-486C-8CF9-513264F402A2}">
            <xm:f>NOT(ISERROR(SEARCH($W$224,D160)))</xm:f>
            <xm:f>$W$224</xm:f>
            <x14:dxf>
              <font>
                <b/>
                <i val="0"/>
                <color rgb="FFFFFF00"/>
              </font>
              <fill>
                <patternFill>
                  <bgColor rgb="FFFF0000"/>
                </patternFill>
              </fill>
            </x14:dxf>
          </x14:cfRule>
          <xm:sqref>D160:D163</xm:sqref>
        </x14:conditionalFormatting>
        <x14:conditionalFormatting xmlns:xm="http://schemas.microsoft.com/office/excel/2006/main">
          <x14:cfRule type="containsText" priority="1" operator="containsText" id="{EC6A2D2B-0BF4-4140-BD0C-8CE761132A88}">
            <xm:f>NOT(ISERROR(SEARCH($W$224,D160)))</xm:f>
            <xm:f>$W$224</xm:f>
            <x14:dxf>
              <font>
                <b/>
                <i val="0"/>
                <color rgb="FFFFFF00"/>
              </font>
              <fill>
                <patternFill>
                  <bgColor rgb="FFFF0000"/>
                </patternFill>
              </fill>
            </x14:dxf>
          </x14:cfRule>
          <xm:sqref>D160:D163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Estructura!$D$4:$D$178</xm:f>
          </x14:formula1>
          <xm:sqref>C115:C123 C5:C105 C125:C135 C138:C163</xm:sqref>
        </x14:dataValidation>
        <x14:dataValidation type="list" allowBlank="1" showInputMessage="1" showErrorMessage="1">
          <x14:formula1>
            <xm:f>Estructura!$B$5:$B$14</xm:f>
          </x14:formula1>
          <xm:sqref>B5:B32 B115:B116</xm:sqref>
        </x14:dataValidation>
        <x14:dataValidation type="list" allowBlank="1" showInputMessage="1" showErrorMessage="1">
          <x14:formula1>
            <xm:f>Estructura!$B$4:$B$36</xm:f>
          </x14:formula1>
          <xm:sqref>B117:B123 B33:B111 B125:B135 B138:B165</xm:sqref>
        </x14:dataValidation>
        <x14:dataValidation type="list" allowBlank="1" showInputMessage="1" showErrorMessage="1">
          <x14:formula1>
            <xm:f>[2]Divisiones!#REF!</xm:f>
          </x14:formula1>
          <xm:sqref>B124:C124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5"/>
  <sheetViews>
    <sheetView topLeftCell="A4" zoomScale="90" zoomScaleNormal="90" workbookViewId="0">
      <selection activeCell="F165" sqref="F165"/>
    </sheetView>
  </sheetViews>
  <sheetFormatPr baseColWidth="10" defaultRowHeight="15" x14ac:dyDescent="0.25"/>
  <cols>
    <col min="1" max="1" width="79.5703125" customWidth="1"/>
    <col min="2" max="2" width="22.42578125" customWidth="1"/>
    <col min="3" max="3" width="9.42578125" customWidth="1"/>
    <col min="4" max="4" width="15.7109375" bestFit="1" customWidth="1"/>
    <col min="5" max="5" width="10.5703125" customWidth="1"/>
    <col min="6" max="6" width="12.42578125" bestFit="1" customWidth="1"/>
    <col min="7" max="7" width="11" customWidth="1"/>
    <col min="8" max="8" width="12.5703125" bestFit="1" customWidth="1"/>
  </cols>
  <sheetData>
    <row r="3" spans="1:8" x14ac:dyDescent="0.25">
      <c r="A3" s="240" t="s">
        <v>1218</v>
      </c>
      <c r="B3" s="240" t="s">
        <v>1214</v>
      </c>
    </row>
    <row r="4" spans="1:8" x14ac:dyDescent="0.25">
      <c r="A4" s="240" t="s">
        <v>1212</v>
      </c>
      <c r="B4" t="s">
        <v>1188</v>
      </c>
      <c r="C4" t="s">
        <v>379</v>
      </c>
      <c r="D4" t="s">
        <v>378</v>
      </c>
      <c r="E4" t="s">
        <v>354</v>
      </c>
      <c r="F4" t="s">
        <v>902</v>
      </c>
      <c r="G4" t="s">
        <v>1187</v>
      </c>
      <c r="H4" t="s">
        <v>1213</v>
      </c>
    </row>
    <row r="5" spans="1:8" x14ac:dyDescent="0.25">
      <c r="A5" s="229" t="s">
        <v>619</v>
      </c>
      <c r="B5" s="230"/>
      <c r="C5" s="230">
        <v>24</v>
      </c>
      <c r="D5" s="230"/>
      <c r="E5" s="230">
        <v>2</v>
      </c>
      <c r="F5" s="230"/>
      <c r="G5" s="230"/>
      <c r="H5" s="230">
        <v>26</v>
      </c>
    </row>
    <row r="6" spans="1:8" x14ac:dyDescent="0.25">
      <c r="A6" s="249" t="s">
        <v>734</v>
      </c>
      <c r="B6" s="230"/>
      <c r="C6" s="230">
        <v>9</v>
      </c>
      <c r="D6" s="230"/>
      <c r="E6" s="230"/>
      <c r="F6" s="230"/>
      <c r="G6" s="230"/>
      <c r="H6" s="230">
        <v>9</v>
      </c>
    </row>
    <row r="7" spans="1:8" x14ac:dyDescent="0.25">
      <c r="A7" s="249" t="s">
        <v>619</v>
      </c>
      <c r="B7" s="230"/>
      <c r="C7" s="230">
        <v>15</v>
      </c>
      <c r="D7" s="230"/>
      <c r="E7" s="230">
        <v>2</v>
      </c>
      <c r="F7" s="230"/>
      <c r="G7" s="230"/>
      <c r="H7" s="230">
        <v>17</v>
      </c>
    </row>
    <row r="8" spans="1:8" x14ac:dyDescent="0.25">
      <c r="A8" s="229" t="s">
        <v>944</v>
      </c>
      <c r="B8" s="230"/>
      <c r="C8" s="230">
        <v>1</v>
      </c>
      <c r="D8" s="230"/>
      <c r="E8" s="230">
        <v>1</v>
      </c>
      <c r="F8" s="230"/>
      <c r="G8" s="230"/>
      <c r="H8" s="230">
        <v>2</v>
      </c>
    </row>
    <row r="9" spans="1:8" x14ac:dyDescent="0.25">
      <c r="A9" s="249" t="s">
        <v>945</v>
      </c>
      <c r="B9" s="230"/>
      <c r="C9" s="230">
        <v>1</v>
      </c>
      <c r="D9" s="230"/>
      <c r="E9" s="230">
        <v>1</v>
      </c>
      <c r="F9" s="230"/>
      <c r="G9" s="230"/>
      <c r="H9" s="230">
        <v>2</v>
      </c>
    </row>
    <row r="10" spans="1:8" x14ac:dyDescent="0.25">
      <c r="A10" s="229" t="s">
        <v>614</v>
      </c>
      <c r="B10" s="230"/>
      <c r="C10" s="230">
        <v>40</v>
      </c>
      <c r="D10" s="230">
        <v>3</v>
      </c>
      <c r="E10" s="230">
        <v>4</v>
      </c>
      <c r="F10" s="230"/>
      <c r="G10" s="230"/>
      <c r="H10" s="230">
        <v>47</v>
      </c>
    </row>
    <row r="11" spans="1:8" x14ac:dyDescent="0.25">
      <c r="A11" s="249" t="s">
        <v>721</v>
      </c>
      <c r="B11" s="230"/>
      <c r="C11" s="230">
        <v>2</v>
      </c>
      <c r="D11" s="230">
        <v>1</v>
      </c>
      <c r="E11" s="230"/>
      <c r="F11" s="230"/>
      <c r="G11" s="230"/>
      <c r="H11" s="230">
        <v>3</v>
      </c>
    </row>
    <row r="12" spans="1:8" x14ac:dyDescent="0.25">
      <c r="A12" s="249" t="s">
        <v>828</v>
      </c>
      <c r="B12" s="230"/>
      <c r="C12" s="230">
        <v>22</v>
      </c>
      <c r="D12" s="230"/>
      <c r="E12" s="230"/>
      <c r="F12" s="230"/>
      <c r="G12" s="230"/>
      <c r="H12" s="230">
        <v>22</v>
      </c>
    </row>
    <row r="13" spans="1:8" x14ac:dyDescent="0.25">
      <c r="A13" s="249" t="s">
        <v>749</v>
      </c>
      <c r="B13" s="230"/>
      <c r="C13" s="230">
        <v>7</v>
      </c>
      <c r="D13" s="230"/>
      <c r="E13" s="230">
        <v>4</v>
      </c>
      <c r="F13" s="230"/>
      <c r="G13" s="230"/>
      <c r="H13" s="230">
        <v>11</v>
      </c>
    </row>
    <row r="14" spans="1:8" x14ac:dyDescent="0.25">
      <c r="A14" s="249" t="s">
        <v>825</v>
      </c>
      <c r="B14" s="230"/>
      <c r="C14" s="230"/>
      <c r="D14" s="230">
        <v>1</v>
      </c>
      <c r="E14" s="230"/>
      <c r="F14" s="230"/>
      <c r="G14" s="230"/>
      <c r="H14" s="230">
        <v>1</v>
      </c>
    </row>
    <row r="15" spans="1:8" x14ac:dyDescent="0.25">
      <c r="A15" s="249" t="s">
        <v>829</v>
      </c>
      <c r="B15" s="230"/>
      <c r="C15" s="230">
        <v>9</v>
      </c>
      <c r="D15" s="230">
        <v>1</v>
      </c>
      <c r="E15" s="230"/>
      <c r="F15" s="230"/>
      <c r="G15" s="230"/>
      <c r="H15" s="230">
        <v>10</v>
      </c>
    </row>
    <row r="16" spans="1:8" x14ac:dyDescent="0.25">
      <c r="A16" s="229" t="s">
        <v>618</v>
      </c>
      <c r="B16" s="230"/>
      <c r="C16" s="230">
        <v>38</v>
      </c>
      <c r="D16" s="230">
        <v>21</v>
      </c>
      <c r="E16" s="230">
        <v>5</v>
      </c>
      <c r="F16" s="230">
        <v>2</v>
      </c>
      <c r="G16" s="230"/>
      <c r="H16" s="230">
        <v>66</v>
      </c>
    </row>
    <row r="17" spans="1:8" x14ac:dyDescent="0.25">
      <c r="A17" s="249" t="s">
        <v>827</v>
      </c>
      <c r="B17" s="230"/>
      <c r="C17" s="230">
        <v>34</v>
      </c>
      <c r="D17" s="230">
        <v>18</v>
      </c>
      <c r="E17" s="230"/>
      <c r="F17" s="230"/>
      <c r="G17" s="230"/>
      <c r="H17" s="230">
        <v>52</v>
      </c>
    </row>
    <row r="18" spans="1:8" x14ac:dyDescent="0.25">
      <c r="A18" s="249" t="s">
        <v>728</v>
      </c>
      <c r="B18" s="230"/>
      <c r="C18" s="230"/>
      <c r="D18" s="230">
        <v>1</v>
      </c>
      <c r="E18" s="230">
        <v>2</v>
      </c>
      <c r="F18" s="230">
        <v>2</v>
      </c>
      <c r="G18" s="230"/>
      <c r="H18" s="230">
        <v>5</v>
      </c>
    </row>
    <row r="19" spans="1:8" x14ac:dyDescent="0.25">
      <c r="A19" s="249" t="s">
        <v>736</v>
      </c>
      <c r="B19" s="230"/>
      <c r="C19" s="230">
        <v>4</v>
      </c>
      <c r="D19" s="230">
        <v>2</v>
      </c>
      <c r="E19" s="230">
        <v>3</v>
      </c>
      <c r="F19" s="230"/>
      <c r="G19" s="230"/>
      <c r="H19" s="230">
        <v>9</v>
      </c>
    </row>
    <row r="20" spans="1:8" x14ac:dyDescent="0.25">
      <c r="A20" s="229" t="s">
        <v>177</v>
      </c>
      <c r="B20" s="230"/>
      <c r="C20" s="230">
        <v>5</v>
      </c>
      <c r="D20" s="230">
        <v>1</v>
      </c>
      <c r="E20" s="230">
        <v>1</v>
      </c>
      <c r="F20" s="230"/>
      <c r="G20" s="230"/>
      <c r="H20" s="230">
        <v>7</v>
      </c>
    </row>
    <row r="21" spans="1:8" x14ac:dyDescent="0.25">
      <c r="A21" s="249" t="s">
        <v>177</v>
      </c>
      <c r="B21" s="230"/>
      <c r="C21" s="230">
        <v>3</v>
      </c>
      <c r="D21" s="230">
        <v>1</v>
      </c>
      <c r="E21" s="230">
        <v>1</v>
      </c>
      <c r="F21" s="230"/>
      <c r="G21" s="230"/>
      <c r="H21" s="230">
        <v>5</v>
      </c>
    </row>
    <row r="22" spans="1:8" x14ac:dyDescent="0.25">
      <c r="A22" s="249" t="s">
        <v>945</v>
      </c>
      <c r="B22" s="230"/>
      <c r="C22" s="230">
        <v>2</v>
      </c>
      <c r="D22" s="230"/>
      <c r="E22" s="230"/>
      <c r="F22" s="230"/>
      <c r="G22" s="230"/>
      <c r="H22" s="230">
        <v>2</v>
      </c>
    </row>
    <row r="23" spans="1:8" x14ac:dyDescent="0.25">
      <c r="A23" s="229" t="s">
        <v>620</v>
      </c>
      <c r="B23" s="230"/>
      <c r="C23" s="230"/>
      <c r="D23" s="230"/>
      <c r="E23" s="230">
        <v>1</v>
      </c>
      <c r="F23" s="230"/>
      <c r="G23" s="230"/>
      <c r="H23" s="230">
        <v>1</v>
      </c>
    </row>
    <row r="24" spans="1:8" x14ac:dyDescent="0.25">
      <c r="A24" s="249" t="s">
        <v>940</v>
      </c>
      <c r="B24" s="230"/>
      <c r="C24" s="230"/>
      <c r="D24" s="230"/>
      <c r="E24" s="230">
        <v>1</v>
      </c>
      <c r="F24" s="230"/>
      <c r="G24" s="230"/>
      <c r="H24" s="230">
        <v>1</v>
      </c>
    </row>
    <row r="25" spans="1:8" x14ac:dyDescent="0.25">
      <c r="A25" s="229" t="s">
        <v>939</v>
      </c>
      <c r="B25" s="230"/>
      <c r="C25" s="230">
        <v>1</v>
      </c>
      <c r="D25" s="230"/>
      <c r="E25" s="230"/>
      <c r="F25" s="230"/>
      <c r="G25" s="230"/>
      <c r="H25" s="230">
        <v>1</v>
      </c>
    </row>
    <row r="26" spans="1:8" x14ac:dyDescent="0.25">
      <c r="A26" s="249" t="s">
        <v>1216</v>
      </c>
      <c r="B26" s="230"/>
      <c r="C26" s="230">
        <v>1</v>
      </c>
      <c r="D26" s="230"/>
      <c r="E26" s="230"/>
      <c r="F26" s="230"/>
      <c r="G26" s="230"/>
      <c r="H26" s="230">
        <v>1</v>
      </c>
    </row>
    <row r="27" spans="1:8" x14ac:dyDescent="0.25">
      <c r="A27" s="229" t="s">
        <v>675</v>
      </c>
      <c r="B27" s="230">
        <v>1</v>
      </c>
      <c r="C27" s="230">
        <v>5</v>
      </c>
      <c r="D27" s="230"/>
      <c r="E27" s="230">
        <v>1</v>
      </c>
      <c r="F27" s="230"/>
      <c r="G27" s="230">
        <v>4</v>
      </c>
      <c r="H27" s="230">
        <v>11</v>
      </c>
    </row>
    <row r="28" spans="1:8" x14ac:dyDescent="0.25">
      <c r="A28" s="249" t="s">
        <v>675</v>
      </c>
      <c r="B28" s="230"/>
      <c r="C28" s="230"/>
      <c r="D28" s="230"/>
      <c r="E28" s="230"/>
      <c r="F28" s="230"/>
      <c r="G28" s="230">
        <v>4</v>
      </c>
      <c r="H28" s="230">
        <v>4</v>
      </c>
    </row>
    <row r="29" spans="1:8" x14ac:dyDescent="0.25">
      <c r="A29" s="249" t="s">
        <v>932</v>
      </c>
      <c r="B29" s="230"/>
      <c r="C29" s="230">
        <v>1</v>
      </c>
      <c r="D29" s="230"/>
      <c r="E29" s="230"/>
      <c r="F29" s="230"/>
      <c r="G29" s="230"/>
      <c r="H29" s="230">
        <v>1</v>
      </c>
    </row>
    <row r="30" spans="1:8" x14ac:dyDescent="0.25">
      <c r="A30" s="249" t="s">
        <v>928</v>
      </c>
      <c r="B30" s="230"/>
      <c r="C30" s="230">
        <v>1</v>
      </c>
      <c r="D30" s="230"/>
      <c r="E30" s="230"/>
      <c r="F30" s="230"/>
      <c r="G30" s="230"/>
      <c r="H30" s="230">
        <v>1</v>
      </c>
    </row>
    <row r="31" spans="1:8" x14ac:dyDescent="0.25">
      <c r="A31" s="249" t="s">
        <v>922</v>
      </c>
      <c r="B31" s="230"/>
      <c r="C31" s="230">
        <v>1</v>
      </c>
      <c r="D31" s="230"/>
      <c r="E31" s="230"/>
      <c r="F31" s="230"/>
      <c r="G31" s="230"/>
      <c r="H31" s="230">
        <v>1</v>
      </c>
    </row>
    <row r="32" spans="1:8" x14ac:dyDescent="0.25">
      <c r="A32" s="249" t="s">
        <v>1217</v>
      </c>
      <c r="B32" s="230"/>
      <c r="C32" s="230">
        <v>1</v>
      </c>
      <c r="D32" s="230"/>
      <c r="E32" s="230"/>
      <c r="F32" s="230"/>
      <c r="G32" s="230"/>
      <c r="H32" s="230">
        <v>1</v>
      </c>
    </row>
    <row r="33" spans="1:8" x14ac:dyDescent="0.25">
      <c r="A33" s="249" t="s">
        <v>935</v>
      </c>
      <c r="B33" s="230"/>
      <c r="C33" s="230">
        <v>1</v>
      </c>
      <c r="D33" s="230"/>
      <c r="E33" s="230"/>
      <c r="F33" s="230"/>
      <c r="G33" s="230"/>
      <c r="H33" s="230">
        <v>1</v>
      </c>
    </row>
    <row r="34" spans="1:8" x14ac:dyDescent="0.25">
      <c r="A34" s="249" t="s">
        <v>1181</v>
      </c>
      <c r="B34" s="230">
        <v>1</v>
      </c>
      <c r="C34" s="230"/>
      <c r="D34" s="230"/>
      <c r="E34" s="230">
        <v>1</v>
      </c>
      <c r="F34" s="230"/>
      <c r="G34" s="230"/>
      <c r="H34" s="230">
        <v>2</v>
      </c>
    </row>
    <row r="35" spans="1:8" x14ac:dyDescent="0.25">
      <c r="A35" s="229" t="s">
        <v>1213</v>
      </c>
      <c r="B35" s="230">
        <v>1</v>
      </c>
      <c r="C35" s="230">
        <v>114</v>
      </c>
      <c r="D35" s="230">
        <v>25</v>
      </c>
      <c r="E35" s="230">
        <v>15</v>
      </c>
      <c r="F35" s="230">
        <v>2</v>
      </c>
      <c r="G35" s="230">
        <v>4</v>
      </c>
      <c r="H35" s="230">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5"/>
  <sheetViews>
    <sheetView workbookViewId="0">
      <selection activeCell="F165" sqref="F165"/>
    </sheetView>
  </sheetViews>
  <sheetFormatPr baseColWidth="10" defaultRowHeight="15" x14ac:dyDescent="0.25"/>
  <cols>
    <col min="1" max="1" width="11.42578125" style="227"/>
    <col min="2" max="2" width="44" style="227" bestFit="1" customWidth="1"/>
    <col min="3" max="3" width="15.5703125" style="227" bestFit="1" customWidth="1"/>
    <col min="4" max="4" width="11.42578125" style="227"/>
    <col min="5" max="5" width="15.7109375" style="227" bestFit="1" customWidth="1"/>
    <col min="6" max="6" width="11.42578125" style="227"/>
    <col min="7" max="7" width="12.42578125" style="227" bestFit="1" customWidth="1"/>
    <col min="8" max="8" width="11" style="227" bestFit="1" customWidth="1"/>
    <col min="9" max="16384" width="11.42578125" style="227"/>
  </cols>
  <sheetData>
    <row r="3" spans="2:9" ht="15.75" thickBot="1" x14ac:dyDescent="0.3"/>
    <row r="4" spans="2:9" ht="15.75" thickBot="1" x14ac:dyDescent="0.3">
      <c r="B4" s="241" t="s">
        <v>1221</v>
      </c>
      <c r="C4" s="245" t="s">
        <v>1188</v>
      </c>
      <c r="D4" s="242" t="s">
        <v>379</v>
      </c>
      <c r="E4" s="245" t="s">
        <v>378</v>
      </c>
      <c r="F4" s="242" t="s">
        <v>354</v>
      </c>
      <c r="G4" s="245" t="s">
        <v>902</v>
      </c>
      <c r="H4" s="242" t="s">
        <v>1187</v>
      </c>
      <c r="I4" s="245" t="s">
        <v>1215</v>
      </c>
    </row>
    <row r="5" spans="2:9" x14ac:dyDescent="0.25">
      <c r="B5" s="228" t="s">
        <v>619</v>
      </c>
      <c r="C5" s="246"/>
      <c r="D5" s="254">
        <v>24</v>
      </c>
      <c r="E5" s="246"/>
      <c r="F5" s="254">
        <v>2</v>
      </c>
      <c r="G5" s="246"/>
      <c r="H5" s="254"/>
      <c r="I5" s="246">
        <v>26</v>
      </c>
    </row>
    <row r="6" spans="2:9" x14ac:dyDescent="0.25">
      <c r="B6" s="228" t="s">
        <v>944</v>
      </c>
      <c r="C6" s="246"/>
      <c r="D6" s="254">
        <v>1</v>
      </c>
      <c r="E6" s="246"/>
      <c r="F6" s="254">
        <v>1</v>
      </c>
      <c r="G6" s="246"/>
      <c r="H6" s="254"/>
      <c r="I6" s="246">
        <v>2</v>
      </c>
    </row>
    <row r="7" spans="2:9" x14ac:dyDescent="0.25">
      <c r="B7" s="228" t="s">
        <v>614</v>
      </c>
      <c r="C7" s="246"/>
      <c r="D7" s="254">
        <v>40</v>
      </c>
      <c r="E7" s="246">
        <v>3</v>
      </c>
      <c r="F7" s="254">
        <v>4</v>
      </c>
      <c r="G7" s="246"/>
      <c r="H7" s="254"/>
      <c r="I7" s="246">
        <v>47</v>
      </c>
    </row>
    <row r="8" spans="2:9" x14ac:dyDescent="0.25">
      <c r="B8" s="228" t="s">
        <v>618</v>
      </c>
      <c r="C8" s="246"/>
      <c r="D8" s="254">
        <v>38</v>
      </c>
      <c r="E8" s="246">
        <v>21</v>
      </c>
      <c r="F8" s="254">
        <v>5</v>
      </c>
      <c r="G8" s="246">
        <v>2</v>
      </c>
      <c r="H8" s="254"/>
      <c r="I8" s="246">
        <v>66</v>
      </c>
    </row>
    <row r="9" spans="2:9" x14ac:dyDescent="0.25">
      <c r="B9" s="228" t="s">
        <v>177</v>
      </c>
      <c r="C9" s="246"/>
      <c r="D9" s="254">
        <v>5</v>
      </c>
      <c r="E9" s="246">
        <v>1</v>
      </c>
      <c r="F9" s="254">
        <v>1</v>
      </c>
      <c r="G9" s="246"/>
      <c r="H9" s="254"/>
      <c r="I9" s="246">
        <v>7</v>
      </c>
    </row>
    <row r="10" spans="2:9" x14ac:dyDescent="0.25">
      <c r="B10" s="228" t="s">
        <v>620</v>
      </c>
      <c r="C10" s="246"/>
      <c r="D10" s="254"/>
      <c r="E10" s="246"/>
      <c r="F10" s="254">
        <v>1</v>
      </c>
      <c r="G10" s="246"/>
      <c r="H10" s="254"/>
      <c r="I10" s="246">
        <v>1</v>
      </c>
    </row>
    <row r="11" spans="2:9" x14ac:dyDescent="0.25">
      <c r="B11" s="228" t="s">
        <v>939</v>
      </c>
      <c r="C11" s="246"/>
      <c r="D11" s="254">
        <v>1</v>
      </c>
      <c r="E11" s="246"/>
      <c r="F11" s="254"/>
      <c r="G11" s="246"/>
      <c r="H11" s="254"/>
      <c r="I11" s="246">
        <v>1</v>
      </c>
    </row>
    <row r="12" spans="2:9" x14ac:dyDescent="0.25">
      <c r="B12" s="228" t="s">
        <v>1222</v>
      </c>
      <c r="C12" s="246">
        <v>1</v>
      </c>
      <c r="D12" s="254">
        <v>5</v>
      </c>
      <c r="E12" s="246"/>
      <c r="F12" s="254">
        <v>1</v>
      </c>
      <c r="G12" s="246"/>
      <c r="H12" s="254">
        <v>4</v>
      </c>
      <c r="I12" s="246">
        <v>11</v>
      </c>
    </row>
    <row r="13" spans="2:9" ht="15.75" thickBot="1" x14ac:dyDescent="0.3">
      <c r="B13" s="243" t="s">
        <v>1215</v>
      </c>
      <c r="C13" s="247">
        <f t="shared" ref="C13:H13" si="0">SUM(C5:C12)</f>
        <v>1</v>
      </c>
      <c r="D13" s="244">
        <f t="shared" si="0"/>
        <v>114</v>
      </c>
      <c r="E13" s="247">
        <f t="shared" si="0"/>
        <v>25</v>
      </c>
      <c r="F13" s="244">
        <f t="shared" si="0"/>
        <v>15</v>
      </c>
      <c r="G13" s="247">
        <f t="shared" si="0"/>
        <v>2</v>
      </c>
      <c r="H13" s="244">
        <f t="shared" si="0"/>
        <v>4</v>
      </c>
      <c r="I13" s="247">
        <v>161</v>
      </c>
    </row>
    <row r="15" spans="2:9" x14ac:dyDescent="0.25">
      <c r="C15" s="248">
        <f t="shared" ref="C15:H15" si="1">+C13/$I$13</f>
        <v>6.2111801242236021E-3</v>
      </c>
      <c r="D15" s="248">
        <f t="shared" si="1"/>
        <v>0.70807453416149069</v>
      </c>
      <c r="E15" s="248">
        <f t="shared" si="1"/>
        <v>0.15527950310559005</v>
      </c>
      <c r="F15" s="248">
        <f t="shared" si="1"/>
        <v>9.3167701863354033E-2</v>
      </c>
      <c r="G15" s="248">
        <f t="shared" si="1"/>
        <v>1.2422360248447204E-2</v>
      </c>
      <c r="H15" s="248">
        <f t="shared" si="1"/>
        <v>2.4844720496894408E-2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
  <sheetViews>
    <sheetView topLeftCell="G1" workbookViewId="0">
      <selection activeCell="F165" sqref="F165"/>
    </sheetView>
  </sheetViews>
  <sheetFormatPr baseColWidth="10" defaultRowHeight="15" x14ac:dyDescent="0.25"/>
  <cols>
    <col min="2" max="2" width="2.5703125" bestFit="1" customWidth="1"/>
    <col min="3" max="3" width="9.7109375" customWidth="1"/>
    <col min="4" max="4" width="14.28515625" customWidth="1"/>
    <col min="6" max="6" width="29.7109375" customWidth="1"/>
    <col min="7" max="7" width="7.28515625" bestFit="1" customWidth="1"/>
    <col min="8" max="8" width="32.140625" customWidth="1"/>
    <col min="9" max="9" width="18.5703125" bestFit="1" customWidth="1"/>
    <col min="10" max="10" width="2.5703125" bestFit="1" customWidth="1"/>
    <col min="11" max="11" width="6.7109375" customWidth="1"/>
    <col min="12" max="12" width="16.42578125" customWidth="1"/>
    <col min="15" max="15" width="26" customWidth="1"/>
    <col min="16" max="16" width="12.42578125" customWidth="1"/>
  </cols>
  <sheetData>
    <row r="2" spans="2:16" ht="15.75" thickBot="1" x14ac:dyDescent="0.3"/>
    <row r="3" spans="2:16" ht="23.25" thickBot="1" x14ac:dyDescent="0.3">
      <c r="B3" s="223" t="s">
        <v>1211</v>
      </c>
      <c r="C3" s="214" t="s">
        <v>14</v>
      </c>
      <c r="D3" s="215" t="s">
        <v>3</v>
      </c>
      <c r="E3" s="206" t="s">
        <v>15</v>
      </c>
      <c r="F3" s="216" t="s">
        <v>9</v>
      </c>
      <c r="G3" s="207" t="s">
        <v>383</v>
      </c>
      <c r="H3" s="208" t="s">
        <v>8</v>
      </c>
      <c r="J3" s="214" t="s">
        <v>1211</v>
      </c>
      <c r="K3" s="206" t="s">
        <v>14</v>
      </c>
      <c r="L3" s="215" t="s">
        <v>3</v>
      </c>
      <c r="M3" s="206" t="s">
        <v>15</v>
      </c>
      <c r="N3" s="216" t="s">
        <v>9</v>
      </c>
      <c r="O3" s="236" t="s">
        <v>1219</v>
      </c>
      <c r="P3" s="231" t="s">
        <v>1220</v>
      </c>
    </row>
    <row r="4" spans="2:16" ht="33.75" x14ac:dyDescent="0.25">
      <c r="B4" s="224">
        <v>1</v>
      </c>
      <c r="C4" s="219" t="s">
        <v>540</v>
      </c>
      <c r="D4" s="202" t="s">
        <v>827</v>
      </c>
      <c r="E4" s="203">
        <v>41977</v>
      </c>
      <c r="F4" s="204" t="s">
        <v>36</v>
      </c>
      <c r="G4" s="205">
        <v>0.5</v>
      </c>
      <c r="H4" s="209" t="s">
        <v>1210</v>
      </c>
      <c r="J4" s="237">
        <v>1</v>
      </c>
      <c r="K4" s="234">
        <v>27</v>
      </c>
      <c r="L4" s="202" t="s">
        <v>728</v>
      </c>
      <c r="M4" s="235">
        <v>41183</v>
      </c>
      <c r="N4" s="204" t="s">
        <v>31</v>
      </c>
      <c r="O4" s="204" t="s">
        <v>43</v>
      </c>
      <c r="P4" s="238">
        <v>42353</v>
      </c>
    </row>
    <row r="5" spans="2:16" ht="34.5" thickBot="1" x14ac:dyDescent="0.3">
      <c r="B5" s="225">
        <v>2</v>
      </c>
      <c r="C5" s="220" t="s">
        <v>540</v>
      </c>
      <c r="D5" s="13" t="s">
        <v>827</v>
      </c>
      <c r="E5" s="16">
        <v>41977</v>
      </c>
      <c r="F5" s="25" t="s">
        <v>36</v>
      </c>
      <c r="G5" s="48">
        <v>0.5</v>
      </c>
      <c r="H5" s="209" t="s">
        <v>1210</v>
      </c>
      <c r="J5" s="239">
        <v>2</v>
      </c>
      <c r="K5" s="232">
        <v>27</v>
      </c>
      <c r="L5" s="217" t="s">
        <v>728</v>
      </c>
      <c r="M5" s="211">
        <v>41183</v>
      </c>
      <c r="N5" s="212" t="s">
        <v>31</v>
      </c>
      <c r="O5" s="212" t="s">
        <v>43</v>
      </c>
      <c r="P5" s="233">
        <v>42353</v>
      </c>
    </row>
    <row r="6" spans="2:16" ht="29.25" customHeight="1" x14ac:dyDescent="0.25">
      <c r="B6" s="225">
        <v>3</v>
      </c>
      <c r="C6" s="221" t="s">
        <v>26</v>
      </c>
      <c r="D6" s="13" t="s">
        <v>829</v>
      </c>
      <c r="E6" s="32">
        <v>42064</v>
      </c>
      <c r="F6" s="25" t="s">
        <v>39</v>
      </c>
      <c r="G6" s="48">
        <v>0.9</v>
      </c>
      <c r="H6" s="210" t="s">
        <v>1208</v>
      </c>
    </row>
    <row r="7" spans="2:16" ht="37.5" customHeight="1" x14ac:dyDescent="0.25">
      <c r="B7" s="225">
        <v>4</v>
      </c>
      <c r="C7" s="220" t="s">
        <v>538</v>
      </c>
      <c r="D7" s="13" t="s">
        <v>728</v>
      </c>
      <c r="E7" s="8">
        <v>41890</v>
      </c>
      <c r="F7" s="25" t="s">
        <v>34</v>
      </c>
      <c r="G7" s="48">
        <v>0</v>
      </c>
      <c r="H7" s="210" t="s">
        <v>1208</v>
      </c>
    </row>
    <row r="8" spans="2:16" ht="34.5" customHeight="1" thickBot="1" x14ac:dyDescent="0.3">
      <c r="B8" s="226">
        <v>5</v>
      </c>
      <c r="C8" s="222" t="s">
        <v>538</v>
      </c>
      <c r="D8" s="217" t="s">
        <v>728</v>
      </c>
      <c r="E8" s="211">
        <v>41890</v>
      </c>
      <c r="F8" s="212" t="s">
        <v>34</v>
      </c>
      <c r="G8" s="213">
        <v>0</v>
      </c>
      <c r="H8" s="218" t="s">
        <v>1209</v>
      </c>
    </row>
  </sheetData>
  <dataValidations count="2">
    <dataValidation operator="greaterThanOrEqual" allowBlank="1" showInputMessage="1" showErrorMessage="1" sqref="G4:G8"/>
    <dataValidation type="date" operator="greaterThanOrEqual" allowBlank="1" showInputMessage="1" showErrorMessage="1" sqref="E4:E8 M4:M5 P4:P5">
      <formula1>36526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Estructura!$D$4:$D$178</xm:f>
          </x14:formula1>
          <xm:sqref>D4:D8 L4:L5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zoomScale="90" zoomScaleNormal="90" workbookViewId="0">
      <selection activeCell="F165" sqref="F165"/>
    </sheetView>
  </sheetViews>
  <sheetFormatPr baseColWidth="10" defaultRowHeight="15" x14ac:dyDescent="0.25"/>
  <cols>
    <col min="1" max="1" width="11.42578125" style="227"/>
    <col min="2" max="2" width="71.5703125" style="227" customWidth="1"/>
    <col min="3" max="3" width="15.5703125" style="227" bestFit="1" customWidth="1"/>
    <col min="4" max="4" width="11.42578125" style="227"/>
    <col min="5" max="5" width="15.7109375" style="227" bestFit="1" customWidth="1"/>
    <col min="6" max="16384" width="11.42578125" style="227"/>
  </cols>
  <sheetData>
    <row r="2" spans="2:9" ht="15.75" thickBot="1" x14ac:dyDescent="0.3"/>
    <row r="3" spans="2:9" ht="15.75" thickBot="1" x14ac:dyDescent="0.3">
      <c r="B3" s="250" t="s">
        <v>1226</v>
      </c>
      <c r="C3" s="259" t="s">
        <v>1188</v>
      </c>
      <c r="D3" s="260" t="s">
        <v>379</v>
      </c>
      <c r="E3" s="259" t="s">
        <v>378</v>
      </c>
      <c r="F3" s="260" t="s">
        <v>354</v>
      </c>
      <c r="G3" s="259" t="s">
        <v>902</v>
      </c>
      <c r="H3" s="260" t="s">
        <v>1187</v>
      </c>
      <c r="I3" s="260" t="s">
        <v>1215</v>
      </c>
    </row>
    <row r="4" spans="2:9" x14ac:dyDescent="0.25">
      <c r="B4" s="251" t="s">
        <v>619</v>
      </c>
      <c r="C4" s="255"/>
      <c r="D4" s="261">
        <v>24</v>
      </c>
      <c r="E4" s="255"/>
      <c r="F4" s="261">
        <v>2</v>
      </c>
      <c r="G4" s="255"/>
      <c r="H4" s="261"/>
      <c r="I4" s="261">
        <v>26</v>
      </c>
    </row>
    <row r="5" spans="2:9" x14ac:dyDescent="0.25">
      <c r="B5" s="256" t="s">
        <v>734</v>
      </c>
      <c r="C5" s="257"/>
      <c r="D5" s="262">
        <v>9</v>
      </c>
      <c r="E5" s="257"/>
      <c r="F5" s="262"/>
      <c r="G5" s="257"/>
      <c r="H5" s="262"/>
      <c r="I5" s="262">
        <v>9</v>
      </c>
    </row>
    <row r="6" spans="2:9" x14ac:dyDescent="0.25">
      <c r="B6" s="256" t="s">
        <v>619</v>
      </c>
      <c r="C6" s="257"/>
      <c r="D6" s="262">
        <v>15</v>
      </c>
      <c r="E6" s="257"/>
      <c r="F6" s="262">
        <v>2</v>
      </c>
      <c r="G6" s="257"/>
      <c r="H6" s="262"/>
      <c r="I6" s="262">
        <v>17</v>
      </c>
    </row>
    <row r="7" spans="2:9" x14ac:dyDescent="0.25">
      <c r="B7" s="251" t="s">
        <v>944</v>
      </c>
      <c r="C7" s="255"/>
      <c r="D7" s="261">
        <v>1</v>
      </c>
      <c r="E7" s="255"/>
      <c r="F7" s="261">
        <v>1</v>
      </c>
      <c r="G7" s="255"/>
      <c r="H7" s="261"/>
      <c r="I7" s="261">
        <v>2</v>
      </c>
    </row>
    <row r="8" spans="2:9" x14ac:dyDescent="0.25">
      <c r="B8" s="256" t="s">
        <v>945</v>
      </c>
      <c r="C8" s="257"/>
      <c r="D8" s="262">
        <v>1</v>
      </c>
      <c r="E8" s="257"/>
      <c r="F8" s="262">
        <v>1</v>
      </c>
      <c r="G8" s="257"/>
      <c r="H8" s="262"/>
      <c r="I8" s="262">
        <v>2</v>
      </c>
    </row>
    <row r="9" spans="2:9" x14ac:dyDescent="0.25">
      <c r="B9" s="251" t="s">
        <v>614</v>
      </c>
      <c r="C9" s="255"/>
      <c r="D9" s="261">
        <v>40</v>
      </c>
      <c r="E9" s="255">
        <v>3</v>
      </c>
      <c r="F9" s="261">
        <v>4</v>
      </c>
      <c r="G9" s="255"/>
      <c r="H9" s="261"/>
      <c r="I9" s="261">
        <v>47</v>
      </c>
    </row>
    <row r="10" spans="2:9" x14ac:dyDescent="0.25">
      <c r="B10" s="256" t="s">
        <v>721</v>
      </c>
      <c r="C10" s="257"/>
      <c r="D10" s="262">
        <v>2</v>
      </c>
      <c r="E10" s="257">
        <v>1</v>
      </c>
      <c r="F10" s="262"/>
      <c r="G10" s="257"/>
      <c r="H10" s="262"/>
      <c r="I10" s="262">
        <v>3</v>
      </c>
    </row>
    <row r="11" spans="2:9" x14ac:dyDescent="0.25">
      <c r="B11" s="256" t="s">
        <v>828</v>
      </c>
      <c r="C11" s="257"/>
      <c r="D11" s="262">
        <v>22</v>
      </c>
      <c r="E11" s="257"/>
      <c r="F11" s="262"/>
      <c r="G11" s="257"/>
      <c r="H11" s="262"/>
      <c r="I11" s="262">
        <v>22</v>
      </c>
    </row>
    <row r="12" spans="2:9" x14ac:dyDescent="0.25">
      <c r="B12" s="256" t="s">
        <v>749</v>
      </c>
      <c r="C12" s="257"/>
      <c r="D12" s="262">
        <v>7</v>
      </c>
      <c r="E12" s="257"/>
      <c r="F12" s="262">
        <v>4</v>
      </c>
      <c r="G12" s="257"/>
      <c r="H12" s="262"/>
      <c r="I12" s="262">
        <v>11</v>
      </c>
    </row>
    <row r="13" spans="2:9" x14ac:dyDescent="0.25">
      <c r="B13" s="256" t="s">
        <v>825</v>
      </c>
      <c r="C13" s="257"/>
      <c r="D13" s="262"/>
      <c r="E13" s="257">
        <v>1</v>
      </c>
      <c r="F13" s="262"/>
      <c r="G13" s="257"/>
      <c r="H13" s="262"/>
      <c r="I13" s="262">
        <v>1</v>
      </c>
    </row>
    <row r="14" spans="2:9" x14ac:dyDescent="0.25">
      <c r="B14" s="256" t="s">
        <v>829</v>
      </c>
      <c r="C14" s="257"/>
      <c r="D14" s="262">
        <v>9</v>
      </c>
      <c r="E14" s="257">
        <v>1</v>
      </c>
      <c r="F14" s="262"/>
      <c r="G14" s="257"/>
      <c r="H14" s="262"/>
      <c r="I14" s="262">
        <v>10</v>
      </c>
    </row>
    <row r="15" spans="2:9" x14ac:dyDescent="0.25">
      <c r="B15" s="251" t="s">
        <v>618</v>
      </c>
      <c r="C15" s="255"/>
      <c r="D15" s="261">
        <v>38</v>
      </c>
      <c r="E15" s="255">
        <v>21</v>
      </c>
      <c r="F15" s="261">
        <v>5</v>
      </c>
      <c r="G15" s="255">
        <v>2</v>
      </c>
      <c r="H15" s="261"/>
      <c r="I15" s="261">
        <v>66</v>
      </c>
    </row>
    <row r="16" spans="2:9" x14ac:dyDescent="0.25">
      <c r="B16" s="256" t="s">
        <v>827</v>
      </c>
      <c r="C16" s="257"/>
      <c r="D16" s="262">
        <v>34</v>
      </c>
      <c r="E16" s="257">
        <v>18</v>
      </c>
      <c r="F16" s="262"/>
      <c r="G16" s="257"/>
      <c r="H16" s="262"/>
      <c r="I16" s="262">
        <v>52</v>
      </c>
    </row>
    <row r="17" spans="2:9" x14ac:dyDescent="0.25">
      <c r="B17" s="256" t="s">
        <v>728</v>
      </c>
      <c r="C17" s="257"/>
      <c r="D17" s="262"/>
      <c r="E17" s="257">
        <v>1</v>
      </c>
      <c r="F17" s="262">
        <v>2</v>
      </c>
      <c r="G17" s="257">
        <v>2</v>
      </c>
      <c r="H17" s="262"/>
      <c r="I17" s="262">
        <v>5</v>
      </c>
    </row>
    <row r="18" spans="2:9" x14ac:dyDescent="0.25">
      <c r="B18" s="256" t="s">
        <v>736</v>
      </c>
      <c r="C18" s="257"/>
      <c r="D18" s="262">
        <v>4</v>
      </c>
      <c r="E18" s="257">
        <v>2</v>
      </c>
      <c r="F18" s="262">
        <v>3</v>
      </c>
      <c r="G18" s="257"/>
      <c r="H18" s="262"/>
      <c r="I18" s="262">
        <v>9</v>
      </c>
    </row>
    <row r="19" spans="2:9" x14ac:dyDescent="0.25">
      <c r="B19" s="251" t="s">
        <v>177</v>
      </c>
      <c r="C19" s="255"/>
      <c r="D19" s="261">
        <v>5</v>
      </c>
      <c r="E19" s="255">
        <v>1</v>
      </c>
      <c r="F19" s="261">
        <v>1</v>
      </c>
      <c r="G19" s="255"/>
      <c r="H19" s="261"/>
      <c r="I19" s="261">
        <v>7</v>
      </c>
    </row>
    <row r="20" spans="2:9" x14ac:dyDescent="0.25">
      <c r="B20" s="256" t="s">
        <v>177</v>
      </c>
      <c r="C20" s="257"/>
      <c r="D20" s="262">
        <v>3</v>
      </c>
      <c r="E20" s="257">
        <v>1</v>
      </c>
      <c r="F20" s="262">
        <v>1</v>
      </c>
      <c r="G20" s="257"/>
      <c r="H20" s="262"/>
      <c r="I20" s="262">
        <v>5</v>
      </c>
    </row>
    <row r="21" spans="2:9" x14ac:dyDescent="0.25">
      <c r="B21" s="256" t="s">
        <v>945</v>
      </c>
      <c r="C21" s="257"/>
      <c r="D21" s="262">
        <v>2</v>
      </c>
      <c r="E21" s="257"/>
      <c r="F21" s="262"/>
      <c r="G21" s="257"/>
      <c r="H21" s="262"/>
      <c r="I21" s="262">
        <v>2</v>
      </c>
    </row>
    <row r="22" spans="2:9" x14ac:dyDescent="0.25">
      <c r="B22" s="251" t="s">
        <v>620</v>
      </c>
      <c r="C22" s="255"/>
      <c r="D22" s="261"/>
      <c r="E22" s="255"/>
      <c r="F22" s="261">
        <v>1</v>
      </c>
      <c r="G22" s="255"/>
      <c r="H22" s="261"/>
      <c r="I22" s="261">
        <v>1</v>
      </c>
    </row>
    <row r="23" spans="2:9" x14ac:dyDescent="0.25">
      <c r="B23" s="256" t="s">
        <v>940</v>
      </c>
      <c r="C23" s="257"/>
      <c r="D23" s="262"/>
      <c r="E23" s="257"/>
      <c r="F23" s="262">
        <v>1</v>
      </c>
      <c r="G23" s="257"/>
      <c r="H23" s="262"/>
      <c r="I23" s="262">
        <v>1</v>
      </c>
    </row>
    <row r="24" spans="2:9" x14ac:dyDescent="0.25">
      <c r="B24" s="251" t="s">
        <v>939</v>
      </c>
      <c r="C24" s="255"/>
      <c r="D24" s="261">
        <v>1</v>
      </c>
      <c r="E24" s="255"/>
      <c r="F24" s="261"/>
      <c r="G24" s="255"/>
      <c r="H24" s="261"/>
      <c r="I24" s="261">
        <v>1</v>
      </c>
    </row>
    <row r="25" spans="2:9" x14ac:dyDescent="0.25">
      <c r="B25" s="256" t="s">
        <v>1216</v>
      </c>
      <c r="C25" s="257"/>
      <c r="D25" s="262">
        <v>1</v>
      </c>
      <c r="E25" s="257"/>
      <c r="F25" s="262"/>
      <c r="G25" s="257"/>
      <c r="H25" s="262"/>
      <c r="I25" s="262">
        <v>1</v>
      </c>
    </row>
    <row r="26" spans="2:9" x14ac:dyDescent="0.25">
      <c r="B26" s="251" t="s">
        <v>1222</v>
      </c>
      <c r="C26" s="255">
        <v>1</v>
      </c>
      <c r="D26" s="261">
        <v>5</v>
      </c>
      <c r="E26" s="255"/>
      <c r="F26" s="261">
        <v>1</v>
      </c>
      <c r="G26" s="255"/>
      <c r="H26" s="261">
        <v>4</v>
      </c>
      <c r="I26" s="261">
        <v>11</v>
      </c>
    </row>
    <row r="27" spans="2:9" x14ac:dyDescent="0.25">
      <c r="B27" s="256" t="s">
        <v>1222</v>
      </c>
      <c r="C27" s="257"/>
      <c r="D27" s="262"/>
      <c r="E27" s="257"/>
      <c r="F27" s="262"/>
      <c r="G27" s="257"/>
      <c r="H27" s="262">
        <v>4</v>
      </c>
      <c r="I27" s="262">
        <v>4</v>
      </c>
    </row>
    <row r="28" spans="2:9" x14ac:dyDescent="0.25">
      <c r="B28" s="256" t="s">
        <v>932</v>
      </c>
      <c r="C28" s="257"/>
      <c r="D28" s="262">
        <v>1</v>
      </c>
      <c r="E28" s="257"/>
      <c r="F28" s="262"/>
      <c r="G28" s="257"/>
      <c r="H28" s="262"/>
      <c r="I28" s="262">
        <v>1</v>
      </c>
    </row>
    <row r="29" spans="2:9" x14ac:dyDescent="0.25">
      <c r="B29" s="256" t="s">
        <v>928</v>
      </c>
      <c r="C29" s="257"/>
      <c r="D29" s="262">
        <v>1</v>
      </c>
      <c r="E29" s="257"/>
      <c r="F29" s="262"/>
      <c r="G29" s="257"/>
      <c r="H29" s="262"/>
      <c r="I29" s="262">
        <v>1</v>
      </c>
    </row>
    <row r="30" spans="2:9" x14ac:dyDescent="0.25">
      <c r="B30" s="256" t="s">
        <v>922</v>
      </c>
      <c r="C30" s="257"/>
      <c r="D30" s="262">
        <v>1</v>
      </c>
      <c r="E30" s="257"/>
      <c r="F30" s="262"/>
      <c r="G30" s="257"/>
      <c r="H30" s="262"/>
      <c r="I30" s="262">
        <v>1</v>
      </c>
    </row>
    <row r="31" spans="2:9" x14ac:dyDescent="0.25">
      <c r="B31" s="256" t="s">
        <v>1217</v>
      </c>
      <c r="C31" s="257"/>
      <c r="D31" s="262">
        <v>1</v>
      </c>
      <c r="E31" s="257"/>
      <c r="F31" s="262"/>
      <c r="G31" s="257"/>
      <c r="H31" s="262"/>
      <c r="I31" s="262">
        <v>1</v>
      </c>
    </row>
    <row r="32" spans="2:9" x14ac:dyDescent="0.25">
      <c r="B32" s="256" t="s">
        <v>1228</v>
      </c>
      <c r="C32" s="257"/>
      <c r="D32" s="262">
        <v>1</v>
      </c>
      <c r="E32" s="257"/>
      <c r="F32" s="262"/>
      <c r="G32" s="257"/>
      <c r="H32" s="262"/>
      <c r="I32" s="262">
        <v>1</v>
      </c>
    </row>
    <row r="33" spans="2:9" x14ac:dyDescent="0.25">
      <c r="B33" s="256" t="s">
        <v>1181</v>
      </c>
      <c r="C33" s="257">
        <v>1</v>
      </c>
      <c r="D33" s="262"/>
      <c r="E33" s="257"/>
      <c r="F33" s="262">
        <v>1</v>
      </c>
      <c r="G33" s="257"/>
      <c r="H33" s="262"/>
      <c r="I33" s="262">
        <v>2</v>
      </c>
    </row>
    <row r="34" spans="2:9" ht="15.75" thickBot="1" x14ac:dyDescent="0.3">
      <c r="B34" s="243" t="s">
        <v>1227</v>
      </c>
      <c r="C34" s="258">
        <v>1</v>
      </c>
      <c r="D34" s="263">
        <v>114</v>
      </c>
      <c r="E34" s="258">
        <v>25</v>
      </c>
      <c r="F34" s="263">
        <v>15</v>
      </c>
      <c r="G34" s="258">
        <v>2</v>
      </c>
      <c r="H34" s="263">
        <v>4</v>
      </c>
      <c r="I34" s="263">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2:N250"/>
  <sheetViews>
    <sheetView topLeftCell="G1" workbookViewId="0">
      <selection activeCell="F165" sqref="F165"/>
    </sheetView>
  </sheetViews>
  <sheetFormatPr baseColWidth="10" defaultRowHeight="12" x14ac:dyDescent="0.2"/>
  <cols>
    <col min="1" max="1" width="3.28515625" style="62" customWidth="1"/>
    <col min="2" max="3" width="11.42578125" style="63"/>
    <col min="4" max="4" width="24.85546875" style="62" bestFit="1" customWidth="1"/>
    <col min="5" max="5" width="3.42578125" style="62" customWidth="1"/>
    <col min="6" max="6" width="18.28515625" style="62" customWidth="1"/>
    <col min="7" max="7" width="10.28515625" style="62" customWidth="1"/>
    <col min="8" max="8" width="9.42578125" style="62" customWidth="1"/>
    <col min="9" max="9" width="9" style="62" customWidth="1"/>
    <col min="10" max="10" width="7.42578125" style="62" customWidth="1"/>
    <col min="11" max="11" width="19" style="62" customWidth="1"/>
    <col min="12" max="12" width="10.140625" style="62" customWidth="1"/>
    <col min="13" max="13" width="9.140625" style="62" customWidth="1"/>
    <col min="14" max="14" width="9" style="62" customWidth="1"/>
    <col min="15" max="16384" width="11.42578125" style="62"/>
  </cols>
  <sheetData>
    <row r="2" spans="2:14" ht="15" customHeight="1" x14ac:dyDescent="0.2">
      <c r="B2" s="299" t="s">
        <v>382</v>
      </c>
      <c r="C2" s="299"/>
      <c r="D2" s="299"/>
    </row>
    <row r="3" spans="2:14" x14ac:dyDescent="0.2">
      <c r="B3" s="299"/>
      <c r="C3" s="299"/>
      <c r="D3" s="299"/>
    </row>
    <row r="5" spans="2:14" ht="12.75" thickBot="1" x14ac:dyDescent="0.25"/>
    <row r="6" spans="2:14" ht="12.75" thickBot="1" x14ac:dyDescent="0.25">
      <c r="B6" s="300" t="s">
        <v>355</v>
      </c>
      <c r="C6" s="300"/>
      <c r="D6" s="300"/>
      <c r="F6" s="301" t="s">
        <v>459</v>
      </c>
      <c r="G6" s="302"/>
      <c r="H6" s="302"/>
      <c r="I6" s="303"/>
      <c r="K6" s="304" t="s">
        <v>458</v>
      </c>
      <c r="L6" s="305"/>
      <c r="M6" s="305"/>
      <c r="N6" s="306"/>
    </row>
    <row r="7" spans="2:14" ht="15.75" thickBot="1" x14ac:dyDescent="0.3">
      <c r="B7" s="66" t="str">
        <f>+'[5]Subsecretaria Salud Publica'!H9</f>
        <v>N° Informe</v>
      </c>
      <c r="C7" s="66" t="s">
        <v>544</v>
      </c>
      <c r="D7" s="67" t="str">
        <f>+'[5]Subsecretaria Salud Publica'!K9</f>
        <v xml:space="preserve">Nombre Auditor </v>
      </c>
    </row>
    <row r="8" spans="2:14" ht="12" customHeight="1" thickBot="1" x14ac:dyDescent="0.25">
      <c r="B8" s="96">
        <f>+'Subsecretaria Redes Asistencial'!N7</f>
        <v>27</v>
      </c>
      <c r="C8" s="96">
        <f>+'Subsecretaria Redes Asistencial'!E7</f>
        <v>2012</v>
      </c>
      <c r="D8" s="70" t="str">
        <f>+'Subsecretaria Redes Asistencial'!Q7</f>
        <v>Pamela Reyes Pérez</v>
      </c>
      <c r="F8" s="64" t="s">
        <v>356</v>
      </c>
      <c r="G8" s="65" t="s">
        <v>357</v>
      </c>
      <c r="H8" s="65" t="s">
        <v>358</v>
      </c>
      <c r="I8" s="65" t="s">
        <v>359</v>
      </c>
      <c r="K8" s="64" t="s">
        <v>356</v>
      </c>
      <c r="L8" s="65" t="s">
        <v>357</v>
      </c>
      <c r="M8" s="65" t="s">
        <v>358</v>
      </c>
      <c r="N8" s="65" t="s">
        <v>359</v>
      </c>
    </row>
    <row r="9" spans="2:14" x14ac:dyDescent="0.2">
      <c r="B9" s="96" t="str">
        <f>+'Subsecretaria Redes Asistencial'!N9</f>
        <v>DAM Nº04</v>
      </c>
      <c r="C9" s="96">
        <f>+'Subsecretaria Redes Asistencial'!E9</f>
        <v>2014</v>
      </c>
      <c r="D9" s="70" t="str">
        <f>+'Subsecretaria Redes Asistencial'!Q9</f>
        <v>Ana María Martínez Silva</v>
      </c>
      <c r="F9" s="68" t="s">
        <v>360</v>
      </c>
      <c r="G9" s="118"/>
      <c r="H9" s="119"/>
      <c r="I9" s="69">
        <v>78</v>
      </c>
      <c r="K9" s="68" t="s">
        <v>360</v>
      </c>
      <c r="L9" s="118"/>
      <c r="M9" s="119"/>
      <c r="N9" s="69">
        <f>COUNTIF('Subsecretaria Redes Asistencial'!$D$7:$D$642,"PMG")</f>
        <v>78</v>
      </c>
    </row>
    <row r="10" spans="2:14" ht="24" x14ac:dyDescent="0.2">
      <c r="B10" s="96" t="str">
        <f>+'Subsecretaria Redes Asistencial'!N10</f>
        <v>UAI Nº13</v>
      </c>
      <c r="C10" s="96">
        <f>+'Subsecretaria Redes Asistencial'!E10</f>
        <v>2014</v>
      </c>
      <c r="D10" s="70" t="str">
        <f>+'Subsecretaria Redes Asistencial'!Q10</f>
        <v>Manuel Lara Espinoza</v>
      </c>
      <c r="F10" s="90" t="s">
        <v>368</v>
      </c>
      <c r="G10" s="71"/>
      <c r="H10" s="72">
        <v>56</v>
      </c>
      <c r="I10" s="123" t="s">
        <v>456</v>
      </c>
      <c r="K10" s="90" t="s">
        <v>368</v>
      </c>
      <c r="L10" s="71"/>
      <c r="M10" s="72">
        <v>56</v>
      </c>
      <c r="N10" s="123"/>
    </row>
    <row r="11" spans="2:14" x14ac:dyDescent="0.2">
      <c r="B11" s="96" t="str">
        <f>+'Subsecretaria Redes Asistencial'!N18</f>
        <v>DAM Nº08</v>
      </c>
      <c r="C11" s="96">
        <f>+'Subsecretaria Redes Asistencial'!E18</f>
        <v>2014</v>
      </c>
      <c r="D11" s="70" t="str">
        <f>+'Subsecretaria Redes Asistencial'!Q18</f>
        <v>Gabriel Reveco Peña</v>
      </c>
      <c r="F11" s="90" t="s">
        <v>367</v>
      </c>
      <c r="G11" s="73"/>
      <c r="H11" s="72">
        <v>22</v>
      </c>
      <c r="I11" s="124"/>
      <c r="K11" s="90" t="s">
        <v>367</v>
      </c>
      <c r="L11" s="73"/>
      <c r="M11" s="72">
        <v>22</v>
      </c>
      <c r="N11" s="124"/>
    </row>
    <row r="12" spans="2:14" x14ac:dyDescent="0.2">
      <c r="B12" s="96" t="str">
        <f>+'Subsecretaria Redes Asistencial'!N21</f>
        <v>UAE Nº08</v>
      </c>
      <c r="C12" s="96">
        <f>+'Subsecretaria Redes Asistencial'!E21</f>
        <v>2014</v>
      </c>
      <c r="D12" s="70" t="str">
        <f>+'Subsecretaria Redes Asistencial'!Q21</f>
        <v>Ana María Martínez Silva</v>
      </c>
      <c r="F12" s="74" t="s">
        <v>361</v>
      </c>
      <c r="G12" s="75"/>
      <c r="H12" s="76"/>
      <c r="I12" s="69">
        <v>42</v>
      </c>
      <c r="K12" s="74" t="s">
        <v>361</v>
      </c>
      <c r="L12" s="75"/>
      <c r="M12" s="76"/>
      <c r="N12" s="69">
        <f>COUNTIF('Subsecretaria Redes Asistencial'!$D$7:$D$642,"NO PMG")</f>
        <v>95</v>
      </c>
    </row>
    <row r="13" spans="2:14" x14ac:dyDescent="0.2">
      <c r="B13" s="96" t="str">
        <f>+'Subsecretaria Redes Asistencial'!N22</f>
        <v>UAE Nº08</v>
      </c>
      <c r="C13" s="96">
        <f>+'Subsecretaria Redes Asistencial'!E22</f>
        <v>2014</v>
      </c>
      <c r="D13" s="70" t="str">
        <f>+'Subsecretaria Redes Asistencial'!Q22</f>
        <v>Ana María Martínez Silva</v>
      </c>
      <c r="F13" s="77" t="s">
        <v>362</v>
      </c>
      <c r="G13" s="78"/>
      <c r="H13" s="79"/>
      <c r="I13" s="80">
        <v>0</v>
      </c>
      <c r="K13" s="77" t="s">
        <v>362</v>
      </c>
      <c r="L13" s="78"/>
      <c r="M13" s="79"/>
      <c r="N13" s="69">
        <f>COUNTIF('Subsecretaria Redes Asistencial'!$D$7:$D$642,"CGR")</f>
        <v>0</v>
      </c>
    </row>
    <row r="14" spans="2:14" ht="12.75" thickBot="1" x14ac:dyDescent="0.25">
      <c r="B14" s="96" t="str">
        <f>+'Subsecretaria Redes Asistencial'!N41</f>
        <v>UAE Nº07</v>
      </c>
      <c r="C14" s="96">
        <f>+'Subsecretaria Redes Asistencial'!E41</f>
        <v>2014</v>
      </c>
      <c r="D14" s="70" t="str">
        <f>+'Subsecretaria Redes Asistencial'!Q41</f>
        <v>Ana María Martínez Silva</v>
      </c>
      <c r="F14" s="81" t="s">
        <v>363</v>
      </c>
      <c r="G14" s="82"/>
      <c r="H14" s="83"/>
      <c r="I14" s="69">
        <v>62</v>
      </c>
      <c r="K14" s="81" t="s">
        <v>363</v>
      </c>
      <c r="L14" s="82"/>
      <c r="M14" s="83"/>
      <c r="N14" s="69">
        <f>COUNTIF('Subsecretaria Redes Asistencial'!$D$7:$D$642,"REPROG.")</f>
        <v>150</v>
      </c>
    </row>
    <row r="15" spans="2:14" ht="12.75" thickBot="1" x14ac:dyDescent="0.25">
      <c r="B15" s="96" t="str">
        <f>+'Subsecretaria Redes Asistencial'!N43</f>
        <v>UAE Nº07</v>
      </c>
      <c r="C15" s="96">
        <f>+'Subsecretaria Redes Asistencial'!E43</f>
        <v>2014</v>
      </c>
      <c r="D15" s="70" t="str">
        <f>+'Subsecretaria Redes Asistencial'!Q43</f>
        <v>Ana María Martínez Silva</v>
      </c>
      <c r="G15" s="79"/>
      <c r="H15" s="84"/>
      <c r="L15" s="79"/>
      <c r="M15" s="84"/>
    </row>
    <row r="16" spans="2:14" x14ac:dyDescent="0.2">
      <c r="B16" s="96" t="str">
        <f>+'Subsecretaria Redes Asistencial'!N61</f>
        <v>UAE Nº09</v>
      </c>
      <c r="C16" s="96">
        <f>+'Subsecretaria Redes Asistencial'!E61</f>
        <v>2014</v>
      </c>
      <c r="D16" s="70" t="str">
        <f>+'Subsecretaria Redes Asistencial'!Q61</f>
        <v>Jovita Muñoz Uribe</v>
      </c>
      <c r="F16" s="120" t="s">
        <v>364</v>
      </c>
      <c r="G16" s="121"/>
      <c r="H16" s="122"/>
      <c r="I16" s="85">
        <v>182</v>
      </c>
      <c r="K16" s="120" t="s">
        <v>364</v>
      </c>
      <c r="L16" s="121"/>
      <c r="M16" s="122"/>
      <c r="N16" s="85">
        <f>SUM(N9:N14)</f>
        <v>323</v>
      </c>
    </row>
    <row r="17" spans="2:14" ht="12.75" thickBot="1" x14ac:dyDescent="0.25">
      <c r="B17" s="96" t="str">
        <f>+'Subsecretaria Redes Asistencial'!N62</f>
        <v>UAE Nº09</v>
      </c>
      <c r="C17" s="96">
        <f>+'Subsecretaria Redes Asistencial'!E62</f>
        <v>2014</v>
      </c>
      <c r="D17" s="70" t="str">
        <f>+'Subsecretaria Redes Asistencial'!Q62</f>
        <v>Jovita Muñoz Uribe</v>
      </c>
      <c r="F17" s="128" t="s">
        <v>365</v>
      </c>
      <c r="G17" s="129"/>
      <c r="H17" s="129"/>
      <c r="I17" s="86">
        <v>-62</v>
      </c>
      <c r="K17" s="128" t="s">
        <v>365</v>
      </c>
      <c r="L17" s="129"/>
      <c r="M17" s="129"/>
      <c r="N17" s="86">
        <f>-N14</f>
        <v>-150</v>
      </c>
    </row>
    <row r="18" spans="2:14" ht="12.75" thickBot="1" x14ac:dyDescent="0.25">
      <c r="B18" s="96" t="str">
        <f>+'Subsecretaria Redes Asistencial'!N127</f>
        <v>DAM Nº08</v>
      </c>
      <c r="C18" s="96">
        <f>+'Subsecretaria Redes Asistencial'!E127</f>
        <v>2014</v>
      </c>
      <c r="D18" s="70" t="str">
        <f>+'Subsecretaria Redes Asistencial'!Q127</f>
        <v>Gabriel Reveco Peña</v>
      </c>
      <c r="F18" s="125" t="s">
        <v>366</v>
      </c>
      <c r="G18" s="126"/>
      <c r="H18" s="127"/>
      <c r="I18" s="87">
        <v>120</v>
      </c>
      <c r="K18" s="125" t="s">
        <v>366</v>
      </c>
      <c r="L18" s="126"/>
      <c r="M18" s="127"/>
      <c r="N18" s="87">
        <f>SUM(N16:N17)</f>
        <v>173</v>
      </c>
    </row>
    <row r="19" spans="2:14" x14ac:dyDescent="0.2">
      <c r="B19" s="96" t="str">
        <f>+'Subsecretaria Redes Asistencial'!N68</f>
        <v>DAM Nº10</v>
      </c>
      <c r="C19" s="96">
        <f>+'Subsecretaria Redes Asistencial'!E68</f>
        <v>2015</v>
      </c>
      <c r="D19" s="70" t="str">
        <f>+'Subsecretaria Redes Asistencial'!Q68</f>
        <v>Gabriel Reveco Peña</v>
      </c>
    </row>
    <row r="20" spans="2:14" x14ac:dyDescent="0.2">
      <c r="B20" s="96" t="str">
        <f>+'Subsecretaria Redes Asistencial'!N71</f>
        <v>UAI Nº24</v>
      </c>
      <c r="C20" s="96">
        <f>+'Subsecretaria Redes Asistencial'!E71</f>
        <v>2015</v>
      </c>
      <c r="D20" s="70" t="str">
        <f>+'Subsecretaria Redes Asistencial'!Q71</f>
        <v>Robert González Caro</v>
      </c>
      <c r="G20" s="110"/>
    </row>
    <row r="21" spans="2:14" x14ac:dyDescent="0.2">
      <c r="B21" s="96" t="str">
        <f>+'Subsecretaria Redes Asistencial'!N81</f>
        <v>UAE Nº16</v>
      </c>
      <c r="C21" s="96">
        <f>+'Subsecretaria Redes Asistencial'!E81</f>
        <v>2015</v>
      </c>
      <c r="D21" s="70" t="str">
        <f>+'Subsecretaria Redes Asistencial'!Q81</f>
        <v>Ana María Martínez Silva</v>
      </c>
      <c r="G21" s="111"/>
    </row>
    <row r="22" spans="2:14" x14ac:dyDescent="0.2">
      <c r="B22" s="96" t="str">
        <f>+'Subsecretaria Redes Asistencial'!N82</f>
        <v>UAE Nº18</v>
      </c>
      <c r="C22" s="96">
        <f>+'Subsecretaria Redes Asistencial'!E82</f>
        <v>2015</v>
      </c>
      <c r="D22" s="70" t="str">
        <f>+'Subsecretaria Redes Asistencial'!Q82</f>
        <v>Jovita Muñoz Uribe</v>
      </c>
    </row>
    <row r="23" spans="2:14" x14ac:dyDescent="0.2">
      <c r="B23" s="96" t="str">
        <f>+'Subsecretaria Redes Asistencial'!N85</f>
        <v>UAE N°30</v>
      </c>
      <c r="C23" s="96">
        <f>+'Subsecretaria Redes Asistencial'!E85</f>
        <v>2015</v>
      </c>
      <c r="D23" s="70" t="str">
        <f>+'Subsecretaria Redes Asistencial'!Q85</f>
        <v>Carlos del Pino Contreras</v>
      </c>
    </row>
    <row r="24" spans="2:14" x14ac:dyDescent="0.2">
      <c r="B24" s="96" t="str">
        <f>+'Subsecretaria Redes Asistencial'!N86</f>
        <v>DAM N°28</v>
      </c>
      <c r="C24" s="96">
        <f>+'Subsecretaria Redes Asistencial'!E86</f>
        <v>2015</v>
      </c>
      <c r="D24" s="70" t="str">
        <f>+'Subsecretaria Redes Asistencial'!Q86</f>
        <v>Gabriel Reveco Peña</v>
      </c>
    </row>
    <row r="25" spans="2:14" x14ac:dyDescent="0.2">
      <c r="B25" s="96" t="str">
        <f>+'Subsecretaria Redes Asistencial'!N94</f>
        <v>UAE N°34</v>
      </c>
      <c r="C25" s="96">
        <f>+'Subsecretaria Redes Asistencial'!E94</f>
        <v>2015</v>
      </c>
      <c r="D25" s="70" t="str">
        <f>+'Subsecretaria Redes Asistencial'!Q94</f>
        <v>Ana María Martínez Silva</v>
      </c>
    </row>
    <row r="26" spans="2:14" x14ac:dyDescent="0.2">
      <c r="B26" s="96" t="str">
        <f>+'Subsecretaria Redes Asistencial'!N95</f>
        <v>UAE N°34</v>
      </c>
      <c r="C26" s="96">
        <f>+'Subsecretaria Redes Asistencial'!E95</f>
        <v>2015</v>
      </c>
      <c r="D26" s="70" t="str">
        <f>+'Subsecretaria Redes Asistencial'!Q95</f>
        <v>Ana María Martínez Silva</v>
      </c>
    </row>
    <row r="27" spans="2:14" x14ac:dyDescent="0.2">
      <c r="B27" s="96" t="str">
        <f>+'Subsecretaria Redes Asistencial'!N109</f>
        <v>UAI N°39</v>
      </c>
      <c r="C27" s="96">
        <f>+'Subsecretaria Redes Asistencial'!E109</f>
        <v>2015</v>
      </c>
      <c r="D27" s="70" t="str">
        <f>+'Subsecretaria Redes Asistencial'!Q109</f>
        <v>Lilian del Valle Sarno</v>
      </c>
    </row>
    <row r="28" spans="2:14" x14ac:dyDescent="0.2">
      <c r="B28" s="96" t="str">
        <f>+'Subsecretaria Redes Asistencial'!N112</f>
        <v>UAE N°43</v>
      </c>
      <c r="C28" s="96">
        <f>+'Subsecretaria Redes Asistencial'!E112</f>
        <v>2015</v>
      </c>
      <c r="D28" s="70" t="str">
        <f>+'Subsecretaria Redes Asistencial'!Q112</f>
        <v>Ana María Martínez Silva</v>
      </c>
    </row>
    <row r="29" spans="2:14" x14ac:dyDescent="0.2">
      <c r="B29" s="96" t="str">
        <f>+'Subsecretaria Redes Asistencial'!N121</f>
        <v>UAE N°44</v>
      </c>
      <c r="C29" s="96">
        <f>+'Subsecretaria Redes Asistencial'!E121</f>
        <v>2015</v>
      </c>
      <c r="D29" s="70" t="str">
        <f>+'Subsecretaria Redes Asistencial'!Q121</f>
        <v>Ana María Martínez Silva</v>
      </c>
    </row>
    <row r="30" spans="2:14" ht="15" x14ac:dyDescent="0.25">
      <c r="B30" s="96" t="str">
        <f>+'Subsecretaria Redes Asistencial'!N186</f>
        <v>UAI N°39</v>
      </c>
      <c r="C30" s="96">
        <f>+'Subsecretaria Redes Asistencial'!E186</f>
        <v>2015</v>
      </c>
      <c r="D30" s="70" t="str">
        <f>+'Subsecretaria Redes Asistencial'!Q186</f>
        <v>Lilian del Valle Sarno</v>
      </c>
      <c r="E30"/>
      <c r="F30"/>
    </row>
    <row r="31" spans="2:14" ht="15" x14ac:dyDescent="0.25">
      <c r="B31" s="96" t="str">
        <f>+'Subsecretaria Redes Asistencial'!N189</f>
        <v>DAM N°57</v>
      </c>
      <c r="C31" s="96">
        <f>+'Subsecretaria Redes Asistencial'!E189</f>
        <v>2015</v>
      </c>
      <c r="D31" s="70" t="str">
        <f>+'Subsecretaria Redes Asistencial'!Q189</f>
        <v>Jorge Aguirre Bustamantes</v>
      </c>
      <c r="E31"/>
      <c r="F31"/>
    </row>
    <row r="32" spans="2:14" ht="15" x14ac:dyDescent="0.25">
      <c r="B32" s="96" t="str">
        <f>+'Subsecretaria Redes Asistencial'!N194</f>
        <v>UAE N°56</v>
      </c>
      <c r="C32" s="96">
        <f>+'Subsecretaria Redes Asistencial'!E194</f>
        <v>2015</v>
      </c>
      <c r="D32" s="70" t="str">
        <f>+'Subsecretaria Redes Asistencial'!Q194</f>
        <v>Jovita Muñoz Uribe</v>
      </c>
      <c r="E32"/>
      <c r="F32"/>
    </row>
    <row r="33" spans="2:6" ht="15" x14ac:dyDescent="0.25">
      <c r="B33" s="96" t="str">
        <f>+'Subsecretaria Redes Asistencial'!N203</f>
        <v>UAE N°55</v>
      </c>
      <c r="C33" s="96">
        <f>+'Subsecretaria Redes Asistencial'!E203</f>
        <v>2015</v>
      </c>
      <c r="D33" s="70" t="str">
        <f>+'Subsecretaria Redes Asistencial'!Q203</f>
        <v>Alejandra Sutherland Soto</v>
      </c>
      <c r="E33"/>
      <c r="F33"/>
    </row>
    <row r="34" spans="2:6" ht="15" x14ac:dyDescent="0.25">
      <c r="B34"/>
      <c r="C34"/>
      <c r="D34"/>
      <c r="E34"/>
      <c r="F34"/>
    </row>
    <row r="35" spans="2:6" ht="15" x14ac:dyDescent="0.25">
      <c r="B35"/>
      <c r="C35"/>
      <c r="D35"/>
      <c r="E35"/>
      <c r="F35"/>
    </row>
    <row r="36" spans="2:6" ht="15" x14ac:dyDescent="0.25">
      <c r="B36"/>
      <c r="C36"/>
      <c r="D36"/>
      <c r="E36"/>
      <c r="F36"/>
    </row>
    <row r="37" spans="2:6" ht="15" x14ac:dyDescent="0.25">
      <c r="B37"/>
      <c r="C37"/>
      <c r="D37"/>
      <c r="E37"/>
      <c r="F37"/>
    </row>
    <row r="38" spans="2:6" ht="15" x14ac:dyDescent="0.25">
      <c r="B38"/>
      <c r="C38"/>
      <c r="D38"/>
      <c r="E38"/>
      <c r="F38"/>
    </row>
    <row r="39" spans="2:6" ht="15" x14ac:dyDescent="0.25">
      <c r="B39"/>
      <c r="C39"/>
      <c r="D39"/>
      <c r="E39"/>
      <c r="F39"/>
    </row>
    <row r="40" spans="2:6" ht="15" x14ac:dyDescent="0.25">
      <c r="B40"/>
      <c r="C40"/>
      <c r="D40"/>
      <c r="E40"/>
      <c r="F40"/>
    </row>
    <row r="41" spans="2:6" ht="15" x14ac:dyDescent="0.25">
      <c r="B41"/>
      <c r="C41"/>
      <c r="D41"/>
      <c r="E41"/>
      <c r="F41"/>
    </row>
    <row r="42" spans="2:6" ht="15" x14ac:dyDescent="0.25">
      <c r="B42"/>
      <c r="C42"/>
      <c r="D42"/>
      <c r="E42"/>
      <c r="F42"/>
    </row>
    <row r="43" spans="2:6" ht="15" x14ac:dyDescent="0.25">
      <c r="B43"/>
      <c r="C43"/>
      <c r="D43"/>
      <c r="E43"/>
      <c r="F43"/>
    </row>
    <row r="44" spans="2:6" ht="15" x14ac:dyDescent="0.25">
      <c r="B44"/>
      <c r="C44"/>
      <c r="D44"/>
      <c r="E44"/>
      <c r="F44"/>
    </row>
    <row r="45" spans="2:6" ht="15" x14ac:dyDescent="0.25">
      <c r="B45"/>
      <c r="C45"/>
      <c r="D45"/>
      <c r="E45"/>
      <c r="F45"/>
    </row>
    <row r="46" spans="2:6" ht="15" x14ac:dyDescent="0.25">
      <c r="B46"/>
      <c r="C46"/>
      <c r="D46"/>
      <c r="E46"/>
      <c r="F46"/>
    </row>
    <row r="47" spans="2:6" ht="15" x14ac:dyDescent="0.25">
      <c r="B47"/>
      <c r="C47"/>
      <c r="D47"/>
      <c r="E47"/>
      <c r="F47"/>
    </row>
    <row r="48" spans="2:6" ht="15" x14ac:dyDescent="0.25">
      <c r="B48"/>
      <c r="C48"/>
      <c r="D48"/>
      <c r="E48"/>
      <c r="F48"/>
    </row>
    <row r="49" spans="2:6" ht="15" x14ac:dyDescent="0.25">
      <c r="B49"/>
      <c r="C49"/>
      <c r="D49"/>
      <c r="E49"/>
      <c r="F49"/>
    </row>
    <row r="50" spans="2:6" ht="15" x14ac:dyDescent="0.25">
      <c r="B50"/>
      <c r="C50"/>
      <c r="D50"/>
      <c r="E50"/>
      <c r="F50"/>
    </row>
    <row r="51" spans="2:6" ht="15" x14ac:dyDescent="0.25">
      <c r="B51"/>
      <c r="C51"/>
      <c r="D51"/>
      <c r="E51"/>
      <c r="F51"/>
    </row>
    <row r="52" spans="2:6" ht="15" x14ac:dyDescent="0.25">
      <c r="B52"/>
      <c r="C52"/>
      <c r="D52"/>
      <c r="E52"/>
      <c r="F52"/>
    </row>
    <row r="53" spans="2:6" ht="15" x14ac:dyDescent="0.25">
      <c r="B53"/>
      <c r="C53"/>
      <c r="D53"/>
      <c r="E53"/>
      <c r="F53"/>
    </row>
    <row r="54" spans="2:6" ht="15" x14ac:dyDescent="0.25">
      <c r="B54"/>
      <c r="C54"/>
      <c r="D54"/>
      <c r="E54"/>
      <c r="F54"/>
    </row>
    <row r="55" spans="2:6" ht="15" x14ac:dyDescent="0.25">
      <c r="B55"/>
      <c r="C55"/>
      <c r="D55"/>
      <c r="E55"/>
      <c r="F55"/>
    </row>
    <row r="56" spans="2:6" ht="15" x14ac:dyDescent="0.25">
      <c r="B56"/>
      <c r="C56"/>
      <c r="D56"/>
      <c r="E56"/>
      <c r="F56"/>
    </row>
    <row r="57" spans="2:6" ht="15" x14ac:dyDescent="0.25">
      <c r="B57"/>
      <c r="C57"/>
      <c r="D57"/>
      <c r="E57"/>
      <c r="F57"/>
    </row>
    <row r="58" spans="2:6" ht="15" x14ac:dyDescent="0.25">
      <c r="B58"/>
      <c r="C58"/>
      <c r="D58"/>
      <c r="E58"/>
      <c r="F58"/>
    </row>
    <row r="59" spans="2:6" ht="15" x14ac:dyDescent="0.25">
      <c r="B59"/>
      <c r="C59"/>
      <c r="D59"/>
      <c r="E59"/>
      <c r="F59"/>
    </row>
    <row r="60" spans="2:6" ht="15" x14ac:dyDescent="0.25">
      <c r="B60"/>
      <c r="C60"/>
      <c r="D60"/>
      <c r="E60"/>
      <c r="F60"/>
    </row>
    <row r="61" spans="2:6" ht="15" x14ac:dyDescent="0.25">
      <c r="B61"/>
      <c r="C61"/>
      <c r="D61"/>
      <c r="E61"/>
      <c r="F61"/>
    </row>
    <row r="62" spans="2:6" ht="15" x14ac:dyDescent="0.25">
      <c r="B62"/>
      <c r="C62"/>
      <c r="D62"/>
      <c r="E62"/>
      <c r="F62"/>
    </row>
    <row r="63" spans="2:6" ht="15" x14ac:dyDescent="0.25">
      <c r="B63"/>
      <c r="C63"/>
      <c r="D63"/>
      <c r="E63"/>
      <c r="F63"/>
    </row>
    <row r="64" spans="2:6" ht="15" x14ac:dyDescent="0.25">
      <c r="B64"/>
      <c r="C64"/>
      <c r="D64"/>
      <c r="E64"/>
      <c r="F64"/>
    </row>
    <row r="65" spans="2:6" ht="15" x14ac:dyDescent="0.25">
      <c r="B65"/>
      <c r="C65"/>
      <c r="D65"/>
      <c r="E65"/>
      <c r="F65"/>
    </row>
    <row r="66" spans="2:6" ht="15" x14ac:dyDescent="0.25">
      <c r="B66"/>
      <c r="C66"/>
      <c r="D66"/>
      <c r="E66"/>
      <c r="F66"/>
    </row>
    <row r="67" spans="2:6" ht="15" x14ac:dyDescent="0.25">
      <c r="B67"/>
      <c r="C67"/>
      <c r="D67"/>
      <c r="E67"/>
      <c r="F67"/>
    </row>
    <row r="68" spans="2:6" ht="15" x14ac:dyDescent="0.25">
      <c r="B68"/>
      <c r="C68"/>
      <c r="D68"/>
      <c r="E68"/>
      <c r="F68"/>
    </row>
    <row r="69" spans="2:6" ht="15" x14ac:dyDescent="0.25">
      <c r="B69"/>
      <c r="C69"/>
      <c r="D69"/>
      <c r="E69"/>
      <c r="F69"/>
    </row>
    <row r="70" spans="2:6" ht="15" x14ac:dyDescent="0.25">
      <c r="B70"/>
      <c r="C70"/>
      <c r="D70"/>
      <c r="E70"/>
      <c r="F70"/>
    </row>
    <row r="71" spans="2:6" ht="15" x14ac:dyDescent="0.25">
      <c r="B71"/>
      <c r="C71"/>
      <c r="D71"/>
      <c r="E71"/>
      <c r="F71"/>
    </row>
    <row r="72" spans="2:6" ht="15" x14ac:dyDescent="0.25">
      <c r="B72"/>
      <c r="C72"/>
      <c r="D72"/>
      <c r="E72"/>
      <c r="F72"/>
    </row>
    <row r="73" spans="2:6" ht="15" x14ac:dyDescent="0.25">
      <c r="B73"/>
      <c r="C73"/>
      <c r="D73"/>
      <c r="E73"/>
      <c r="F73"/>
    </row>
    <row r="74" spans="2:6" ht="15" x14ac:dyDescent="0.25">
      <c r="B74"/>
      <c r="C74"/>
      <c r="D74"/>
      <c r="E74"/>
      <c r="F74"/>
    </row>
    <row r="75" spans="2:6" ht="15" x14ac:dyDescent="0.25">
      <c r="B75"/>
      <c r="C75"/>
      <c r="D75"/>
      <c r="E75"/>
      <c r="F75"/>
    </row>
    <row r="76" spans="2:6" ht="15" x14ac:dyDescent="0.25">
      <c r="B76"/>
      <c r="C76"/>
      <c r="D76"/>
      <c r="E76"/>
      <c r="F76"/>
    </row>
    <row r="77" spans="2:6" ht="15" x14ac:dyDescent="0.25">
      <c r="B77"/>
      <c r="C77"/>
      <c r="D77"/>
      <c r="E77"/>
      <c r="F77"/>
    </row>
    <row r="78" spans="2:6" ht="15" x14ac:dyDescent="0.25">
      <c r="B78"/>
      <c r="C78"/>
      <c r="D78"/>
      <c r="E78"/>
      <c r="F78"/>
    </row>
    <row r="79" spans="2:6" ht="15" x14ac:dyDescent="0.25">
      <c r="B79"/>
      <c r="C79"/>
      <c r="D79"/>
      <c r="E79"/>
      <c r="F79"/>
    </row>
    <row r="80" spans="2:6" ht="15" x14ac:dyDescent="0.25">
      <c r="B80"/>
      <c r="C80"/>
      <c r="D80"/>
      <c r="E80"/>
      <c r="F80"/>
    </row>
    <row r="81" spans="2:6" ht="15" x14ac:dyDescent="0.25">
      <c r="B81"/>
      <c r="C81"/>
      <c r="D81"/>
      <c r="E81"/>
      <c r="F81"/>
    </row>
    <row r="82" spans="2:6" ht="15" x14ac:dyDescent="0.25">
      <c r="B82"/>
      <c r="C82"/>
      <c r="D82"/>
      <c r="E82"/>
      <c r="F82"/>
    </row>
    <row r="83" spans="2:6" ht="15" x14ac:dyDescent="0.25">
      <c r="B83"/>
      <c r="C83"/>
      <c r="D83"/>
      <c r="E83"/>
      <c r="F83"/>
    </row>
    <row r="84" spans="2:6" ht="15" x14ac:dyDescent="0.25">
      <c r="B84"/>
      <c r="C84"/>
      <c r="D84"/>
      <c r="E84"/>
      <c r="F84"/>
    </row>
    <row r="85" spans="2:6" ht="15" x14ac:dyDescent="0.25">
      <c r="B85"/>
      <c r="C85"/>
      <c r="D85"/>
      <c r="E85"/>
      <c r="F85"/>
    </row>
    <row r="86" spans="2:6" ht="15" x14ac:dyDescent="0.25">
      <c r="B86"/>
      <c r="C86"/>
      <c r="D86"/>
      <c r="E86"/>
      <c r="F86"/>
    </row>
    <row r="87" spans="2:6" ht="15" x14ac:dyDescent="0.25">
      <c r="B87"/>
      <c r="C87"/>
      <c r="D87"/>
      <c r="E87"/>
      <c r="F87"/>
    </row>
    <row r="88" spans="2:6" ht="15" x14ac:dyDescent="0.25">
      <c r="B88"/>
      <c r="C88"/>
      <c r="D88"/>
      <c r="E88"/>
      <c r="F88"/>
    </row>
    <row r="89" spans="2:6" ht="15" x14ac:dyDescent="0.25">
      <c r="B89"/>
      <c r="C89"/>
      <c r="D89"/>
      <c r="E89"/>
      <c r="F89"/>
    </row>
    <row r="90" spans="2:6" ht="15" x14ac:dyDescent="0.25">
      <c r="B90"/>
      <c r="C90"/>
      <c r="D90"/>
      <c r="E90"/>
      <c r="F90"/>
    </row>
    <row r="91" spans="2:6" ht="15" x14ac:dyDescent="0.25">
      <c r="B91"/>
      <c r="C91"/>
      <c r="D91"/>
      <c r="E91"/>
      <c r="F91"/>
    </row>
    <row r="92" spans="2:6" ht="15" x14ac:dyDescent="0.25">
      <c r="B92"/>
      <c r="C92"/>
      <c r="D92"/>
      <c r="E92"/>
      <c r="F92"/>
    </row>
    <row r="93" spans="2:6" ht="15" x14ac:dyDescent="0.25">
      <c r="B93"/>
      <c r="C93"/>
      <c r="D93"/>
      <c r="E93"/>
      <c r="F93"/>
    </row>
    <row r="94" spans="2:6" ht="15" x14ac:dyDescent="0.25">
      <c r="B94"/>
      <c r="C94"/>
      <c r="D94"/>
      <c r="E94"/>
      <c r="F94"/>
    </row>
    <row r="95" spans="2:6" ht="15" x14ac:dyDescent="0.25">
      <c r="B95"/>
      <c r="C95"/>
      <c r="D95"/>
      <c r="E95"/>
      <c r="F95"/>
    </row>
    <row r="96" spans="2:6" ht="15" x14ac:dyDescent="0.25">
      <c r="B96"/>
      <c r="C96"/>
      <c r="D96"/>
      <c r="E96"/>
      <c r="F96"/>
    </row>
    <row r="97" spans="2:6" ht="15" x14ac:dyDescent="0.25">
      <c r="B97"/>
      <c r="C97"/>
      <c r="D97"/>
      <c r="E97"/>
      <c r="F97"/>
    </row>
    <row r="98" spans="2:6" ht="15" x14ac:dyDescent="0.25">
      <c r="B98"/>
      <c r="C98"/>
      <c r="D98"/>
      <c r="E98"/>
      <c r="F98"/>
    </row>
    <row r="99" spans="2:6" ht="15" x14ac:dyDescent="0.25">
      <c r="B99"/>
      <c r="C99"/>
      <c r="D99"/>
      <c r="E99"/>
      <c r="F99"/>
    </row>
    <row r="100" spans="2:6" ht="15" x14ac:dyDescent="0.25">
      <c r="B100"/>
      <c r="C100"/>
      <c r="D100"/>
      <c r="E100"/>
      <c r="F100"/>
    </row>
    <row r="101" spans="2:6" ht="15" x14ac:dyDescent="0.25">
      <c r="B101"/>
      <c r="C101"/>
      <c r="D101"/>
      <c r="E101"/>
      <c r="F101"/>
    </row>
    <row r="102" spans="2:6" ht="15" x14ac:dyDescent="0.25">
      <c r="B102"/>
      <c r="C102"/>
      <c r="D102"/>
      <c r="E102"/>
      <c r="F102"/>
    </row>
    <row r="103" spans="2:6" ht="15" x14ac:dyDescent="0.25">
      <c r="B103"/>
      <c r="C103"/>
      <c r="D103"/>
      <c r="E103"/>
      <c r="F103"/>
    </row>
    <row r="104" spans="2:6" ht="15" x14ac:dyDescent="0.25">
      <c r="B104"/>
      <c r="C104"/>
      <c r="D104"/>
      <c r="E104"/>
      <c r="F104"/>
    </row>
    <row r="105" spans="2:6" ht="15" x14ac:dyDescent="0.25">
      <c r="B105"/>
      <c r="C105"/>
      <c r="D105"/>
      <c r="E105"/>
      <c r="F105"/>
    </row>
    <row r="106" spans="2:6" ht="15" x14ac:dyDescent="0.25">
      <c r="B106"/>
      <c r="C106"/>
      <c r="D106"/>
      <c r="E106"/>
      <c r="F106"/>
    </row>
    <row r="107" spans="2:6" ht="15" x14ac:dyDescent="0.25">
      <c r="B107"/>
      <c r="C107"/>
      <c r="D107"/>
      <c r="E107"/>
      <c r="F107"/>
    </row>
    <row r="108" spans="2:6" ht="15" x14ac:dyDescent="0.25">
      <c r="B108"/>
      <c r="C108"/>
      <c r="D108"/>
      <c r="E108"/>
      <c r="F108"/>
    </row>
    <row r="109" spans="2:6" ht="15" x14ac:dyDescent="0.25">
      <c r="B109"/>
      <c r="C109"/>
      <c r="D109"/>
      <c r="E109"/>
      <c r="F109"/>
    </row>
    <row r="110" spans="2:6" ht="15" x14ac:dyDescent="0.25">
      <c r="B110"/>
      <c r="C110"/>
      <c r="D110"/>
      <c r="E110"/>
      <c r="F110"/>
    </row>
    <row r="111" spans="2:6" ht="15" x14ac:dyDescent="0.25">
      <c r="B111"/>
      <c r="C111"/>
      <c r="D111"/>
      <c r="E111"/>
      <c r="F111"/>
    </row>
    <row r="112" spans="2:6" ht="15" x14ac:dyDescent="0.25">
      <c r="B112"/>
      <c r="C112"/>
      <c r="D112"/>
      <c r="E112"/>
      <c r="F112"/>
    </row>
    <row r="113" spans="2:6" ht="15" x14ac:dyDescent="0.25">
      <c r="B113"/>
      <c r="C113"/>
      <c r="D113"/>
      <c r="E113"/>
      <c r="F113"/>
    </row>
    <row r="114" spans="2:6" ht="15" x14ac:dyDescent="0.25">
      <c r="B114"/>
      <c r="C114"/>
      <c r="D114"/>
      <c r="E114"/>
      <c r="F114"/>
    </row>
    <row r="115" spans="2:6" ht="15" x14ac:dyDescent="0.25">
      <c r="B115"/>
      <c r="C115"/>
      <c r="D115"/>
      <c r="E115"/>
      <c r="F115"/>
    </row>
    <row r="116" spans="2:6" ht="15" x14ac:dyDescent="0.25">
      <c r="B116"/>
      <c r="C116"/>
      <c r="D116"/>
      <c r="E116"/>
      <c r="F116"/>
    </row>
    <row r="117" spans="2:6" ht="15" x14ac:dyDescent="0.25">
      <c r="B117"/>
      <c r="C117"/>
      <c r="D117"/>
      <c r="E117"/>
      <c r="F117"/>
    </row>
    <row r="118" spans="2:6" ht="15" x14ac:dyDescent="0.25">
      <c r="B118"/>
      <c r="C118"/>
      <c r="D118"/>
      <c r="E118"/>
      <c r="F118"/>
    </row>
    <row r="119" spans="2:6" ht="15" x14ac:dyDescent="0.25">
      <c r="B119"/>
      <c r="C119"/>
      <c r="D119"/>
      <c r="E119"/>
      <c r="F119"/>
    </row>
    <row r="120" spans="2:6" ht="15" x14ac:dyDescent="0.25">
      <c r="B120"/>
      <c r="C120"/>
      <c r="D120"/>
      <c r="E120"/>
      <c r="F120"/>
    </row>
    <row r="121" spans="2:6" ht="15" x14ac:dyDescent="0.25">
      <c r="B121"/>
      <c r="C121"/>
      <c r="D121"/>
      <c r="E121"/>
      <c r="F121"/>
    </row>
    <row r="122" spans="2:6" ht="15" x14ac:dyDescent="0.25">
      <c r="B122"/>
      <c r="C122"/>
      <c r="D122"/>
      <c r="E122"/>
      <c r="F122"/>
    </row>
    <row r="123" spans="2:6" ht="15" x14ac:dyDescent="0.25">
      <c r="B123"/>
      <c r="C123"/>
      <c r="D123"/>
      <c r="E123"/>
      <c r="F123"/>
    </row>
    <row r="124" spans="2:6" ht="15" x14ac:dyDescent="0.25">
      <c r="B124"/>
      <c r="C124"/>
      <c r="D124"/>
      <c r="E124"/>
      <c r="F124"/>
    </row>
    <row r="125" spans="2:6" ht="15" x14ac:dyDescent="0.25">
      <c r="B125"/>
      <c r="C125"/>
      <c r="D125"/>
      <c r="E125"/>
      <c r="F125"/>
    </row>
    <row r="126" spans="2:6" ht="15" x14ac:dyDescent="0.25">
      <c r="B126"/>
      <c r="C126"/>
      <c r="D126"/>
      <c r="E126"/>
      <c r="F126"/>
    </row>
    <row r="127" spans="2:6" ht="15" x14ac:dyDescent="0.25">
      <c r="B127"/>
      <c r="C127"/>
      <c r="D127"/>
      <c r="E127"/>
      <c r="F127"/>
    </row>
    <row r="128" spans="2:6" ht="15" x14ac:dyDescent="0.25">
      <c r="B128"/>
      <c r="C128"/>
      <c r="D128"/>
      <c r="E128"/>
      <c r="F128"/>
    </row>
    <row r="129" spans="2:6" ht="15" x14ac:dyDescent="0.25">
      <c r="B129"/>
      <c r="C129"/>
      <c r="D129"/>
      <c r="E129"/>
      <c r="F129"/>
    </row>
    <row r="130" spans="2:6" ht="15" x14ac:dyDescent="0.25">
      <c r="B130"/>
      <c r="C130"/>
      <c r="D130"/>
      <c r="E130"/>
      <c r="F130"/>
    </row>
    <row r="131" spans="2:6" ht="15" x14ac:dyDescent="0.25">
      <c r="B131"/>
      <c r="C131"/>
      <c r="D131"/>
      <c r="E131"/>
      <c r="F131"/>
    </row>
    <row r="132" spans="2:6" ht="15" x14ac:dyDescent="0.25">
      <c r="B132"/>
      <c r="C132"/>
      <c r="D132"/>
      <c r="E132"/>
      <c r="F132"/>
    </row>
    <row r="133" spans="2:6" ht="15" x14ac:dyDescent="0.25">
      <c r="B133"/>
      <c r="C133"/>
      <c r="D133"/>
      <c r="E133"/>
      <c r="F133"/>
    </row>
    <row r="134" spans="2:6" ht="15" x14ac:dyDescent="0.25">
      <c r="B134"/>
      <c r="C134"/>
      <c r="D134"/>
      <c r="E134"/>
      <c r="F134"/>
    </row>
    <row r="135" spans="2:6" ht="15" x14ac:dyDescent="0.25">
      <c r="B135"/>
      <c r="C135"/>
      <c r="D135"/>
      <c r="E135"/>
      <c r="F135"/>
    </row>
    <row r="136" spans="2:6" ht="15" x14ac:dyDescent="0.25">
      <c r="B136"/>
      <c r="C136"/>
      <c r="D136"/>
      <c r="E136"/>
      <c r="F136"/>
    </row>
    <row r="137" spans="2:6" ht="15" x14ac:dyDescent="0.25">
      <c r="B137"/>
      <c r="C137"/>
      <c r="D137"/>
      <c r="E137"/>
      <c r="F137"/>
    </row>
    <row r="138" spans="2:6" ht="15" x14ac:dyDescent="0.25">
      <c r="B138"/>
      <c r="C138"/>
      <c r="D138"/>
      <c r="E138"/>
      <c r="F138"/>
    </row>
    <row r="139" spans="2:6" ht="15" x14ac:dyDescent="0.25">
      <c r="B139"/>
      <c r="C139"/>
      <c r="D139"/>
      <c r="E139"/>
      <c r="F139"/>
    </row>
    <row r="140" spans="2:6" ht="15" x14ac:dyDescent="0.25">
      <c r="B140"/>
      <c r="C140"/>
      <c r="D140"/>
      <c r="E140"/>
      <c r="F140"/>
    </row>
    <row r="141" spans="2:6" ht="15" x14ac:dyDescent="0.25">
      <c r="B141"/>
      <c r="C141"/>
      <c r="D141"/>
      <c r="E141"/>
      <c r="F141"/>
    </row>
    <row r="142" spans="2:6" ht="15" x14ac:dyDescent="0.25">
      <c r="B142"/>
      <c r="C142"/>
      <c r="D142"/>
      <c r="E142"/>
      <c r="F142"/>
    </row>
    <row r="143" spans="2:6" ht="15" x14ac:dyDescent="0.25">
      <c r="B143"/>
      <c r="C143"/>
      <c r="D143"/>
      <c r="E143"/>
      <c r="F143"/>
    </row>
    <row r="144" spans="2:6" ht="15" x14ac:dyDescent="0.25">
      <c r="B144"/>
      <c r="C144"/>
      <c r="D144"/>
      <c r="E144"/>
      <c r="F144"/>
    </row>
    <row r="145" spans="2:6" ht="15" x14ac:dyDescent="0.25">
      <c r="B145"/>
      <c r="C145"/>
      <c r="D145"/>
      <c r="E145"/>
      <c r="F145"/>
    </row>
    <row r="146" spans="2:6" ht="15" x14ac:dyDescent="0.25">
      <c r="B146"/>
      <c r="C146"/>
      <c r="D146"/>
      <c r="E146"/>
      <c r="F146"/>
    </row>
    <row r="147" spans="2:6" ht="15" x14ac:dyDescent="0.25">
      <c r="B147"/>
      <c r="C147"/>
      <c r="D147"/>
      <c r="E147"/>
      <c r="F147"/>
    </row>
    <row r="148" spans="2:6" ht="15" x14ac:dyDescent="0.25">
      <c r="B148"/>
      <c r="C148"/>
      <c r="D148"/>
      <c r="E148"/>
      <c r="F148"/>
    </row>
    <row r="149" spans="2:6" ht="15" x14ac:dyDescent="0.25">
      <c r="B149"/>
      <c r="C149"/>
      <c r="D149"/>
      <c r="E149"/>
      <c r="F149"/>
    </row>
    <row r="150" spans="2:6" ht="15" x14ac:dyDescent="0.25">
      <c r="B150"/>
      <c r="C150"/>
      <c r="D150"/>
      <c r="E150"/>
      <c r="F150"/>
    </row>
    <row r="151" spans="2:6" ht="15" x14ac:dyDescent="0.25">
      <c r="B151"/>
      <c r="C151"/>
      <c r="D151"/>
      <c r="E151"/>
      <c r="F151"/>
    </row>
    <row r="152" spans="2:6" ht="15" x14ac:dyDescent="0.25">
      <c r="B152"/>
      <c r="C152"/>
      <c r="D152"/>
      <c r="E152"/>
      <c r="F152"/>
    </row>
    <row r="153" spans="2:6" ht="15" x14ac:dyDescent="0.25">
      <c r="B153"/>
      <c r="C153"/>
      <c r="D153"/>
      <c r="E153"/>
      <c r="F153"/>
    </row>
    <row r="154" spans="2:6" ht="15" x14ac:dyDescent="0.25">
      <c r="B154"/>
      <c r="C154"/>
      <c r="D154"/>
      <c r="E154"/>
      <c r="F154"/>
    </row>
    <row r="155" spans="2:6" ht="15" x14ac:dyDescent="0.25">
      <c r="B155"/>
      <c r="C155"/>
      <c r="D155"/>
      <c r="E155"/>
      <c r="F155"/>
    </row>
    <row r="156" spans="2:6" ht="15" x14ac:dyDescent="0.25">
      <c r="B156"/>
      <c r="C156"/>
      <c r="D156"/>
      <c r="E156"/>
      <c r="F156"/>
    </row>
    <row r="157" spans="2:6" ht="15" x14ac:dyDescent="0.25">
      <c r="B157"/>
      <c r="C157"/>
      <c r="D157"/>
      <c r="E157"/>
      <c r="F157"/>
    </row>
    <row r="158" spans="2:6" ht="15" x14ac:dyDescent="0.25">
      <c r="B158"/>
      <c r="C158"/>
      <c r="D158"/>
      <c r="E158"/>
      <c r="F158"/>
    </row>
    <row r="159" spans="2:6" ht="15" x14ac:dyDescent="0.25">
      <c r="B159"/>
      <c r="C159"/>
      <c r="D159"/>
      <c r="E159"/>
      <c r="F159"/>
    </row>
    <row r="160" spans="2:6" ht="15" x14ac:dyDescent="0.25">
      <c r="B160"/>
      <c r="C160"/>
      <c r="D160"/>
      <c r="E160"/>
      <c r="F160"/>
    </row>
    <row r="161" spans="2:6" ht="15" x14ac:dyDescent="0.25">
      <c r="B161"/>
      <c r="C161"/>
      <c r="D161"/>
      <c r="E161"/>
      <c r="F161"/>
    </row>
    <row r="162" spans="2:6" ht="15" x14ac:dyDescent="0.25">
      <c r="B162"/>
      <c r="C162"/>
      <c r="D162"/>
      <c r="E162"/>
      <c r="F162"/>
    </row>
    <row r="163" spans="2:6" ht="15" x14ac:dyDescent="0.25">
      <c r="B163"/>
      <c r="C163"/>
      <c r="D163"/>
      <c r="E163"/>
      <c r="F163"/>
    </row>
    <row r="164" spans="2:6" ht="15" x14ac:dyDescent="0.25">
      <c r="B164"/>
      <c r="C164"/>
      <c r="D164"/>
      <c r="E164"/>
      <c r="F164"/>
    </row>
    <row r="165" spans="2:6" ht="15" x14ac:dyDescent="0.25">
      <c r="B165"/>
      <c r="C165"/>
      <c r="D165"/>
      <c r="E165"/>
      <c r="F165"/>
    </row>
    <row r="166" spans="2:6" ht="15" x14ac:dyDescent="0.25">
      <c r="B166"/>
      <c r="C166"/>
      <c r="D166"/>
      <c r="E166"/>
      <c r="F166"/>
    </row>
    <row r="167" spans="2:6" ht="15" x14ac:dyDescent="0.25">
      <c r="B167"/>
      <c r="C167"/>
      <c r="D167"/>
      <c r="E167"/>
      <c r="F167"/>
    </row>
    <row r="168" spans="2:6" ht="15" x14ac:dyDescent="0.25">
      <c r="B168"/>
      <c r="C168"/>
      <c r="D168"/>
      <c r="E168"/>
      <c r="F168"/>
    </row>
    <row r="169" spans="2:6" ht="15" x14ac:dyDescent="0.25">
      <c r="B169"/>
      <c r="C169"/>
      <c r="D169"/>
      <c r="E169"/>
      <c r="F169"/>
    </row>
    <row r="170" spans="2:6" ht="15" x14ac:dyDescent="0.25">
      <c r="B170"/>
      <c r="C170"/>
      <c r="D170"/>
      <c r="E170"/>
      <c r="F170"/>
    </row>
    <row r="171" spans="2:6" ht="15" x14ac:dyDescent="0.25">
      <c r="B171"/>
      <c r="C171"/>
      <c r="D171"/>
      <c r="E171"/>
      <c r="F171"/>
    </row>
    <row r="172" spans="2:6" ht="15" x14ac:dyDescent="0.25">
      <c r="B172"/>
      <c r="C172"/>
      <c r="D172"/>
      <c r="E172"/>
      <c r="F172"/>
    </row>
    <row r="173" spans="2:6" ht="15" x14ac:dyDescent="0.25">
      <c r="B173"/>
      <c r="C173"/>
      <c r="D173"/>
      <c r="E173"/>
      <c r="F173"/>
    </row>
    <row r="174" spans="2:6" ht="15" x14ac:dyDescent="0.25">
      <c r="B174"/>
      <c r="C174"/>
      <c r="D174"/>
      <c r="E174"/>
      <c r="F174"/>
    </row>
    <row r="175" spans="2:6" ht="15" x14ac:dyDescent="0.25">
      <c r="B175"/>
      <c r="C175"/>
      <c r="D175"/>
      <c r="E175"/>
      <c r="F175"/>
    </row>
    <row r="176" spans="2:6" ht="15" x14ac:dyDescent="0.25">
      <c r="B176"/>
      <c r="C176"/>
      <c r="D176"/>
      <c r="E176"/>
      <c r="F176"/>
    </row>
    <row r="177" spans="2:6" ht="15" x14ac:dyDescent="0.25">
      <c r="B177"/>
      <c r="C177"/>
      <c r="D177"/>
      <c r="E177"/>
      <c r="F177"/>
    </row>
    <row r="178" spans="2:6" ht="15" x14ac:dyDescent="0.25">
      <c r="B178"/>
      <c r="C178"/>
      <c r="D178"/>
      <c r="E178"/>
      <c r="F178"/>
    </row>
    <row r="179" spans="2:6" ht="15" x14ac:dyDescent="0.25">
      <c r="B179"/>
      <c r="C179"/>
      <c r="D179"/>
      <c r="E179"/>
      <c r="F179"/>
    </row>
    <row r="180" spans="2:6" ht="15" x14ac:dyDescent="0.25">
      <c r="B180"/>
      <c r="C180"/>
      <c r="D180"/>
      <c r="E180"/>
      <c r="F180"/>
    </row>
    <row r="181" spans="2:6" ht="15" x14ac:dyDescent="0.25">
      <c r="B181"/>
      <c r="C181"/>
      <c r="D181"/>
      <c r="E181"/>
      <c r="F181"/>
    </row>
    <row r="182" spans="2:6" ht="15" x14ac:dyDescent="0.25">
      <c r="B182"/>
      <c r="C182"/>
      <c r="D182"/>
      <c r="E182"/>
      <c r="F182"/>
    </row>
    <row r="183" spans="2:6" ht="15" x14ac:dyDescent="0.25">
      <c r="B183"/>
      <c r="C183"/>
      <c r="D183"/>
      <c r="E183"/>
      <c r="F183"/>
    </row>
    <row r="184" spans="2:6" ht="15" x14ac:dyDescent="0.25">
      <c r="B184"/>
      <c r="C184"/>
      <c r="D184"/>
      <c r="E184"/>
      <c r="F184"/>
    </row>
    <row r="185" spans="2:6" ht="15" x14ac:dyDescent="0.25">
      <c r="B185"/>
      <c r="C185"/>
      <c r="D185"/>
      <c r="E185"/>
      <c r="F185"/>
    </row>
    <row r="186" spans="2:6" ht="15" x14ac:dyDescent="0.25">
      <c r="B186"/>
      <c r="C186"/>
      <c r="D186"/>
      <c r="E186"/>
      <c r="F186"/>
    </row>
    <row r="187" spans="2:6" ht="15" x14ac:dyDescent="0.25">
      <c r="B187"/>
      <c r="C187"/>
      <c r="D187"/>
      <c r="E187"/>
      <c r="F187"/>
    </row>
    <row r="188" spans="2:6" ht="15" x14ac:dyDescent="0.25">
      <c r="B188"/>
      <c r="C188"/>
      <c r="D188"/>
      <c r="E188"/>
      <c r="F188"/>
    </row>
    <row r="189" spans="2:6" ht="15" x14ac:dyDescent="0.25">
      <c r="B189"/>
      <c r="C189"/>
      <c r="D189"/>
      <c r="E189"/>
      <c r="F189"/>
    </row>
    <row r="190" spans="2:6" ht="15" x14ac:dyDescent="0.25">
      <c r="B190"/>
      <c r="C190"/>
      <c r="D190"/>
      <c r="E190"/>
      <c r="F190"/>
    </row>
    <row r="191" spans="2:6" ht="15" x14ac:dyDescent="0.25">
      <c r="B191"/>
      <c r="C191"/>
      <c r="D191"/>
      <c r="E191"/>
      <c r="F191"/>
    </row>
    <row r="192" spans="2:6" ht="15" x14ac:dyDescent="0.25">
      <c r="B192"/>
      <c r="C192"/>
      <c r="D192"/>
      <c r="E192"/>
      <c r="F192"/>
    </row>
    <row r="193" spans="2:6" ht="15" x14ac:dyDescent="0.25">
      <c r="B193"/>
      <c r="C193"/>
      <c r="D193"/>
      <c r="E193"/>
      <c r="F193"/>
    </row>
    <row r="194" spans="2:6" ht="15" x14ac:dyDescent="0.25">
      <c r="B194"/>
      <c r="C194"/>
      <c r="D194"/>
      <c r="E194"/>
      <c r="F194"/>
    </row>
    <row r="195" spans="2:6" ht="15" x14ac:dyDescent="0.25">
      <c r="B195"/>
      <c r="C195"/>
      <c r="D195"/>
      <c r="E195"/>
      <c r="F195"/>
    </row>
    <row r="196" spans="2:6" ht="15" x14ac:dyDescent="0.25">
      <c r="B196"/>
      <c r="C196"/>
      <c r="D196"/>
      <c r="E196"/>
      <c r="F196"/>
    </row>
    <row r="197" spans="2:6" ht="15" x14ac:dyDescent="0.25">
      <c r="B197"/>
      <c r="C197"/>
      <c r="D197"/>
      <c r="E197"/>
      <c r="F197"/>
    </row>
    <row r="198" spans="2:6" ht="15" x14ac:dyDescent="0.25">
      <c r="B198"/>
      <c r="C198"/>
      <c r="D198"/>
      <c r="E198"/>
      <c r="F198"/>
    </row>
    <row r="199" spans="2:6" ht="15" x14ac:dyDescent="0.25">
      <c r="B199"/>
      <c r="C199"/>
      <c r="D199"/>
      <c r="E199"/>
      <c r="F199"/>
    </row>
    <row r="200" spans="2:6" ht="15" x14ac:dyDescent="0.25">
      <c r="B200"/>
      <c r="C200"/>
      <c r="D200"/>
      <c r="E200"/>
      <c r="F200"/>
    </row>
    <row r="201" spans="2:6" ht="15" x14ac:dyDescent="0.25">
      <c r="B201"/>
      <c r="C201"/>
      <c r="D201"/>
      <c r="E201"/>
      <c r="F201"/>
    </row>
    <row r="202" spans="2:6" ht="15" x14ac:dyDescent="0.25">
      <c r="B202"/>
      <c r="C202"/>
      <c r="D202"/>
    </row>
    <row r="203" spans="2:6" ht="15" x14ac:dyDescent="0.25">
      <c r="B203"/>
      <c r="C203"/>
      <c r="D203"/>
    </row>
    <row r="204" spans="2:6" ht="15" x14ac:dyDescent="0.25">
      <c r="B204"/>
      <c r="C204"/>
      <c r="D204"/>
    </row>
    <row r="205" spans="2:6" ht="15" x14ac:dyDescent="0.25">
      <c r="B205"/>
      <c r="C205"/>
      <c r="D205"/>
    </row>
    <row r="206" spans="2:6" ht="15" x14ac:dyDescent="0.25">
      <c r="B206"/>
      <c r="C206"/>
      <c r="D206"/>
    </row>
    <row r="207" spans="2:6" ht="15" x14ac:dyDescent="0.25">
      <c r="B207"/>
      <c r="C207"/>
      <c r="D207"/>
    </row>
    <row r="208" spans="2:6" ht="15" x14ac:dyDescent="0.25">
      <c r="B208"/>
      <c r="C208"/>
      <c r="D208"/>
    </row>
    <row r="209" spans="2:4" ht="15" x14ac:dyDescent="0.25">
      <c r="B209"/>
      <c r="C209"/>
      <c r="D209"/>
    </row>
    <row r="210" spans="2:4" ht="15" x14ac:dyDescent="0.25">
      <c r="B210"/>
      <c r="C210"/>
      <c r="D210"/>
    </row>
    <row r="211" spans="2:4" ht="15" x14ac:dyDescent="0.25">
      <c r="B211"/>
      <c r="C211"/>
      <c r="D211"/>
    </row>
    <row r="212" spans="2:4" ht="15" x14ac:dyDescent="0.25">
      <c r="B212"/>
      <c r="C212"/>
      <c r="D212"/>
    </row>
    <row r="213" spans="2:4" x14ac:dyDescent="0.2">
      <c r="B213" s="96" t="str">
        <f>+'Subsecretaria Redes Asistencial'!N212</f>
        <v>UAI Nº24</v>
      </c>
      <c r="C213" s="96">
        <f>+'Subsecretaria Redes Asistencial'!E212</f>
        <v>2015</v>
      </c>
      <c r="D213" s="70" t="str">
        <f>+'Subsecretaria Redes Asistencial'!Q212</f>
        <v>Robert González Caro</v>
      </c>
    </row>
    <row r="214" spans="2:4" ht="15" x14ac:dyDescent="0.25">
      <c r="B214" s="96" t="e">
        <f>+'Subsecretaria Redes Asistencial'!#REF!</f>
        <v>#REF!</v>
      </c>
      <c r="C214" s="96" t="e">
        <f>+'Subsecretaria Redes Asistencial'!#REF!</f>
        <v>#REF!</v>
      </c>
      <c r="D214"/>
    </row>
    <row r="215" spans="2:4" ht="15" x14ac:dyDescent="0.25">
      <c r="B215" s="96" t="e">
        <f>+'Subsecretaria Redes Asistencial'!#REF!</f>
        <v>#REF!</v>
      </c>
      <c r="C215" s="96" t="e">
        <f>+'Subsecretaria Redes Asistencial'!#REF!</f>
        <v>#REF!</v>
      </c>
      <c r="D215"/>
    </row>
    <row r="216" spans="2:4" ht="15" x14ac:dyDescent="0.25">
      <c r="B216" s="96" t="str">
        <f>+'Subsecretaria Redes Asistencial'!N213</f>
        <v>UAE N°55</v>
      </c>
      <c r="C216" s="96">
        <f>+'Subsecretaria Redes Asistencial'!E213</f>
        <v>2015</v>
      </c>
      <c r="D216"/>
    </row>
    <row r="217" spans="2:4" ht="15" x14ac:dyDescent="0.25">
      <c r="B217" s="96" t="str">
        <f>+'Subsecretaria Redes Asistencial'!N214</f>
        <v>UAE N°55</v>
      </c>
      <c r="C217" s="96">
        <f>+'Subsecretaria Redes Asistencial'!E214</f>
        <v>2015</v>
      </c>
      <c r="D217"/>
    </row>
    <row r="218" spans="2:4" ht="15" x14ac:dyDescent="0.25">
      <c r="B218" s="96" t="str">
        <f>+'Subsecretaria Redes Asistencial'!N215</f>
        <v>UAE N°56</v>
      </c>
      <c r="C218" s="96">
        <f>+'Subsecretaria Redes Asistencial'!E215</f>
        <v>2015</v>
      </c>
      <c r="D218"/>
    </row>
    <row r="219" spans="2:4" ht="15" x14ac:dyDescent="0.25">
      <c r="B219" s="96" t="str">
        <f>+'Subsecretaria Redes Asistencial'!N216</f>
        <v>UAE N°56</v>
      </c>
      <c r="C219" s="96">
        <f>+'Subsecretaria Redes Asistencial'!E216</f>
        <v>2015</v>
      </c>
      <c r="D219"/>
    </row>
    <row r="220" spans="2:4" ht="15" x14ac:dyDescent="0.25">
      <c r="B220" s="96" t="e">
        <f>+'Subsecretaria Redes Asistencial'!#REF!</f>
        <v>#REF!</v>
      </c>
      <c r="C220" s="96" t="e">
        <f>+'Subsecretaria Redes Asistencial'!#REF!</f>
        <v>#REF!</v>
      </c>
      <c r="D220"/>
    </row>
    <row r="221" spans="2:4" ht="15" x14ac:dyDescent="0.25">
      <c r="B221" s="96" t="str">
        <f>+'Subsecretaria Redes Asistencial'!N217</f>
        <v>UAE N°56</v>
      </c>
      <c r="C221" s="96">
        <f>+'Subsecretaria Redes Asistencial'!E217</f>
        <v>2015</v>
      </c>
      <c r="D221"/>
    </row>
    <row r="222" spans="2:4" ht="15" x14ac:dyDescent="0.25">
      <c r="B222" s="96" t="str">
        <f>+'Subsecretaria Redes Asistencial'!N218</f>
        <v>UAE N°56</v>
      </c>
      <c r="C222" s="96">
        <f>+'Subsecretaria Redes Asistencial'!E218</f>
        <v>2015</v>
      </c>
      <c r="D222"/>
    </row>
    <row r="223" spans="2:4" ht="15" x14ac:dyDescent="0.25">
      <c r="B223" s="96" t="e">
        <f>+'Subsecretaria Redes Asistencial'!#REF!</f>
        <v>#REF!</v>
      </c>
      <c r="C223" s="96" t="e">
        <f>+'Subsecretaria Redes Asistencial'!#REF!</f>
        <v>#REF!</v>
      </c>
      <c r="D223"/>
    </row>
    <row r="224" spans="2:4" ht="15" x14ac:dyDescent="0.25">
      <c r="B224" s="96" t="str">
        <f>+'Subsecretaria Redes Asistencial'!N219</f>
        <v>UAE N°56</v>
      </c>
      <c r="C224" s="96">
        <f>+'Subsecretaria Redes Asistencial'!E219</f>
        <v>2015</v>
      </c>
      <c r="D224"/>
    </row>
    <row r="225" spans="2:4" ht="15" x14ac:dyDescent="0.25">
      <c r="B225" s="96" t="str">
        <f>+'Subsecretaria Redes Asistencial'!N220</f>
        <v>UAE N°56</v>
      </c>
      <c r="C225" s="96">
        <f>+'Subsecretaria Redes Asistencial'!E220</f>
        <v>2015</v>
      </c>
      <c r="D225"/>
    </row>
    <row r="226" spans="2:4" ht="15" x14ac:dyDescent="0.25">
      <c r="B226" s="96" t="str">
        <f>+'Subsecretaria Redes Asistencial'!N221</f>
        <v>UAE N°56</v>
      </c>
      <c r="C226" s="96">
        <f>+'Subsecretaria Redes Asistencial'!E221</f>
        <v>2015</v>
      </c>
      <c r="D226"/>
    </row>
    <row r="227" spans="2:4" ht="15" x14ac:dyDescent="0.25">
      <c r="B227" s="96" t="e">
        <f>+'Subsecretaria Redes Asistencial'!#REF!</f>
        <v>#REF!</v>
      </c>
      <c r="C227" s="96" t="e">
        <f>+'Subsecretaria Redes Asistencial'!#REF!</f>
        <v>#REF!</v>
      </c>
      <c r="D227"/>
    </row>
    <row r="228" spans="2:4" ht="15" x14ac:dyDescent="0.25">
      <c r="B228" s="96" t="str">
        <f>+'Subsecretaria Redes Asistencial'!N222</f>
        <v>UAI N°39</v>
      </c>
      <c r="C228" s="96">
        <f>+'Subsecretaria Redes Asistencial'!E222</f>
        <v>2015</v>
      </c>
      <c r="D228"/>
    </row>
    <row r="229" spans="2:4" ht="15" x14ac:dyDescent="0.25">
      <c r="B229" s="96" t="e">
        <f>+'Subsecretaria Redes Asistencial'!#REF!</f>
        <v>#REF!</v>
      </c>
      <c r="C229" s="96" t="e">
        <f>+'Subsecretaria Redes Asistencial'!#REF!</f>
        <v>#REF!</v>
      </c>
      <c r="D229"/>
    </row>
    <row r="230" spans="2:4" ht="15" x14ac:dyDescent="0.25">
      <c r="B230" s="96" t="str">
        <f>+'Subsecretaria Redes Asistencial'!N223</f>
        <v>UAE Nº07</v>
      </c>
      <c r="C230" s="96">
        <f>+'Subsecretaria Redes Asistencial'!E223</f>
        <v>2015</v>
      </c>
      <c r="D230"/>
    </row>
    <row r="231" spans="2:4" ht="15" x14ac:dyDescent="0.25">
      <c r="B231" s="96" t="str">
        <f>+'Subsecretaria Redes Asistencial'!N224</f>
        <v>UAE Nº07</v>
      </c>
      <c r="C231" s="96">
        <f>+'Subsecretaria Redes Asistencial'!E224</f>
        <v>2015</v>
      </c>
      <c r="D231"/>
    </row>
    <row r="232" spans="2:4" ht="15" x14ac:dyDescent="0.25">
      <c r="B232" s="96" t="str">
        <f>+'Subsecretaria Redes Asistencial'!N225</f>
        <v>UAE Nº07</v>
      </c>
      <c r="C232" s="96">
        <f>+'Subsecretaria Redes Asistencial'!E225</f>
        <v>2015</v>
      </c>
      <c r="D232"/>
    </row>
    <row r="233" spans="2:4" ht="15" x14ac:dyDescent="0.25">
      <c r="B233" s="96" t="str">
        <f>+'Subsecretaria Redes Asistencial'!N226</f>
        <v>UAE Nº07</v>
      </c>
      <c r="C233" s="96">
        <f>+'Subsecretaria Redes Asistencial'!E226</f>
        <v>2015</v>
      </c>
      <c r="D233"/>
    </row>
    <row r="234" spans="2:4" ht="15" x14ac:dyDescent="0.25">
      <c r="B234" s="96" t="str">
        <f>+'Subsecretaria Redes Asistencial'!N227</f>
        <v>UAE Nº07</v>
      </c>
      <c r="C234" s="96">
        <f>+'Subsecretaria Redes Asistencial'!E227</f>
        <v>2015</v>
      </c>
      <c r="D234"/>
    </row>
    <row r="235" spans="2:4" ht="15" x14ac:dyDescent="0.25">
      <c r="B235" s="96" t="str">
        <f>+'Subsecretaria Redes Asistencial'!N228</f>
        <v>UAE Nº07</v>
      </c>
      <c r="C235" s="96">
        <f>+'Subsecretaria Redes Asistencial'!E228</f>
        <v>2015</v>
      </c>
      <c r="D235"/>
    </row>
    <row r="236" spans="2:4" ht="15" x14ac:dyDescent="0.25">
      <c r="B236" s="96" t="str">
        <f>+'Subsecretaria Redes Asistencial'!N229</f>
        <v>UAE Nº07</v>
      </c>
      <c r="C236" s="96">
        <f>+'Subsecretaria Redes Asistencial'!E229</f>
        <v>2015</v>
      </c>
      <c r="D236"/>
    </row>
    <row r="237" spans="2:4" ht="15" x14ac:dyDescent="0.25">
      <c r="B237" s="96" t="str">
        <f>+'Subsecretaria Redes Asistencial'!N230</f>
        <v>UAE Nº07</v>
      </c>
      <c r="C237" s="96">
        <f>+'Subsecretaria Redes Asistencial'!E230</f>
        <v>2015</v>
      </c>
      <c r="D237"/>
    </row>
    <row r="238" spans="2:4" ht="15" x14ac:dyDescent="0.25">
      <c r="B238" s="96" t="str">
        <f>+'Subsecretaria Redes Asistencial'!N231</f>
        <v>UAE Nº07</v>
      </c>
      <c r="C238" s="96">
        <f>+'Subsecretaria Redes Asistencial'!E231</f>
        <v>2015</v>
      </c>
      <c r="D238"/>
    </row>
    <row r="239" spans="2:4" ht="15" x14ac:dyDescent="0.25">
      <c r="B239" s="96" t="str">
        <f>+'Subsecretaria Redes Asistencial'!N232</f>
        <v>UAE Nº07</v>
      </c>
      <c r="C239" s="96">
        <f>+'Subsecretaria Redes Asistencial'!E232</f>
        <v>2015</v>
      </c>
      <c r="D239"/>
    </row>
    <row r="240" spans="2:4" ht="15" x14ac:dyDescent="0.25">
      <c r="B240" s="96" t="str">
        <f>+'Subsecretaria Redes Asistencial'!N233</f>
        <v>UAE Nº07</v>
      </c>
      <c r="C240" s="96">
        <f>+'Subsecretaria Redes Asistencial'!E233</f>
        <v>2015</v>
      </c>
      <c r="D240"/>
    </row>
    <row r="241" spans="2:4" ht="15" x14ac:dyDescent="0.25">
      <c r="B241" s="96" t="str">
        <f>+'Subsecretaria Redes Asistencial'!N234</f>
        <v>UAE Nº07</v>
      </c>
      <c r="C241" s="96">
        <f>+'Subsecretaria Redes Asistencial'!E234</f>
        <v>2015</v>
      </c>
      <c r="D241"/>
    </row>
    <row r="242" spans="2:4" ht="15" x14ac:dyDescent="0.25">
      <c r="B242" s="96" t="str">
        <f>+'Subsecretaria Redes Asistencial'!N235</f>
        <v>UAE Nº07</v>
      </c>
      <c r="C242" s="96">
        <f>+'Subsecretaria Redes Asistencial'!E235</f>
        <v>2015</v>
      </c>
      <c r="D242"/>
    </row>
    <row r="243" spans="2:4" ht="15" x14ac:dyDescent="0.25">
      <c r="B243" s="96" t="str">
        <f>+'Subsecretaria Redes Asistencial'!N236</f>
        <v>UAE Nº07</v>
      </c>
      <c r="C243" s="96">
        <f>+'Subsecretaria Redes Asistencial'!E236</f>
        <v>2015</v>
      </c>
      <c r="D243"/>
    </row>
    <row r="244" spans="2:4" ht="15" x14ac:dyDescent="0.25">
      <c r="B244" s="96" t="str">
        <f>+'Subsecretaria Redes Asistencial'!N237</f>
        <v>UAE Nº07</v>
      </c>
      <c r="C244" s="96">
        <f>+'Subsecretaria Redes Asistencial'!E237</f>
        <v>2015</v>
      </c>
      <c r="D244"/>
    </row>
    <row r="245" spans="2:4" ht="15" x14ac:dyDescent="0.25">
      <c r="B245" s="96" t="str">
        <f>+'Subsecretaria Redes Asistencial'!N238</f>
        <v>UAE Nº07</v>
      </c>
      <c r="C245" s="96">
        <f>+'Subsecretaria Redes Asistencial'!E238</f>
        <v>2015</v>
      </c>
      <c r="D245"/>
    </row>
    <row r="246" spans="2:4" ht="15" x14ac:dyDescent="0.25">
      <c r="B246" s="96" t="e">
        <f>+'Subsecretaria Redes Asistencial'!#REF!</f>
        <v>#REF!</v>
      </c>
      <c r="C246" s="96" t="e">
        <f>+'Subsecretaria Redes Asistencial'!#REF!</f>
        <v>#REF!</v>
      </c>
      <c r="D246"/>
    </row>
    <row r="247" spans="2:4" ht="15" x14ac:dyDescent="0.25">
      <c r="D247"/>
    </row>
    <row r="248" spans="2:4" ht="15" x14ac:dyDescent="0.25">
      <c r="D248"/>
    </row>
    <row r="249" spans="2:4" ht="15" x14ac:dyDescent="0.25">
      <c r="D249"/>
    </row>
    <row r="250" spans="2:4" ht="15" x14ac:dyDescent="0.25">
      <c r="D250"/>
    </row>
  </sheetData>
  <sortState ref="B9:D34">
    <sortCondition ref="C9:C34"/>
  </sortState>
  <mergeCells count="4">
    <mergeCell ref="B2:D3"/>
    <mergeCell ref="B6:D6"/>
    <mergeCell ref="F6:I6"/>
    <mergeCell ref="K6:N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15"/>
  <sheetViews>
    <sheetView topLeftCell="A4" workbookViewId="0">
      <selection activeCell="F165" sqref="F165"/>
    </sheetView>
  </sheetViews>
  <sheetFormatPr baseColWidth="10" defaultRowHeight="15" x14ac:dyDescent="0.25"/>
  <cols>
    <col min="1" max="1" width="2.85546875" customWidth="1"/>
    <col min="3" max="3" width="11.140625" bestFit="1" customWidth="1"/>
    <col min="4" max="4" width="32.85546875" customWidth="1"/>
    <col min="6" max="6" width="47.28515625" bestFit="1" customWidth="1"/>
    <col min="7" max="7" width="19.140625" bestFit="1" customWidth="1"/>
  </cols>
  <sheetData>
    <row r="6" spans="2:6" ht="15.75" thickBot="1" x14ac:dyDescent="0.3"/>
    <row r="7" spans="2:6" ht="30.75" thickBot="1" x14ac:dyDescent="0.3">
      <c r="B7" s="189" t="s">
        <v>1190</v>
      </c>
      <c r="C7" s="190" t="s">
        <v>15</v>
      </c>
      <c r="D7" s="190" t="s">
        <v>9</v>
      </c>
      <c r="E7" s="190" t="s">
        <v>1191</v>
      </c>
      <c r="F7" s="190" t="s">
        <v>1192</v>
      </c>
    </row>
    <row r="8" spans="2:6" ht="34.5" thickBot="1" x14ac:dyDescent="0.3">
      <c r="B8" s="7" t="s">
        <v>538</v>
      </c>
      <c r="C8" s="8">
        <v>41890</v>
      </c>
      <c r="D8" s="25" t="s">
        <v>34</v>
      </c>
      <c r="E8" s="13" t="s">
        <v>728</v>
      </c>
      <c r="F8" s="199">
        <v>2</v>
      </c>
    </row>
    <row r="9" spans="2:6" ht="34.5" thickBot="1" x14ac:dyDescent="0.3">
      <c r="B9" s="192" t="s">
        <v>1193</v>
      </c>
      <c r="C9" s="193">
        <v>42317</v>
      </c>
      <c r="D9" s="200" t="s">
        <v>1194</v>
      </c>
      <c r="E9" s="191" t="s">
        <v>691</v>
      </c>
      <c r="F9" s="194">
        <v>2</v>
      </c>
    </row>
    <row r="10" spans="2:6" ht="34.5" thickBot="1" x14ac:dyDescent="0.3">
      <c r="B10" s="195" t="s">
        <v>1195</v>
      </c>
      <c r="C10" s="196">
        <v>42499</v>
      </c>
      <c r="D10" s="200" t="s">
        <v>1196</v>
      </c>
      <c r="E10" s="191" t="s">
        <v>1197</v>
      </c>
      <c r="F10" s="194">
        <v>1</v>
      </c>
    </row>
    <row r="11" spans="2:6" ht="34.5" thickBot="1" x14ac:dyDescent="0.3">
      <c r="B11" s="195" t="s">
        <v>1198</v>
      </c>
      <c r="C11" s="196">
        <v>42502</v>
      </c>
      <c r="D11" s="200" t="s">
        <v>1199</v>
      </c>
      <c r="E11" s="191" t="s">
        <v>710</v>
      </c>
      <c r="F11" s="194">
        <v>14</v>
      </c>
    </row>
    <row r="12" spans="2:6" ht="45.75" thickBot="1" x14ac:dyDescent="0.3">
      <c r="B12" s="195" t="s">
        <v>1200</v>
      </c>
      <c r="C12" s="196">
        <v>42514</v>
      </c>
      <c r="D12" s="201" t="s">
        <v>1201</v>
      </c>
      <c r="E12" s="197" t="s">
        <v>764</v>
      </c>
      <c r="F12" s="194">
        <v>1</v>
      </c>
    </row>
    <row r="13" spans="2:6" ht="45.75" thickBot="1" x14ac:dyDescent="0.3">
      <c r="B13" s="195" t="s">
        <v>1202</v>
      </c>
      <c r="C13" s="196">
        <v>42641</v>
      </c>
      <c r="D13" s="200" t="s">
        <v>1203</v>
      </c>
      <c r="E13" s="191" t="s">
        <v>1204</v>
      </c>
      <c r="F13" s="194">
        <v>3</v>
      </c>
    </row>
    <row r="14" spans="2:6" ht="23.25" thickBot="1" x14ac:dyDescent="0.3">
      <c r="B14" s="192" t="s">
        <v>1205</v>
      </c>
      <c r="C14" s="193">
        <v>42357</v>
      </c>
      <c r="D14" s="200" t="s">
        <v>1206</v>
      </c>
      <c r="E14" s="191" t="s">
        <v>815</v>
      </c>
      <c r="F14" s="194">
        <v>1</v>
      </c>
    </row>
    <row r="15" spans="2:6" ht="16.5" thickBot="1" x14ac:dyDescent="0.3">
      <c r="B15" s="307" t="s">
        <v>1207</v>
      </c>
      <c r="C15" s="308"/>
      <c r="D15" s="308"/>
      <c r="E15" s="309"/>
      <c r="F15" s="198">
        <v>26</v>
      </c>
    </row>
  </sheetData>
  <mergeCells count="1">
    <mergeCell ref="B15:E15"/>
  </mergeCells>
  <dataValidations count="1">
    <dataValidation type="date" operator="greaterThanOrEqual" allowBlank="1" showInputMessage="1" showErrorMessage="1" sqref="C8">
      <formula1>36526</formula1>
    </dataValidation>
  </dataValidations>
  <pageMargins left="0.70866141732283472" right="0.70866141732283472" top="0.74803149606299213" bottom="0.74803149606299213" header="0.31496062992125984" footer="0.31496062992125984"/>
  <pageSetup scale="6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Estructura!$D$4:$D$178</xm:f>
          </x14:formula1>
          <xm:sqref>E8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8"/>
  <sheetViews>
    <sheetView workbookViewId="0">
      <selection activeCell="D23" sqref="D23"/>
    </sheetView>
  </sheetViews>
  <sheetFormatPr baseColWidth="10" defaultRowHeight="15" x14ac:dyDescent="0.25"/>
  <cols>
    <col min="1" max="1" width="7.28515625" customWidth="1"/>
    <col min="2" max="2" width="50" customWidth="1"/>
    <col min="3" max="3" width="5" customWidth="1"/>
    <col min="4" max="4" width="80.42578125" customWidth="1"/>
  </cols>
  <sheetData>
    <row r="2" spans="2:4" x14ac:dyDescent="0.25">
      <c r="B2" s="130" t="s">
        <v>851</v>
      </c>
      <c r="C2" s="131"/>
      <c r="D2" s="130" t="s">
        <v>852</v>
      </c>
    </row>
    <row r="4" spans="2:4" x14ac:dyDescent="0.25">
      <c r="B4" s="109" t="s">
        <v>612</v>
      </c>
      <c r="D4" s="109" t="s">
        <v>612</v>
      </c>
    </row>
    <row r="5" spans="2:4" x14ac:dyDescent="0.25">
      <c r="B5" s="109" t="s">
        <v>613</v>
      </c>
      <c r="D5" s="109" t="s">
        <v>613</v>
      </c>
    </row>
    <row r="6" spans="2:4" x14ac:dyDescent="0.25">
      <c r="B6" s="109" t="s">
        <v>177</v>
      </c>
      <c r="D6" s="109" t="s">
        <v>177</v>
      </c>
    </row>
    <row r="7" spans="2:4" x14ac:dyDescent="0.25">
      <c r="B7" s="109" t="s">
        <v>614</v>
      </c>
      <c r="D7" s="109" t="s">
        <v>614</v>
      </c>
    </row>
    <row r="8" spans="2:4" x14ac:dyDescent="0.25">
      <c r="B8" s="109" t="s">
        <v>615</v>
      </c>
      <c r="D8" s="109" t="s">
        <v>615</v>
      </c>
    </row>
    <row r="9" spans="2:4" x14ac:dyDescent="0.25">
      <c r="B9" s="109" t="s">
        <v>616</v>
      </c>
      <c r="D9" s="109" t="s">
        <v>616</v>
      </c>
    </row>
    <row r="10" spans="2:4" x14ac:dyDescent="0.25">
      <c r="B10" s="109" t="s">
        <v>617</v>
      </c>
      <c r="D10" s="109" t="s">
        <v>617</v>
      </c>
    </row>
    <row r="11" spans="2:4" x14ac:dyDescent="0.25">
      <c r="B11" s="109" t="s">
        <v>618</v>
      </c>
      <c r="D11" s="109" t="s">
        <v>618</v>
      </c>
    </row>
    <row r="12" spans="2:4" x14ac:dyDescent="0.25">
      <c r="B12" s="109" t="s">
        <v>619</v>
      </c>
      <c r="D12" s="109" t="s">
        <v>619</v>
      </c>
    </row>
    <row r="13" spans="2:4" x14ac:dyDescent="0.25">
      <c r="B13" s="109" t="s">
        <v>620</v>
      </c>
      <c r="D13" s="109" t="s">
        <v>620</v>
      </c>
    </row>
    <row r="14" spans="2:4" x14ac:dyDescent="0.25">
      <c r="B14" s="109" t="s">
        <v>675</v>
      </c>
      <c r="D14" s="109" t="s">
        <v>675</v>
      </c>
    </row>
    <row r="15" spans="2:4" x14ac:dyDescent="0.25">
      <c r="B15" s="109" t="s">
        <v>676</v>
      </c>
      <c r="D15" s="109" t="s">
        <v>676</v>
      </c>
    </row>
    <row r="16" spans="2:4" x14ac:dyDescent="0.25">
      <c r="B16" s="109" t="s">
        <v>677</v>
      </c>
      <c r="D16" s="109" t="s">
        <v>677</v>
      </c>
    </row>
    <row r="17" spans="2:4" x14ac:dyDescent="0.25">
      <c r="B17" s="109" t="s">
        <v>678</v>
      </c>
      <c r="D17" s="109" t="s">
        <v>678</v>
      </c>
    </row>
    <row r="18" spans="2:4" x14ac:dyDescent="0.25">
      <c r="B18" s="109" t="s">
        <v>679</v>
      </c>
      <c r="D18" s="109" t="s">
        <v>679</v>
      </c>
    </row>
    <row r="19" spans="2:4" x14ac:dyDescent="0.25">
      <c r="B19" s="109" t="s">
        <v>680</v>
      </c>
      <c r="D19" s="109" t="s">
        <v>680</v>
      </c>
    </row>
    <row r="20" spans="2:4" x14ac:dyDescent="0.25">
      <c r="B20" s="109" t="s">
        <v>681</v>
      </c>
      <c r="D20" s="109" t="s">
        <v>681</v>
      </c>
    </row>
    <row r="21" spans="2:4" x14ac:dyDescent="0.25">
      <c r="B21" s="109" t="s">
        <v>682</v>
      </c>
      <c r="D21" s="109" t="s">
        <v>682</v>
      </c>
    </row>
    <row r="22" spans="2:4" x14ac:dyDescent="0.25">
      <c r="B22" s="109" t="s">
        <v>683</v>
      </c>
      <c r="D22" s="109" t="s">
        <v>683</v>
      </c>
    </row>
    <row r="23" spans="2:4" x14ac:dyDescent="0.25">
      <c r="B23" s="109" t="s">
        <v>684</v>
      </c>
      <c r="D23" s="109" t="s">
        <v>684</v>
      </c>
    </row>
    <row r="24" spans="2:4" x14ac:dyDescent="0.25">
      <c r="B24" s="109" t="s">
        <v>685</v>
      </c>
      <c r="D24" s="109" t="s">
        <v>685</v>
      </c>
    </row>
    <row r="25" spans="2:4" x14ac:dyDescent="0.25">
      <c r="B25" s="109" t="s">
        <v>686</v>
      </c>
      <c r="D25" s="109" t="s">
        <v>686</v>
      </c>
    </row>
    <row r="26" spans="2:4" x14ac:dyDescent="0.25">
      <c r="B26" s="109" t="s">
        <v>687</v>
      </c>
      <c r="D26" s="109" t="s">
        <v>687</v>
      </c>
    </row>
    <row r="27" spans="2:4" x14ac:dyDescent="0.25">
      <c r="B27" s="109" t="s">
        <v>688</v>
      </c>
      <c r="D27" s="109" t="s">
        <v>688</v>
      </c>
    </row>
    <row r="28" spans="2:4" x14ac:dyDescent="0.25">
      <c r="B28" s="109" t="s">
        <v>689</v>
      </c>
      <c r="D28" s="109" t="s">
        <v>689</v>
      </c>
    </row>
    <row r="29" spans="2:4" x14ac:dyDescent="0.25">
      <c r="B29" s="109" t="s">
        <v>690</v>
      </c>
      <c r="D29" s="109" t="s">
        <v>690</v>
      </c>
    </row>
    <row r="30" spans="2:4" x14ac:dyDescent="0.25">
      <c r="B30" s="109" t="s">
        <v>691</v>
      </c>
      <c r="D30" s="109" t="s">
        <v>691</v>
      </c>
    </row>
    <row r="31" spans="2:4" x14ac:dyDescent="0.25">
      <c r="B31" s="109" t="s">
        <v>692</v>
      </c>
      <c r="D31" s="109" t="s">
        <v>692</v>
      </c>
    </row>
    <row r="32" spans="2:4" x14ac:dyDescent="0.25">
      <c r="B32" s="109" t="s">
        <v>693</v>
      </c>
      <c r="D32" s="109" t="s">
        <v>693</v>
      </c>
    </row>
    <row r="33" spans="2:4" x14ac:dyDescent="0.25">
      <c r="B33" s="109" t="s">
        <v>939</v>
      </c>
      <c r="D33" s="109" t="s">
        <v>694</v>
      </c>
    </row>
    <row r="34" spans="2:4" x14ac:dyDescent="0.25">
      <c r="B34" s="109"/>
      <c r="D34" s="109" t="s">
        <v>695</v>
      </c>
    </row>
    <row r="35" spans="2:4" x14ac:dyDescent="0.25">
      <c r="B35" s="109"/>
      <c r="D35" s="109" t="s">
        <v>696</v>
      </c>
    </row>
    <row r="36" spans="2:4" x14ac:dyDescent="0.25">
      <c r="D36" s="109" t="s">
        <v>697</v>
      </c>
    </row>
    <row r="37" spans="2:4" x14ac:dyDescent="0.25">
      <c r="D37" s="109" t="s">
        <v>698</v>
      </c>
    </row>
    <row r="38" spans="2:4" x14ac:dyDescent="0.25">
      <c r="D38" s="109" t="s">
        <v>699</v>
      </c>
    </row>
    <row r="39" spans="2:4" x14ac:dyDescent="0.25">
      <c r="D39" s="109" t="s">
        <v>700</v>
      </c>
    </row>
    <row r="40" spans="2:4" x14ac:dyDescent="0.25">
      <c r="D40" s="109" t="s">
        <v>701</v>
      </c>
    </row>
    <row r="41" spans="2:4" x14ac:dyDescent="0.25">
      <c r="D41" s="109" t="s">
        <v>702</v>
      </c>
    </row>
    <row r="42" spans="2:4" x14ac:dyDescent="0.25">
      <c r="D42" s="109" t="s">
        <v>703</v>
      </c>
    </row>
    <row r="43" spans="2:4" x14ac:dyDescent="0.25">
      <c r="D43" s="109" t="s">
        <v>704</v>
      </c>
    </row>
    <row r="44" spans="2:4" x14ac:dyDescent="0.25">
      <c r="D44" s="109" t="s">
        <v>827</v>
      </c>
    </row>
    <row r="45" spans="2:4" x14ac:dyDescent="0.25">
      <c r="D45" s="109" t="s">
        <v>705</v>
      </c>
    </row>
    <row r="46" spans="2:4" x14ac:dyDescent="0.25">
      <c r="D46" s="109" t="s">
        <v>706</v>
      </c>
    </row>
    <row r="47" spans="2:4" x14ac:dyDescent="0.25">
      <c r="D47" s="109" t="s">
        <v>707</v>
      </c>
    </row>
    <row r="48" spans="2:4" x14ac:dyDescent="0.25">
      <c r="D48" s="109" t="s">
        <v>708</v>
      </c>
    </row>
    <row r="49" spans="4:4" x14ac:dyDescent="0.25">
      <c r="D49" s="109" t="s">
        <v>709</v>
      </c>
    </row>
    <row r="50" spans="4:4" x14ac:dyDescent="0.25">
      <c r="D50" s="109" t="s">
        <v>710</v>
      </c>
    </row>
    <row r="51" spans="4:4" x14ac:dyDescent="0.25">
      <c r="D51" s="109" t="s">
        <v>711</v>
      </c>
    </row>
    <row r="52" spans="4:4" x14ac:dyDescent="0.25">
      <c r="D52" s="109" t="s">
        <v>712</v>
      </c>
    </row>
    <row r="53" spans="4:4" x14ac:dyDescent="0.25">
      <c r="D53" s="109" t="s">
        <v>713</v>
      </c>
    </row>
    <row r="54" spans="4:4" x14ac:dyDescent="0.25">
      <c r="D54" s="109" t="s">
        <v>714</v>
      </c>
    </row>
    <row r="55" spans="4:4" x14ac:dyDescent="0.25">
      <c r="D55" s="109" t="s">
        <v>715</v>
      </c>
    </row>
    <row r="56" spans="4:4" x14ac:dyDescent="0.25">
      <c r="D56" s="109" t="s">
        <v>716</v>
      </c>
    </row>
    <row r="57" spans="4:4" x14ac:dyDescent="0.25">
      <c r="D57" s="109" t="s">
        <v>717</v>
      </c>
    </row>
    <row r="58" spans="4:4" x14ac:dyDescent="0.25">
      <c r="D58" s="109" t="s">
        <v>718</v>
      </c>
    </row>
    <row r="59" spans="4:4" x14ac:dyDescent="0.25">
      <c r="D59" s="109" t="s">
        <v>719</v>
      </c>
    </row>
    <row r="60" spans="4:4" x14ac:dyDescent="0.25">
      <c r="D60" s="109" t="s">
        <v>720</v>
      </c>
    </row>
    <row r="61" spans="4:4" x14ac:dyDescent="0.25">
      <c r="D61" s="109" t="s">
        <v>721</v>
      </c>
    </row>
    <row r="62" spans="4:4" x14ac:dyDescent="0.25">
      <c r="D62" s="109" t="s">
        <v>722</v>
      </c>
    </row>
    <row r="63" spans="4:4" x14ac:dyDescent="0.25">
      <c r="D63" s="109" t="s">
        <v>723</v>
      </c>
    </row>
    <row r="64" spans="4:4" x14ac:dyDescent="0.25">
      <c r="D64" s="109" t="s">
        <v>724</v>
      </c>
    </row>
    <row r="65" spans="4:4" x14ac:dyDescent="0.25">
      <c r="D65" s="109" t="s">
        <v>725</v>
      </c>
    </row>
    <row r="66" spans="4:4" x14ac:dyDescent="0.25">
      <c r="D66" s="109" t="s">
        <v>726</v>
      </c>
    </row>
    <row r="67" spans="4:4" x14ac:dyDescent="0.25">
      <c r="D67" s="109" t="s">
        <v>727</v>
      </c>
    </row>
    <row r="68" spans="4:4" x14ac:dyDescent="0.25">
      <c r="D68" s="109" t="s">
        <v>728</v>
      </c>
    </row>
    <row r="69" spans="4:4" x14ac:dyDescent="0.25">
      <c r="D69" s="109" t="s">
        <v>729</v>
      </c>
    </row>
    <row r="70" spans="4:4" x14ac:dyDescent="0.25">
      <c r="D70" s="109" t="s">
        <v>730</v>
      </c>
    </row>
    <row r="71" spans="4:4" x14ac:dyDescent="0.25">
      <c r="D71" s="109" t="s">
        <v>731</v>
      </c>
    </row>
    <row r="72" spans="4:4" x14ac:dyDescent="0.25">
      <c r="D72" s="109" t="s">
        <v>732</v>
      </c>
    </row>
    <row r="73" spans="4:4" x14ac:dyDescent="0.25">
      <c r="D73" s="109" t="s">
        <v>733</v>
      </c>
    </row>
    <row r="74" spans="4:4" x14ac:dyDescent="0.25">
      <c r="D74" s="109" t="s">
        <v>734</v>
      </c>
    </row>
    <row r="75" spans="4:4" x14ac:dyDescent="0.25">
      <c r="D75" s="109" t="s">
        <v>735</v>
      </c>
    </row>
    <row r="76" spans="4:4" x14ac:dyDescent="0.25">
      <c r="D76" s="109" t="s">
        <v>736</v>
      </c>
    </row>
    <row r="77" spans="4:4" x14ac:dyDescent="0.25">
      <c r="D77" s="109" t="s">
        <v>737</v>
      </c>
    </row>
    <row r="78" spans="4:4" x14ac:dyDescent="0.25">
      <c r="D78" s="109" t="s">
        <v>738</v>
      </c>
    </row>
    <row r="79" spans="4:4" x14ac:dyDescent="0.25">
      <c r="D79" s="109" t="s">
        <v>739</v>
      </c>
    </row>
    <row r="80" spans="4:4" x14ac:dyDescent="0.25">
      <c r="D80" s="109" t="s">
        <v>740</v>
      </c>
    </row>
    <row r="81" spans="4:4" x14ac:dyDescent="0.25">
      <c r="D81" s="109" t="s">
        <v>741</v>
      </c>
    </row>
    <row r="82" spans="4:4" x14ac:dyDescent="0.25">
      <c r="D82" s="109" t="s">
        <v>742</v>
      </c>
    </row>
    <row r="83" spans="4:4" x14ac:dyDescent="0.25">
      <c r="D83" s="109" t="s">
        <v>743</v>
      </c>
    </row>
    <row r="84" spans="4:4" x14ac:dyDescent="0.25">
      <c r="D84" s="109" t="s">
        <v>744</v>
      </c>
    </row>
    <row r="85" spans="4:4" x14ac:dyDescent="0.25">
      <c r="D85" s="109" t="s">
        <v>745</v>
      </c>
    </row>
    <row r="86" spans="4:4" x14ac:dyDescent="0.25">
      <c r="D86" s="109" t="s">
        <v>746</v>
      </c>
    </row>
    <row r="87" spans="4:4" x14ac:dyDescent="0.25">
      <c r="D87" s="109" t="s">
        <v>747</v>
      </c>
    </row>
    <row r="88" spans="4:4" x14ac:dyDescent="0.25">
      <c r="D88" s="109" t="s">
        <v>748</v>
      </c>
    </row>
    <row r="89" spans="4:4" x14ac:dyDescent="0.25">
      <c r="D89" s="109" t="s">
        <v>828</v>
      </c>
    </row>
    <row r="90" spans="4:4" x14ac:dyDescent="0.25">
      <c r="D90" s="109" t="s">
        <v>749</v>
      </c>
    </row>
    <row r="91" spans="4:4" x14ac:dyDescent="0.25">
      <c r="D91" s="109" t="s">
        <v>750</v>
      </c>
    </row>
    <row r="92" spans="4:4" x14ac:dyDescent="0.25">
      <c r="D92" s="109" t="s">
        <v>751</v>
      </c>
    </row>
    <row r="93" spans="4:4" x14ac:dyDescent="0.25">
      <c r="D93" s="109" t="s">
        <v>752</v>
      </c>
    </row>
    <row r="94" spans="4:4" x14ac:dyDescent="0.25">
      <c r="D94" s="109" t="s">
        <v>753</v>
      </c>
    </row>
    <row r="95" spans="4:4" x14ac:dyDescent="0.25">
      <c r="D95" s="109" t="s">
        <v>754</v>
      </c>
    </row>
    <row r="96" spans="4:4" x14ac:dyDescent="0.25">
      <c r="D96" s="109" t="s">
        <v>755</v>
      </c>
    </row>
    <row r="97" spans="4:4" x14ac:dyDescent="0.25">
      <c r="D97" s="109" t="s">
        <v>756</v>
      </c>
    </row>
    <row r="98" spans="4:4" x14ac:dyDescent="0.25">
      <c r="D98" s="109" t="s">
        <v>757</v>
      </c>
    </row>
    <row r="99" spans="4:4" x14ac:dyDescent="0.25">
      <c r="D99" s="109" t="s">
        <v>758</v>
      </c>
    </row>
    <row r="100" spans="4:4" x14ac:dyDescent="0.25">
      <c r="D100" s="109" t="s">
        <v>759</v>
      </c>
    </row>
    <row r="101" spans="4:4" x14ac:dyDescent="0.25">
      <c r="D101" s="109" t="s">
        <v>760</v>
      </c>
    </row>
    <row r="102" spans="4:4" x14ac:dyDescent="0.25">
      <c r="D102" s="109" t="s">
        <v>761</v>
      </c>
    </row>
    <row r="103" spans="4:4" x14ac:dyDescent="0.25">
      <c r="D103" s="109" t="s">
        <v>762</v>
      </c>
    </row>
    <row r="104" spans="4:4" x14ac:dyDescent="0.25">
      <c r="D104" s="109" t="s">
        <v>763</v>
      </c>
    </row>
    <row r="105" spans="4:4" x14ac:dyDescent="0.25">
      <c r="D105" s="109" t="s">
        <v>764</v>
      </c>
    </row>
    <row r="106" spans="4:4" x14ac:dyDescent="0.25">
      <c r="D106" s="109" t="s">
        <v>765</v>
      </c>
    </row>
    <row r="107" spans="4:4" x14ac:dyDescent="0.25">
      <c r="D107" s="109" t="s">
        <v>766</v>
      </c>
    </row>
    <row r="108" spans="4:4" x14ac:dyDescent="0.25">
      <c r="D108" s="109" t="s">
        <v>767</v>
      </c>
    </row>
    <row r="109" spans="4:4" x14ac:dyDescent="0.25">
      <c r="D109" s="109" t="s">
        <v>768</v>
      </c>
    </row>
    <row r="110" spans="4:4" x14ac:dyDescent="0.25">
      <c r="D110" s="109" t="s">
        <v>769</v>
      </c>
    </row>
    <row r="111" spans="4:4" x14ac:dyDescent="0.25">
      <c r="D111" s="109" t="s">
        <v>770</v>
      </c>
    </row>
    <row r="112" spans="4:4" x14ac:dyDescent="0.25">
      <c r="D112" s="109" t="s">
        <v>771</v>
      </c>
    </row>
    <row r="113" spans="4:4" x14ac:dyDescent="0.25">
      <c r="D113" s="109" t="s">
        <v>772</v>
      </c>
    </row>
    <row r="114" spans="4:4" x14ac:dyDescent="0.25">
      <c r="D114" s="109" t="s">
        <v>773</v>
      </c>
    </row>
    <row r="115" spans="4:4" x14ac:dyDescent="0.25">
      <c r="D115" s="109" t="s">
        <v>774</v>
      </c>
    </row>
    <row r="116" spans="4:4" x14ac:dyDescent="0.25">
      <c r="D116" s="109" t="s">
        <v>775</v>
      </c>
    </row>
    <row r="117" spans="4:4" x14ac:dyDescent="0.25">
      <c r="D117" s="109" t="s">
        <v>776</v>
      </c>
    </row>
    <row r="118" spans="4:4" x14ac:dyDescent="0.25">
      <c r="D118" s="109" t="s">
        <v>777</v>
      </c>
    </row>
    <row r="119" spans="4:4" x14ac:dyDescent="0.25">
      <c r="D119" s="109" t="s">
        <v>778</v>
      </c>
    </row>
    <row r="120" spans="4:4" x14ac:dyDescent="0.25">
      <c r="D120" s="109" t="s">
        <v>779</v>
      </c>
    </row>
    <row r="121" spans="4:4" x14ac:dyDescent="0.25">
      <c r="D121" s="109" t="s">
        <v>780</v>
      </c>
    </row>
    <row r="122" spans="4:4" x14ac:dyDescent="0.25">
      <c r="D122" s="109" t="s">
        <v>781</v>
      </c>
    </row>
    <row r="123" spans="4:4" x14ac:dyDescent="0.25">
      <c r="D123" s="109" t="s">
        <v>782</v>
      </c>
    </row>
    <row r="124" spans="4:4" x14ac:dyDescent="0.25">
      <c r="D124" s="109" t="s">
        <v>783</v>
      </c>
    </row>
    <row r="125" spans="4:4" x14ac:dyDescent="0.25">
      <c r="D125" s="109" t="s">
        <v>784</v>
      </c>
    </row>
    <row r="126" spans="4:4" x14ac:dyDescent="0.25">
      <c r="D126" s="109" t="s">
        <v>785</v>
      </c>
    </row>
    <row r="127" spans="4:4" x14ac:dyDescent="0.25">
      <c r="D127" s="109" t="s">
        <v>786</v>
      </c>
    </row>
    <row r="128" spans="4:4" x14ac:dyDescent="0.25">
      <c r="D128" s="109" t="s">
        <v>787</v>
      </c>
    </row>
    <row r="129" spans="4:4" x14ac:dyDescent="0.25">
      <c r="D129" s="109" t="s">
        <v>788</v>
      </c>
    </row>
    <row r="130" spans="4:4" x14ac:dyDescent="0.25">
      <c r="D130" s="109" t="s">
        <v>789</v>
      </c>
    </row>
    <row r="131" spans="4:4" x14ac:dyDescent="0.25">
      <c r="D131" s="109" t="s">
        <v>790</v>
      </c>
    </row>
    <row r="132" spans="4:4" x14ac:dyDescent="0.25">
      <c r="D132" s="109" t="s">
        <v>791</v>
      </c>
    </row>
    <row r="133" spans="4:4" x14ac:dyDescent="0.25">
      <c r="D133" s="109" t="s">
        <v>792</v>
      </c>
    </row>
    <row r="134" spans="4:4" x14ac:dyDescent="0.25">
      <c r="D134" s="109" t="s">
        <v>793</v>
      </c>
    </row>
    <row r="135" spans="4:4" x14ac:dyDescent="0.25">
      <c r="D135" s="109" t="s">
        <v>794</v>
      </c>
    </row>
    <row r="136" spans="4:4" x14ac:dyDescent="0.25">
      <c r="D136" s="109" t="s">
        <v>795</v>
      </c>
    </row>
    <row r="137" spans="4:4" x14ac:dyDescent="0.25">
      <c r="D137" s="109" t="s">
        <v>796</v>
      </c>
    </row>
    <row r="138" spans="4:4" x14ac:dyDescent="0.25">
      <c r="D138" s="109" t="s">
        <v>797</v>
      </c>
    </row>
    <row r="139" spans="4:4" x14ac:dyDescent="0.25">
      <c r="D139" s="109" t="s">
        <v>798</v>
      </c>
    </row>
    <row r="140" spans="4:4" x14ac:dyDescent="0.25">
      <c r="D140" s="109" t="s">
        <v>799</v>
      </c>
    </row>
    <row r="141" spans="4:4" x14ac:dyDescent="0.25">
      <c r="D141" s="109" t="s">
        <v>800</v>
      </c>
    </row>
    <row r="142" spans="4:4" x14ac:dyDescent="0.25">
      <c r="D142" s="109" t="s">
        <v>801</v>
      </c>
    </row>
    <row r="143" spans="4:4" x14ac:dyDescent="0.25">
      <c r="D143" s="109" t="s">
        <v>802</v>
      </c>
    </row>
    <row r="144" spans="4:4" x14ac:dyDescent="0.25">
      <c r="D144" s="109" t="s">
        <v>803</v>
      </c>
    </row>
    <row r="145" spans="4:6" x14ac:dyDescent="0.25">
      <c r="D145" s="109" t="s">
        <v>804</v>
      </c>
    </row>
    <row r="146" spans="4:6" x14ac:dyDescent="0.25">
      <c r="D146" s="109" t="s">
        <v>805</v>
      </c>
    </row>
    <row r="147" spans="4:6" x14ac:dyDescent="0.25">
      <c r="D147" s="109" t="s">
        <v>806</v>
      </c>
    </row>
    <row r="148" spans="4:6" x14ac:dyDescent="0.25">
      <c r="D148" s="109" t="s">
        <v>807</v>
      </c>
    </row>
    <row r="149" spans="4:6" x14ac:dyDescent="0.25">
      <c r="D149" s="109" t="s">
        <v>808</v>
      </c>
    </row>
    <row r="150" spans="4:6" x14ac:dyDescent="0.25">
      <c r="D150" s="109" t="s">
        <v>809</v>
      </c>
    </row>
    <row r="151" spans="4:6" x14ac:dyDescent="0.25">
      <c r="D151" s="109" t="s">
        <v>810</v>
      </c>
    </row>
    <row r="152" spans="4:6" x14ac:dyDescent="0.25">
      <c r="D152" s="109" t="s">
        <v>811</v>
      </c>
    </row>
    <row r="153" spans="4:6" x14ac:dyDescent="0.25">
      <c r="D153" s="109" t="s">
        <v>812</v>
      </c>
    </row>
    <row r="154" spans="4:6" x14ac:dyDescent="0.25">
      <c r="D154" s="109" t="s">
        <v>813</v>
      </c>
    </row>
    <row r="155" spans="4:6" x14ac:dyDescent="0.25">
      <c r="D155" s="109" t="s">
        <v>814</v>
      </c>
      <c r="F155">
        <v>425000</v>
      </c>
    </row>
    <row r="156" spans="4:6" x14ac:dyDescent="0.25">
      <c r="D156" s="109" t="s">
        <v>815</v>
      </c>
      <c r="F156">
        <v>2</v>
      </c>
    </row>
    <row r="157" spans="4:6" x14ac:dyDescent="0.25">
      <c r="D157" s="109" t="s">
        <v>816</v>
      </c>
      <c r="F157">
        <f>+F155/F156</f>
        <v>212500</v>
      </c>
    </row>
    <row r="158" spans="4:6" x14ac:dyDescent="0.25">
      <c r="D158" s="109" t="s">
        <v>817</v>
      </c>
    </row>
    <row r="159" spans="4:6" x14ac:dyDescent="0.25">
      <c r="D159" s="109" t="s">
        <v>818</v>
      </c>
    </row>
    <row r="160" spans="4:6" x14ac:dyDescent="0.25">
      <c r="D160" s="109" t="s">
        <v>819</v>
      </c>
    </row>
    <row r="161" spans="4:4" x14ac:dyDescent="0.25">
      <c r="D161" s="109" t="s">
        <v>820</v>
      </c>
    </row>
    <row r="162" spans="4:4" x14ac:dyDescent="0.25">
      <c r="D162" s="109" t="s">
        <v>821</v>
      </c>
    </row>
    <row r="163" spans="4:4" x14ac:dyDescent="0.25">
      <c r="D163" s="109" t="s">
        <v>822</v>
      </c>
    </row>
    <row r="164" spans="4:4" x14ac:dyDescent="0.25">
      <c r="D164" s="109" t="s">
        <v>823</v>
      </c>
    </row>
    <row r="165" spans="4:4" x14ac:dyDescent="0.25">
      <c r="D165" s="109" t="s">
        <v>824</v>
      </c>
    </row>
    <row r="166" spans="4:4" x14ac:dyDescent="0.25">
      <c r="D166" s="109" t="s">
        <v>825</v>
      </c>
    </row>
    <row r="167" spans="4:4" x14ac:dyDescent="0.25">
      <c r="D167" s="109" t="s">
        <v>826</v>
      </c>
    </row>
    <row r="168" spans="4:4" x14ac:dyDescent="0.25">
      <c r="D168" s="109"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Subsecretaria Redes Asistencial</vt:lpstr>
      <vt:lpstr>Base</vt:lpstr>
      <vt:lpstr>Hoja2</vt:lpstr>
      <vt:lpstr>Hoja5</vt:lpstr>
      <vt:lpstr>Hoja1</vt:lpstr>
      <vt:lpstr>Hoja4</vt:lpstr>
      <vt:lpstr>Indice</vt:lpstr>
      <vt:lpstr>Hoja3</vt:lpstr>
      <vt:lpstr>Estructura</vt:lpstr>
      <vt:lpstr>listas desplegables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Gonzalez Caro</dc:creator>
  <cp:lastModifiedBy>Veronica Andrea Flores Nunez</cp:lastModifiedBy>
  <cp:lastPrinted>2016-11-15T19:45:54Z</cp:lastPrinted>
  <dcterms:created xsi:type="dcterms:W3CDTF">2016-03-23T19:46:04Z</dcterms:created>
  <dcterms:modified xsi:type="dcterms:W3CDTF">2017-02-21T20:31:55Z</dcterms:modified>
</cp:coreProperties>
</file>