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vflores\Desktop\SEGUIMIENTO DE AUDITORIAS\2.-SEGUIMIENTO_2016\1.-SALUD PUBLICA\"/>
    </mc:Choice>
  </mc:AlternateContent>
  <bookViews>
    <workbookView xWindow="0" yWindow="0" windowWidth="23970" windowHeight="9660" tabRatio="811"/>
  </bookViews>
  <sheets>
    <sheet name="Subsecretaria Salud Publica" sheetId="2" r:id="rId1"/>
    <sheet name="Base" sheetId="24" state="hidden" r:id="rId2"/>
    <sheet name="Hoja2" sheetId="28" state="hidden" r:id="rId3"/>
    <sheet name="Hoja3" sheetId="29" state="hidden" r:id="rId4"/>
    <sheet name="Hoja4" sheetId="30" state="hidden" r:id="rId5"/>
    <sheet name="Indice" sheetId="7" state="hidden" r:id="rId6"/>
    <sheet name="Divisiones" sheetId="11" state="hidden" r:id="rId7"/>
    <sheet name="listas desplegables" sheetId="31" r:id="rId8"/>
  </sheets>
  <externalReferences>
    <externalReference r:id="rId9"/>
    <externalReference r:id="rId10"/>
    <externalReference r:id="rId11"/>
  </externalReferences>
  <definedNames>
    <definedName name="_xlnm._FilterDatabase" localSheetId="5" hidden="1">Indice!$B$5:$D$8</definedName>
    <definedName name="_xlnm._FilterDatabase" localSheetId="0" hidden="1">'Subsecretaria Salud Publica'!$B$7:$AI$532</definedName>
    <definedName name="criticidad_micro">[1]Datos!$D$2:$D$4</definedName>
    <definedName name="DATOS">#REF!</definedName>
    <definedName name="Estado">'[2]Lista Desplegable'!$A$2:$A$8</definedName>
    <definedName name="hallazgo.rgc">'Subsecretaria Salud Publica'!$Q$9:$Q$149</definedName>
    <definedName name="Informe.RGC">'Subsecretaria Salud Publica'!$M$7:$M$149</definedName>
    <definedName name="SUBPROCESO_OG1">[3]Datos!$F$2:$F$3</definedName>
  </definedNames>
  <calcPr calcId="152511"/>
  <pivotCaches>
    <pivotCache cacheId="2" r:id="rId12"/>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3" i="29" l="1"/>
  <c r="E23" i="29"/>
  <c r="F23" i="29"/>
  <c r="G23" i="29"/>
  <c r="H23" i="29"/>
  <c r="C23" i="29"/>
  <c r="X57" i="2" l="1"/>
  <c r="AG510" i="2" l="1"/>
  <c r="AG509" i="2"/>
  <c r="AG508" i="2"/>
  <c r="AG507" i="2"/>
  <c r="AG506" i="2"/>
  <c r="AG505" i="2"/>
  <c r="AG504" i="2"/>
  <c r="AG503" i="2"/>
  <c r="AG502" i="2"/>
  <c r="AG501" i="2"/>
  <c r="AG500" i="2"/>
  <c r="AG499" i="2"/>
  <c r="AG498" i="2"/>
  <c r="AG497" i="2"/>
  <c r="AG496" i="2"/>
  <c r="AG495" i="2"/>
  <c r="AG494" i="2"/>
  <c r="AG493" i="2"/>
  <c r="AG492" i="2"/>
  <c r="AG488" i="2"/>
  <c r="AG487" i="2"/>
  <c r="AG486" i="2"/>
  <c r="AG485" i="2"/>
  <c r="AG484" i="2"/>
  <c r="AG483" i="2"/>
  <c r="AG482" i="2"/>
  <c r="AG481" i="2"/>
  <c r="AG480" i="2"/>
  <c r="AG479" i="2"/>
  <c r="AG478" i="2"/>
  <c r="AG477" i="2"/>
  <c r="AG476" i="2"/>
  <c r="AG475" i="2"/>
  <c r="AG448" i="2"/>
  <c r="AG440" i="2"/>
  <c r="X345" i="2" l="1"/>
  <c r="X218" i="2"/>
  <c r="X99" i="2"/>
  <c r="AG99" i="2" l="1"/>
  <c r="AG218" i="2"/>
  <c r="AG345" i="2"/>
  <c r="X430" i="2"/>
  <c r="X427" i="2"/>
  <c r="X418" i="2"/>
  <c r="X416" i="2"/>
  <c r="AG430" i="2" l="1"/>
  <c r="AG416" i="2"/>
  <c r="AG427" i="2"/>
  <c r="AG418" i="2"/>
  <c r="X417" i="2"/>
  <c r="X410" i="2"/>
  <c r="X409" i="2"/>
  <c r="X408" i="2"/>
  <c r="X407" i="2"/>
  <c r="X406" i="2"/>
  <c r="X405" i="2"/>
  <c r="X404" i="2"/>
  <c r="X403" i="2"/>
  <c r="X402" i="2"/>
  <c r="X399" i="2"/>
  <c r="X397" i="2"/>
  <c r="X394" i="2"/>
  <c r="X393" i="2"/>
  <c r="X392" i="2"/>
  <c r="X391" i="2"/>
  <c r="X390" i="2"/>
  <c r="X389" i="2"/>
  <c r="X388" i="2"/>
  <c r="X387" i="2"/>
  <c r="X386" i="2"/>
  <c r="X385" i="2"/>
  <c r="X384" i="2"/>
  <c r="X383" i="2"/>
  <c r="X382" i="2"/>
  <c r="X380" i="2"/>
  <c r="X379" i="2"/>
  <c r="X378" i="2"/>
  <c r="X377" i="2"/>
  <c r="X376" i="2"/>
  <c r="X375" i="2"/>
  <c r="X371" i="2"/>
  <c r="X364" i="2"/>
  <c r="X355" i="2"/>
  <c r="X354" i="2"/>
  <c r="X340" i="2"/>
  <c r="X338" i="2"/>
  <c r="X331" i="2"/>
  <c r="X330" i="2"/>
  <c r="X329" i="2"/>
  <c r="X328" i="2"/>
  <c r="X327" i="2"/>
  <c r="X326" i="2"/>
  <c r="X325" i="2"/>
  <c r="X321" i="2"/>
  <c r="X318" i="2"/>
  <c r="X317" i="2"/>
  <c r="X314" i="2"/>
  <c r="X313" i="2"/>
  <c r="X312" i="2"/>
  <c r="X310" i="2"/>
  <c r="X307" i="2"/>
  <c r="X305" i="2"/>
  <c r="X304" i="2"/>
  <c r="X303" i="2"/>
  <c r="X302" i="2"/>
  <c r="X301" i="2"/>
  <c r="X300" i="2"/>
  <c r="X298" i="2"/>
  <c r="X297" i="2"/>
  <c r="X296" i="2"/>
  <c r="X295" i="2"/>
  <c r="X294" i="2"/>
  <c r="X291" i="2"/>
  <c r="X289" i="2"/>
  <c r="X288" i="2"/>
  <c r="X285" i="2"/>
  <c r="X284" i="2"/>
  <c r="X283" i="2"/>
  <c r="X282" i="2"/>
  <c r="X281" i="2"/>
  <c r="X280" i="2"/>
  <c r="X271" i="2"/>
  <c r="X270" i="2"/>
  <c r="X268" i="2"/>
  <c r="X262" i="2"/>
  <c r="X258" i="2"/>
  <c r="X257" i="2"/>
  <c r="X256" i="2"/>
  <c r="X253" i="2"/>
  <c r="X247" i="2"/>
  <c r="X241" i="2"/>
  <c r="X239" i="2"/>
  <c r="X238" i="2"/>
  <c r="X236" i="2"/>
  <c r="X234" i="2"/>
  <c r="X233" i="2"/>
  <c r="X228" i="2"/>
  <c r="X227" i="2"/>
  <c r="X226" i="2"/>
  <c r="X225" i="2"/>
  <c r="X224" i="2"/>
  <c r="X223" i="2"/>
  <c r="X222" i="2"/>
  <c r="X221" i="2"/>
  <c r="X220" i="2"/>
  <c r="X219" i="2"/>
  <c r="X217" i="2"/>
  <c r="X216" i="2"/>
  <c r="X210" i="2"/>
  <c r="X207" i="2"/>
  <c r="X206" i="2"/>
  <c r="X205" i="2"/>
  <c r="X204" i="2"/>
  <c r="X203" i="2"/>
  <c r="X202" i="2"/>
  <c r="X201" i="2"/>
  <c r="X199" i="2"/>
  <c r="X196" i="2"/>
  <c r="X195" i="2"/>
  <c r="X194" i="2"/>
  <c r="X190" i="2"/>
  <c r="X188" i="2"/>
  <c r="X187" i="2"/>
  <c r="X184" i="2"/>
  <c r="X178" i="2"/>
  <c r="X172" i="2"/>
  <c r="X169" i="2"/>
  <c r="X167" i="2"/>
  <c r="X166" i="2"/>
  <c r="X165" i="2"/>
  <c r="X156" i="2"/>
  <c r="X155" i="2"/>
  <c r="X154" i="2"/>
  <c r="X153" i="2"/>
  <c r="X150" i="2"/>
  <c r="X145" i="2"/>
  <c r="X144" i="2"/>
  <c r="X142" i="2"/>
  <c r="X141" i="2"/>
  <c r="X137" i="2"/>
  <c r="X136" i="2"/>
  <c r="X83" i="2"/>
  <c r="X75" i="2"/>
  <c r="X62" i="2"/>
  <c r="X55" i="2"/>
  <c r="X52" i="2"/>
  <c r="X50" i="2"/>
  <c r="X49" i="2"/>
  <c r="X48" i="2"/>
  <c r="X47" i="2"/>
  <c r="X46" i="2"/>
  <c r="X45" i="2"/>
  <c r="X43" i="2"/>
  <c r="X40" i="2"/>
  <c r="X38" i="2"/>
  <c r="X37" i="2"/>
  <c r="X35" i="2"/>
  <c r="X34" i="2"/>
  <c r="X33" i="2"/>
  <c r="X29" i="2"/>
  <c r="X28" i="2"/>
  <c r="X27" i="2"/>
  <c r="AG27" i="2" l="1"/>
  <c r="AG47" i="2"/>
  <c r="AG142" i="2"/>
  <c r="AG172" i="2"/>
  <c r="AG203" i="2"/>
  <c r="AG223" i="2"/>
  <c r="AG247" i="2"/>
  <c r="AG283" i="2"/>
  <c r="AG301" i="2"/>
  <c r="AG321" i="2"/>
  <c r="AG364" i="2"/>
  <c r="AG386" i="2"/>
  <c r="AG403" i="2"/>
  <c r="AG28" i="2"/>
  <c r="AG48" i="2"/>
  <c r="AG166" i="2"/>
  <c r="AG199" i="2"/>
  <c r="AG220" i="2"/>
  <c r="AG238" i="2"/>
  <c r="AG280" i="2"/>
  <c r="AG302" i="2"/>
  <c r="AG329" i="2"/>
  <c r="AG371" i="2"/>
  <c r="AG387" i="2"/>
  <c r="AG397" i="2"/>
  <c r="AG404" i="2"/>
  <c r="AG408" i="2"/>
  <c r="AG34" i="2"/>
  <c r="AG52" i="2"/>
  <c r="AG153" i="2"/>
  <c r="AG188" i="2"/>
  <c r="AG207" i="2"/>
  <c r="AG236" i="2"/>
  <c r="AG271" i="2"/>
  <c r="AG296" i="2"/>
  <c r="AG313" i="2"/>
  <c r="AG338" i="2"/>
  <c r="AG382" i="2"/>
  <c r="AG394" i="2"/>
  <c r="AG417" i="2"/>
  <c r="AG43" i="2"/>
  <c r="AG136" i="2"/>
  <c r="AG144" i="2"/>
  <c r="AG178" i="2"/>
  <c r="AG204" i="2"/>
  <c r="AG224" i="2"/>
  <c r="AG262" i="2"/>
  <c r="AG284" i="2"/>
  <c r="AG297" i="2"/>
  <c r="AG314" i="2"/>
  <c r="AG340" i="2"/>
  <c r="AG378" i="2"/>
  <c r="AG391" i="2"/>
  <c r="AG29" i="2"/>
  <c r="AG37" i="2"/>
  <c r="AG45" i="2"/>
  <c r="AG49" i="2"/>
  <c r="AG62" i="2"/>
  <c r="AG137" i="2"/>
  <c r="AG145" i="2"/>
  <c r="AG155" i="2"/>
  <c r="AG167" i="2"/>
  <c r="AG184" i="2"/>
  <c r="AG194" i="2"/>
  <c r="AG201" i="2"/>
  <c r="AG205" i="2"/>
  <c r="AG216" i="2"/>
  <c r="AG221" i="2"/>
  <c r="AG225" i="2"/>
  <c r="AG233" i="2"/>
  <c r="AG239" i="2"/>
  <c r="AG256" i="2"/>
  <c r="AG268" i="2"/>
  <c r="AG281" i="2"/>
  <c r="AG285" i="2"/>
  <c r="AG294" i="2"/>
  <c r="AG298" i="2"/>
  <c r="AG303" i="2"/>
  <c r="AG310" i="2"/>
  <c r="AG317" i="2"/>
  <c r="AG326" i="2"/>
  <c r="AG330" i="2"/>
  <c r="AG354" i="2"/>
  <c r="AG375" i="2"/>
  <c r="AG379" i="2"/>
  <c r="AG384" i="2"/>
  <c r="AG388" i="2"/>
  <c r="AG392" i="2"/>
  <c r="AG399" i="2"/>
  <c r="AG405" i="2"/>
  <c r="AG409" i="2"/>
  <c r="AG40" i="2"/>
  <c r="AG83" i="2"/>
  <c r="AG165" i="2"/>
  <c r="AG196" i="2"/>
  <c r="AG219" i="2"/>
  <c r="AG227" i="2"/>
  <c r="AG258" i="2"/>
  <c r="AG289" i="2"/>
  <c r="AG305" i="2"/>
  <c r="AG328" i="2"/>
  <c r="AG377" i="2"/>
  <c r="AG390" i="2"/>
  <c r="AG407" i="2"/>
  <c r="AG35" i="2"/>
  <c r="AG55" i="2"/>
  <c r="AG154" i="2"/>
  <c r="AG190" i="2"/>
  <c r="AG210" i="2"/>
  <c r="AG228" i="2"/>
  <c r="AG253" i="2"/>
  <c r="AG291" i="2"/>
  <c r="AG307" i="2"/>
  <c r="AG325" i="2"/>
  <c r="AG383" i="2"/>
  <c r="AG33" i="2"/>
  <c r="AG38" i="2"/>
  <c r="AG46" i="2"/>
  <c r="AG50" i="2"/>
  <c r="AG75" i="2"/>
  <c r="AG141" i="2"/>
  <c r="AG150" i="2"/>
  <c r="AG156" i="2"/>
  <c r="AG169" i="2"/>
  <c r="AG187" i="2"/>
  <c r="AG195" i="2"/>
  <c r="AG202" i="2"/>
  <c r="AG206" i="2"/>
  <c r="AG217" i="2"/>
  <c r="AG222" i="2"/>
  <c r="AG226" i="2"/>
  <c r="AG234" i="2"/>
  <c r="AG241" i="2"/>
  <c r="AG257" i="2"/>
  <c r="AG270" i="2"/>
  <c r="AG282" i="2"/>
  <c r="AG288" i="2"/>
  <c r="AG295" i="2"/>
  <c r="AG300" i="2"/>
  <c r="AG304" i="2"/>
  <c r="AG312" i="2"/>
  <c r="AG318" i="2"/>
  <c r="AG327" i="2"/>
  <c r="AG331" i="2"/>
  <c r="AG355" i="2"/>
  <c r="AG376" i="2"/>
  <c r="AG380" i="2"/>
  <c r="AG385" i="2"/>
  <c r="AG389" i="2"/>
  <c r="AG393" i="2"/>
  <c r="AG402" i="2"/>
  <c r="AG406" i="2"/>
  <c r="AG410" i="2"/>
  <c r="X439" i="2"/>
  <c r="AG439" i="2" l="1"/>
  <c r="X332" i="2"/>
  <c r="AG332" i="2" l="1"/>
  <c r="B424" i="2"/>
  <c r="B425" i="2" l="1"/>
  <c r="X415" i="2"/>
  <c r="X412" i="2"/>
  <c r="X396" i="2"/>
  <c r="X363" i="2"/>
  <c r="X362" i="2"/>
  <c r="X361" i="2"/>
  <c r="X359" i="2"/>
  <c r="X358" i="2"/>
  <c r="X344" i="2"/>
  <c r="X343" i="2"/>
  <c r="X342" i="2"/>
  <c r="X339" i="2"/>
  <c r="X336" i="2"/>
  <c r="X333" i="2"/>
  <c r="X324" i="2"/>
  <c r="X323" i="2"/>
  <c r="X322" i="2"/>
  <c r="X320" i="2"/>
  <c r="X316" i="2"/>
  <c r="X315" i="2"/>
  <c r="X311" i="2"/>
  <c r="X309" i="2"/>
  <c r="X308" i="2"/>
  <c r="X306" i="2"/>
  <c r="X299" i="2"/>
  <c r="X293" i="2"/>
  <c r="X290" i="2"/>
  <c r="X287" i="2"/>
  <c r="X286" i="2"/>
  <c r="X267" i="2"/>
  <c r="X264" i="2"/>
  <c r="X263" i="2"/>
  <c r="X261" i="2"/>
  <c r="X260" i="2"/>
  <c r="X259" i="2"/>
  <c r="X255" i="2"/>
  <c r="X254" i="2"/>
  <c r="X252" i="2"/>
  <c r="X251" i="2"/>
  <c r="X249" i="2"/>
  <c r="X248" i="2"/>
  <c r="X246" i="2"/>
  <c r="X245" i="2"/>
  <c r="X244" i="2"/>
  <c r="X243" i="2"/>
  <c r="X242" i="2"/>
  <c r="X240" i="2"/>
  <c r="X237" i="2"/>
  <c r="X235" i="2"/>
  <c r="X232" i="2"/>
  <c r="X231" i="2"/>
  <c r="X230" i="2"/>
  <c r="X229" i="2"/>
  <c r="X215" i="2"/>
  <c r="X214" i="2"/>
  <c r="X213" i="2"/>
  <c r="X212" i="2"/>
  <c r="X211" i="2"/>
  <c r="X209" i="2"/>
  <c r="X208" i="2"/>
  <c r="X198" i="2"/>
  <c r="X197" i="2"/>
  <c r="X193" i="2"/>
  <c r="X192" i="2"/>
  <c r="X191" i="2"/>
  <c r="X189" i="2"/>
  <c r="X186" i="2"/>
  <c r="X185" i="2"/>
  <c r="X183" i="2"/>
  <c r="X182" i="2"/>
  <c r="X181" i="2"/>
  <c r="X180" i="2"/>
  <c r="X179" i="2"/>
  <c r="X177" i="2"/>
  <c r="X176" i="2"/>
  <c r="X175" i="2"/>
  <c r="X174" i="2"/>
  <c r="X173" i="2"/>
  <c r="X171" i="2"/>
  <c r="X170" i="2"/>
  <c r="X168" i="2"/>
  <c r="X164" i="2"/>
  <c r="X163" i="2"/>
  <c r="X162" i="2"/>
  <c r="X161" i="2"/>
  <c r="X160" i="2"/>
  <c r="X159" i="2"/>
  <c r="X158" i="2"/>
  <c r="X157" i="2"/>
  <c r="X152" i="2"/>
  <c r="X151" i="2"/>
  <c r="X149" i="2"/>
  <c r="X148" i="2"/>
  <c r="X147" i="2"/>
  <c r="X146" i="2"/>
  <c r="X143" i="2"/>
  <c r="X140" i="2"/>
  <c r="X139" i="2"/>
  <c r="X138" i="2"/>
  <c r="X135" i="2"/>
  <c r="X134" i="2"/>
  <c r="X133" i="2"/>
  <c r="X132" i="2"/>
  <c r="X131" i="2"/>
  <c r="X130" i="2"/>
  <c r="X129" i="2"/>
  <c r="X127" i="2"/>
  <c r="X126" i="2"/>
  <c r="X125" i="2"/>
  <c r="X124" i="2"/>
  <c r="X123" i="2"/>
  <c r="X122" i="2"/>
  <c r="X121" i="2"/>
  <c r="X120" i="2"/>
  <c r="X119" i="2"/>
  <c r="X118" i="2"/>
  <c r="X117" i="2"/>
  <c r="X116" i="2"/>
  <c r="X115" i="2"/>
  <c r="X114" i="2"/>
  <c r="X113" i="2"/>
  <c r="X112" i="2"/>
  <c r="X111" i="2"/>
  <c r="X110" i="2"/>
  <c r="X109" i="2"/>
  <c r="X108" i="2"/>
  <c r="X107" i="2"/>
  <c r="X106" i="2"/>
  <c r="X105" i="2"/>
  <c r="X104" i="2"/>
  <c r="X103" i="2"/>
  <c r="X102" i="2"/>
  <c r="X101" i="2"/>
  <c r="X100" i="2"/>
  <c r="X98" i="2"/>
  <c r="X97" i="2"/>
  <c r="X96" i="2"/>
  <c r="X95" i="2"/>
  <c r="X94" i="2"/>
  <c r="X93" i="2"/>
  <c r="X92" i="2"/>
  <c r="X91" i="2"/>
  <c r="X90" i="2"/>
  <c r="X89" i="2"/>
  <c r="X88" i="2"/>
  <c r="X87" i="2"/>
  <c r="X86" i="2"/>
  <c r="X84" i="2"/>
  <c r="X82" i="2"/>
  <c r="X81" i="2"/>
  <c r="X80" i="2"/>
  <c r="X79" i="2"/>
  <c r="X78" i="2"/>
  <c r="X77" i="2"/>
  <c r="X76" i="2"/>
  <c r="X74" i="2"/>
  <c r="X73" i="2"/>
  <c r="X72" i="2"/>
  <c r="X71" i="2"/>
  <c r="X70" i="2"/>
  <c r="X69" i="2"/>
  <c r="X68" i="2"/>
  <c r="X67" i="2"/>
  <c r="X66" i="2"/>
  <c r="X65" i="2"/>
  <c r="X64" i="2"/>
  <c r="X63" i="2"/>
  <c r="X61" i="2"/>
  <c r="X60" i="2"/>
  <c r="X59" i="2"/>
  <c r="X58" i="2"/>
  <c r="X56" i="2"/>
  <c r="X54" i="2"/>
  <c r="X53" i="2"/>
  <c r="X51" i="2"/>
  <c r="X44" i="2"/>
  <c r="X42" i="2"/>
  <c r="X41" i="2"/>
  <c r="X39" i="2"/>
  <c r="X36" i="2"/>
  <c r="X32" i="2"/>
  <c r="X31" i="2"/>
  <c r="X30" i="2"/>
  <c r="X26" i="2"/>
  <c r="X25" i="2"/>
  <c r="X24" i="2"/>
  <c r="X23" i="2"/>
  <c r="X22" i="2"/>
  <c r="X21" i="2"/>
  <c r="X20" i="2"/>
  <c r="X19" i="2"/>
  <c r="X18" i="2"/>
  <c r="X17" i="2"/>
  <c r="X16" i="2"/>
  <c r="X15" i="2"/>
  <c r="X14" i="2"/>
  <c r="X13" i="2"/>
  <c r="X12" i="2"/>
  <c r="X11" i="2"/>
  <c r="X10" i="2"/>
  <c r="AG16" i="2" l="1"/>
  <c r="AG41" i="2"/>
  <c r="AG63" i="2"/>
  <c r="AG76" i="2"/>
  <c r="AG90" i="2"/>
  <c r="AG103" i="2"/>
  <c r="AG115" i="2"/>
  <c r="AG127" i="2"/>
  <c r="AG146" i="2"/>
  <c r="AG163" i="2"/>
  <c r="AG181" i="2"/>
  <c r="AG209" i="2"/>
  <c r="AG240" i="2"/>
  <c r="AG259" i="2"/>
  <c r="AG308" i="2"/>
  <c r="AG316" i="2"/>
  <c r="AG324" i="2"/>
  <c r="AG342" i="2"/>
  <c r="AG25" i="2"/>
  <c r="AG42" i="2"/>
  <c r="AG54" i="2"/>
  <c r="AG59" i="2"/>
  <c r="AG64" i="2"/>
  <c r="AG68" i="2"/>
  <c r="AG72" i="2"/>
  <c r="AG77" i="2"/>
  <c r="AG81" i="2"/>
  <c r="AG87" i="2"/>
  <c r="AG91" i="2"/>
  <c r="AG95" i="2"/>
  <c r="AG100" i="2"/>
  <c r="AG104" i="2"/>
  <c r="AG108" i="2"/>
  <c r="AG112" i="2"/>
  <c r="AG116" i="2"/>
  <c r="AG120" i="2"/>
  <c r="AG124" i="2"/>
  <c r="AG129" i="2"/>
  <c r="AG133" i="2"/>
  <c r="AG139" i="2"/>
  <c r="AG147" i="2"/>
  <c r="AG152" i="2"/>
  <c r="AG160" i="2"/>
  <c r="AG164" i="2"/>
  <c r="AG173" i="2"/>
  <c r="AG177" i="2"/>
  <c r="AG182" i="2"/>
  <c r="AG189" i="2"/>
  <c r="AG197" i="2"/>
  <c r="AG211" i="2"/>
  <c r="AG215" i="2"/>
  <c r="AG232" i="2"/>
  <c r="AG242" i="2"/>
  <c r="AG246" i="2"/>
  <c r="AG252" i="2"/>
  <c r="AG260" i="2"/>
  <c r="AG267" i="2"/>
  <c r="AG293" i="2"/>
  <c r="AG309" i="2"/>
  <c r="AG320" i="2"/>
  <c r="AG333" i="2"/>
  <c r="AG343" i="2"/>
  <c r="AG361" i="2"/>
  <c r="AG412" i="2"/>
  <c r="AG12" i="2"/>
  <c r="AG24" i="2"/>
  <c r="AG53" i="2"/>
  <c r="AG67" i="2"/>
  <c r="AG80" i="2"/>
  <c r="AG94" i="2"/>
  <c r="AG107" i="2"/>
  <c r="AG119" i="2"/>
  <c r="AG132" i="2"/>
  <c r="AG151" i="2"/>
  <c r="AG171" i="2"/>
  <c r="AG186" i="2"/>
  <c r="AG231" i="2"/>
  <c r="AG245" i="2"/>
  <c r="AG290" i="2"/>
  <c r="AG359" i="2"/>
  <c r="AG13" i="2"/>
  <c r="AG21" i="2"/>
  <c r="AG10" i="2"/>
  <c r="AG14" i="2"/>
  <c r="AG18" i="2"/>
  <c r="AG22" i="2"/>
  <c r="AG26" i="2"/>
  <c r="AG36" i="2"/>
  <c r="AG44" i="2"/>
  <c r="AG56" i="2"/>
  <c r="AG60" i="2"/>
  <c r="AG65" i="2"/>
  <c r="AG69" i="2"/>
  <c r="AG73" i="2"/>
  <c r="AG78" i="2"/>
  <c r="AG82" i="2"/>
  <c r="AG88" i="2"/>
  <c r="AG92" i="2"/>
  <c r="AG96" i="2"/>
  <c r="AG101" i="2"/>
  <c r="AG105" i="2"/>
  <c r="AG109" i="2"/>
  <c r="AG113" i="2"/>
  <c r="AG117" i="2"/>
  <c r="AG121" i="2"/>
  <c r="AG125" i="2"/>
  <c r="AG130" i="2"/>
  <c r="AG134" i="2"/>
  <c r="AG140" i="2"/>
  <c r="AG148" i="2"/>
  <c r="AG157" i="2"/>
  <c r="AG161" i="2"/>
  <c r="AG168" i="2"/>
  <c r="AG174" i="2"/>
  <c r="AG179" i="2"/>
  <c r="AG183" i="2"/>
  <c r="AG191" i="2"/>
  <c r="AG198" i="2"/>
  <c r="AG212" i="2"/>
  <c r="AG229" i="2"/>
  <c r="AG235" i="2"/>
  <c r="AG243" i="2"/>
  <c r="AG248" i="2"/>
  <c r="AG254" i="2"/>
  <c r="AG261" i="2"/>
  <c r="AG286" i="2"/>
  <c r="AG299" i="2"/>
  <c r="AG311" i="2"/>
  <c r="AG322" i="2"/>
  <c r="AG336" i="2"/>
  <c r="AG344" i="2"/>
  <c r="AG362" i="2"/>
  <c r="AG415" i="2"/>
  <c r="AG20" i="2"/>
  <c r="AG31" i="2"/>
  <c r="AG58" i="2"/>
  <c r="AG71" i="2"/>
  <c r="AG86" i="2"/>
  <c r="AG98" i="2"/>
  <c r="AG111" i="2"/>
  <c r="AG123" i="2"/>
  <c r="AG138" i="2"/>
  <c r="AG159" i="2"/>
  <c r="AG176" i="2"/>
  <c r="AG193" i="2"/>
  <c r="AG214" i="2"/>
  <c r="AG251" i="2"/>
  <c r="AG264" i="2"/>
  <c r="AG396" i="2"/>
  <c r="AG17" i="2"/>
  <c r="AG32" i="2"/>
  <c r="AG11" i="2"/>
  <c r="AG15" i="2"/>
  <c r="AG19" i="2"/>
  <c r="AG23" i="2"/>
  <c r="AG30" i="2"/>
  <c r="AG39" i="2"/>
  <c r="AG51" i="2"/>
  <c r="AG61" i="2"/>
  <c r="AG66" i="2"/>
  <c r="AG70" i="2"/>
  <c r="AG74" i="2"/>
  <c r="AG79" i="2"/>
  <c r="AG84" i="2"/>
  <c r="AG89" i="2"/>
  <c r="AG93" i="2"/>
  <c r="AG97" i="2"/>
  <c r="AG102" i="2"/>
  <c r="AG106" i="2"/>
  <c r="AG110" i="2"/>
  <c r="AG114" i="2"/>
  <c r="AG118" i="2"/>
  <c r="AG122" i="2"/>
  <c r="AG126" i="2"/>
  <c r="AG131" i="2"/>
  <c r="AG135" i="2"/>
  <c r="AG143" i="2"/>
  <c r="AG149" i="2"/>
  <c r="AG158" i="2"/>
  <c r="AG162" i="2"/>
  <c r="AG170" i="2"/>
  <c r="AG175" i="2"/>
  <c r="AG180" i="2"/>
  <c r="AG185" i="2"/>
  <c r="AG192" i="2"/>
  <c r="AG208" i="2"/>
  <c r="AG213" i="2"/>
  <c r="AG230" i="2"/>
  <c r="AG237" i="2"/>
  <c r="AG244" i="2"/>
  <c r="AG249" i="2"/>
  <c r="AG255" i="2"/>
  <c r="AG263" i="2"/>
  <c r="AG287" i="2"/>
  <c r="AG306" i="2"/>
  <c r="AG315" i="2"/>
  <c r="AG323" i="2"/>
  <c r="AG339" i="2"/>
  <c r="AG358" i="2"/>
  <c r="AG363" i="2"/>
  <c r="B426" i="2"/>
  <c r="AI368" i="2"/>
  <c r="AH369" i="2"/>
  <c r="B427" i="2" l="1"/>
  <c r="AH370" i="2"/>
  <c r="B369" i="2"/>
  <c r="B370" i="2" l="1"/>
  <c r="AI370" i="2" s="1"/>
  <c r="B428" i="2"/>
  <c r="AH371" i="2"/>
  <c r="AI369" i="2"/>
  <c r="B429" i="2" l="1"/>
  <c r="B371" i="2"/>
  <c r="AH372" i="2"/>
  <c r="B342" i="2"/>
  <c r="W1" i="2"/>
  <c r="K16" i="7"/>
  <c r="B7" i="7"/>
  <c r="C7" i="7"/>
  <c r="D7" i="7"/>
  <c r="E7" i="7"/>
  <c r="F7" i="7"/>
  <c r="B8" i="7"/>
  <c r="C8" i="7"/>
  <c r="D8" i="7"/>
  <c r="E8" i="7"/>
  <c r="F8" i="7"/>
  <c r="B9" i="7"/>
  <c r="C9" i="7"/>
  <c r="D9" i="7"/>
  <c r="E9" i="7"/>
  <c r="F9" i="7"/>
  <c r="B10" i="7"/>
  <c r="C10" i="7"/>
  <c r="D10" i="7"/>
  <c r="E10" i="7"/>
  <c r="F10" i="7"/>
  <c r="B11" i="7"/>
  <c r="C11" i="7"/>
  <c r="D11" i="7"/>
  <c r="E11" i="7"/>
  <c r="F11" i="7"/>
  <c r="B12" i="7"/>
  <c r="C12" i="7"/>
  <c r="D12" i="7"/>
  <c r="E12" i="7"/>
  <c r="F12" i="7"/>
  <c r="B13" i="7"/>
  <c r="C13" i="7"/>
  <c r="D13" i="7"/>
  <c r="E13" i="7"/>
  <c r="F13" i="7"/>
  <c r="B14" i="7"/>
  <c r="C14" i="7"/>
  <c r="D14" i="7"/>
  <c r="E14" i="7"/>
  <c r="F14" i="7"/>
  <c r="B15" i="7"/>
  <c r="C15" i="7"/>
  <c r="D15" i="7"/>
  <c r="E15" i="7"/>
  <c r="F15" i="7"/>
  <c r="B16" i="7"/>
  <c r="C16" i="7"/>
  <c r="D16" i="7"/>
  <c r="E16" i="7"/>
  <c r="F16" i="7"/>
  <c r="B17" i="7"/>
  <c r="C17" i="7"/>
  <c r="D17" i="7"/>
  <c r="E17" i="7"/>
  <c r="F17" i="7"/>
  <c r="B18" i="7"/>
  <c r="C18" i="7"/>
  <c r="D18" i="7"/>
  <c r="E18" i="7"/>
  <c r="F18" i="7"/>
  <c r="B19" i="7"/>
  <c r="C19" i="7"/>
  <c r="D19" i="7"/>
  <c r="E19" i="7"/>
  <c r="F19" i="7"/>
  <c r="B20" i="7"/>
  <c r="C20" i="7"/>
  <c r="D20" i="7"/>
  <c r="E20" i="7"/>
  <c r="F20" i="7"/>
  <c r="B21" i="7"/>
  <c r="C21" i="7"/>
  <c r="D21" i="7"/>
  <c r="E21" i="7"/>
  <c r="F21" i="7"/>
  <c r="B22" i="7"/>
  <c r="C22" i="7"/>
  <c r="D22" i="7"/>
  <c r="E22" i="7"/>
  <c r="F22" i="7"/>
  <c r="B23" i="7"/>
  <c r="C23" i="7"/>
  <c r="D23" i="7"/>
  <c r="E23" i="7"/>
  <c r="F23" i="7"/>
  <c r="B24" i="7"/>
  <c r="C24" i="7"/>
  <c r="D24" i="7"/>
  <c r="E24" i="7"/>
  <c r="F24" i="7"/>
  <c r="B25" i="7"/>
  <c r="C25" i="7"/>
  <c r="D25" i="7"/>
  <c r="E25" i="7"/>
  <c r="F25" i="7"/>
  <c r="B26" i="7"/>
  <c r="C26" i="7"/>
  <c r="D26" i="7"/>
  <c r="E26" i="7"/>
  <c r="F26" i="7"/>
  <c r="B27" i="7"/>
  <c r="C27" i="7"/>
  <c r="D27" i="7"/>
  <c r="E27" i="7"/>
  <c r="F27" i="7"/>
  <c r="B28" i="7"/>
  <c r="C28" i="7"/>
  <c r="D28" i="7"/>
  <c r="E28" i="7"/>
  <c r="F28" i="7"/>
  <c r="B29" i="7"/>
  <c r="C29" i="7"/>
  <c r="D29" i="7"/>
  <c r="E29" i="7"/>
  <c r="F29" i="7"/>
  <c r="B30" i="7"/>
  <c r="C30" i="7"/>
  <c r="D30" i="7"/>
  <c r="E30" i="7"/>
  <c r="F30" i="7"/>
  <c r="B31" i="7"/>
  <c r="C31" i="7"/>
  <c r="D31" i="7"/>
  <c r="E31" i="7"/>
  <c r="F31" i="7"/>
  <c r="B32" i="7"/>
  <c r="C32" i="7"/>
  <c r="D32" i="7"/>
  <c r="E32" i="7"/>
  <c r="F32" i="7"/>
  <c r="B33" i="7"/>
  <c r="C33" i="7"/>
  <c r="D33" i="7"/>
  <c r="E33" i="7"/>
  <c r="F33" i="7"/>
  <c r="B34" i="7"/>
  <c r="C34" i="7"/>
  <c r="D34" i="7"/>
  <c r="E34" i="7"/>
  <c r="F34" i="7"/>
  <c r="B35" i="7"/>
  <c r="C35" i="7"/>
  <c r="D35" i="7"/>
  <c r="E35" i="7"/>
  <c r="F35" i="7"/>
  <c r="B36" i="7"/>
  <c r="C36" i="7"/>
  <c r="D36" i="7"/>
  <c r="E36" i="7"/>
  <c r="F36" i="7"/>
  <c r="B37" i="7"/>
  <c r="C37" i="7"/>
  <c r="D37" i="7"/>
  <c r="E37" i="7"/>
  <c r="F37" i="7"/>
  <c r="B38" i="7"/>
  <c r="C38" i="7"/>
  <c r="D38" i="7"/>
  <c r="E38" i="7"/>
  <c r="F38" i="7"/>
  <c r="B39" i="7"/>
  <c r="C39" i="7"/>
  <c r="D39" i="7"/>
  <c r="E39" i="7"/>
  <c r="F39" i="7"/>
  <c r="B40" i="7"/>
  <c r="C40" i="7"/>
  <c r="D40" i="7"/>
  <c r="E40" i="7"/>
  <c r="F40" i="7"/>
  <c r="B41" i="7"/>
  <c r="C41" i="7"/>
  <c r="D41" i="7"/>
  <c r="E41" i="7"/>
  <c r="F41" i="7"/>
  <c r="B42" i="7"/>
  <c r="C42" i="7"/>
  <c r="D42" i="7"/>
  <c r="E42" i="7"/>
  <c r="F42" i="7"/>
  <c r="B43" i="7"/>
  <c r="C43" i="7"/>
  <c r="D43" i="7"/>
  <c r="E43" i="7"/>
  <c r="F43" i="7"/>
  <c r="B44" i="7"/>
  <c r="C44" i="7"/>
  <c r="D44" i="7"/>
  <c r="E44" i="7"/>
  <c r="F44" i="7"/>
  <c r="B45" i="7"/>
  <c r="C45" i="7"/>
  <c r="D45" i="7"/>
  <c r="E45" i="7"/>
  <c r="F45" i="7"/>
  <c r="B46" i="7"/>
  <c r="C46" i="7"/>
  <c r="D46" i="7"/>
  <c r="E46" i="7"/>
  <c r="F46" i="7"/>
  <c r="B47" i="7"/>
  <c r="C47" i="7"/>
  <c r="D47" i="7"/>
  <c r="E47" i="7"/>
  <c r="F47" i="7"/>
  <c r="B48" i="7"/>
  <c r="C48" i="7"/>
  <c r="D48" i="7"/>
  <c r="E48" i="7"/>
  <c r="F48" i="7"/>
  <c r="B49" i="7"/>
  <c r="C49" i="7"/>
  <c r="D49" i="7"/>
  <c r="E49" i="7"/>
  <c r="F49" i="7"/>
  <c r="B50" i="7"/>
  <c r="C50" i="7"/>
  <c r="D50" i="7"/>
  <c r="E50" i="7"/>
  <c r="F50" i="7"/>
  <c r="B51" i="7"/>
  <c r="C51" i="7"/>
  <c r="D51" i="7"/>
  <c r="E51" i="7"/>
  <c r="F51" i="7"/>
  <c r="B52" i="7"/>
  <c r="C52" i="7"/>
  <c r="D52" i="7"/>
  <c r="E52" i="7"/>
  <c r="F52" i="7"/>
  <c r="B53" i="7"/>
  <c r="C53" i="7"/>
  <c r="D53" i="7"/>
  <c r="E53" i="7"/>
  <c r="F53" i="7"/>
  <c r="B54" i="7"/>
  <c r="C54" i="7"/>
  <c r="D54" i="7"/>
  <c r="E54" i="7"/>
  <c r="F54" i="7"/>
  <c r="B55" i="7"/>
  <c r="C55" i="7"/>
  <c r="D55" i="7"/>
  <c r="E55" i="7"/>
  <c r="F55" i="7"/>
  <c r="B56" i="7"/>
  <c r="C56" i="7"/>
  <c r="D56" i="7"/>
  <c r="E56" i="7"/>
  <c r="F56" i="7"/>
  <c r="B57" i="7"/>
  <c r="C57" i="7"/>
  <c r="D57" i="7"/>
  <c r="E57" i="7"/>
  <c r="F57" i="7"/>
  <c r="E6" i="7"/>
  <c r="D6" i="7"/>
  <c r="C6" i="7"/>
  <c r="F6" i="7"/>
  <c r="B6" i="7"/>
  <c r="B241" i="2"/>
  <c r="R8" i="7"/>
  <c r="P13" i="7"/>
  <c r="P16" i="7" s="1"/>
  <c r="P11" i="7"/>
  <c r="P8" i="7"/>
  <c r="P12" i="7"/>
  <c r="X8" i="2"/>
  <c r="X9" i="2"/>
  <c r="X529" i="2" l="1"/>
  <c r="X530" i="2"/>
  <c r="X531" i="2"/>
  <c r="X532" i="2"/>
  <c r="X491" i="2"/>
  <c r="X520" i="2"/>
  <c r="AG520" i="2" s="1"/>
  <c r="X521" i="2"/>
  <c r="AG521" i="2" s="1"/>
  <c r="X522" i="2"/>
  <c r="AG522" i="2" s="1"/>
  <c r="X526" i="2"/>
  <c r="AG526" i="2" s="1"/>
  <c r="X523" i="2"/>
  <c r="AG523" i="2" s="1"/>
  <c r="X527" i="2"/>
  <c r="AG527" i="2" s="1"/>
  <c r="X524" i="2"/>
  <c r="AG524" i="2" s="1"/>
  <c r="X528" i="2"/>
  <c r="AG528" i="2" s="1"/>
  <c r="X525" i="2"/>
  <c r="AG525" i="2" s="1"/>
  <c r="AG57" i="2"/>
  <c r="X519" i="2"/>
  <c r="AG519" i="2" s="1"/>
  <c r="X515" i="2"/>
  <c r="AG515" i="2" s="1"/>
  <c r="X511" i="2"/>
  <c r="AG511" i="2" s="1"/>
  <c r="X514" i="2"/>
  <c r="AG514" i="2" s="1"/>
  <c r="X518" i="2"/>
  <c r="AG518" i="2" s="1"/>
  <c r="X517" i="2"/>
  <c r="AG517" i="2" s="1"/>
  <c r="X513" i="2"/>
  <c r="AG513" i="2" s="1"/>
  <c r="X516" i="2"/>
  <c r="AG516" i="2" s="1"/>
  <c r="X512" i="2"/>
  <c r="AG512" i="2" s="1"/>
  <c r="AG9" i="2"/>
  <c r="X489" i="2"/>
  <c r="X490" i="2"/>
  <c r="AG8" i="2"/>
  <c r="X426" i="2"/>
  <c r="X422" i="2"/>
  <c r="X429" i="2"/>
  <c r="X425" i="2"/>
  <c r="X421" i="2"/>
  <c r="X428" i="2"/>
  <c r="X424" i="2"/>
  <c r="X420" i="2"/>
  <c r="X423" i="2"/>
  <c r="X419" i="2"/>
  <c r="X474" i="2"/>
  <c r="X470" i="2"/>
  <c r="X473" i="2"/>
  <c r="X472" i="2"/>
  <c r="X471" i="2"/>
  <c r="B242" i="2"/>
  <c r="B372" i="2"/>
  <c r="AI372" i="2" s="1"/>
  <c r="AI371" i="2"/>
  <c r="B343" i="2"/>
  <c r="B430" i="2"/>
  <c r="X445" i="2"/>
  <c r="X441" i="2"/>
  <c r="X444" i="2"/>
  <c r="X447" i="2"/>
  <c r="X443" i="2"/>
  <c r="X446" i="2"/>
  <c r="X442" i="2"/>
  <c r="X469" i="2"/>
  <c r="X85" i="2"/>
  <c r="X467" i="2"/>
  <c r="X468" i="2"/>
  <c r="X466" i="2"/>
  <c r="X464" i="2"/>
  <c r="X465" i="2"/>
  <c r="X462" i="2"/>
  <c r="X460" i="2"/>
  <c r="X463" i="2"/>
  <c r="X461" i="2"/>
  <c r="X457" i="2"/>
  <c r="X456" i="2"/>
  <c r="X459" i="2"/>
  <c r="X458" i="2"/>
  <c r="X454" i="2"/>
  <c r="X455" i="2"/>
  <c r="X453" i="2"/>
  <c r="X452" i="2"/>
  <c r="X451" i="2"/>
  <c r="X449" i="2"/>
  <c r="X450" i="2"/>
  <c r="X431" i="2"/>
  <c r="X438" i="2"/>
  <c r="X436" i="2"/>
  <c r="X434" i="2"/>
  <c r="X432" i="2"/>
  <c r="X437" i="2"/>
  <c r="X435" i="2"/>
  <c r="X433" i="2"/>
  <c r="X414" i="2"/>
  <c r="X401" i="2"/>
  <c r="X381" i="2"/>
  <c r="X373" i="2"/>
  <c r="X369" i="2"/>
  <c r="X365" i="2"/>
  <c r="X360" i="2"/>
  <c r="X356" i="2"/>
  <c r="X352" i="2"/>
  <c r="X348" i="2"/>
  <c r="X337" i="2"/>
  <c r="X277" i="2"/>
  <c r="X273" i="2"/>
  <c r="X266" i="2"/>
  <c r="X200" i="2"/>
  <c r="X413" i="2"/>
  <c r="X400" i="2"/>
  <c r="X372" i="2"/>
  <c r="X368" i="2"/>
  <c r="X351" i="2"/>
  <c r="X347" i="2"/>
  <c r="X276" i="2"/>
  <c r="X272" i="2"/>
  <c r="X265" i="2"/>
  <c r="X395" i="2"/>
  <c r="X367" i="2"/>
  <c r="X350" i="2"/>
  <c r="X335" i="2"/>
  <c r="X319" i="2"/>
  <c r="X292" i="2"/>
  <c r="X275" i="2"/>
  <c r="X411" i="2"/>
  <c r="X398" i="2"/>
  <c r="X374" i="2"/>
  <c r="X370" i="2"/>
  <c r="X366" i="2"/>
  <c r="X357" i="2"/>
  <c r="X353" i="2"/>
  <c r="X349" i="2"/>
  <c r="X334" i="2"/>
  <c r="X278" i="2"/>
  <c r="X274" i="2"/>
  <c r="X250" i="2"/>
  <c r="X128" i="2"/>
  <c r="X346" i="2"/>
  <c r="X341" i="2"/>
  <c r="X279" i="2"/>
  <c r="X269" i="2"/>
  <c r="AH373" i="2"/>
  <c r="W112" i="2"/>
  <c r="W110" i="2"/>
  <c r="W218" i="2"/>
  <c r="P15" i="7"/>
  <c r="P17" i="7" s="1"/>
  <c r="W209" i="2"/>
  <c r="W114" i="2"/>
  <c r="W125" i="2"/>
  <c r="W111" i="2"/>
  <c r="W211" i="2"/>
  <c r="AG357" i="2" l="1"/>
  <c r="AG414" i="2"/>
  <c r="AG413" i="2"/>
  <c r="AG373" i="2"/>
  <c r="AG433" i="2"/>
  <c r="AG489" i="2"/>
  <c r="AG350" i="2"/>
  <c r="AG368" i="2"/>
  <c r="AG360" i="2"/>
  <c r="AG381" i="2"/>
  <c r="AG436" i="2"/>
  <c r="AG319" i="2"/>
  <c r="AG334" i="2"/>
  <c r="AG411" i="2"/>
  <c r="AG341" i="2"/>
  <c r="AG374" i="2"/>
  <c r="AG372" i="2"/>
  <c r="AG401" i="2"/>
  <c r="AG490" i="2"/>
  <c r="AG274" i="2"/>
  <c r="AG292" i="2"/>
  <c r="AG266" i="2"/>
  <c r="AG365" i="2"/>
  <c r="AG438" i="2"/>
  <c r="AG457" i="2"/>
  <c r="AG442" i="2"/>
  <c r="AG471" i="2"/>
  <c r="AG424" i="2"/>
  <c r="AG346" i="2"/>
  <c r="AG398" i="2"/>
  <c r="AG400" i="2"/>
  <c r="AG352" i="2"/>
  <c r="AG431" i="2"/>
  <c r="AG279" i="2"/>
  <c r="AG250" i="2"/>
  <c r="AG349" i="2"/>
  <c r="AG370" i="2"/>
  <c r="AG275" i="2"/>
  <c r="AG272" i="2"/>
  <c r="AG200" i="2"/>
  <c r="AG337" i="2"/>
  <c r="AG435" i="2"/>
  <c r="AG449" i="2"/>
  <c r="AG455" i="2"/>
  <c r="AG456" i="2"/>
  <c r="AG460" i="2"/>
  <c r="AG466" i="2"/>
  <c r="AG469" i="2"/>
  <c r="AG447" i="2"/>
  <c r="AG470" i="2"/>
  <c r="AG420" i="2"/>
  <c r="AG425" i="2"/>
  <c r="AG353" i="2"/>
  <c r="AG367" i="2"/>
  <c r="AG276" i="2"/>
  <c r="AG348" i="2"/>
  <c r="AG437" i="2"/>
  <c r="AG451" i="2"/>
  <c r="AG454" i="2"/>
  <c r="AG462" i="2"/>
  <c r="AG468" i="2"/>
  <c r="AG444" i="2"/>
  <c r="AG474" i="2"/>
  <c r="AG429" i="2"/>
  <c r="AG278" i="2"/>
  <c r="AG395" i="2"/>
  <c r="AG347" i="2"/>
  <c r="AG273" i="2"/>
  <c r="AG369" i="2"/>
  <c r="AG432" i="2"/>
  <c r="AG452" i="2"/>
  <c r="AG458" i="2"/>
  <c r="AG461" i="2"/>
  <c r="AG465" i="2"/>
  <c r="AG467" i="2"/>
  <c r="AG446" i="2"/>
  <c r="AG441" i="2"/>
  <c r="AG472" i="2"/>
  <c r="AG419" i="2"/>
  <c r="AG428" i="2"/>
  <c r="AG422" i="2"/>
  <c r="AG491" i="2"/>
  <c r="AG269" i="2"/>
  <c r="AG128" i="2"/>
  <c r="AG366" i="2"/>
  <c r="AG335" i="2"/>
  <c r="AG265" i="2"/>
  <c r="AG351" i="2"/>
  <c r="AG277" i="2"/>
  <c r="AG356" i="2"/>
  <c r="AG434" i="2"/>
  <c r="AG450" i="2"/>
  <c r="AG453" i="2"/>
  <c r="AG459" i="2"/>
  <c r="AG463" i="2"/>
  <c r="AG464" i="2"/>
  <c r="AG85" i="2"/>
  <c r="AG443" i="2"/>
  <c r="AG445" i="2"/>
  <c r="AG473" i="2"/>
  <c r="AG423" i="2"/>
  <c r="AG421" i="2"/>
  <c r="AG426" i="2"/>
  <c r="B373" i="2"/>
  <c r="AI373" i="2" s="1"/>
  <c r="B431" i="2"/>
  <c r="B344" i="2"/>
  <c r="B243" i="2"/>
  <c r="AH374" i="2"/>
  <c r="B244" i="2" l="1"/>
  <c r="B432" i="2"/>
  <c r="B345" i="2"/>
  <c r="B374" i="2"/>
  <c r="AI374" i="2" s="1"/>
  <c r="AH375" i="2"/>
  <c r="B375" i="2" l="1"/>
  <c r="AI375" i="2" s="1"/>
  <c r="B433" i="2"/>
  <c r="B346" i="2"/>
  <c r="B245" i="2"/>
  <c r="AH376" i="2"/>
  <c r="B246" i="2" l="1"/>
  <c r="B434" i="2"/>
  <c r="B347" i="2"/>
  <c r="B376" i="2"/>
  <c r="AH377" i="2"/>
  <c r="B377" i="2" l="1"/>
  <c r="AI377" i="2" s="1"/>
  <c r="B435" i="2"/>
  <c r="AI376" i="2"/>
  <c r="B348" i="2"/>
  <c r="B247" i="2"/>
  <c r="AH378" i="2"/>
  <c r="B248" i="2" l="1"/>
  <c r="B436" i="2"/>
  <c r="B349" i="2"/>
  <c r="B378" i="2"/>
  <c r="AH379" i="2"/>
  <c r="B379" i="2" l="1"/>
  <c r="AI379" i="2" s="1"/>
  <c r="B437" i="2"/>
  <c r="AI378" i="2"/>
  <c r="B350" i="2"/>
  <c r="B249" i="2"/>
  <c r="AH380" i="2"/>
  <c r="B250" i="2" l="1"/>
  <c r="B438" i="2"/>
  <c r="B351" i="2"/>
  <c r="B380" i="2"/>
  <c r="AH381" i="2"/>
  <c r="B439" i="2" l="1"/>
  <c r="B381" i="2"/>
  <c r="AI381" i="2" s="1"/>
  <c r="AI380" i="2"/>
  <c r="B352" i="2"/>
  <c r="B251" i="2"/>
  <c r="AH382" i="2"/>
  <c r="B252" i="2" l="1"/>
  <c r="B382" i="2"/>
  <c r="B353" i="2"/>
  <c r="B440" i="2"/>
  <c r="AH383" i="2"/>
  <c r="B441" i="2" l="1"/>
  <c r="B383" i="2"/>
  <c r="AI383" i="2" s="1"/>
  <c r="AI382" i="2"/>
  <c r="B354" i="2"/>
  <c r="B253" i="2"/>
  <c r="AH384" i="2"/>
  <c r="B254" i="2" l="1"/>
  <c r="B384" i="2"/>
  <c r="B355" i="2"/>
  <c r="B442" i="2"/>
  <c r="AH385" i="2"/>
  <c r="B443" i="2" l="1"/>
  <c r="B385" i="2"/>
  <c r="AI385" i="2" s="1"/>
  <c r="AI384" i="2"/>
  <c r="B356" i="2"/>
  <c r="B255" i="2"/>
  <c r="AH386" i="2"/>
  <c r="B256" i="2" l="1"/>
  <c r="B386" i="2"/>
  <c r="B357" i="2"/>
  <c r="B444" i="2"/>
  <c r="AH387" i="2"/>
  <c r="B445" i="2" l="1"/>
  <c r="B387" i="2"/>
  <c r="AI387" i="2" s="1"/>
  <c r="AI386" i="2"/>
  <c r="B358" i="2"/>
  <c r="B257" i="2"/>
  <c r="AH388" i="2"/>
  <c r="B258" i="2" l="1"/>
  <c r="B388" i="2"/>
  <c r="B359" i="2"/>
  <c r="B446" i="2"/>
  <c r="AH389" i="2"/>
  <c r="B447" i="2" l="1"/>
  <c r="B389" i="2"/>
  <c r="AI389" i="2" s="1"/>
  <c r="AI388" i="2"/>
  <c r="B360" i="2"/>
  <c r="B259" i="2"/>
  <c r="AH390" i="2"/>
  <c r="B260" i="2" l="1"/>
  <c r="B390" i="2"/>
  <c r="B361" i="2"/>
  <c r="B448" i="2"/>
  <c r="AH391" i="2"/>
  <c r="B449" i="2" l="1"/>
  <c r="B391" i="2"/>
  <c r="AI391" i="2" s="1"/>
  <c r="AI390" i="2"/>
  <c r="B362" i="2"/>
  <c r="B261" i="2"/>
  <c r="AH392" i="2"/>
  <c r="B262" i="2" l="1"/>
  <c r="B392" i="2"/>
  <c r="B363" i="2"/>
  <c r="B450" i="2"/>
  <c r="AH393" i="2"/>
  <c r="B451" i="2" l="1"/>
  <c r="B393" i="2"/>
  <c r="AI393" i="2" s="1"/>
  <c r="AI392" i="2"/>
  <c r="B364" i="2"/>
  <c r="B263" i="2"/>
  <c r="AH394" i="2"/>
  <c r="B264" i="2" l="1"/>
  <c r="B394" i="2"/>
  <c r="B365" i="2"/>
  <c r="B452" i="2"/>
  <c r="AH395" i="2"/>
  <c r="B453" i="2" l="1"/>
  <c r="B395" i="2"/>
  <c r="AI395" i="2" s="1"/>
  <c r="AI394" i="2"/>
  <c r="B366" i="2"/>
  <c r="B265" i="2"/>
  <c r="AH396" i="2"/>
  <c r="B266" i="2" l="1"/>
  <c r="B396" i="2"/>
  <c r="B367" i="2"/>
  <c r="B454" i="2"/>
  <c r="AH397" i="2"/>
  <c r="B455" i="2" l="1"/>
  <c r="B397" i="2"/>
  <c r="AI396" i="2"/>
  <c r="B267" i="2"/>
  <c r="AH398" i="2"/>
  <c r="B398" i="2" l="1"/>
  <c r="AI398" i="2" s="1"/>
  <c r="B268" i="2"/>
  <c r="B456" i="2"/>
  <c r="AI397" i="2"/>
  <c r="AH399" i="2"/>
  <c r="B269" i="2" l="1"/>
  <c r="B457" i="2"/>
  <c r="B399" i="2"/>
  <c r="AI399" i="2" s="1"/>
  <c r="AH400" i="2"/>
  <c r="B458" i="2" l="1"/>
  <c r="B400" i="2"/>
  <c r="AI400" i="2" s="1"/>
  <c r="B270" i="2"/>
  <c r="AH401" i="2"/>
  <c r="B401" i="2" l="1"/>
  <c r="AI401" i="2" s="1"/>
  <c r="B271" i="2"/>
  <c r="B459" i="2"/>
  <c r="AH402" i="2"/>
  <c r="B272" i="2" l="1"/>
  <c r="B460" i="2"/>
  <c r="B402" i="2"/>
  <c r="AI402" i="2" s="1"/>
  <c r="AH403" i="2"/>
  <c r="B461" i="2" l="1"/>
  <c r="B403" i="2"/>
  <c r="AI403" i="2" s="1"/>
  <c r="B273" i="2"/>
  <c r="AH404" i="2"/>
  <c r="B404" i="2" l="1"/>
  <c r="AI404" i="2" s="1"/>
  <c r="B274" i="2"/>
  <c r="B462" i="2"/>
  <c r="AH405" i="2"/>
  <c r="B275" i="2" l="1"/>
  <c r="B463" i="2"/>
  <c r="B405" i="2"/>
  <c r="AI405" i="2" s="1"/>
  <c r="AH406" i="2"/>
  <c r="B464" i="2" l="1"/>
  <c r="B406" i="2"/>
  <c r="AI406" i="2" s="1"/>
  <c r="B276" i="2"/>
  <c r="AH407" i="2"/>
  <c r="B407" i="2" l="1"/>
  <c r="AI407" i="2" s="1"/>
  <c r="B277" i="2"/>
  <c r="B465" i="2"/>
  <c r="AH408" i="2"/>
  <c r="B278" i="2" l="1"/>
  <c r="B466" i="2"/>
  <c r="B408" i="2"/>
  <c r="AI408" i="2" s="1"/>
  <c r="AH409" i="2"/>
  <c r="B467" i="2" l="1"/>
  <c r="B409" i="2"/>
  <c r="AI409" i="2" s="1"/>
  <c r="B279" i="2"/>
  <c r="AH410" i="2"/>
  <c r="B410" i="2" l="1"/>
  <c r="AI410" i="2" s="1"/>
  <c r="B280" i="2"/>
  <c r="B468" i="2"/>
  <c r="AH411" i="2"/>
  <c r="B281" i="2" l="1"/>
  <c r="B469" i="2"/>
  <c r="B470" i="2" s="1"/>
  <c r="B471" i="2" s="1"/>
  <c r="B472" i="2" s="1"/>
  <c r="B473" i="2" s="1"/>
  <c r="B474" i="2" s="1"/>
  <c r="B475" i="2" s="1"/>
  <c r="B476" i="2" s="1"/>
  <c r="B477" i="2" s="1"/>
  <c r="B478" i="2" s="1"/>
  <c r="B479" i="2" s="1"/>
  <c r="B480" i="2" s="1"/>
  <c r="B481" i="2" s="1"/>
  <c r="B482" i="2" s="1"/>
  <c r="B483" i="2" s="1"/>
  <c r="B484" i="2" s="1"/>
  <c r="B485" i="2" s="1"/>
  <c r="B486" i="2" s="1"/>
  <c r="B487" i="2" s="1"/>
  <c r="B488" i="2" s="1"/>
  <c r="B489" i="2" s="1"/>
  <c r="B490" i="2" s="1"/>
  <c r="B491" i="2" s="1"/>
  <c r="B492" i="2" s="1"/>
  <c r="B493" i="2" s="1"/>
  <c r="B494" i="2" s="1"/>
  <c r="B495" i="2" s="1"/>
  <c r="B496" i="2" s="1"/>
  <c r="B497" i="2" s="1"/>
  <c r="B498" i="2" s="1"/>
  <c r="B499" i="2" s="1"/>
  <c r="B500" i="2" s="1"/>
  <c r="B501" i="2" s="1"/>
  <c r="B502" i="2" s="1"/>
  <c r="B503" i="2" s="1"/>
  <c r="B504" i="2" s="1"/>
  <c r="B505" i="2" s="1"/>
  <c r="B506" i="2" s="1"/>
  <c r="B507" i="2" s="1"/>
  <c r="B508" i="2" s="1"/>
  <c r="B509" i="2" s="1"/>
  <c r="B510" i="2" s="1"/>
  <c r="B511" i="2" s="1"/>
  <c r="B512" i="2" s="1"/>
  <c r="B513" i="2" s="1"/>
  <c r="B514" i="2" s="1"/>
  <c r="B515" i="2" s="1"/>
  <c r="B516" i="2" s="1"/>
  <c r="B517" i="2" s="1"/>
  <c r="B518" i="2" s="1"/>
  <c r="B519" i="2" s="1"/>
  <c r="B520" i="2" s="1"/>
  <c r="B521" i="2" s="1"/>
  <c r="B522" i="2" s="1"/>
  <c r="B523" i="2" s="1"/>
  <c r="B524" i="2" s="1"/>
  <c r="B525" i="2" s="1"/>
  <c r="B526" i="2" s="1"/>
  <c r="B527" i="2" s="1"/>
  <c r="B528" i="2" s="1"/>
  <c r="B529" i="2" s="1"/>
  <c r="B530" i="2" s="1"/>
  <c r="B531" i="2" s="1"/>
  <c r="B532" i="2" s="1"/>
  <c r="B411" i="2"/>
  <c r="AI411" i="2" s="1"/>
  <c r="AH412" i="2"/>
  <c r="B412" i="2" l="1"/>
  <c r="AI412" i="2" s="1"/>
  <c r="B282" i="2"/>
  <c r="AH413" i="2"/>
  <c r="B283" i="2" l="1"/>
  <c r="B413" i="2"/>
  <c r="AH414" i="2"/>
  <c r="B414" i="2" l="1"/>
  <c r="AI414" i="2" s="1"/>
  <c r="AI413" i="2"/>
  <c r="B284" i="2"/>
  <c r="AH415" i="2"/>
  <c r="B285" i="2" l="1"/>
  <c r="B415" i="2"/>
  <c r="AH416" i="2"/>
  <c r="B416" i="2" l="1"/>
  <c r="AI416" i="2" s="1"/>
  <c r="AI415" i="2"/>
  <c r="B286" i="2"/>
  <c r="AH417" i="2"/>
  <c r="B287" i="2" l="1"/>
  <c r="B417" i="2"/>
  <c r="B418" i="2" l="1"/>
  <c r="AI417" i="2"/>
  <c r="B288" i="2"/>
  <c r="B289" i="2" l="1"/>
  <c r="B419" i="2"/>
  <c r="B420" i="2" l="1"/>
  <c r="B290" i="2"/>
  <c r="B291" i="2" l="1"/>
  <c r="B421" i="2"/>
  <c r="B422" i="2" l="1"/>
  <c r="B292" i="2"/>
  <c r="B293" i="2" l="1"/>
  <c r="B294" i="2" l="1"/>
  <c r="B295" i="2" l="1"/>
  <c r="B296" i="2" l="1"/>
  <c r="B297" i="2" l="1"/>
  <c r="B298" i="2" l="1"/>
  <c r="B299" i="2" l="1"/>
  <c r="B300" i="2" l="1"/>
  <c r="B301" i="2" l="1"/>
  <c r="B302" i="2" l="1"/>
  <c r="B303" i="2" l="1"/>
  <c r="B304" i="2" l="1"/>
  <c r="B305" i="2" l="1"/>
  <c r="B306" i="2" l="1"/>
  <c r="B307" i="2" l="1"/>
  <c r="B308" i="2" l="1"/>
  <c r="B309" i="2" l="1"/>
</calcChain>
</file>

<file path=xl/comments1.xml><?xml version="1.0" encoding="utf-8"?>
<comments xmlns="http://schemas.openxmlformats.org/spreadsheetml/2006/main">
  <authors>
    <author>Pamela Andrea Reyes Perez</author>
    <author>Robert Gonzalez Caro</author>
  </authors>
  <commentList>
    <comment ref="AB16" authorId="0" shapeId="0">
      <text>
        <r>
          <rPr>
            <b/>
            <sz val="9"/>
            <color indexed="81"/>
            <rFont val="Tahoma"/>
            <family val="2"/>
          </rPr>
          <t>Pamela Andrea Reyes Perez:</t>
        </r>
        <r>
          <rPr>
            <sz val="9"/>
            <color indexed="81"/>
            <rFont val="Tahoma"/>
            <family val="2"/>
          </rPr>
          <t xml:space="preserve">
El dia 15/12/15 se realiza visita a la Encargada Técnica de las "Comisiones de Servicio Nacionales". En esta visita se pudo observar el almacenamiento de soporte de papel de las Comisiones de Servicio Nacionales e Internacionales, en un mueble con llave, ubicado en las dependencias de la Unidad de Personal. Ademas, se observa planilla Excel con la informacion de todas las Comisiones Nacionales que se realizan en la institucion, tanto de funcionarios del Minsal y funcionarios externos que realizan Comisiones de Servicio dentro del Ministerio. Esta informacion esta respaldada de manera fisica y digital.
Esta informacion se verifico con el cotejo de informacion fisica (archivador) con la Planilla Excel que maneja la Encargada de la informacion. Se tomo una muestra al azar de 20 funcionarios en Comision de Servicio, no hubo hallazgos que informar, todo se encontraba segun lo acordado en Memo B41 N°1824 del 03-11-15, en el cual se especifica a la Encargada y el compromiso de subsanar los Hallazgos informados.</t>
        </r>
      </text>
    </comment>
    <comment ref="T529" authorId="1" shapeId="0">
      <text>
        <r>
          <rPr>
            <b/>
            <sz val="9"/>
            <color indexed="81"/>
            <rFont val="Tahoma"/>
            <family val="2"/>
          </rPr>
          <t>Robert Gonzalez Caro:</t>
        </r>
        <r>
          <rPr>
            <sz val="9"/>
            <color indexed="81"/>
            <rFont val="Tahoma"/>
            <family val="2"/>
          </rPr>
          <t xml:space="preserve">Lista
</t>
        </r>
      </text>
    </comment>
  </commentList>
</comments>
</file>

<file path=xl/sharedStrings.xml><?xml version="1.0" encoding="utf-8"?>
<sst xmlns="http://schemas.openxmlformats.org/spreadsheetml/2006/main" count="12234" uniqueCount="2242">
  <si>
    <t>Identificación Específica del Tema Auditado</t>
  </si>
  <si>
    <t>Hallazgos de Auditoría Contenidos en el Informe</t>
  </si>
  <si>
    <t>Subsecretaría</t>
  </si>
  <si>
    <t>Área Auditada</t>
  </si>
  <si>
    <t>Responsable</t>
  </si>
  <si>
    <t>Descripción compromiso</t>
  </si>
  <si>
    <t>Medios de Verificación</t>
  </si>
  <si>
    <t>Estado</t>
  </si>
  <si>
    <t>Proceso</t>
  </si>
  <si>
    <t>Criticidad</t>
  </si>
  <si>
    <t>Nomenclatura</t>
  </si>
  <si>
    <t xml:space="preserve">Año </t>
  </si>
  <si>
    <t>SSP</t>
  </si>
  <si>
    <t>División</t>
  </si>
  <si>
    <t>N° Informe</t>
  </si>
  <si>
    <t>Fecha Informe</t>
  </si>
  <si>
    <t xml:space="preserve">Nombre Auditor </t>
  </si>
  <si>
    <t>Descripción del Hallazgo</t>
  </si>
  <si>
    <t>Departamento de Finanzas y Presupuesto</t>
  </si>
  <si>
    <t>Obj Gun Nº4, Acciones de Aseguramiento Sobre Operaciones Financiero - Contables</t>
  </si>
  <si>
    <t xml:space="preserve">III. De los Bienes Muebles
El sistema computacional de registro de inventario utilizado, presenta debilidades que dificultan la administración de los inventarios. </t>
  </si>
  <si>
    <t>Analizar la factibilidad de contar con un sistema computacional de registro de inventarios más moderno y que permita subsanar las debilidades observadas</t>
  </si>
  <si>
    <t>Jefe Unidad de Contabilidad</t>
  </si>
  <si>
    <t>Descripción recomendación</t>
  </si>
  <si>
    <t>Se iniciara proceso de licitación para contar con un software que permita contar con un registro de inventario.</t>
  </si>
  <si>
    <t>Lilian del Valle Sarno</t>
  </si>
  <si>
    <t xml:space="preserve">SEGUIMIENTO AUDITOR </t>
  </si>
  <si>
    <t>Unidad de Transparencia</t>
  </si>
  <si>
    <t xml:space="preserve">Transparencia Activa, Ley 20.285
Verificar que la publicación efectuada en sitio Web ministerial sea realizada de manera oportuna y completa
</t>
  </si>
  <si>
    <t>Casos que presentan diferencias en la publicación de “Dotación de Personal”, respecto de la información que registran las planillas de pago, Titulares y Contratas:
Se observan tanto en las 2 Subsecretarías, como para las SEREMIS, diferencias entre información publicada en banner de Gobierno Transparente e información de planilla de remuneraciones. 
 La diferencia corresponde, a que en el campo de Remuneración Bruta (Gobierno Transparente), se utiliza solo la suma de Pago Normal más la cuota correspondiente al mes marzo, del bono artículo 5 de la Ley Nº19.640, no considerándose las cuotas de los meses de enero y febrero, además, no se incluye el bono del artículo 4 de la misma ley, en su totalidad de la planilla de remuneraciones.</t>
  </si>
  <si>
    <t>Generar instancias de coordinación entre Encargados de la Información de RRHH y Encargado de Transparencia, con el propósito de definir la forma en que se va publicar la información de los bonos institucionales en el portal de Gobierno Transparente.</t>
  </si>
  <si>
    <t>SEREMI V</t>
  </si>
  <si>
    <t>Departamento vacunas e Inmunizaciones y DEIS</t>
  </si>
  <si>
    <t>SEREMI XII</t>
  </si>
  <si>
    <t>Departamento Control de Gestión</t>
  </si>
  <si>
    <t>Ambas Subsecretarías</t>
  </si>
  <si>
    <t>SEREMI XIII</t>
  </si>
  <si>
    <t>SEREMI XIV</t>
  </si>
  <si>
    <t>SEREMI I</t>
  </si>
  <si>
    <t>SEREMI RM</t>
  </si>
  <si>
    <t>Pago oportuno de Licencias Médicas, SIL curativas</t>
  </si>
  <si>
    <t>Sumarios Sanitarios De la evaluación de control interno</t>
  </si>
  <si>
    <t>Sumarios Sanitarios Del Informe Técnico</t>
  </si>
  <si>
    <t>Proceso de Comisiones de Servicio en Territorio Nacional</t>
  </si>
  <si>
    <t>Declaración de Intereses, Patrimonio y No Consumo de Drogas</t>
  </si>
  <si>
    <t>Pago de Asignación por Función Crítica</t>
  </si>
  <si>
    <t>Gestión de Solicitudes Ciudadanas</t>
  </si>
  <si>
    <t>Avance de Metas Por Equipos de Trabajo</t>
  </si>
  <si>
    <t>Auditoría Administrativa - Financiera en SEREMI de Salud Valparaiso</t>
  </si>
  <si>
    <t>Auditoría Sistema de Seguridad de la Información 2014</t>
  </si>
  <si>
    <t>Programa Nacional de Inmunización (PNI) / Registro Nacional de Inmunización (RNI)</t>
  </si>
  <si>
    <t>Proceso de Compras Públicas</t>
  </si>
  <si>
    <t>Aseguramiento a Procesos de Soporte para la Gestión</t>
  </si>
  <si>
    <t>Auditoría Administrativa - Financiera, en SEREMI de Salud Región de Magallanes</t>
  </si>
  <si>
    <t>Contratación de Horas Hombre para Desarrollo de Sistemas.</t>
  </si>
  <si>
    <t>Objetivo Gubernamental Nº2 del año 2014 - Aseguramiento al proceso de Gestión de Riesgos.</t>
  </si>
  <si>
    <t>Declaraciones de Intereses y Patrimonio</t>
  </si>
  <si>
    <t>Programas Alimentarios PNAC - PACAM</t>
  </si>
  <si>
    <t>Implementación de la Ley Nº20.730, del Lobby, en el Ministerio de Salud</t>
  </si>
  <si>
    <t xml:space="preserve">Atención de Urgencia a Inmigrantes  </t>
  </si>
  <si>
    <t>Autorización Sanitaria-Establecimientos de Salud</t>
  </si>
  <si>
    <t>Avance PMG 2015</t>
  </si>
  <si>
    <t>Remuneraciones - Honorarios</t>
  </si>
  <si>
    <t xml:space="preserve">Auditoría a los Subsidios por Incapacidad Laboral </t>
  </si>
  <si>
    <t>Declaraciones de Patrimonio e Intereses vía Web</t>
  </si>
  <si>
    <t>Gastos en Publicidad y Difusión en Subsecretaría de Redes Asistenciales y en SEREMI Metropolitana</t>
  </si>
  <si>
    <t>Compras Públicas en el Estado</t>
  </si>
  <si>
    <t>SEREMI Los Rios Auditoría Administrativo Financiera</t>
  </si>
  <si>
    <t>SEREMI Metropolitana  Auditoría Administrativo Financiera</t>
  </si>
  <si>
    <t>SEREMI Tarapaca  Auditoría Administrativo Financiera</t>
  </si>
  <si>
    <t>Auditoría Transparencia Activa - Ley 20.285.</t>
  </si>
  <si>
    <t>Programa de Enfermedades Emergentes</t>
  </si>
  <si>
    <t>De la muestra revisada, se observan 1.023 LM que cuentan con derecho a subsidio y al mes de febrero no han sido canceladas.</t>
  </si>
  <si>
    <t>Instruir desde el Nivel Central, el cumplimiento de los plazos para la tramitación de las Licencias Médicas</t>
  </si>
  <si>
    <t xml:space="preserve">Inexistencia de manuales de funciones y procedimientos para el área Jurídica, situación que se presenta en 7 de las 14 SEREMI </t>
  </si>
  <si>
    <t xml:space="preserve">Que la División de Asesoría Jurídica en conjunto con la División de Políticas Públicas instruyan a las SEREMI sobre la importancia de contar con manuales de procedimientos que consideren los registros de expedientes de sumarios y custodia. </t>
  </si>
  <si>
    <t>Falta de libro de registros de sumarios sanitarios. En 6 SEREMI, se observa uso de planillas excel que no permiten verificar la integridad de los registros, en otras SEREMI se utiliza sistema computacional que no asigna número especial. No existe uniformidad de registros.</t>
  </si>
  <si>
    <t xml:space="preserve">Falta de medidas de seguridad en el archivo de expedientes. Observación presentada en 5 SEREMI, </t>
  </si>
  <si>
    <t xml:space="preserve">No existe un procedimiento que estipule la emisión de Informe Técnico para apoyar la resolución de los sumarios sanitarios. Observación presentada en 6 SEREMI. </t>
  </si>
  <si>
    <t>Que la División de Asesoría Jurídica en conjunto con la División de Políticas Públicas instruyan a las SEREMI sobre la importancia de contar con manuales de procedimientos que incluyan aspectos de la emisión de informes técnicos, los plazos asociados a su emisión y el impacto que el incumplimiento de estos plazos pueden generar en el proceso y en consecuencia pueden afectar el cumplimiento de la ley de procedimientos administrativos.</t>
  </si>
  <si>
    <t xml:space="preserve">No existen plazos asociados a la emisión de Informes Técnicos. Observación presentada en 7 SEREMI. </t>
  </si>
  <si>
    <t>La información con soporte papel no está ordenada según naturaleza o procedencia.
El registro electrónico en uso presenta falta de actualización, errores y omisiones, no cuenta con funcionalidades básicas ni condiciones de seguridad mínimas.</t>
  </si>
  <si>
    <t>Potenciar los niveles de seguridad del registro actual de datos que disminuya los riesgos señalados para el registro electrónico vigente.  Mejorar el manejo y la seguridad del archivo físico de la documentación de las comisiones de servicio nacionales.</t>
  </si>
  <si>
    <t xml:space="preserve">Se cuenta con procedimiento vigente formalizado a través de RE Nº798 del 8/11/2010 para la tramitación de las Declaraciones el cual no se aplica en su totalidad, ya que no se emite reporte a la Autoridad sobre los casos pendientes a fin de proceder al cobro de multas; como tampoco, la no presentación de la Declaración de Drogas, es impedimento para la tramitación del pago.  
Sin embargo existe un manual de RR HH elaborado a fines del año 2013, el que presenta diferencias con el otro procedimiento antes mencionado.  </t>
  </si>
  <si>
    <t>Revisar el procedimiento aprobado por Resolución, respecto del manual del Dpto. de RRHH, a fin de actualizarlo si corresponde y así disponer de una única versión actualizada y formalizada.</t>
  </si>
  <si>
    <t>Planilla de registro si bien es concordante con la información física, ésta no se actualiza en forma permanente, más bien cada 3 meses.</t>
  </si>
  <si>
    <t>Actualizar de manera periódica la planilla de registro.</t>
  </si>
  <si>
    <t>Incumplimiento de los plazos establecidos en la normativa tanto para la presentación como para su posterior envío a la Contraloría, lo que genera incumplimiento de normativa.  Lo anterior con 14 casos en la SSP para declaraciones de intereses y 9 en las declaraciones de patrimonio.</t>
  </si>
  <si>
    <t>Aplicar lo dispuesto en el artículo 27 de los Decreto 99/2000 y Decreto 45/2006, los cuales establecen los Reglamentos tanto para la Declaración de Intereses y de Patrimonio.</t>
  </si>
  <si>
    <t>No se cuenta con procedimiento interno formalizado que describa el proceso de tramitación de asignación de función crítica</t>
  </si>
  <si>
    <t>Se sugiere elaborar procedimiento para la tramitación y administración del pago de asignación de función crítica, que contemple reducción de tiempos en la tramitación de las resoluciones de otorgamiento, a fin de evitar pagos previos a la total tramitación.</t>
  </si>
  <si>
    <t>El encargado de la Unidad de Transparencia se encuentra contratado bajo la modalidad de Honorario Suma Alzada, no siéndole aplicable las disposiciones consignadas en el Estatuto Administrativo, y no conlleva responsabilidad administrativa.</t>
  </si>
  <si>
    <t>Estudiar la factibilidad de modificar la calidad contractual de la Jefatura de la Unidad o bien nombrar a otra persona con calidad jurídica pertinente.</t>
  </si>
  <si>
    <t>El día 27 de julio del presente año, en una revisión in situ, se extrajo desde el sistema todos aquellos casos “vencidos” y que estén fuera del plazo de legal establecido, obteniendo lo siguiente:
• 5 casos sin respuesta y fuera del plazo, correspondiente a la Subsecretaria de Redes Asistenciales. 
• 9 casos, en igual situación para la Subsecretaria de Salud Pública.</t>
  </si>
  <si>
    <t xml:space="preserve">Monitorear permanentemente en el Sistema SGS los casos que se encuentren por vencer a fin de dar cuenta oportuna a la autoridad para realizar gestionar internas necesarias para dar pronta respuesta. </t>
  </si>
  <si>
    <t>No se tuvo a la vista los reportes enviados a la autoridad que informen de los incumplimientos a la norma y el correspondiente atraso en las respuestas a las solicitudes ciudadanas.</t>
  </si>
  <si>
    <t xml:space="preserve">Emitir reportes periódicos a la autoridad, concerniente a los cumplimientos, incumplimientos o atrasos relativos a la gestión de las solicitudes ciudadanas. </t>
  </si>
  <si>
    <t xml:space="preserve">Se observa disparidad de criterios en los referentes de metas transversales de SEREMI de Salud, por cuanto no existe claridad respecto de sus roles al momento de recibir y evaluar la información de los compromisos suscritos. </t>
  </si>
  <si>
    <t xml:space="preserve"> Del mismo modo, elaborar y difundir los roles y responsabilidades de los referentes técnicos de las metas transversales, a fin de contar con un mismo criterio al momento de evaluación.</t>
  </si>
  <si>
    <t>Los considerando de la resolución Nº434 del 30 de enero del año 2014, que prorroga la contratación de servicios personales, no presenta argumentos jurídicos sustentables enmarcados en el art. 10 del reglamento de la Ley 19.886, además de que esta incorpora acusaciones de filtración de información que no fueron investigadas por la SEREMI.</t>
  </si>
  <si>
    <t>Analizar la legalidad y fundamentos de la Resolución Nº434 del 30 de enero del año 2014, que prorroga la contratación de servicios personales.</t>
  </si>
  <si>
    <t xml:space="preserve">La política de “Perímetros de Seguridad Física y Protección de Equipamientos” no abarca otros contenidos asociados a daños causados por situaciones distintas al de incendio </t>
  </si>
  <si>
    <t>Incorporar a las políticas y procedimientos eventualidades tales como las señaladas en párrafos anteriores, las cuales son solicitadas en normativa de Seguridad NCh-ISO 27001.Of2009</t>
  </si>
  <si>
    <t xml:space="preserve">No se dispone de procedimiento de copia y respaldo externo de la información que administra el Departamento de Estadística e Información de Salud. </t>
  </si>
  <si>
    <t>El DEIS deberá estudiar factibilidad de mantener copias externas de información, sean estas fuera del servidor o del Ministerio (Respaldo de Información)</t>
  </si>
  <si>
    <t xml:space="preserve">Funcionaria responsable del RNI en el Programa Nacional de Inmunizaciones, no cuenta con resolución de encomendación de funciones, así como tampoco dichas funciones se encuentran definidas en un manual, procedimiento o protocolo. </t>
  </si>
  <si>
    <t>Que la DIPRECE elabore y formalice un procedimiento con las funciones y actividades ejecutadas por la  responsable de RNI.</t>
  </si>
  <si>
    <t>El Manual vigente y antecedentes que definen procedimientos, no reúnen o contemplan las operaciones y funciones del Administrador del RNI y sus funcionarios operativos.</t>
  </si>
  <si>
    <t>Se sugiere que el PNI elabore un Manual de Procedimientos que contemple las operaciones y funciones de uso del RNI.</t>
  </si>
  <si>
    <t>No fue posible tener a la vista un maestro actualizado que contenga los funcionarios que utilizan el sistema de registro RNI.</t>
  </si>
  <si>
    <t>El Departamento Programa Nacional de Inmunizaciones deberá crear una lista de usuarios vigentes del RNI, mantenerla actualizada e informar periódicamente al DEIS cualquier cambio registrado en ella, con la finalidad de incorporar en la trazabilidad del sistema, al funcionario usuario del mismo</t>
  </si>
  <si>
    <t>No fue posible determinar si todos los vacunatorios a nivel nacional utilizan el sistema de registro RNI.</t>
  </si>
  <si>
    <t>El Departamento Programa Nacional de Inmunizaciones, debe tomar medidas tendientes a asegurar la utilización del Sistema de Registro RNI en todos los vacunatorios a nivel nacional, con la finalidad de asegurar la confiabilidad de la información que reporta el sistema.</t>
  </si>
  <si>
    <t>Inconsistencia en información de vacunatorios en distintas fuentes ministeriales.</t>
  </si>
  <si>
    <t>Analizar y depurar la información del total de vacunatorios publicada y en base de datos.</t>
  </si>
  <si>
    <t>MINSAL no es propietario del software utilizado por el sistema RNI; el Ministerio de Salud sólo es propietario de los datos ingresados al sistema, lo que complejiza la migración de datos a un nuevo sistema.</t>
  </si>
  <si>
    <t>Teniendo presente, que el convenio marco para estas materias ya no se encuentra vigente, se recomienda realizar una Licitación Pública, con cláusulas y condiciones más ventajosas para MINSAL, especialmente en materias de propiedad intelectual de software, políticas de seguridad y resguardo, etc.</t>
  </si>
  <si>
    <t>Manual de Validación de Registros no se encuentra formalizado.</t>
  </si>
  <si>
    <t>El DEIS deberá formalizar y difundir el Manual de Validación de Registros del RNI.</t>
  </si>
  <si>
    <t>Datos cotejados entre base de datos e información publicada en WEB presenta inconsistencias.</t>
  </si>
  <si>
    <t>El Departamento Programa Nacional de Inmunizaciones en coordinación con el Departamento de Estadísticas e Información en Salud, debe gestionar con los encargados a nivel regional la  actualización y eventualmente corrección de diferencias encontradas en el presente informe, en caso que proceda dicha corrección</t>
  </si>
  <si>
    <t>No se tuvo a la vista medios de verificación que respalden que a los antecedentes enviados por empresa SAYDEX de manera de respaldo de la información del sistema en formato CD, se les efectúe pruebas de completitud o análisis respecto de su contenido.</t>
  </si>
  <si>
    <t> Efectuar pruebas y análisis de datos a la información (respaldos CD) enviados por empresa SAYDEX.</t>
  </si>
  <si>
    <t>Manual del Registro Nacional de Inmunización publicado en www.saludteprotege.cl no se encuentra aprobado por Resolución Exenta.</t>
  </si>
  <si>
    <t>Publicar en la página Web www.saludteprotege.cl, Manual de Usuarios Administradores del sistema informático (RNI).</t>
  </si>
  <si>
    <t>No se cuenta con evidencia de la existencia de un LOG de registro de ingreso o modificaciones del sistema o los datos.</t>
  </si>
  <si>
    <t>Controlar la existencia de un LOG por parte de la empresa proveedora de servicio, ante la eventualidad de requerir trazabilidad de algún registro</t>
  </si>
  <si>
    <t>Se observan 79 licitaciones en estado “cerrada” y de éstas 39 presentaban fecha de publicación entre enero y mayo del presente año, de acuerdo a lo extraído en el mes de septiembre de la página www.analiza.cl.</t>
  </si>
  <si>
    <t>Realizar una revisión a los procesos que se encuentran en estado “cerrado”, desde hace más de dos meses, de acuerdo a lo que se registra en el portal www.analiza.cl.,</t>
  </si>
  <si>
    <t xml:space="preserve">Se observan Órdenes de Compra emitidas bajo el amparo de un Decreto por Alerta Sanitaria, que a la fecha no adjuntan la correspondiente Resolución por utilización de la modalidad TD. </t>
  </si>
  <si>
    <t>Publicar las correspondientes Resoluciones que justifican la utilización del TD como modalidad de compra.</t>
  </si>
  <si>
    <t xml:space="preserve">Se observan 3 pagos con timbre de recepción y autorización de pagos identificados sólo en la factura aun cuando el contrato indica que debe venir el certificado por una comisión que actúa como contraparte técnica. </t>
  </si>
  <si>
    <t>Remitirse a lo indicado en los contratos para certificar el cumplimiento del servicio adquirido.</t>
  </si>
  <si>
    <t>Se observan 13 casos donde no se presentan documento de recepción conforme.</t>
  </si>
  <si>
    <t>Adjuntar al respaldo de los pagos, el documento que certifique el cumplimiento del servicio</t>
  </si>
  <si>
    <t>Se observan 48 pagos que sobrepasan los 30 días entre la recepción de la factura en Oficina de partes y la fecha de pago efectivo.</t>
  </si>
  <si>
    <t xml:space="preserve">Realizar las gestiones necesarias para dar cumplimiento a las instrucción remitidas sobre el pago oportuno dentro de 30 días de aceptada la factura. </t>
  </si>
  <si>
    <t>No existe una programación para la mantención de vehículos.</t>
  </si>
  <si>
    <t>Confeccionar Programación de mantenciones de vehículos para el año 2015.</t>
  </si>
  <si>
    <t>No existen seguros comprometidos para bienes muebles, solo cuentan con seguros los vehículos.</t>
  </si>
  <si>
    <t>Analizar la factibilidad de contratar seguros para los equipos de mayor valor.</t>
  </si>
  <si>
    <t>Impresos de antigua data almacenados en Bodega sin movimiento.</t>
  </si>
  <si>
    <t>Dar de baja el material impreso de antigua data almacenado en la Bodega, y reiterar a las diferentes áreas de la Institución el cumplimiento de lo dispuesto en Circular B43Nº 17, del 27 de mayo de 2011, donde se informa el procedimiento interno para despacho de impresos de difusión nacional.</t>
  </si>
  <si>
    <t>No es factible conciliar el registro de asistencia de la planilla de control con las horas efectivamente canceladas. Lo anterior, dado que el procedimiento utilizado para autorizar el pago de parte de las jefaturas, consiste en envío a través de correos periódicos a RRHH, de las horas realizadas por el personal a su cargo y justificación, sin que sea actualizada la planilla de control. Si bien la planilla es extraída del sistema y se origina en la marcación de reloj biométrico, es factible de modificar/actualizar, de acuerdo a lo informado por cada jefatura, para de esta forma obtener un registro único que respalde las horas efectivamente realizadas, ya sea compensadas o pagadas.</t>
  </si>
  <si>
    <t>Insistir con el personal sobre la obligación de registrar horario en reloj biométrico en los casos en que esto es factible. Implementar procedimiento de actualización de registro de asistencia, sobre la base de los reportes de las jefaturas, a fin de mantener un registro oficial que contenga la totalidad de las horas realizadas por los funcionarios.</t>
  </si>
  <si>
    <t xml:space="preserve">El libro de registro de asistencia del personal de aseo, el que es firmado, tanto hora de salida como llegada, no necesariamente coincide con el ingreso y salida anotado en el libro de novedades de la empresa de seguridad, no se tiene evidencia de anotaciones o supervisión por parte de la SEREMI, sin tener antecedentes que den cuenta de dicho control. </t>
  </si>
  <si>
    <t>Generar programa de supervisión o control de la jornada del personal de servicio de aseo.</t>
  </si>
  <si>
    <t>No se registra libro de novedades de la empresa de seguridad respecto del horario de llegada y salida del vehículo, además de la revisión visual efectuada al vehículo que da cuenta que el botiquín no cumple con las condiciones necesarias para atender un eventual accidente o daños a sus usuarios.</t>
  </si>
  <si>
    <t>Llevar un registro del horario de llegada y salida del vehículo, analizar la eficiencia y manejo del uso. Además de complementar el botiquín con los insumos necesarios para cubrir un eventual riesgo de accidente.</t>
  </si>
  <si>
    <t xml:space="preserve">Los procesos sumariales e investigaciones sumarias han excedido los plazos establecidos para esos efectos los cuales se encuentran consignados en los artículos 126 y 135 del D.F.L. Número 29 de fecha 16/06/2004, que fija el texto refundido, coordinado y sistematizado de la ley Nº 18.834, sobre estatuto administrativo, que asigna para la Investigación sumaria 5 días para realizar la etapa de investigación (art. 126) y en caso de Sumario administrativo 20 días para realizar la etapa de investigación, pudiendo prorrogarse hasta completar 60 días (art. 135). </t>
  </si>
  <si>
    <t>Instruir a los investigadores y fiscales al momento de asignar los roles, sobre los procedimientos y plazos que estos procesos conllevan. Asimismo, gestionar la conclusión de los procesos en curso.</t>
  </si>
  <si>
    <t>No se están ingresando en el icono habilitado para la gestión de contratos en el portal de compras públicas, los contratos que realiza la institución.</t>
  </si>
  <si>
    <t>Ingresar en el icono habilitado para la gestión de contratos en el portal de compras públicas, los contratos que realiza la institución cuando corresponda.</t>
  </si>
  <si>
    <t xml:space="preserve">Generación de compras de Horas Hombre para el desarrollo de sistemas, sin el visto bueno o supervisión del Departamento de Gestión Sectorial TIC. </t>
  </si>
  <si>
    <t>Se recomienda que la División de Administración y Finanzas (DAF) tome los resguardos necesarios para incluir en las compras por Desarrollo de Sistemas, el visto bueno o respaldo de supervisión por parte del Departamento de Gestión Sectorial TIC.</t>
  </si>
  <si>
    <t xml:space="preserve">Ninguna de las contrataciones revisadas de Desarrollo de Sistemas (mediante CM) posee “Acuerdo Complementario”; contrato exigido por las Bases administrativas del CM Nº527838-100-LP09 utilizado para estos efectos, vulnerando de esta forma el principio de estricta sujeción a las bases consignado en el Articulo Nº10 de la Ley Nº19.886 “De bases sobre contratos administrativos de suministro y prestación de servicios” </t>
  </si>
  <si>
    <t>La División de Finanzas y Administración Interna deberá resguardar y acompañar para este tipo de contratos, el “Acuerdo Complementario” correspondiente, cumpliendo de esta forma con lo señalado en las Bases Administrativas generadas para este tipo de contratación, respaldando el cumplimiento de los requerimientos asociados.</t>
  </si>
  <si>
    <t xml:space="preserve">Existencia de contrato con empresa ACT, el cual posee cláusula de renovación automática, incumplimiento normativo por la existencia de un contrato cuya vigencia se extiende indefinidamente, contraviniendo  los principios de transparencia y libre concurrencia consagrados en el artículo 9º de la ley Nº18.757. </t>
  </si>
  <si>
    <t>La División de Administración y Finanzas deberá evaluar el mecanismo de regularización de la contratación de las personas asociadas a la empresa ACT, por cuanto el contrato con dicha empresa, presenta inobservancia de la actual Ley de Compras.</t>
  </si>
  <si>
    <t>No se identifican procesos y riesgos asociados a Gobierno Electrónico</t>
  </si>
  <si>
    <t>Incluir procesos y riesgos asociados a Gobierno Electrónico.</t>
  </si>
  <si>
    <t xml:space="preserve">En la Subsecretaría de Salud Pública hay 8 Riesgos que no presentan identificación de Control y en la Subsecretaría de Redes Asistenciales hay 8 Riesgos sin Control. </t>
  </si>
  <si>
    <t>Diseñar e implementar controles que mitiguen el riesgo existente.</t>
  </si>
  <si>
    <t xml:space="preserve">Se observan 3 casos para ambas Subsecretarías que las estrategias no están definidas para mitigar el riesgo definido. </t>
  </si>
  <si>
    <t xml:space="preserve">Revisar los Planes de Tratamiento en ambas Subsecretarías y cotejar que los criterios se relacionen entre sí. </t>
  </si>
  <si>
    <t xml:space="preserve">Se observan 11 casos para ambas Subsecretarías donde los indicadores de logro no se relacionan con la estrategia. </t>
  </si>
  <si>
    <t xml:space="preserve">Se observan 5 casos para la Subsecretaría de Salud Pública, donde las metas no se relacionan con el indicador. </t>
  </si>
  <si>
    <t>Se observan 2 casos para la Subsecretaría de Salud Pública, donde la evidencia no se relacionan con la meta descrita</t>
  </si>
  <si>
    <t>No se observa en las actas de sesiones realizadas del Comité de Riesgo, que se resolvieran consultas del usuario interno y externo.</t>
  </si>
  <si>
    <t>Incorporar en las actas del Comité, lo que se esté realizando en relación a dar respuesta a las consultas de los usuarios.</t>
  </si>
  <si>
    <t xml:space="preserve">No se cuenta con procedimiento definido para realizar el monitoreo. </t>
  </si>
  <si>
    <t xml:space="preserve">Realizar un manual de procedimiento sobre el monitoreo. </t>
  </si>
  <si>
    <t>No se evidencia en la Resolución de Roles los plazos para realizar el monitoreo.</t>
  </si>
  <si>
    <t>Incorporar en la Resolución de roles los plazos a realizar el monitoreo.</t>
  </si>
  <si>
    <t>Bajo porcentaje en la implementación de medidas</t>
  </si>
  <si>
    <t xml:space="preserve">Efectuar monitoreos preventivos, con el fin de evitar el incumplimiento. </t>
  </si>
  <si>
    <t>Al 21/05/2015, fecha de corte de la revisión, para la Subsecretaría de Redes Asistenciales, no han presentado declaraciones 6 de 40 personas afectas.
Al 01/06/2015, fecha de corte de la revisión, para la Subsecretaría de Salud Pública, no han presentado declaraciones 86 de 528 personas afectas, de las cuales 20 pertenecen al nivel central y 66 a SEREMIS.</t>
  </si>
  <si>
    <t>Se recomienda a las autoridades respectivas, instruir al personal sobre la importancia del cumplimiento del Instructivo Presidencial, en orden a implementar las buenas prácticas, en el marco del fortalecimiento de la probidad y transparencia de la función pública.</t>
  </si>
  <si>
    <t xml:space="preserve">Se presentan un total de 32 excepciones para la Subsecretaría de Redes Asistenciales y 203 para la Subsecretaría de Salud Pública, incluyendo SEREMIS, entre las cuales se destacan personas a honorarios que consignan efectuar las declaraciones por obligación legal y no por buena práctica, declaraciones fuera de plazo, errores en fechas, grado, calidades jurídicas, información incompleta, etc. </t>
  </si>
  <si>
    <t xml:space="preserve"> Se recomienda a la División de Finanzas y Administración Interna, instruir sobre la necesidad de revisar las declaraciones efectuadas, en orden a corregir datos observados, para lo cual se posee el detalle de los funcionarios.</t>
  </si>
  <si>
    <t>En la Subsecretaría de Salud Pública, de un total de 322 personas que realizan funciones en el nivel regional, algunas han presentado sus declaraciones consignando como entidad empleadora a la SEREMI de Salud, Subsecretaría de Salud Pública o una combinación de éstas. Para el caso de las declaraciones de intereses, si éstas no han sido declaradas consignando como entidad a la Subsecretaría de Salud Pública, no pueden pasar al estado de “Aprobado”, dado que éste es realizado por el Ministro de fe, único a nivel nacional. Sumado a lo anterior, a la fecha de revisión, no existe Ministro de Fe, función que era ejercida por la anterior jefatura del Departamento de Gestión de Personas.</t>
  </si>
  <si>
    <t>Se recomienda al Departamento de Gestión de Personas, insistir ante SEGPRES respecto de otorgar una solución al tema, o bien instruir formalmente a las SEREMI en orden a rehacer las declaraciones que han sido efectuadas consignando como entidad las SEREMI de Salud, como asimismo, solicitar y proponer a la autoridad la designación formal de un nuevo Ministro de fe para la Subsecretaría de Salud Pública.</t>
  </si>
  <si>
    <t xml:space="preserve">Falta de claridad en algunos ítem que comprenden las declaraciones, lo cual se evidencia en la existencia de personas con calidad jurídica titular y contrata que consignan declarar por buena práctica y no por estar afectas a obligación legal y sobre si existe obligación de declarar en actividades dependientes el actual empleo en las Subsecretarías además de los datos iniciales del declarante. </t>
  </si>
  <si>
    <t>Se recomienda al Departamento de Gestión de Personas, capacitar al personal sobre los ítem y conceptos asociados a las declaraciones de intereses y patrimonio, aclarando aquellos aspectos observados y todos los otros que estime pertinentes.</t>
  </si>
  <si>
    <t xml:space="preserve">Falta de actualización de domicilios en los registros de personal, lo que se evidencia en diferentes direcciones registradas en las declaraciones respecto de los datos de SIRH, en aproximadamente un 38% de los casos. </t>
  </si>
  <si>
    <t>Se recomienda al Departamento de Gestión de Personas, instruir al personal de ambas Subsecretarías, sobre la necesidad de actualizar los registros de domicilios vigentes, diseñar e implementar un procedimiento para su pronta actualización.</t>
  </si>
  <si>
    <t>En cuanto a la Planificación de las compras, y en particular respecto a la determinación de las cantidades a comprar de cada producto, no se tuvo evidencia de la realización de un “Diagnóstico de Necesidades”, el que permita determinar la reformulación de algún Subprograma/Programa.</t>
  </si>
  <si>
    <t>Definir un cronograma que permita realizar un “diagnóstico de necesidades”, y las  demás actividades descritas en Manual de Procedimientos, con la finalidad de actualizar o reformular algún subprograma/Programa, que permita optimizar el número de usuarios del Programa.</t>
  </si>
  <si>
    <t>Elaborar Plan de Compras de acuerdo a cobertura del periodo anterior, según lo establecido en Manual de Procedimientos.</t>
  </si>
  <si>
    <t>Potenciar el proceso de Planificación de Compras, para evitar las compras mediante prórrogas de contrato.</t>
  </si>
  <si>
    <t xml:space="preserve">Elaborar, formalizar y difundir informes de Gestión de los Programas. </t>
  </si>
  <si>
    <t>Gestionar la tramitación vía Resolución del documento denominado GESTION DE FACTURAS PNAC-PACAM”.</t>
  </si>
  <si>
    <t>Se observan pagos que superan los 30 días, vulnerando las instrucciones del Ministerio de Hacienda, en lo relativo a pagar en un plazo de 30 días contados desde el devengamiento los compromisos adquiridos producto de las operaciones realizadas, según Circular Nº26 del 13 de abril 2006 y la Circular Nº3 de junio del 2006 del Director de Compras Públicas.</t>
  </si>
  <si>
    <t>Dar cumplimiento a las instrucciones dispuestas por el Ministerio de Hacienda y la Dirección de Compras Públicas en esta materia.</t>
  </si>
  <si>
    <t>No se han elaborado ni formalizado procedimientos locales que faciliten la interpretación y la operación uniformes de los procesos de la Ley del Lobby y tampoco se han asignado formalmente las respectivas funciones a unidades administrativas o a personas naturales.</t>
  </si>
  <si>
    <t xml:space="preserve">Elaborar los procedimientos uniformes que resulten necesarios para complementar y aclarar las alternativas dispuestas en la plataforma de la Ley del Lobby, y formalizarlos mediante actos administrativos. Instaurar estos procedimientos como norma para todos los sujetos pasivos del Minsal, mediante actos administrativos. </t>
  </si>
  <si>
    <t>De las personas que cumplen funciones operativas en la plataforma, dos de ellas son funcionarios a contrata y las restantes, personas con contrato a honorarios a suma alzada; de estas últimas solo en un caso el contrato incluye expresamente la obligación de cumplir funciones relacionadas con la Ley del Lobby.</t>
  </si>
  <si>
    <t xml:space="preserve">Incorporar en el contrato de las personas que laboran a horarios a suma alzada las funciones relacionadas con la Ley del Lobby e instruirlas formalmente en el cumplimiento de las mismas. </t>
  </si>
  <si>
    <t>Aun cuando a través de la Resolución exenta Nº179 y del oficio Ord. Nº1.135, ambos de fecha 28-04-2015, se dispone que la Unidad de Transparencia será la encargada de coordinar las acciones en esta materia, además de capacitar y responder dudas y consultas en el nivel central y las SEREMI, esta asignación de funciones no incluye la supervisión del cumplimiento de la normativa vigente por parte de todos los sujetos pasivos del Ministerio (Nivel Central y SEREMI).</t>
  </si>
  <si>
    <t>Encomendar formalmente a la Unidad de Transparencia u otra persona que supervise, coordine, genere normas internas, y monitoree el cumplimiento uniforme de las obligaciones establecidas en la Ley, a nivel ministerial, incluyendo las SEREMI.</t>
  </si>
  <si>
    <t>El formulario solicitud de audiencia en papel, que debería estar disponible en la Oficina de Partes, según el Reglamento de la Ley, no se encuentra disponible en esa dependencia, sino que en la OIRS.</t>
  </si>
  <si>
    <t xml:space="preserve">Dotar a la Oficina de Partes de formularios de solicitud en papel, conforme lo dispone el reglamento de la Ley, sin perjuicio de mantener la asesoría a los interesados en la OIRS.  </t>
  </si>
  <si>
    <t>No existen registros de apoyo para el control de los ingresos y estado de las solicitudes en el Gabinete de la Subsecretaría de Salud Pública ni en el de Redes Asistenciales, debido a las debilidades que presenta la plataforma.</t>
  </si>
  <si>
    <t>Complementar el diseño de la planilla Excel utilizada en el Gabinete Ministra y disponer su aplicación por parte de todos los sujetos pasivos actuales y futuros del MINSAL, generando un control que permita subsanar la falta de registros del sitio web en uso</t>
  </si>
  <si>
    <t>El proceso de la realización de la audiencia y de su publicación que se aplica en la práctica no está escrito ni formalizado, por lo que depende de cada encargado.</t>
  </si>
  <si>
    <t xml:space="preserve">Formalizar el proceso interno que describe las funciones y actividades de la persona encargado del lobby en cada dependencia ministerial que corresponda y disponer su aplicación en el caso de cada sujeto pasivo, actual y futuro. </t>
  </si>
  <si>
    <t>Se detectaron diferencias entre el registro de viajes de los sujetos pasivos en la plataforma de la Ley del Lobby y el registro de las resoluciones de cometido funcionario en las respectivas hojas de vida en el SIRH.</t>
  </si>
  <si>
    <t>En relación al registro de viajes, parece conveniente establecer formalmente un procedimiento que asegure el completo y oportuno registro de todas las menciones señaladas en la ley, basándose en la resolución totalmente tramitada, y que permita además una supervisión periódica y un monitoreo permanente de su cumplimiento. Este procedimiento debería ser implementado en las dependencias de cada sujeto pasivo actual y futuro, y la supervisión y el monitoreo debería cubrir a todos ellos.</t>
  </si>
  <si>
    <t xml:space="preserve">En el registro de los costos de los viajes, se observa que se incumple la indicación expresa de la plataforma, que es registrar los montos en pesos chilenos (CLP). </t>
  </si>
  <si>
    <t xml:space="preserve">Al comparar los donativos registrados en la plataforma durante el periodo enero a marzo de 2015, con el informe al respecto solicitado a la Oficina de Partes, no se observa coincidencia alguna entre ambos registros, no existiendo instrucción para su debido registro al momento de su ingreso. </t>
  </si>
  <si>
    <t xml:space="preserve">En cuanto al registro de donativos, se debería establecer formalmente un procedimiento que disponga que todo donativo, aun cuando se entregue física o directamente en la secretaria del sujeto pasivo, deberá ser ingresado vía Oficina de Partes, registrado en el sistema de documentos de esa oficina con las mismas menciones establecidas en la Ley para el respectivo registro e informado periódicamente a la persona encargada de supervisar y monitorear el tema. </t>
  </si>
  <si>
    <t>En 5 (de las 7) Unidades de urgencia, no se ha realizado capacitación al personal de admisión, en relación a la atención de inmigrantes.</t>
  </si>
  <si>
    <t>El Departamento de Desarrollo Estratégico, a través de la Autoridad que corresponda, instruya a los Servicios de Salud para que generen capacitación a funcionarios de admisión y orientadores que se encuentran en las Unidades de urgencia, en el marco de derechos de salud de los inmigrantes</t>
  </si>
  <si>
    <t>En los 7 Establecimientos evaluados, no fue posible identificar los reclamos de las personas extranjeras, ya que el campo “nacionalidad”, no existe en el formulario que ocupan las OIRS.</t>
  </si>
  <si>
    <t>El Departamento de Desarrollo Estratégico, a través de la Autoridad que corresponda, realice una evaluación con la OIRS Ministerial, sobre la pertinencia de incorporar el campo “nacionalidad o país de origen” en el formulario en línea existente actualmente a nivel nacional, para poder focalizar las áreas de mejora y las situaciones que podrían estar afectando a los inmigrantes.</t>
  </si>
  <si>
    <t xml:space="preserve">En la mayor parte (5 de 7) Unidades de urgencia el flujo habitual del paciente que ingresa a la Unidad de urgencia, debe regularizar el pago, previo a la atención del paciente. </t>
  </si>
  <si>
    <t>El Departamento de Desarrollo Estratégico, a través de la Autoridad que corresponda, evalúe la pertinencia del flujo de atención en las Unidades de urgencia, en relación a prestar la atención clínica previa al cobro.</t>
  </si>
  <si>
    <t>En cuanto a la atención de pacientes mayores de 15 años, existe disparidad en relación al cobro en los distintos establecimientos, debido a que en algunos de éstos se les hace firmar pagaré a las personas que no pueden cancelar, y en otras Unidades de urgencia, no existe pagaré ni otro documento que reemplace a éste</t>
  </si>
  <si>
    <t>El Departamento de Desarrollo Estratégico, a través de las Autoridades que correspondan,  evalúe el cumplimiento del cobro de las atenciones y prestaciones en las Unidades de urgencia, en cuanto al uso de pagaré u otro documento relacionado con el cobro posterior.</t>
  </si>
  <si>
    <t>En un 29% de las hojas de Informe Estadístico de Egreso Hospitalario (IEEH) se encuentra el campo “nacionalidad” sin la información. También existe un 12% de hojas de IEEH que no tiene el campo para registrar la nacionalidad (Elaboración propia del establecimiento).</t>
  </si>
  <si>
    <t xml:space="preserve">El Departamento de Desarrollo Estratégico, a través de las Autoridades que correspondan instruya a los Servicios de Salud a cumplir con la norma técnica del Informe Estadístico de Egreso Hospitalario, a fin de tener un registro completo y fidedigno de la atención de inmigrantes en los establecimientos de salud. Por otra parte, realizar las gestiones correspondientes para que el campo “nacionalidad” sea dato obligatorio a entregar al Departamento de Estadística e Información en Salud (DEIS), si la autoridad así lo estima. </t>
  </si>
  <si>
    <t xml:space="preserve">En un 27% de las fichas revisadas, no se encontró el Dato de Atención de Urgencia (DAU) en éstas, correspondiendo a pacientes ingresados por la Unidad de Urgencia. </t>
  </si>
  <si>
    <t>El Departamento de Desarrollo Estratégico, a través de las Autoridades que correspondan, instruya a los Servicios de Salud en relación a la completitud de la ficha clínica, esto es incluir el dato de atención de urgencia (DAU) en todas las fichas de los pacientes que se atiendan en ésta.</t>
  </si>
  <si>
    <t>Las Secretarías Regionales Ministeriales, III y XII, no cuentan con un responsable del proceso de Autorizaciones Sanitarias de los Establecimientos de Salud, y de las restantes un 47% declaran que éste no es nombrado por un documento formal.</t>
  </si>
  <si>
    <t>Que la División de Políticas Públicas Saludables y Promoción en su rol de referente técnico instruya a las SEREMI sobre la formalización de la designación de estos encargados, identificando a su vez, las funciones que le competen.
31-12-2015 Resolución Elaborada por la SEREMI de Salud</t>
  </si>
  <si>
    <t>El 80% de las SEREMI informan que no cuentan con un manual de procedimientos del proceso, y las SEREMI II, III, V, VI, VIII y XI declaran que además no cuentan con protocolo o instructivo relativo a las Autorizaciones Sanitarias</t>
  </si>
  <si>
    <t>Que la División de Políticas Públicas Saludables y Promoción en su rol de referente técnico instruya a las SEREMI sobre la elaboración, formalización y difusión de un Manual de Procedimiento respecto de la autorización sanitaria de estos establecimientos</t>
  </si>
  <si>
    <t>Sólo la SEREMI V informa que su nómina de proyectos presentes y futuros, coincide con la nómina enviada desde el nivel central.</t>
  </si>
  <si>
    <t>Que la División de Políticas Públicas Saludables y Promoción en su rol de referente técnico instruya a las SEREMI sobre la mantención actualizada de la nómina de proyectos de inversión presentes y futuros.</t>
  </si>
  <si>
    <t>En las regiones II, VI, X, RM y XI no se observa coordinación entre las SEREMI y los Servicios de Salud para la aprobación de los proyectos, ni evidencia de reuniones para estos efectos.</t>
  </si>
  <si>
    <t>Que la División de Políticas Públicas Saludables y Promoción en su rol de referente técnico instruya a las SEREMI sobre establecer una coordinación con los Servicios de Salud, en materias de proyectos de inversión, realizando reuniones periódicas para planificar y ejecutar las acciones propias del proceso de autorización sanitaria.</t>
  </si>
  <si>
    <t>Se observa que 10 de 13 SEREMI dan cuenta de realizar revisiones de funcionalidad (77%), sin embargo en esta misma proporción consignan no realizar revisiones arquitectónicas. Sólo las SEREMI III y VI declaran poseer un profesional arquitecto, y las SEREMI VIII y XI cuentan con profesional Constructor Civil que apoya el proceso.</t>
  </si>
  <si>
    <t>Que la División de Políticas Públicas Saludables y Promoción, instruya a las SEREMI realizar las gestiones necesarias para contar con un profesional que realice el estudio arquitectónico en la revisión de los proyectos en cada SEREMI, puede requerirse también la participación transitoria de otras instituciones.</t>
  </si>
  <si>
    <t>En los casos en que se ingresaron en forma conjunta la solicitud de aprobación de proyectos y de autorización para funcionamiento, las SEREMI IX y X declaran que existieron observaciones mayores que implican modificación de diseño y/o construcción.</t>
  </si>
  <si>
    <t>Que la División de Políticas Públicas Saludables y Promoción en su rol de referente técnico instruya a las SEREMI sobre establecer una coordinación con los Servicios de Salud, en materias de proyectos de inversión, realizando reuniones periódicas para planificar y ejecutar las acciones propias del proceso de autorización sanitaria, previniendo situaciones como las observadas.</t>
  </si>
  <si>
    <t>Los CESFAM Labranza y Lastarria, y el Hospital de Victoria, todos de la IX región, se encuentran en funcionamiento sin autorización sanitaria.</t>
  </si>
  <si>
    <t>Que la División de Políticas Públicas Saludables y Promoción en su rol de referente técnico instruya a las SEREMI sobre realizar un levantamiento respecto de los establecimientos que se encuentran funcionando sin autorización sanitaria o con autorizaciones parciales (vale decir que presentan algún servicio o parte del establecimiento que no se encuentra autorizado).</t>
  </si>
  <si>
    <t>A la fecha de la evaluación, no había evidencia del uso de la plataforma computacional (o repositorio) que permitiera obtener información in-situ de los avances a los respectivos indicadores, en la Subsecretaría de Redes Asistenciales.</t>
  </si>
  <si>
    <t>Instruir a los encargados por Subsecretaría, la publicación en la plataforma PROACTIV de los avances en el cumplimiento de los indicadores H e indicadores transversales.</t>
  </si>
  <si>
    <t>De acuerdo a la información revisada se puede evidenciar que sólo el indicador transversal: “Porcentaje de solicitudes de acceso a la información pública respondidas en un plazo menor o igual a 15 días hábiles en el año t”, presenta un alto riesgo de incumplimiento considerando la imposibilidad de evidenciar completamente la composición del indicador.</t>
  </si>
  <si>
    <t>Que el Departamento de Control de Gestión Ministerial vuelva a monitorear los indicadores antes del término del periodo a evaluar.</t>
  </si>
  <si>
    <t>De acuerdo a la información revisada se puede evidenciar que 3 indicadores: “Promedio de días de estada de hospitalización de pacientes en el extra sistema, derivados vía UGCC” y “Porcentaje de pacientes con las altas odontológicas totales en población beneficiaria menor de 20 años del sistema público realizadas en la atención primaria año t” y “Porcentaje de Proyectos de la cartera de inversión con inicio de obras, incluye hospitales, Establecimientos de Atención Primaria y Servicios de Atención de Urgencia de Alta Resolución al año t”,   presentan un alto riesgo de incumplimiento.</t>
  </si>
  <si>
    <t>Efectuar un monitoreo en noviembre que permita validar la realización de las evaluaciones respectivas y realizar las consultas necesarias para determinar qué ocurrirá con el indicador de la UGCC debido al cambio en la forma de trabajo con la licitación.</t>
  </si>
  <si>
    <t>Inexistencia, tanto de un registro manual o electrónico, como de un archivo lógico y/o físico consolidado, con los antecedentes del personal contratado a Honorarios y/o respecto de aquellos que se encuentran en proceso de contratación. (Criticidad Alta)</t>
  </si>
  <si>
    <t>Implementar un mecanismo manual o informatizado, donde se mantenga la información consolidada de las contrataciones vigentes, y de aquellas en proceso de contratación y formalización.</t>
  </si>
  <si>
    <t xml:space="preserve">No fue posible evidenciar la incorporación de la Resolución Exenta Nº908/2011 de CGR, en los vistos de los Decretos Exentos de 4 contratos Exentos de Toma de Razón, lo que representa un 6,8% (4/59). (Criticidad Media) </t>
  </si>
  <si>
    <t>Consignar Resolución Exenta Nº908/2011 de CGR, en los vistos de los Decretos Exentos</t>
  </si>
  <si>
    <t>En un 88% de los contratos evaluados en ambas Subsecretarías (119/136), se observa retraso en la presentación de la Declaración Jurada, y/o Declaración Jurada sin registro de la fecha de presentación. (Criticidad Alta)</t>
  </si>
  <si>
    <t>Fortalecer el control, y la comunicación a los contratados a Honorarios, respecto de la oportunidad en la presentación de la Declaración Jurada.</t>
  </si>
  <si>
    <t>Se observa retraso en la suscripción y formalización de los convenios, respecto de la fecha de inicio de actividades, el que en promedio alcanza los 170 días para el caso de los Decretos de la Subsecretaría de Salud Pública, y de 174 días para el caso de los Decretos de la Subsecretaría de Redes Asistenciales, lo que genera pagos sin respaldo formal de aprobación de la autoridad superior. (Criticidad Alta).</t>
  </si>
  <si>
    <t>Evaluar las causas que originaron los retrasos antes señalados, y definir una estrategia que permita dar cumplimiento al principio de celeridad de los actos de las autoridad y funcionarios públicos, dispuesto en la Ley de Procedimientos Administrativos.</t>
  </si>
  <si>
    <t>No se tuvieron a la vista antecedentes que permitan evidenciar el envío a Toma de Razón, de 16 contratos afectos a dicho trámite correspondientes a la Subsecretaría de Salud Pública, y de 20 contratos correspondientes a la Subsecretaría de Redes Asistenciales, lo que representa un 59,2% (16/27) y 40% (20/50) respectivamente. (Criticidad Alta)</t>
  </si>
  <si>
    <t>Reforzar los controles definidos y/o implementar nuevos controles que permitan asegurar el oportuno envío a Toma de Razón de los contratos Afectos a dicho trámite.</t>
  </si>
  <si>
    <t>Retraso en el registro en SIAPER de los Decretos Exentos de Toma de Razón. (Criticidad Media)</t>
  </si>
  <si>
    <t>Reforzar los controles definidos y/o implementar nuevos controles que permitan asegurar el oportuno registro en SIAPER del 100% de los contratos asociados a Decretos Exentos.</t>
  </si>
  <si>
    <t>Se evidenciaron 22 casos, correspondiente al 20% de la muestra de pagos analizada, en los que el Certificado de Cumplimiento que acompaña el pago, no registra fecha, impidiendo evaluar la oportunidad de su elaboración. (Criticidad Alta)</t>
  </si>
  <si>
    <t>Fortalecer los controles establecidos acerca del registro de fecha de elaboración y firma del contratado.</t>
  </si>
  <si>
    <t>En ambas Subsecretarias no se encontró en el egreso, el formulario  Nº 29 original lo que dificulta discernir la realización y el pago oportuno de este proceso. (Criticidad Baja).</t>
  </si>
  <si>
    <t>Incorporar al egreso el formulario Nº 29 original de pago de impuesto.</t>
  </si>
  <si>
    <t xml:space="preserve">El Sistema SIF, no cuenta con la opción de acceso a un “Log de Auditoría” para obtener una bitácora de eventos ocurridos durante en un rango de tiempo. </t>
  </si>
  <si>
    <t>Se sugiere que el Departamento de la Coordinación Nacional de COMPIN en conjunto con FONASA gestione con la empresa proveedora tecnológica del sistema, la habilitación o construcción de un mecanismo de trazabilidad de las operaciones o Log de Auditoría.</t>
  </si>
  <si>
    <t>El Manual de Proceso del Trámite de las Licencias Médicas de Trabajadores Afiliados a FONASA vigente a la fecha, considera como parte del proceso el pago del subsidio vía cheque, siendo que en la actualidad se efectúa a través de transferencia del Banco Estado.</t>
  </si>
  <si>
    <t>Se sugiere que el Departamento de la Coordinación Nacional de COMPIN, genere la actualización del  Manual de Proceso del Trámite de las Licencias Médicas.</t>
  </si>
  <si>
    <t xml:space="preserve">El Manual no detalla la metodología de cálculo, para la determinación del Subsidio debiendo necesariamente acudir a la normativa vigente para efectuar dicho cálculo como también no precisa los alcances de la carencia de los tres primeros días, para aquellas LM que son menores a 11 días.  </t>
  </si>
  <si>
    <t>Existe una cultura generalizada de compartir, sin ningún tipo de control, las claves personales para el ingreso al Sistema de Información Fonasa SIF</t>
  </si>
  <si>
    <t>Se sugiere que el Departamento de la Coordinación Nacional de las COMPIN, genere e implemente en el corto plazo, un plan de normalización de claves de ingresos del Sistema SIF, con la finalidad de regularizar las situaciones de “clave prestada” y “funcionarios sin clave” expuestas en el cuerpo del presente informe.</t>
  </si>
  <si>
    <t>Disponibilidad de acceso a todos los módulos que la plataforma dispone actualmente, en todas las estaciones de trabajo sin vincularse la accesibilidad a la función que cada funcionario realiza en la COMPIN</t>
  </si>
  <si>
    <t>Se sugiere que el Departamento de la Coordinación Nacional de las COMPIN, en coordinación con FONASA, genere una plan de acción destinado a asegurar la utilización adecuada de los módulos instalados según el cargo y función asignada al usuario respectivo y con ello que permita mitigar el riesgo generado por la instalación de todos los módulos en los terminales de COMPIN, limitando el accionar de acuerdo al perfil y tarea asignada.</t>
  </si>
  <si>
    <t xml:space="preserve">La plataforma de información SIF, presenta significativas debilidades entre las cuales destaca la posibilidad de reversar las operaciones, amenazado con ello la seguridad y confiabilidad del Sistema. </t>
  </si>
  <si>
    <t xml:space="preserve">Se sugiere que el Departamento de Coordinación Nacional de COMPIN en conjunto con FONASA, gestione con la empresa proveedora tecnológica del sistema, estudiar la factibilidad técnica de promover modificaciones en los parámetros de seguridad del actual sistema. </t>
  </si>
  <si>
    <t>Existe una cultura general en los funcionarios de la SEREMI RM de compartir sin ningún tipo de control, las claves personales para el acceso al Sistema de Información Fonasa SIF.</t>
  </si>
  <si>
    <t>Se sugiere que el Departamento de Coordinación Nacional de COMPIN gestione una solicitud formal a FONASA con la finalidad que esta institución analice la factibilidad económica y técnica  de una modificación al sistema de trazabilidad de las operaciones ingresadas al sistema SIF.</t>
  </si>
  <si>
    <t xml:space="preserve">En la COMPIN RM, se observan inconsistencias entre las fechas de ingreso de la LM al sistema informático SIF y el timbre de recepción de la Licencia Médica presente en el formulario papel, por cuanto para el 54% de la muestra revisada, el ingreso al sistema informático SIF posee una fecha anterior al timbre de recepción de la LM. </t>
  </si>
  <si>
    <t xml:space="preserve">El Departamento de Coordinación Nacional de COMPIN, deberá generar instrucciones a las COMPIN regionales, con la finalidad de reforzar el cumplimiento de la normativa que regula los plazos para presentación y pronunciamiento de las Licencias Médicas. </t>
  </si>
  <si>
    <t>Se observa la utilización de la funcionalidad de “Reversa”, por parte de todos funcionarios que procesan licencias médicas en la COMPIN RM, debiendo ser un procedimiento restringido a un perfil de usuario supervisor o superior.</t>
  </si>
  <si>
    <t xml:space="preserve">Se sugiere que el Departamento de Coordinación Nacional de COMPIN en conjunto con la Jefatura COMPIN RM, gestione y normalice la utilización de claves con funcionalidad de “Reversa”, generando en la COMPIN, mecanismos de registro (bitácora) para aquellas operaciones que han sido reversadas. </t>
  </si>
  <si>
    <t xml:space="preserve">En COMPIN O'HIGGINS se observa falta de un adecuado cuidado de la documentación, relativa a las Licencias Médicas que están archivadas en la bodega de la COMPIN. </t>
  </si>
  <si>
    <t>Se sugiere que la SEREMI de la Región de O’Higgins instruya a la COMPIN de su dependencia, la generación de un Plan de mejora del archivo documental para dicha unidad. A su vez, se recomienda al Departamento de Coordinación de COMPIN que instruya a nivel nacional respecto del adecuado archivo de la documentación de las Licencias Médicas y sus respaldos.</t>
  </si>
  <si>
    <t>En COMPIN O'HIGGINS se observa se observa la existencia de extintores vencidos en la Bodega de Archivo.</t>
  </si>
  <si>
    <t xml:space="preserve">Se sugiere que la SEREMI de la Región de O’Higgins instruya a la COMPIN de su dependencia, la de renovar la vigencia de los extintores.  </t>
  </si>
  <si>
    <t xml:space="preserve">Existe una cultura generalizada en la COMPIN de la SEREMI VI en compartir las claves personales para el ingreso del Sistema de Información Fonasa SIF. </t>
  </si>
  <si>
    <t xml:space="preserve">En COMPIN O'HIGGINS fueron Identificados trabajadores que en la actualidad no prestan servicios en la COMPIN y que aún se mantienen vigentes en el Sistema SIF. </t>
  </si>
  <si>
    <t>En COMPIN O'HIGGINS se observa disponibilidad de acceso a todos los módulos que la plataforma dispone actualmente, en todas las estaciones de trabajo, sin vincularse la accesibilidad a la función que cada funcionario realiza en la COMPIN.</t>
  </si>
  <si>
    <t>Se sugiere que el Departamento Nacional de la COMPIN en coordinación con FONASA, regule el acceso y disponibilidad de los módulos en cada estación de trabajo, generando segregación de funciones para los funcionarios de COMPIN</t>
  </si>
  <si>
    <t xml:space="preserve">En COMPIN O'HIGGINS, No fue posible tener a la vista antecedentes de seis licencias médicas de la muestra. </t>
  </si>
  <si>
    <t>La Secretaría Regional Ministerial de O’Higgins, deberá generar instrucciones a la COMPIN para que ésta vele por el resguardo de la legalidad de los actos administrativos y su documentación sustentante, dando cumplimiento a la Resolución Ext. Nº 1485/1996, de la Contraloría General.  </t>
  </si>
  <si>
    <t>Se observa pago de licencia Médica a la Sra. Carolina Peña Silva, en COMPIN de la Región de Tarapacá, por un monto de $1.250.123, con documentación de respaldo eventualmente falsa. En este mismo caso, se acepta como respaldo a la Licencia Médica, certificado extendido por una institución intermediara (PREVIRED) entre la administradora de fondos (Provida) y el empleador, certificado que en ningún caso reemplaza al que extiende la propia AFP.</t>
  </si>
  <si>
    <t>El Departamento de Auditoría Ministerial remitirá los antecedentes del caso de la Sra. Carolina Peña Silva, a la División de Jurídica del Ministerio, a fin de analizar los cursos de acción ante un eventual fraude al fisco por parte de la usuaria antes individualizada, para efectuar la denuncia correspondiente al Ministerio Público, como también se propondrá el inicio de un Sumario Administrativo en la SEREMI de Iquique, con la finalidad de determinar las responsabilidades administrativas que puedan existir del pago de dicho Subsidio.</t>
  </si>
  <si>
    <t xml:space="preserve">En COMPIN BioBio se observa falta de un adecuado cuidado de la documentación, relativa a las Licencias Médicas que están archivadas en la bodega de la COMPIN. </t>
  </si>
  <si>
    <t>Se sugiere que la SEREMI de la Región de Bio Bio instruya a la COMPIN de su dependencia la normalización de la documentación asociada a sus funciones.</t>
  </si>
  <si>
    <t xml:space="preserve">Se observa en la COMPIN dependiente de la SEREMI de la VIII Región, la existencia de usuarios que ingresan en el sistema sin clave asignada a su RUT. </t>
  </si>
  <si>
    <t>El Departamento de Coordinación Nacional de COMPIN deberá normalizar a la brevedad las claves de acceso al Sistema SIF</t>
  </si>
  <si>
    <t>Denuncia de hecho irregular en la utilización de clave de la Encargada de la Unidad de Subsidios de la COMPIN de la VIII Región, situación que eventualmente generó una denuncia ante los Tribunales de Justicia.</t>
  </si>
  <si>
    <t>Remitir al Departamento de Auditoría lo resuelto por los tribunales de justicia respecto de la denuncia realizada.</t>
  </si>
  <si>
    <t>Se observa en la COMPIN de la VIII región, reversa de proceso ya dictaminado, sin existir el sustento o nuevos antecedentes que respalden la anulación de lo resuelto por Contraloría Médica en primera instancia.</t>
  </si>
  <si>
    <t xml:space="preserve">Se sugiere que el Departamento de Coordinación Nacional COMPIN, genere instrucciones a nivel nacional respecto al acceso y utilización de la funcionalidad de reversa existente en el sistema, estableciendo la obligatoriedad de generar una bitácora que contenga las LM modificadas con dicha funcionalidad. </t>
  </si>
  <si>
    <t xml:space="preserve">En COMPIN de la VIII región, no se tuvo antecedentes de gestiones realizadas para recuperar los subsidios pagados indebidamente a la beneficiaria Sra. Ana Rodríguez Matamala. </t>
  </si>
  <si>
    <t xml:space="preserve">El Departamento de Coordinación Nacional de la COMPIN deberá instruir a nivel nacional sobre procedimientos para la recuperación de fondos asociados al pago irregular de Licencias Médicas. </t>
  </si>
  <si>
    <t xml:space="preserve">Se observa en COMPIN de la VIII Región, la inexistencia de un procedimiento previo al pago de Licencia Médica, el cual refrende la existencia de vínculo laboral (o no) entre el trabajador y el empleador; lo anterior, como consecuencia del pronunciamiento de la Corte de Apelaciones de Concepción, el cual inhabilita a la COMPIN para generar fiscalizaciones asociadas a dicha situación. </t>
  </si>
  <si>
    <t>Se sugiere que el Departamento de Coordinación Nacional de COMPIN en conjunto con Fonasa  y la División Jurídica del MINSAL, elabore un procedimiento que permita resguardar y valide la acción de fiscalización del vínculo laboral que ejercen las Comisiones a nivel Nacional.</t>
  </si>
  <si>
    <t>A la fecha de corte del presente informe no se ha realizado la designación formal, mediante acto administrativo, del funcionario encargado de la implementación del proceso</t>
  </si>
  <si>
    <t>Formalizar, mediante la emisión de una resolución exenta, la designación del encargado del proceso</t>
  </si>
  <si>
    <t>Respecto de las 17 personas desvinculadas de la Institución, ninguna ha presentado, a través del portal, la declaración de patrimonio que les compete. Sumado a lo anterior, sólo se tiene conocimiento de la presentación de esta declaración de forma impresa en 2 casos</t>
  </si>
  <si>
    <t>Se recomienda al Departamento Gestión de Personas reiterar las instrucciones sobre la obligatoriedad de las declaraciones de intereses y patrimonio, como asimismo, requerir las declaraciones respecto de aquellas personas registradas en el presente informe, sobre las cuales no se poseen antecedentes</t>
  </si>
  <si>
    <t>Realizar evaluaciones al cumplimiento del Plan de Compras de acuerdo a lo instruido en el Manual de Adquisiciones, e informarlo a las Jefaturas correspondientes para materializar acciones correctivas.</t>
  </si>
  <si>
    <t>Definir criterios para nombrar los integrantes de las comisiones evaluadoras.</t>
  </si>
  <si>
    <t>Elaborar el acto administrativo que aprueba la contratación directa</t>
  </si>
  <si>
    <t>Estudiar el procedimiento y establecer en que puntos se produce el atraso, para así tomar las medidas respectivas.</t>
  </si>
  <si>
    <t>Regularizar la observación, mediante la publicación de los Términos de Referencia en los casos que corresponda</t>
  </si>
  <si>
    <t xml:space="preserve">El Manual de Procedimiento Interno para Compras Públicas" de la SEREMI Metropolitana, fue aprobado mediante la Resolución exenta Nº1.525 del 11-12-2013, pero no ha sido publicado en el portal mercado público, -como lo dispone el reglamento de la Ley de compras- ni tampoco se encuentra en estudio actualización alguna del mismo, que permita incluir las modificaciones que el Decreto Nº1410/2014 introdujo al citado reglamento (Criticidad media). </t>
  </si>
  <si>
    <t>SEREMI Metropolitana deberá actualizar el “Manual de Procedimiento Interno para Compras Públicas”, formalizar la nueva versión, y luego publicarlo en el portal.</t>
  </si>
  <si>
    <t>En la SEREMI Metropolitana, las descripciones de productos o servicios, en los casos de las órdenes de compra ID 924-918-CM14, ID 924-806-CM14, ID 924-22-SE15 e ID 924-40-CM15, no permiten discernir si dichas adquisiciones son pertinentes y si se ajustan a la normativa, situación que se mantiene a agosto de 2015 (Criticidad media).</t>
  </si>
  <si>
    <t xml:space="preserve">La SEREMI Metropolitana deberán informar sobre la pertinencia de las compras efectuadas a través de ID 924-918-CM14, ID 924-806-CM14, ID 924-22-SE15 e ID 924-40-CM15.  </t>
  </si>
  <si>
    <t>Se observa que en la licitación ID 924-287-L114, por un monto de $1.118.600, la adjudicación no se ajustó a lo establecido a las bases, por cuanto el cálculo del puntaje que corresponde a cada licitante, consideró ponderaciones diferentes a las señaladas en las bases.  Posteriormente la SEREMI RM informa el inicio de una investigación sumaria a través de RE Nº1.397 del 13/10/2015 (Criticidad Alta).</t>
  </si>
  <si>
    <t>La SEREMI Metropolitana deberá informar al Departamento de Auditoría sobre el resultado de la investigación sumaria iniciada.</t>
  </si>
  <si>
    <t>En la SEREMI RM se observa la inexistencia de resoluciones que autoricen el gasto y la emisión de la orden de pago respectiva, suscritas por funcionario habilitado, en los expedientes de pago (Criticidad media).</t>
  </si>
  <si>
    <t>La SEREMI de Salud RM, deberá implementar dentro de sus procedimientos el disponer de las resoluciones de pago en los expedientes.</t>
  </si>
  <si>
    <t xml:space="preserve">En las tres dependencias en estudio (SSP, SRA y SEREMI RM), se observó la existencia de órdenes de compra emitidas durante los meses de noviembre y diciembre de 2014, con su respectiva factura del proveedor recibida y devengada antes de la recepción conforme del bien o servicio contratado (Criticidad alta).  </t>
  </si>
  <si>
    <t xml:space="preserve">La SEREMI RM, deberán adoptar las medidas necesarias a fin de evitar la ocurrencia de casos en que se solicite, recibe y devengue facturas antes de la recepción conforme de los bienes o servicios contratados. </t>
  </si>
  <si>
    <t>En SEREMI de Salud RM en un 20% de los casos, el pago se realizó con más de 30 días, incumpliendo a lo establecido en la normativa vigente. (Criticidad media).</t>
  </si>
  <si>
    <t xml:space="preserve">La SEREMI RM, deberán adoptar las medidas necesarias a fin de procurar el cumplimiento del plazo del pago convenido de las facturas aceptadas. </t>
  </si>
  <si>
    <t xml:space="preserve">En la Subsecretaría de Redes Asistenciales las descripciones de productos y servicios, en los casos de las órdenes de compra ID 4127-1819-CM14 (División de Inversiones) e ID 4127-1754-CM14 (DIVAP), no permiten discernir si dichas adquisiciones son pertinentes y se ajustan a la normativa dispuesta en el art. Nº22 de la Ley Nº20.798 de Presupuestos del año 2015 (Criticidad media). </t>
  </si>
  <si>
    <t>La DIFAI deberá solicitar a las División de Inversiones y DIVAP, ambas de la SRA que informen sobre la pertinencia de las compras efectuadas a través de las ID 4127-1819-CM14 e ID 4127-1754-CM14.</t>
  </si>
  <si>
    <t xml:space="preserve">Tanto la DIFAI como la SEREMI RM, deberán adoptar las medidas necesarias a fin de evitar la ocurrencia de casos en que se solicite, recibe y devengue facturas antes de la recepción conforme de los bienes o servicios contratados. </t>
  </si>
  <si>
    <t>En las tres dependencias evaluadas, en un 27% (SSP), 40% (SRA) y 20% (SEREMI RM), el pago se realizó con más de 30 días, incumpliendo a lo establecido en la normativa vigente. (Criticidad media).</t>
  </si>
  <si>
    <t xml:space="preserve">Tanto la DIFAI como la SEREMI RM, deberán adoptar las medidas necesarias a fin de procurar el cumplimiento del plazo del pago convenido de las facturas aceptadas. </t>
  </si>
  <si>
    <t>Se observa que si bien existe un Monitoreo del Plan Anual de Compras, y éste considera un análisis de las desviaciones existentes entre el gasto programado y el gasto real del periodo, no se cuenta con evidencia de su envío a la Jefatura respectiva, lo que permitiría informar de estas desviaciones a las distintas unidades requirentes e instruir acciones correctivas para mejorar el proceso de Planificación de Compras del periodo siguiente. 
Criticidad Baja.</t>
  </si>
  <si>
    <t>Se observa que el Manual de Procedimientos de Adquisiciones se encuentra desactualizado. 
Criticidad Media</t>
  </si>
  <si>
    <t>Actualizar el Manual de Adquisiciones de acuerdo a la normativa vigente.</t>
  </si>
  <si>
    <t>No se tuvieron a la vista criterios para nombrar los integrantes de las Comisiones Evaluadoras. 
Criticidad Media</t>
  </si>
  <si>
    <t>Para los procesos de Grandes Compras, no se tuvo evidencia de la existencia de un procedimiento propio para la formulación de intenciones de compra. Por su parte, tampoco se observa la definición de criterios para nombrar los integrantes de la Comisión de Evaluación de las Bases. 
Criticidad Media.</t>
  </si>
  <si>
    <t>Definir un procedimiento para la formulación de intenciones de compra, junto con la definición de criterios para nombrar los integrantes de la Comisión Evaluadora de Bases.</t>
  </si>
  <si>
    <t xml:space="preserve">Se observa que un total de 22 compras realizadas mediante Trato Directo (18 menores a 10 UTM y 4 amparadas en Decreto de Emergencia) , no cuentan con Resolución fundada que autorice dicha modalidad de compra.
 Criticidad Media
</t>
  </si>
  <si>
    <t>Se observa que un 40% (34/84) de los reclamos recibidos en el periodo evaluado, no son respondidos oportunamente. Criticidad Media</t>
  </si>
  <si>
    <t>Se observan 3 tratos directos que no incorporan términos de referencia en la documentación adjunta en la plataforma de mercado público. 
Criticidad Media</t>
  </si>
  <si>
    <t>El archivo Excel que mantiene la Unidad de Control de Egresos, para hacer control y seguimiento a los contratos vigentes, se encuentra desactualizado. 
Criticidad Alta</t>
  </si>
  <si>
    <t>Actualizar la planilla de control y seguimiento de contratos vigentes, que mantiene la Unidad de Control de Egresos.</t>
  </si>
  <si>
    <t>En las SEREMIS de  Salud, se observan debilidades en el Sub Proceso de Adquisición de Bienes, en particular, en las etapas de "Elaboración de Bases", "Selección" y "Adjudicación"</t>
  </si>
  <si>
    <t>Impartir o reiterar instrucciones y procedimientos que permitan apoyar a las SEREMIS en la implementación de mejoras para subsanar los hallazgos que se relevan.</t>
  </si>
  <si>
    <t xml:space="preserve"> En un 28,6% (28) de los 98 funcionarios que realizaron horas extras en los meses revisados, se determinó diferencias entre las horas de trabajo extraordinario pagadas y planificadas inicialmente, debiendo suscribir resoluciones con autorización de horas complementarias</t>
  </si>
  <si>
    <t>Qué las horas extraordinarias deben ser autorizadas mediante actos administrativos exentos del trámite de toma de razón, las que deben dictarse en forma previa a su realización.</t>
  </si>
  <si>
    <t xml:space="preserve"> De la relevancia de dar cumplimiento a lo normado en la Circular B41/N° 11 de la Subsecretaria de Salud Pública, sobre todo lo relacionado con él envió de la copia de la resolución que apruebe el pago de las horas extraordinarias al Nivel Central, y la justificación del trabajo extraordinario planificado conforme a estipulado en la normativa vigente.</t>
  </si>
  <si>
    <t>Analizar en detalle las horas extraordinarias canceladas que difieren de los registros de asistencia biométricos y solicitar reintegro de pagos en exceso si fuere pertinente e informar al respecto al Departamento de Auditoría Ministerial, en un plazo de 15 días hábiles desde la recepción del presente informe</t>
  </si>
  <si>
    <t>Los procesos sumariales e investigaciones sumarias han excedido los plazos establecidos.</t>
  </si>
  <si>
    <t>   Instruir a los investigadores y fiscales al momento de asignar los roles, sobre los procedimientos y plazos que estos procesos conllevan. Asimismo, gestionar la conclusión de los procesos en curso. A su vez, solicitar a los investigadores celeridad de los procesos en curso.</t>
  </si>
  <si>
    <t xml:space="preserve">El Fondo Fijo mantiene por períodos superiores a 30 días, vales entregados a funcionarios para adquisiciones menores, sin rendir. </t>
  </si>
  <si>
    <t>   Instruir la rendición oportuna de los gastos, considerar que la mayor parte de los gastos del fondo corresponden a mantenciones y vehículos y que el administrador del fondo es encargado de caja y recaudación, por lo cual la mayor parte de su jornada debe permanecer en su puesto de trabajo.</t>
  </si>
  <si>
    <t>    Que se incorpore en el procedimiento de pago de facturas, la acción de plasmar el timbre “cancelado”, por parte del área de Finanzas.</t>
  </si>
  <si>
    <t xml:space="preserve">Se observa factura N°25309 y devengo con fecha 30/12/2014 sin haber recepcionado los productos adquiridos, efectuando el pago con fecha 14/07/2015. </t>
  </si>
  <si>
    <t>   Instruir al personal del área de Finanzas, atenerse a las instrucciones de cierre contable impartidas por la Contraloría General de la República</t>
  </si>
  <si>
    <t xml:space="preserve">En 3 egresos efectuados por pagos de arriendo, no adjuntan recibo de pago u otro documento de similar naturaleza ni resolución de aprobación de trato directo de los contratos, encontrándose además el contrato correspondiente a la propiedad ubicada en calle García Reyes 270 vencido desde el año 2011. </t>
  </si>
  <si>
    <t>Regularizar contrato de arriendo vencido, requerir recibo de pago u otro de similar naturaleza y ajustarse a las normas establecidas por la Ley de compras públicas</t>
  </si>
  <si>
    <t xml:space="preserve"> Los antecedentes de 3 órdenes de compra, contenidos en el portal de compras, no acreditan lo normado, referente a que la Empresa “CM Telecomunicaciones Ltda.” sea el único proveedor de esta región que otorga este tipo de servicios </t>
  </si>
  <si>
    <t>Instruir a los encargados del proceso de compras, que deben atenerse a lo establecido en la normativa, demostrando la calidad de único proveedor o bien realizando un proceso licitatorio.</t>
  </si>
  <si>
    <t>Se encontraron algunas incongruencias en los registros de documentación interna; como desorden en correlativos en Libro Manual, el no cierre de registros de un año determinado dejando una hoja en blanco, registro de folios dejados en blanco y la no existencia de un registro manual o electrónico en el caso de las Sentencias por Sumarios Internos. También se pudo observar la falta de documentos en el archivador de las Resoluciones Afectas e Internaciones Administrativas, y en algunos casos registros enmendados en Libros Manuales. (Criticidad Baja).</t>
  </si>
  <si>
    <t>Corregir las deficiencias observadas de los registros de los documentos internos y establecer un sistema de registro uniforme para la Unidad de Partes y Archivos. Además de la implementación de un Manual de Procedimientos para la Unidad</t>
  </si>
  <si>
    <t>Realizar las anulaciones correspondientes de los documentos (Resoluciones y Oficios) sin uso, mediante un acto administrativo</t>
  </si>
  <si>
    <t>Se pudo observar errores en 6 pies de firma de documentos, en el cual el SEREMI de Salud de la Región Metropolitana se encontraba en Comisión de Servicio y/o en periodo de Feriado Legal.  Así también, se pudo observar error en otros 33 pies de firma, en documentos en los cuales la autoridad se encontraba en sus funciones y estos documentos fueron firmados por el primer subrogante designado. (Criticidad Baja).</t>
  </si>
  <si>
    <t>Se sugiere que se revisen los procedimientos de notificación de cambios en los pies de firma, a la Oficina de Partes de esta SEREMI, para no incurrir nuevamente en los errores detectados, debido a las firmas y períodos de subrogancia por ausencia de la Autoridad</t>
  </si>
  <si>
    <t xml:space="preserve">
De la revisión efectuada a la muestra seleccionada de los funcionarios que realizan horas extraordinarias los meses de julio, agosto y septiembre, cuyos pagos fueron efectuados en los meses de agosto, septiembre y octubre respectivamente, no se tuvieron a la vista la autorización previa de las personas que aparecen en la muestra.  (Criticidad Alta).</t>
  </si>
  <si>
    <t>Instruir a las jefaturas sobre la importancia de realizar una planificación y contar previamente con el acto administrativo exento de toma de razón que autoriza su realización y pago, de acuerdo a la normativa legal vigente.</t>
  </si>
  <si>
    <t>De la revisión efectuada al proceso de pago de horas extraordinarias realizadas en los meses de julio y septiembre, se observa la existencia sólo de la propuesta de resolución con la nómina de los funcionarios a quienes se les autoriza pago por dichas horas, no encentrándose estas formalizadas. (Criticidad Alta).</t>
  </si>
  <si>
    <t>Instruir a las jefaturas correspondientes, respecto del cumplimiento de las instrucciones para la confección de las planificaciones de las Horas extraordinarias de acuerdo a la Circular B41/11 del 5 de mayo de 2011 de la Subsecretaria de Salud Pública.</t>
  </si>
  <si>
    <t>Los procesos sumariales e investigaciones sumarias han excedido los plazos establecidos para esos efectos en la normativa. (Criticidad Media).</t>
  </si>
  <si>
    <t>Instruir a los investigadores y fiscales al momento de asignar los roles, sobre los procedimientos y plazos que estos procesos conllevan. Asimismo, gestionar la conclusión de los procesos en curso</t>
  </si>
  <si>
    <t xml:space="preserve"> De la muestra analizada, en un 51.6% los pagos a proveedores, se efectúan en más de 30 días lo que contraviene el oficio Circular N°23 del Ministerio de Hacienda del año 2006. (Criticidad Alta). </t>
  </si>
  <si>
    <t>Procurar el cumplimiento de los plazos establecidos para el pago a proveedores, en las instrucciones vigentes para el sector público</t>
  </si>
  <si>
    <t>La SEREMI de Salud RM no elabora resoluciones que autorizan el pago. (Criticidad Media).</t>
  </si>
  <si>
    <t>Implementar el uso de la Resolución que autoriza el pago en la SEREMI de Salud RM, lo que fue instruido por la División de Finanzas y Administración Interna del Nivel Central, a través de Ord B43 N°3923 del 18/12/2015</t>
  </si>
  <si>
    <t>No se tuvo evidencia de antecedentes que den cuenta de que en la SEREMI de Salud se realicen periódicamente controles in situ o arqueos a los fondos asignados. (Criticidad Baja).</t>
  </si>
  <si>
    <t xml:space="preserve">Se recomienda elaborar y ejecutar un programa de arqueo de los Fondos Fijos a los funcionarios que mantienen valores. </t>
  </si>
  <si>
    <t>Existencia de fragmentación de las licitaciones para la contratación de empresas que aportan con recursos humanos y existencia de prórrogas sucesivas de contratos.  Lo anterior contraviene lo dispuesto en el art. 12 y 13 del reglamento de compras, como también la RE 542 del 21/8/2013 de la Subsecretaría de Salud Pública sobre delegación de facultades en SEREMI de Salud. (Criticidad Alta).</t>
  </si>
  <si>
    <t xml:space="preserve">La SEREMI deberá regularizar la situación de los procesos licitatorios señalados, a fin de normalizar las situaciones de fragmentación y renovaciones sucesivas en las contrataciones realizadas.
</t>
  </si>
  <si>
    <t>Contrato de Servicio de Vigilancia, se inicia con un trato directo en agosto del año 2014, el cual ha sido prorrogado cada 2 meses a la espera de un proceso de licitación. (Criticidad Alta).</t>
  </si>
  <si>
    <t>Falta de boleta de garantía en el contrato de aseo, el cual presenta numerosas prórrogas, no encontrando antecedentes de procesos licitatorios.  El contrato inicial es del año 2001 y establece la existencia de la boleta de garantía por el 10% del valor del contrato. (Criticidad Alta)</t>
  </si>
  <si>
    <t>Solicitar la boleta de garantía a la empresa que presta Servicio de Aseo.</t>
  </si>
  <si>
    <t>De la muestra evaluada de órdenes de compra asociadas a trato directo (24), en 14 de ellas no se adjunta en el portal de compras, la resolución que aprueba el trato directo.  Lo anterior de acuerdo a lo dispuesto en el artículo 8 de la Ley de Compras y artículo 10 de su Reglamento, que establece la publicación de las resoluciones antes mencionadas. (Criticidad Alta).</t>
  </si>
  <si>
    <t>El Sub Departamento de Abastecimiento deberá regularizar la situación de las órdenes de compras por trato directo que no cuenten con su resolución fundada e informar al Departamento de Auditoría MINSAL una vez concluida esta regularización.</t>
  </si>
  <si>
    <t>De la muestra evaluada de órdenes de compra con resolución de trato directo, se observa que en la OC 924-132-SE15, dirigida a la empresa ASSIN LTDA. por servicios personales, señala la letra l) del artículo 8 de la Ley N°19.886, como causal, sin embargo, esta letra no existe en la ley. (Criticidad Media).</t>
  </si>
  <si>
    <t>Regularizar la situación del trato directo con OC 924-132-SE15, dirigida a la empresa ASSIN LTDA. por servicios personales, que señala la letra l) del artículo 8 de la Ley N°19.886, como causal, no existiendo tal literal.</t>
  </si>
  <si>
    <t xml:space="preserve">De la muestra evaluada a procesos licitatorios, en un 40% de ellas, en las actas de evaluación no se incluye el párrafo de inhabilidades de los funcionarios que realizan la evaluación. (Criticidad Media).
</t>
  </si>
  <si>
    <t>Publicar en el portal las resoluciones que aprueban trato directo, como también todos los antecedentes requeridos por la normativa.</t>
  </si>
  <si>
    <t>No se está utilizando el módulo de gestión de contratos habilitado en el portal de compras. (Criticidad Baja).</t>
  </si>
  <si>
    <t>Dar uso al modulo de Gestión de contratos por parte de la SEREMI RM de Salud.</t>
  </si>
  <si>
    <t>No se tuvo a la vista antecedentes del cobro de multas por retraso o falta de personal contratado, sin ser reemplazado, de acuerdo lo establecen las bases administrativas, lo anterior para los meses de agosto y septiembre de la empresa REDDES, en contrato de prórroga aprobado a través de DE N°142 del 14/9/2015. (Criticidad Media).</t>
  </si>
  <si>
    <t>Evaluar el cumplimiento del contrato de la empresa REDDES a fin de verificar la pertinencia en el cobro de multas por inasistencia del personal. Situación similar se debe realizar a los otros contratos vigentes.</t>
  </si>
  <si>
    <t>Con los papeles de trabajo presentados por el Auditor, no es posible reconstruir el análisis realizado, por tanto no es factible obtener las observaciones señaladas en el informe emitido (Criticidad Media)</t>
  </si>
  <si>
    <t>Debido al tamaño de la SEREMI de Salud RM y el volumen de operaciones que en ella se realizan, se recomienda potenciar la Unidad de Auditoria con un profesional adicional, acorde a las competencias requeridas del cargo, permitiendo efectuar labores de auditoría confiables y de apoyo a la Autoridad</t>
  </si>
  <si>
    <t xml:space="preserve">Pago de horas extraordinarias que exceden el número programado. </t>
  </si>
  <si>
    <t>La SEREMI de Tarapacá deberá tomar las medidas necesarias para que la autorización de pago de horas extraordinarias se ajuste a la programación, se sugiere reprogramar o redistribuir las horas extraordinarias no ejecutadas en un mes, en la programación del mes siguiente.</t>
  </si>
  <si>
    <t>Pago de horas extraordinarias a funcionarios que no se encuentran contenidos en resolución que autoriza su ejecución</t>
  </si>
  <si>
    <t>La SEREMI de Tarapacá deberá tomar las medidas necesarias para no efectuar pagos de horas extraordinarias, a funcionarios que no se encuentren autorizados formalmente para ello.</t>
  </si>
  <si>
    <t xml:space="preserve">Falta de respaldos para el pago de egresos del contrato de Aseo con la empresa “Ydrosol (Certificado de Recepción de Conformidad por los servicios prestados, Certificado de la Inspección Provincial del Trabajo, Certificado de siniestralidad de los últimos 12 meses)  </t>
  </si>
  <si>
    <t>Se sugiere a la SEREMI de Tarapacá regularizar a la brevedad el procedimiento de respaldo de egresos, cumpliendo con lo requerido en las Bases Administrativas de los contratos en cuestión.</t>
  </si>
  <si>
    <t xml:space="preserve">Debilidades en el respaldo de los egresos asociados al contrato de radiotaxi con el proveedor Carmen Gloria Abarza, principalmente en lo que se refiere a la determinación de los montos cobrados por la empresa y a las visaciones que debieran adjuntarse al egreso por parte de cada departamento o programa que utiliza el convenio. </t>
  </si>
  <si>
    <t>Se sugiere a la SEREMI de Tarapacá realizar un análisis de los respaldos solicitados por las bases administrativas del contrato con la empresa de radiotaxi, de manera de detectar y corregir debilidades asociadas al cálculo y respaldo de las prestaciones de dicha empresa.</t>
  </si>
  <si>
    <t>Inexistencia de evaluación costo-beneficio respecto del gasto por el convenio de radiotaxis, versus otras alternativas más económicas. Lo anterior dada la inexistencia de programación y gestión asociada al pool de vehículos asignados a la SEREMI de la Región de Tarapacá.(</t>
  </si>
  <si>
    <t>Se sugiere a la SEREMI de Tarapacá, efectuar una evaluación costo-beneficio respecto de la mantención y utilización del convenio con empresa de radiotaxis v/s una centralización en la administración del pool de vehículos asignados.</t>
  </si>
  <si>
    <t xml:space="preserve">Existencia de contratos (Radiotaxis, Containers para archivo y servicios de guardias) que vencen en noviembre o diciembre de 2015, no existiendo antecedentes respecto de la generación de un nuevo proceso licitatorio para la contratación de dichos servicios. </t>
  </si>
  <si>
    <t>La SEREMI de Tarapacá deberá iniciar a la brevedad los procesos de licitación y contratación asociados a los contratos de Radiotaxis, Containers para archivo y servicios de guardias, evitando la prestación de servicios de estas empresas sin un contrato que respalde dichos servicios.</t>
  </si>
  <si>
    <t xml:space="preserve">Retraso en el cierre del proceso sumarial vigente </t>
  </si>
  <si>
    <t>La SEREMI de Tarapacá deberá efectuar las diligencias necesarias para finalizar el proceso sumarial vigente.</t>
  </si>
  <si>
    <t xml:space="preserve">Debilidades en el respaldo de egresos y certificación de servicios prestados por parte de las unidades encargadas de cada contratación. </t>
  </si>
  <si>
    <t>Se sugiere que las unidades y departamentos de la SEREMI de Tarapacá involucrados en los procesos de compras y contrataciones, generen los respectivos certificados de cumplimiento respecto de los servicios prestados por los distintos proveedores.</t>
  </si>
  <si>
    <t xml:space="preserve">No se observa emisión de Resolución Exenta por parte de la SEREMI de Tarapacá para respaldar la emisión de egresos y el pago de los bienes y/o servicios adquiridos. </t>
  </si>
  <si>
    <t>Se sugiere que la SEREMI de Tarapacá incorpore en sus procedimientos de pago y egresos, la emisión de la Resolución Exenta de autorización de pago como medio de resguardo para la adquisición de servicios.</t>
  </si>
  <si>
    <t xml:space="preserve">Se observan saltos en el correlativo de egresos, no siendo posible tener a la vista documentación asociada a los Cheques N°7070, 7098 y 7160 de la cuenta corriente 01309107744 “Bienes y Servicios. </t>
  </si>
  <si>
    <t>El Departamento de Gestión y Administración de los recursos de la SEREMI de Tarapacá, deberá aclarar y regularizar los cheques y egresos faltantes en archivo N°s 7070, 7098 y 7160 de la cuenta N°01309107744 “Bienes y Servicios, enviando los antecedentes al Departamento de Auditoría Ministerial para su revisión</t>
  </si>
  <si>
    <t xml:space="preserve">Las conciliaciones bancarias de las cuenta de “Bienes y Servicios” y la cuenta “Remuneraciones” presentan diferencia de giros e ingresos no reconocidos los cuales no han sido regularizados (desde el año 2011 el más antiguo) </t>
  </si>
  <si>
    <t>Se sugiere que la SEREMI de Tarapacá regularice a la brevedad las diferencias existentes en las conciliaciones de las Cuentas Corrientes “Bienes y Servicios” y “remuneraciones”</t>
  </si>
  <si>
    <t>No se tuvo antecedentes a la vista respecto de la existencia de Resolución que encomiende funciones del Encargado de la Unidad de Tesorería</t>
  </si>
  <si>
    <t xml:space="preserve">Se sugiere que la SEREMI de Tarapacá dicte a la brevedad resolución de nombramiento para el funcionario a cargo de Tesorería, resguardando en sus funciones la segregación de tareas, en específico asociadas a la firma y emisión de cheques y confección de conciliaciones bancarias </t>
  </si>
  <si>
    <t xml:space="preserve">Las Conciliaciones Bancarias son realizadas por el encargado de la Unidad de Tesorería, quien emite, registra y firma los cheques y transferencias, no observándose de esta forma una adecuada segregación de funciones en la confección y firma de cheques y transferencias así como en confección de las conciliaciones. </t>
  </si>
  <si>
    <t>No existe una Unidad que centralice la administración de los vehículos</t>
  </si>
  <si>
    <t>Cómo medida de buena administración, se sugiere evaluar la pertinencia de centralizar la administración de los vehículos asignados.</t>
  </si>
  <si>
    <t>No se ha definido formalmente el lugar donde estacionaran los vehículos, una vez finalizada la jornada</t>
  </si>
  <si>
    <t>Elaborar el acto administrativo que define el lugar en que estacionarán los vehículos una vez finalizada la jornada.</t>
  </si>
  <si>
    <t xml:space="preserve">Registro incompleto en bitácora de vehículo patente BS BK 23 asignado a COMPIN. </t>
  </si>
  <si>
    <t>Instruir el apego a la normativa vigente, respecto del integro registro en Bitácora.</t>
  </si>
  <si>
    <t xml:space="preserve">No se tuvo a la vista hoja de vida para ninguno de los vehículos asignados a SEREMI Tarapacá. </t>
  </si>
  <si>
    <t>Instruir el cumplimiento de la normativa vigente, respecto del uso y registro de hoja de vida para cada vehículo.</t>
  </si>
  <si>
    <t xml:space="preserve">No se tuvieron a la vista antecedentes que permitan evidenciar la rendición de fianza del Sr. Pizarro Gaete para conducción de vehículo fiscal. </t>
  </si>
  <si>
    <t>Tramitar póliza de seguro del Sr. Pizarro Gaete.</t>
  </si>
  <si>
    <t>El Sr. Juan Pablo Galaz, Encargado – Jefe de la Unidad de Transparencia, se encuentra contratado bajo la modalidad de Honorario Suma Alzada, no siéndole aplicable las disposiciones consignadas en el Estatuto Administrativo, por lo cual, no posee responsabilidad administrativa.</t>
  </si>
  <si>
    <t>Analizar la posibilidad de modificar la calidad contractual del Encargado – Jefe de Unidad o bien nombrar a otra persona con calidad jurídica pertinente.</t>
  </si>
  <si>
    <t>No se observa un control periódico realizado desde el Nivel Central, a las publicaciones de información que realizan las SEREMIS en la plataforma de Gobierno Transparente. El Encargado de la Unidad de Transparencia sólo realiza chequeos de la información al “azar” (Sistema de Publicación de Ley de Transparencia) debido a la cantidad de información que mensualmente se ingresa a la Plataforma de Gobierno Transparente.</t>
  </si>
  <si>
    <t>Establecer un control periódico, o bien, indicar un referente técnico para el control de las publicaciones y actualizaciones que realizan las Secretarías Regionales Ministeriales de Salud (SEREMIS).</t>
  </si>
  <si>
    <t>Se encontraron diferencias en el cotejo realizado entre las Bases de Remuneraciones y la información obtenida desde el banner de Gobierno Transparente respecto de los funcionarios de Planta, Contrata y Honorarios de ambas Subsecretarías.</t>
  </si>
  <si>
    <t>Implementar medidas de control periódicos que permitan monitorear y realizar correcciones con anterioridad a la publicación de la información en banner de Gobierno Transparente.</t>
  </si>
  <si>
    <t>Se observan 68 registros de Comisiones de Servicio que no fueron publicados en el sitio web Ministerial. (Criticidad Media)</t>
  </si>
  <si>
    <t>Realizar controles periódicos de la información que debe ser publicada en Plataforma de Gobierno Transparente. Si bien, esta información entregada a la Unidad de Transparencia no es obligatoria de publicación, es importante que la información que se entregue sea oportuna y veraz.</t>
  </si>
  <si>
    <t>Incongruencia entre la información publicada en el banner de gobierno transparente, y las Resoluciones que informan la organización interna de cada Subsecretaría y de las SEREMI de Salud.</t>
  </si>
  <si>
    <t>Efectuar correcciones y completar la información que se entrega a través del banner de Gobierno Transparente. Informar a las Unidades correspondientes las observaciones realizadas y solicitar las respectivas correcciones.</t>
  </si>
  <si>
    <t>Se observaron links que no acceden a la información solicitada, links que no entregan el documento al cual se hace referencia y links que entregan información duplicada.</t>
  </si>
  <si>
    <t>Implementar medidas de control que permitan monitorear el correcto acceso a los link que entregan la información a toda la ciudadanía del país.</t>
  </si>
  <si>
    <t>No se tuvo a la vista el documento resolutivo, que designe como Jefe del Departamento de Epidemiología al Dr. Sergio Loaysa Saldivia</t>
  </si>
  <si>
    <t>Solicitar a la División de Jurídica la tramitación del nombramiento por resolución del Jefe del Departamento de Epidemiología.</t>
  </si>
  <si>
    <t>No se tuvo a la vista evidencia que certificara la formulación del presupuesto y con ello establecer la base técnica de la solicitud de fondos y su posterior distribución, advirtiendo la falta de evidencia y sustentos en relación con la planificación presupuestaria</t>
  </si>
  <si>
    <t xml:space="preserve">Deberá propiciar que la División cuente con la evidencia necesaria, como también generar reuniones técnicas y que estas queden evidenciadas sobre la estructura y necesidades presupuestarias para cada año, dejando constancia a través de actas las reuniones con los participantes y los resultados obtenidos. </t>
  </si>
  <si>
    <t>No existe concordancia con las cifras que fueron informadas a la Subsecretaría de Hacienda, según Oficio Ordinario B4 Nº778 del 27 de marzo del 2015 de la Subsecretaría de Salud Pública, sobre los recursos que dispondrá el Programa de Enfermedades Emergentes para el año 2015, en relación a los montos consignados en el ítem “requerimiento” del Sistema de Gestión Financiera del Estado (SIGFE)</t>
  </si>
  <si>
    <t>Conciliar el presupuesto inicial con lo ingresado al Sistema de Gestión Financiera del Estado SIGFE y solicitar al Departamento de Finanzas y Presupuesto que informe permanentemente sobre la ejecución del gasto y sus presupuestos a fin de tomar las medidas oportunas</t>
  </si>
  <si>
    <t>Bajo porcentaje en la Ejecución Presupuestaria del Programa, equivalente al 18%, resultado obtenido al mes de septiembre del 2015</t>
  </si>
  <si>
    <t>Realizar las acciones pertinentes para que los gastos ya ejecutados sean incluidos en el periodo actual de ejecución presupuestaria.</t>
  </si>
  <si>
    <t>No se cuenta con documento resolutivo que designe a los referentes técnicos como los responsables de las respectivas áreas y programas</t>
  </si>
  <si>
    <t>Solicitar a la División de Jurídica la tramitación del nombramiento por resolución del Jefe de la Oficina de Zoonosis y Vectores y Encargada de Marea Roja.</t>
  </si>
  <si>
    <t>No se tuvo a la vista la Resolución Exenta, el cual la autoridad aprueba el procedimiento establecido, en relación a los Sub-Programas de Rabia y Marea Roja</t>
  </si>
  <si>
    <t xml:space="preserve">Solicitar a la División de Jurídica el trámite de formalización de los Manuales referidos con:
1. Medidas ambientales para el control y prevención de rabia animal, 
2. La tenencia responsable de mascotas.
3. Programa Nacional de vigilancia y control de las intoxicaciones por fenómenos algales nocivos. 
</t>
  </si>
  <si>
    <t xml:space="preserve">No se tuvo a la vista Manual de Procedimiento, concerniente al Sub-Programa de Chagas </t>
  </si>
  <si>
    <t>Elaborar y formalizar Manual de Procedimiento, asociado al Sub-Programa de Chagas.</t>
  </si>
  <si>
    <t>Se advierte la falta de involucramiento para establecer acciones coordinadas con los referentes técnicos, quienes administran los recursos financieros a fin de obtener información de los montos presupuestados en las regiones vinculadas directamente a la ejecución y desarrollo de las actividades de Chagas, Rabia y Marea Roja</t>
  </si>
  <si>
    <t>Deberá propiciar las acciones que permita obtener injerencia y participación en la estructura presupuestaria de recursos de las regiones vinculados a los programas que administra la División, tales como Marea Roja, Chagas y Rabia.</t>
  </si>
  <si>
    <t xml:space="preserve">No existe concordancia con las cifras informadas a la Subsecretaria de Hacienda en el Oficio Ordinario B4 Nº778 del 27 de marzo del 2015 de la Subsecretaría de Salud Pública, sobre el presupuesto que se dispondrá el 2015 el Programa de Enfermedades Emergentes, en relación a los montos consignados en el ítem “requerimiento” del Sistema de Gestión Financiera del Estado (SIGFE). </t>
  </si>
  <si>
    <t>Conciliar el presupuesto inicial asignado con los registros en SIGFE y solicitar al Departamento de Finanzas y Presupuesto que informe permanentemente sobre la ejecución del gasto y sus presupuestos a fin de tomar las medidas oportunas.</t>
  </si>
  <si>
    <t>No existe concordancia con las cifras informadas a la Subsecretaria de Hacienda en el Oficio Ordinario B4 Nº778 del 27 de marzo del 2015 de la Subsecretaría de Salud Pública, sobre el presupuesto que se dispondrá el 2015 el Programa de Enfermedades Emergentes, en relación a los montos consignados en el ítem “requerimiento” del Sistema de Gestión Financiera del Estado (SIGFE), diferencias que fueron informadas vía correo electrónico el día 03 de noviembre del 2015 a la Jefatura del Departamento de Presupuesto y Finanzas, lo que a la fecha del cierre de la presente auditoría no habido respuesta en esta materia</t>
  </si>
  <si>
    <t>Sustentar las diferencias advertidas y conciliar a la brevedad el Presupuesto asignado.</t>
  </si>
  <si>
    <t>No se tuvo evidencia formal sobre la existencia de actividades de coordinación que permitiera fijar y sustentar la solicitud de los recursos tanto en el Nivel Central y las SEREMI que permitieron financiar actividades del programa, indicando preliminarmente en reunión de inicio que el presupuesto fue en base a un histórico, sin estudio técnico previo</t>
  </si>
  <si>
    <t>La División de Administración y Finanzas Interna, en especial el Departamento de Presupuesto y Finanzas, deberá propiciar una coordinación con todas las partes e informar la definición presupuestaria final de los recursos según los acuerdos obtenidos.</t>
  </si>
  <si>
    <t>No se observa existencia de un responsable específico del Programa Enfermedades Emergentes en el Departamento de Acción Sanitaria ni en el Departamento de Salud Pública</t>
  </si>
  <si>
    <t>Definir y formalizar los objetivos y funciones de la Unidad de Zoonosis y de la Unidad de Aguas, que considere el programa objeto de auditoría.</t>
  </si>
  <si>
    <t xml:space="preserve">No se observa existencia de Manual de Procedimientos en la Unidad de Zoonosis, relativo a las actividades que se realizan en específico en función del Programa Enfermedades Emergentes. </t>
  </si>
  <si>
    <t>Elaborar y formalizar Manual de Procedimientos relativo a las actividades que se realizan en función del Programa de Enfermedades Emergentes</t>
  </si>
  <si>
    <t>Los recursos destinados a trabajos extraordinarios del programa de emergentes, fueron reasignadas presupuestariamente a la cuenta “Continuidad Administración y funciones de Apoyo” por la suma de $8.240.000, no siendo posible en términos de información financiera contar con los movimientos del gasto del programa, a través del Sistema de Gestión financiera del Estado SIGFE, limitando con ello obtener datos de los flujos reales registrados en el programa que permita determinar la cuantía en forma objetiva, en concordancia con la Normativa General del Sistema de Contabilidad de la Nación, Oficio C.G.R.N°60.820, de 2005</t>
  </si>
  <si>
    <t>Señalar cuales fueron los fundamentos técnicos que dieron origen a una reasignación de recursos del Programa de Enfermedades Emergentes, a la cuenta “Continuidad Administración y Funciones de Apoyo” de la SEREMI, por la suma total de $8.240.000, destinados a financiar los gastos de horas extras a los funcionarios ligados al Programa.</t>
  </si>
  <si>
    <t>De la muestra de autorizaciones de viáticos, se observa que todas las Resoluciones son extemporáneas a la fecha de la fiscalización, lo que denota una falta de planificación y programación de las actividades asociadas al programa</t>
  </si>
  <si>
    <t>Instruir la elaboración y aprobación de los cometidos, previos a la realización de los mismos.</t>
  </si>
  <si>
    <t>No se tuvo a la vista el acto resolutivo que asigne las funciones de los distintos profesionales encargados del programa</t>
  </si>
  <si>
    <t>Formalizar las designaciones de los profesionales encargados de los programas</t>
  </si>
  <si>
    <t>No se evidencia la existencia de Manual de Procedimiento para los Programas de Rabia, Chagas y Marea Roja, salvo el “Otras Enfermedades Emergentes”, de la unidad de Epidemiología</t>
  </si>
  <si>
    <t>Elaborar y formalizar Manual de Procedimiento asociado a los Programas que cuenta el Departamento de Acción Sanitaria.</t>
  </si>
  <si>
    <t xml:space="preserve">No existe concordancia en las cifras que fueran señaladas en el Oficio Ordinario B4 Nº778 del 27 de marzo del 2015 de la Subsecretaría de Salud Pública, informadas a la Subsecretaria de Hacienda sobre el presupuesto disponible para ejecutar durante el 2015 por el Programa de Enfermedades Emergentes, en relación a los montos consignados en el Sistema de Gestión Financiera del Estado (SIGFE). </t>
  </si>
  <si>
    <t>Conciliar  las diferencias advertidas y mantener información precisa de las diferencias producidas en ante el envío de remesas presupuestaria</t>
  </si>
  <si>
    <t>No se tuvo a la vista los antecedentes que autorizarán la adquisición de 8 Scanner, para cubrir necesidades de equipamiento informático de la Unidad de Control de Alimentos, por medio de recursos financieros asignados al Subprograma de Chagas.</t>
  </si>
  <si>
    <t>Se debe rectificar la imputación del gasto que fue realizado con cargo a los recursos asignados al programa, ajustado el gasto al programa según corresponda.</t>
  </si>
  <si>
    <t>No es posible establecer la tarifa real que la empresa proveedora de radiotaxi cobre por sus servicios de traslados, advirtiendo costos elevados. Asimismo, se observan que algunos vales, no indican hora de inicio y de término del traslado</t>
  </si>
  <si>
    <t>Realizar estudio de costo beneficio en relación con el convenio suscrito con la empresa de radio taxi.</t>
  </si>
  <si>
    <t>Se devengaron gastos por concepto de traslado por radio taxi, de los cuales se cargó al Subprograma de Marea Roja un monto de $436.200, los cuales no fue posible establecer según la evidencia adjunta al comprobante de pago ID de tesorería N°1480640 de fecha 30 de julio del 2015, que dicho gasto correspondiera al programa ya señalado.</t>
  </si>
  <si>
    <t>Deberá aclarar si el gasto de radiotaxi que figura en los registros internos del Subprograma de Marea corresponde al programa, ya que la evidencia anexa al comprobante de pago, no es posible determinar dicho cargo.</t>
  </si>
  <si>
    <t xml:space="preserve">La SEREMI a través de la Resolución N°504 del 30/07/2015, formaliza la contratación del trato directo para los servicios de “Digitación y Sistematización” por la suma de $450.000, bajo la causal del artículo N°10, numeral 7, letra f) del reglamento de la Ley N°19.886. Sin embargo, los argumentos indicados no fundamenta la concurrencia de este tipo de causal, la cual debe acreditarse la magnitud e importancia de la contratación. (Dictamen N°69.865/12 y N°80.806/13) </t>
  </si>
  <si>
    <t>a)  La autoridad regional, deberá instruir sobre el cumplimiento de la normativa legal vigente, en especial a lo referido a contrataciones de Trato Directos, debiendo en cada acto administrativo fundamentar adecuadamente según lo exigido por la Ley de Compras Públicas y su reglamento, a fin de acreditar y cumplir con los requisitos de la compra.</t>
  </si>
  <si>
    <t>Se autorizaron pagos de horas extras, las cuales no fueron programadas previamente como tampoco aprobadas por la autoridad mediante resolución exenta</t>
  </si>
  <si>
    <t>Regularizar a través del respectivo acto administrativo la aprobación de la programación de horas extraordinarias a funcionarios que percibieron pagos por trabajos extraordinarios.</t>
  </si>
  <si>
    <t>No se tuvo a la vista Resolución Exenta u otro documento que asigne objetivos y funciones a la Sección Zoonosis, ni a otra área, asociadas al Programa de Enfermedades Emergentes</t>
  </si>
  <si>
    <t>Definir y formalizar los objetivos y funciones de la Sección Zoonosis, que considere el programa objeto de auditoría.</t>
  </si>
  <si>
    <t>No se evidencia la existencia de un Manual de Procedimiento que considere, entre otros, la planificación y ejecución de las actividades y recursos asociados al programa de Enfermedades Emergentes</t>
  </si>
  <si>
    <t>Elaborar y formalizar manual de Procedimientos asociado al programa.</t>
  </si>
  <si>
    <t>No se evidenció plan de actividades o POA referido al programa de Hidatidosis</t>
  </si>
  <si>
    <t>Elaborar Plan de actividades, cronograma y evaluaciones para el programa de Hidatidosis.</t>
  </si>
  <si>
    <t>No existe coincidencia entre el presupuesto informado por el nivel central y registros SIGFE, contemplando este último, traspasos de presupuesto con otros programas de la SEREMI</t>
  </si>
  <si>
    <t>Conciliar a la brevedad el presupuesto asignado al programa con el nivel central y evitar a futuro traspasos entre otros programas de la SEREMI.</t>
  </si>
  <si>
    <t>De la muestra de gastos revisada, se observan 2 casos (7,7%) en que uno de los requerimientos es realizado por la Sección de Farmacias y Profesiones Médicas y el otro caso corresponde a COMPIN</t>
  </si>
  <si>
    <t>Instruir al área de Administración, el rechazo de solicitudes que no sean visadas por quienes administran el programa.</t>
  </si>
  <si>
    <t>Error de cargo en presupuesto entre subprogramas Hanta Virus y Rabia, y la falta de firma en informe de recepción</t>
  </si>
  <si>
    <t>Se sugiere requerir de la sección de Finanzas, se informe periódicamente a los administradores del programa, sobre el avance detallado de gastos por cada componente o Subprograma, con el objeto de, entre otros, corregir eventuales errores de imputación.</t>
  </si>
  <si>
    <t>Los registros de gastos devengados al 31/10/2015 en SIGFE contienen gastos que no corresponden al programa de Enfermedades Emergentes por la suma de $1.769.529</t>
  </si>
  <si>
    <t>Corregir los registros de imputaciones de gastos al programa observados y analizar la eventual existencia de otros gastos en similares condiciones.</t>
  </si>
  <si>
    <t>Los inmuebles que se encuentran en calidad de destinación en el Nivel Central no cuentan con seguros comprometidos.</t>
  </si>
  <si>
    <t>Analizar la factibilidad de contratar seguro para los inmuebles que se encuentran en destinación.</t>
  </si>
  <si>
    <t>Encargado Unidad de Transparencia</t>
  </si>
  <si>
    <t>Jefe Departamento Coordinación Nacional de las COMPIN</t>
  </si>
  <si>
    <t>Jefe División Jurídica</t>
  </si>
  <si>
    <t>Jefa Depto de RRHH
Jefa Oficna de Personal</t>
  </si>
  <si>
    <t>Jefa Depto de RRHH
Jefa Oficina de Personal</t>
  </si>
  <si>
    <t>Jefa RRHH
JEFE Remuneraciones</t>
  </si>
  <si>
    <t>Jefa Depto. Control de Gestión Ministerial</t>
  </si>
  <si>
    <t>SEREMI de Salud V Región</t>
  </si>
  <si>
    <t>Jefe TIC</t>
  </si>
  <si>
    <t>Jefe PNI</t>
  </si>
  <si>
    <t>Jefe DEIS</t>
  </si>
  <si>
    <t>Jefe PNI y Jefe DEIS</t>
  </si>
  <si>
    <t>Departamento de Bienes y Servicios</t>
  </si>
  <si>
    <t>Jefe Departamento Administración y Servicios</t>
  </si>
  <si>
    <t>Jefe Departamento de Administración Interna</t>
  </si>
  <si>
    <t>JEFE DEPARTAMENTO (S) RECURSOS HUMANOS</t>
  </si>
  <si>
    <t>JEFE DEPARTAMENTO DE ADMINISTRACION Y FINANZAS</t>
  </si>
  <si>
    <t>JEFE UNIDAD JURIDICA</t>
  </si>
  <si>
    <t>Encargada Gestión de riesgo</t>
  </si>
  <si>
    <t>Unidad de Personal</t>
  </si>
  <si>
    <t>Unidad de Información y Desarrollo</t>
  </si>
  <si>
    <t xml:space="preserve">Unidad de Información y Desarrollo y Unidad de Personal </t>
  </si>
  <si>
    <t>Departamento Nutrición y Alimentos</t>
  </si>
  <si>
    <t>Juan Pablo Galaz
Coordinador Unidad de Transparencia</t>
  </si>
  <si>
    <t>Ana Paola García, Osvaldo Aravena, Hector Reyes</t>
  </si>
  <si>
    <t xml:space="preserve">Ana Paola García, Osvaldo Aravena, Hector Reyes
Profesionales Asesores ambas Subsecretarías
</t>
  </si>
  <si>
    <t>Jefe Departamento de Desarrollo Estratégico (DDE)</t>
  </si>
  <si>
    <t>Cada SEREMI de Salud, Monitoreo desde la DIPOL, Dpto. de Políticas Farmaceuticas y Profesiones Médicas por la  Coordinadora de Profesiones Médicas</t>
  </si>
  <si>
    <t>Coordinadora de Profesiones Médicas, Dpto. de Políticas Farmaceuticas y Profesiones Médicas</t>
  </si>
  <si>
    <t>Depto Gestión de las Personas</t>
  </si>
  <si>
    <t>Departamento de Coordinación Nacional de las COMPIN</t>
  </si>
  <si>
    <t>Departamento de Auditoría Ministerial/División Jurídica</t>
  </si>
  <si>
    <t>Depto. de Gestión de Personas</t>
  </si>
  <si>
    <t>Jefa División de Finanzas y Administración Interna</t>
  </si>
  <si>
    <t>Jefa DIFAI</t>
  </si>
  <si>
    <t>Francisco Celedon
Jefe Unidad de Compras</t>
  </si>
  <si>
    <t>Yunes Ali Garnham</t>
  </si>
  <si>
    <t>Evelyn Birkner</t>
  </si>
  <si>
    <t>Sección de Juridico</t>
  </si>
  <si>
    <t>Sección de Finanzas</t>
  </si>
  <si>
    <t>Sección de Administración Interna.</t>
  </si>
  <si>
    <t>SEREMI de Salud de la Región Metropolitana</t>
  </si>
  <si>
    <t>Departamento de Gestión de las Personas</t>
  </si>
  <si>
    <t>Jefe División DIPLAS</t>
  </si>
  <si>
    <t>Jefe División DIPOL</t>
  </si>
  <si>
    <t xml:space="preserve">Formalizar reunión entre RRHH, la comisión de probidad y transparencia y la Unidad de Transparencia para la coordinación y corrección de la publicación de dotación de personal- </t>
  </si>
  <si>
    <t>Compromiso para el 2015 con Ministerio de Hacienda (indicador H) sobre calidad de servicio que permita controlar los tiempos de plazos de cancelación de LM.
Junio y diciembre 2015</t>
  </si>
  <si>
    <t>Elaboración de Circular u Oficio</t>
  </si>
  <si>
    <t>1. En trabajo conjunto con el departamento de Control de Gestión Ministerial, se trabajará en la actualización  del proceso de Comisiones Nacionales y en Manual de Procedimientos.
2. Se elaborará estadio de registro de movimientos de comisiones de servicio, como sistema de control digital.
3. Definir espacio de almacenamiento de soporte en papel de nuevas comisiones e instruir por escrito para tarea de archivar.
4. Revisar y actualizar la documentación de comisiones de servicio vigentes.</t>
  </si>
  <si>
    <t>1. Revisión y formalización de Manual de Procedimiento de la Unidad de Personal.
2. Se elaborará estadio de registro de declaraciones  como sistema de control digital para prevenir incumplimientos.
1. 30-10-2014
2. 31-01-2015</t>
  </si>
  <si>
    <t>Alertar mensualmente al personal afecto sobre declaraciones por vencer de acuerdo a control de estadio de declaraciones.</t>
  </si>
  <si>
    <t>Se está trabajando en cartera de productos y servicios del Departamento de Recursos Humanos, para identificar las tareas que realizan las distintas unidades. Se contempla el procedimiento de Función Crítica.</t>
  </si>
  <si>
    <t>Contar con un Encargado (a) de la Unidad de Transparencia con responsabilidad administrativa</t>
  </si>
  <si>
    <t>Envío de reportes periódicos a la autoridad informando sobre el estado de las solicitudes</t>
  </si>
  <si>
    <t>Formalizacion da fechas de envío de informes de gestión a la autoridad.</t>
  </si>
  <si>
    <t>Difundir procedimiento elaborado previamente para las etapas de formulación, monitoreo y validación de las metas por equipos de trabajo con definiciones de roles vía correo electrónico  enviado a los jefes de equipo de trabajo</t>
  </si>
  <si>
    <t>1. Pronunciamiento Jurídico al respecto de los fundamentos en que se sustenta la prorroga, la acusación de filtración de información relevante,  e investigar por que no se realizó una nueva licitación.
2. Realizar acciones correctivas considerando pronunciamiento jurídico.
3. Determinar si para año 2015 se requerira los servicios inicialmente licitados e iniciar proceso adoptando medidas de control de acuerdo a la normativa de compras.
1. 20.11.14 Pronunciamiento Jurídico  
2. 15.12.14 Plan Anual de Compras 2015</t>
  </si>
  <si>
    <t>Actualización de la politica de Perimetros de Seguridad Física y Proteccion de Equipamientos</t>
  </si>
  <si>
    <t>Instruir a DEIS aplicar Política de Respaldo</t>
  </si>
  <si>
    <t>El Depto. de Vacunas e Inmunizaciones generará y formalizará un procedimiento con las funciones y actividades ejecutadas por la  responsable de RNI.</t>
  </si>
  <si>
    <t xml:space="preserve">El Depto. de Vacunas e Inmunizaciones (DVI) elaborará un procedimiento para la administracion de parametros  </t>
  </si>
  <si>
    <t>Actualización y formalización de procedimiento de mantención de usuarios del sistema RNI</t>
  </si>
  <si>
    <t>Documento semestral de informe de estado del arte de cobertura de  implementación, uso para registro de vacunas y tributación de datos al RNI por establecimiento.</t>
  </si>
  <si>
    <t>Catastro cuatrimestral de vacunatorios vigentes y su uso o tributación a RNI</t>
  </si>
  <si>
    <t>Dado que el Contrato finaliza en Febrero de 2016, se realizará proceso de compra (convenio marco o licitación), de nuevo sistema de registro a implementar el prox. año</t>
  </si>
  <si>
    <t>Elaborar manual con reglas de validación de datos e información y formalizar mediante resolución y difundirlo a todos los involucrados con este rol a nivel local y central, dado que el existente es de mero uso interno</t>
  </si>
  <si>
    <t>No procede dicha corrección por cuanto los registros comparados tenían datos de períodos de tiempo disferentes por lo tanto no comparables. 
Se contará con manual de Validación de información que permitirá analizar la congruencia de la información en los diferentes canales y modalidades de difusión.</t>
  </si>
  <si>
    <t>Elaborar procedimiento de análisis, control de calidad de datos y corrección de BBDD e implementarlo al menos una vez durante el 2015</t>
  </si>
  <si>
    <t>Aprobar por resolución exenta manuales publicados en salud te protege</t>
  </si>
  <si>
    <t xml:space="preserve">Solicitud a la empresa Saydex de LOG de auditoría que permiten la trazabilidad de los datos. </t>
  </si>
  <si>
    <t>Se remitirá mensualmente oficio a las unidades demandante con el estado de sus procesos de compras</t>
  </si>
  <si>
    <t>En relación a los casos pendientes de dictación de resolución fundada, se regularizarán los tres casos en la fecha indicada. En caso de sucitarse otra situación bajo las mismas características, el compromiso es la regularización en tiempo y forma de los actos administrativos.</t>
  </si>
  <si>
    <t>Se instruira respecto del cumplimiento de lo señalado en el contrato</t>
  </si>
  <si>
    <t>Se instruirá mediante oficio el respaldo de la certificación de los pagos</t>
  </si>
  <si>
    <t xml:space="preserve">Circular informando el plazo para la tramitación del pago. Reunión de coordinación para la revisión de esta medida. </t>
  </si>
  <si>
    <t>Confeccionar programa mantención de vehículos.</t>
  </si>
  <si>
    <t>Realizar un informe de análisis e informar al Jefe de División</t>
  </si>
  <si>
    <t>Reiterar circular Nº B43/17 de 2011 y solicitar al Departamento de Asesoria jurídica elabore la resolución que dispone la baja sin enajenación de impresos.</t>
  </si>
  <si>
    <t>1. Envío de correo electrónico a funcionarios por parte el Dpto. de Recursos Humanos, mensualmente, recordando la obligatoriedad de registrar horario en reloj biométrico en los casos en que esto es factible, cuando se realice trabajo  extarordinario.
2. Elaboración de procedimiento de actualización de registro de asistencia, sobre la base de los reportes de las jefaturas, a fin de mantener un registro oficial que contenga la totalidad de las horas realizadas por los funcionarios.</t>
  </si>
  <si>
    <t>Elaborar  programa de supervisión o control de la jornada del personal de servicio de aseo.</t>
  </si>
  <si>
    <t>1. Elaborarar  una planilla de registro del horario de llegada y salida del vehículo, que sea completado por la empresa de seguridad, de forma diaria .   
2. Proponer mejoras al uso eficiente  y seguridad  de vehículo.</t>
  </si>
  <si>
    <t>Se establecerá un instructivo básico para ser entregado a los fiscales e investigadores.  Además, se gestionarán los casos que se encuentran pendientes con los funcionarios que correspondan.</t>
  </si>
  <si>
    <t>1. Se analizará la demanda en tiempo que genera el ingreso de todos los contratos v/s RR.HH.
2. Comenzar a ingresar paulatinamante tipos de contrato al sistema.</t>
  </si>
  <si>
    <t>Toda compra que se solicite para el desarrollo de sistemas, se solicitará formalmente a través de memorándum dirigido al Jefe de Departamento de Administración de Servicios, el que debe incluir; cotización, plazo de la contratación, ID de convenio marco si procede, descripción de los servicios a contratar, datos del encargado del proyecto y contraparte técnica Ministerial TIC. Con lo anterior se estará dando cumplimiento a lo  exigido por las bases administrativas del CM N° 527838-100-LP09 y a lo consignado en el principio de estricta sujeción a las bases consignado en el artículo N° 10 de la ley N° 19.886 “ De Bases sobre contratos administrativos de suministro y prestación de servicios”.</t>
  </si>
  <si>
    <t>Toda compra o contratación de los servicios cuyo monto sea inferior a las 1.000 UTM, llevará consigo la suscripción de un acuerdo complementario entre las partes, en el cual se especificará, el plazo de ejecución del proyecto, los entregables y en general las condiciones de administración del proyecto que se hayan acordado.</t>
  </si>
  <si>
    <t xml:space="preserve">La División de Administración y Finanzas en conjunto con el Departamento TIC, llevarán adelante el proceso de compra, que permita poner término al actual contrato suscrito con la empresa ACT. </t>
  </si>
  <si>
    <t>Evaluar la incorporación de los procesos y riesgos asociados a gobierno electronico</t>
  </si>
  <si>
    <t>En la actualización de la matriz estrategica 2015 se efectuara la revisión a los procesos y describir el control adecuado que mitigue el riesgo existente.</t>
  </si>
  <si>
    <t>Revisión de los planes de tratamiento de ambas susbsecretarias</t>
  </si>
  <si>
    <t>Se incorpora a partir del mes de Julio en las actas que sesione el comité las consultas pertienentes de los clientes internos y externos.
Se creara  correo "consultasgestionderiesgo" para la recepcion de las consultas
Acta comité de riesgo meses de Julio- Agosto. Septiembre- Octubre- Noviembre</t>
  </si>
  <si>
    <t>Se elaborará un procedimiento para la gestión de riesgo, en la cual se incluira el monitoreo.</t>
  </si>
  <si>
    <t>De manera de incorporar los plazos de revisión y monitoreo del proceso de gestión de riego por parte de los integrantes,  el comité sesionara a lo menos 1 vez cada trimestre del año, sesionando a lo menos 4 veces en el año. Quedara estipulada la periodicidad en la primera acta del comite del año 2016.</t>
  </si>
  <si>
    <t>Se incorporara en las metas de desempeño del año t+1, un hito que refleje el monitreo de seguimiento preventivo para el cumplimiento del plan de tratamiento</t>
  </si>
  <si>
    <t>Enviar correo electronico a funcionarios aún pendientes de efectuar la Declaración a fin de que cumplan con lo indicado en el Instructivo.</t>
  </si>
  <si>
    <t>Dentro del Proceso de Inducción incorporar como parte de las obligaciones funcionarias para el personal contratado y como buena práctica para los honorarios que correspondan, el efectuar la declaración.</t>
  </si>
  <si>
    <t>Se reiteró vía correo electrónico a Segpres la factibilidad de poder solucionar este tema, asociando al Ministro de Fe de la Subsecretría a las Seremis de Salud, quedandop a la espera de respuesta. Se cuenta con nuevo Ministro de fé</t>
  </si>
  <si>
    <t xml:space="preserve">Tomar un formulario tipo de declaración y pedir al area de diseño que confeccione un formulario explicativo para difundirlo entre los funcionarios que deben hacer la declaración y además capacitar a los referentes en regiones. </t>
  </si>
  <si>
    <t>Difundir una Circular invitando a todos los funcionarios de ambas Subsecretarias acercarse al Departamento de Gestión de Personas a actualizar sus direcciones y telefono de contacto.</t>
  </si>
  <si>
    <t>Con la aprobación del Manual de Procedimientos de los PA entra en régimen lo allí establecido, por lo que en el próximo periodo de compras se contará con todo lo establecido.</t>
  </si>
  <si>
    <t>Se generará un formato de Plan de compras tomando como referencia lo señalado por la Dirección de Compras Públicas y se solicitará a CENABAST la información necesaria para completarlo, tales como plazos internos y externos. Del mismo modo se está trabajando en contar con información actualizada resepcto a la cantidad distribuida y saldos según cada proceso de licitación, para tomar esta información como referencia para programar nuevas compras.</t>
  </si>
  <si>
    <t>Se elaborarán 2 informes de gestión, uno ya existente (pendiente de publicación en 2015) denominado "Informe de Vigilancia PA", para el cual se definirá una fecha fija de publicación para los años siguientes. Y un nuevo informe denominado informe de gestión de periodicidad anual, que dé cuenta de comportamiento del gasto, distribución, procesos de licitación e indicadores de gestión.</t>
  </si>
  <si>
    <t>Actualmente existe una minuta que establece como se realiza el proceso de pago. Se actualizará al modelo de los procedimientos definidos en el Manual de Procedimientos de los PA y se solicitará su aprobación a  través de Resolución.</t>
  </si>
  <si>
    <t>Elaboración de informe del proceso de pago de facturas a los proveedores que dé cuenta de plazos de tramitación y otros elementos relevantes</t>
  </si>
  <si>
    <t xml:space="preserve">Desarrollar un Manual de Procedimiento. </t>
  </si>
  <si>
    <t>Se envía mediante memo al Jefe de Recursos Humanos, el listado de funcionarios y texto a integrar cuando exista la renovación de contratos a honortarios.</t>
  </si>
  <si>
    <t>En el Manual de Procedimiento se establecerá que la función de supervisión del cumplimiento la realizará la Comisión de la Ley del Lobby</t>
  </si>
  <si>
    <t>Se mantendrá el formulario en formato PDF cuando un usuario lo solicite en OIRS u Oficina de Partes.</t>
  </si>
  <si>
    <t>Se mantendrá un registro en excel por Subsecretaría y Gabinete de Ministra</t>
  </si>
  <si>
    <t>Coordinar con la Unidad de Recursos Humanos</t>
  </si>
  <si>
    <t xml:space="preserve">La Subsecretaria de Redes Asistenciales,  intruye a los Servicios de Salud a capacitar a sus funcionarios de Informaciones, Admisión, Orientadores y representantes del equipo clínico de Urgencia de las Unidades de Urgencia, en el marco de derechos de salud de los inmigrantes, satisfacción usuaria y normativas existente. 2.-La Subsecretaría de Redes y DIGERA apoyará lo anterior con el envío de un modelo de capacitación tipo y/o realización de una video conferencia en hospitales priorizados. </t>
  </si>
  <si>
    <t>Realizar una reunión para evaluar  factibilidad con los equipos correspondiente la incorporacion de la variable de nacionalidad de acuerdo al estandar Ministerial (Norma Técnica Nº 820) en los registros de OIRS en formulario en linea  y e informar la desición.</t>
  </si>
  <si>
    <t xml:space="preserve">La Subsecretaría de Redes Asistenciales a través de la DIGERA, instruirá la supervisión y corrección de los flujos de ingreso y atención de Urgencia en que el cobro para los pacientes en general se debe realizar en el subproceso de alta, cuando así corresponda. En pacientes inmigrantes no correspondería pago en los casos establecidos en la circular Nº6 Junio 2015 </t>
  </si>
  <si>
    <t>La Subsecretaría de Redes Asistenciales, a través de la DIGERA, difundirá el Dictamen de Contraloría y Circular Nº 6 en la materia.</t>
  </si>
  <si>
    <t>El DEIS y el Departamento de Desarrollo Estratégico, instruyen a los Servicios de Salud y Hospitales sobre estándar de registros de nacionalidad, estándar de registro de egresos hospitalarios e instructivo de registro en el Sistema de Registros de Egresos Hospitalario  (Norma Técnica Nº 820 y Norma Técnica Nº 168 de egresos Hospitalario)</t>
  </si>
  <si>
    <t>1.- La Subsecretaría de Redes Asistenciales instruye a los Servicios de Salud que el DAU debe ser adjuntado a los documentos de ingreso del paciente al momento del traslado al Servicio Clínico y hospitalización del paciente. Lo anterior,  a objeto de archivarse en la ficha única hospitalaria (estándar de atención de urgencia (Norma Técnica Nº 149 de Regsitro de atención de Urgencia y Decreto Exento Nº 41, articulo 6, letra b)</t>
  </si>
  <si>
    <t>Envia por Ord. del Subsecretario de Salud Pública indicando a las SEREMI de Salud que nombre por resolución los encargados del proceso de Autorización Sanitaria. 
31-12-2015 Resolución Elaborada por la SEREMI de Salud</t>
  </si>
  <si>
    <t>En proceso de elaboración por el Dpto. de Políticas Farmaceuticas y Profesiones Médicas, será enviado Porcedimientos de Autorización Sanitaria desde Subsecretario de Salud Pública a Las SEREMI de Salud.</t>
  </si>
  <si>
    <t>MEMO del JEFE DIPOL al Subsecretario de Salud Pública, para lograr coordinación co Subsecretaria de Redes Asistenciales, para la obtención de la información.</t>
  </si>
  <si>
    <t xml:space="preserve">Envia por Ord. del Subsecretario de Salud Pública indicando a las SEREMI de Salud </t>
  </si>
  <si>
    <t xml:space="preserve">Compromiso: Se remitirá mediante correo electronico, la observación de Auditoría a la Subsecretaría de Redes Asistenciales, para que considere la factibilidad de subir los medios de verificación a la Plataforma. Para PMG 2016 se exigirá su utilización para ambas Subsecretarías. </t>
  </si>
  <si>
    <t>Compromiso: Se remitió Memoradúm Nº 265 del 07 de octubre 2015, solicitando a cada Subsecretaría el estado de avance de los indicadores PMG al 30 de septiembre 2015, a fin de elaborar Informe y alertas. A posterior de este análisis, se solicitarán los medios de verificación de indicadores escogidos de manera aleatoria.</t>
  </si>
  <si>
    <t xml:space="preserve">Compromiso: Se remitió Memoradúm Nº 265 del 07 de octubre 2015, solicitando a cada Subsecretaría el estado de avance de los indicadores PMG al 30 de septiembre 2015, a fin de elaborar Informe y alertas. A posterior de este análisis, se solicitarán los medios de verificación de indicadores escogidos de manera aleatoria. </t>
  </si>
  <si>
    <t>Se habilitará un registro manual (carpeta física) y/o lógica, de respaldo de lo ingresado en SIAPER
SIAPER requiere adjuntar los antecedentes requeridos para contrato (Convenio, declaración, términos de referencia).
Obs: Certificado de disponibilidad presupuestaria o de refrendación en estudio</t>
  </si>
  <si>
    <t xml:space="preserve">A partir del mes de marzo del año en curso, se incorporó esta referencia en los formatos de los decretos exentos </t>
  </si>
  <si>
    <t>Se han impartido instrucciones expresas tanto a Nivel Central (NC) como Nivel Regional (NR) a quienes dictan el acto administrativo para que sean rigurosos al momento de la recepción de los antecedentes.  Se ha fijado como plazo lo que resta del año para informar y lograr apego a la instrucción.</t>
  </si>
  <si>
    <t>Emitir una Circular (Subsecretario o Jefe de División) con instrucciones al respecto, presentación de antecedentes a lo menos con 15 días de antelación.
Disminuir el tiempo de tramitación en la suscripción y formalización de convenios.</t>
  </si>
  <si>
    <t>Emitir una Circular (Subsecretario o Jefe de División) con instrucciones al respecto, referidas a consignar fecha de emisión de Certificado.
La Oficina de Remuneraciones aplicará control de revisión de completitud</t>
  </si>
  <si>
    <t>El egreso deberá contener el original de Formulario 29, asociado a retención y pago de impuesto.</t>
  </si>
  <si>
    <t>Dictar resolución  jefe de personal y creadores de contratos en siapertra</t>
  </si>
  <si>
    <t>Se remitirá carta certificada a cada ex funcionario</t>
  </si>
  <si>
    <t>Emitir las OC con certificado de refrendación a la vista yq ue no superen el monto del certificado.  Se revisarán los tiempos actuales de tramitación con las Unidades del Dpto. de Finanzas y los Coordinadores Administrativos con el fin de definir tiempos obligatorios de tramitación.</t>
  </si>
  <si>
    <t>Se redefinirán y comunicarán los tiempos de tramitación y V°B° a las compras de bienes y servicio desde la OC hasta el pago</t>
  </si>
  <si>
    <t>Informar a las jefaturas correspondientes respecto al cumplimiento del Plan de Compras</t>
  </si>
  <si>
    <t>Reunión con coordinadores administrativos para primera fase de actualización 2016</t>
  </si>
  <si>
    <t>Materializar mediante una circular la definición de criterios para nombrar a los integrantes</t>
  </si>
  <si>
    <t>Materializar mediante una circular el procedimiento</t>
  </si>
  <si>
    <t>Se identificarán las compras y se elaborarán los respaldos</t>
  </si>
  <si>
    <t>El atraso se produce en la confección de la respuesta por parte de la unidad específica a la que se consulta (SEREMI, División, Departamento)</t>
  </si>
  <si>
    <t>Solicitar a Jurídica que las Resoluciones que aprueban Tratos Directos incluyan minutas o Términos de Referencia en los que se solicita el Trato.</t>
  </si>
  <si>
    <t>Actualización de la planilla y de la información en la plataforma</t>
  </si>
  <si>
    <t>Reiterar circular del Subsecretario destacando la obligación de los planes de compra y los manuales de compras</t>
  </si>
  <si>
    <t>Correlativo Interno</t>
  </si>
  <si>
    <t>Pamela Reyes Pérez</t>
  </si>
  <si>
    <t>Manuel Lara Espinoza</t>
  </si>
  <si>
    <t>Robert González Caro</t>
  </si>
  <si>
    <t>Jorge Aguirre Bustamantes</t>
  </si>
  <si>
    <t>Ana María Martínez Silva</t>
  </si>
  <si>
    <t>Gabriel Reveco peña</t>
  </si>
  <si>
    <t>Osvaldo Gamboa Fuentes</t>
  </si>
  <si>
    <t>PT_PMG_4_Ord3549 Instrucciones a SEREMIS sobre sumarios sanitarios</t>
  </si>
  <si>
    <t>Jonathan Leiva escobar</t>
  </si>
  <si>
    <t>PT_PMG_19_RE1041 aprueba politica</t>
  </si>
  <si>
    <t>Evaristo Molina Brand</t>
  </si>
  <si>
    <t>PT_PMG_31_Correo con reprogramacion</t>
  </si>
  <si>
    <t>PT_PMG_34_Memo5093</t>
  </si>
  <si>
    <t>PT_PMG_37_Memo5975 aprueba programa mantencion</t>
  </si>
  <si>
    <t>PT_PMG_38_Reformulacion de fechas</t>
  </si>
  <si>
    <t>PT_PMG_46_Memo5904 informa procedimiento CM</t>
  </si>
  <si>
    <t>Nicole Menares campos</t>
  </si>
  <si>
    <t>PT_PMG_56_Dcto Implementacion proceso gestion de riesgos</t>
  </si>
  <si>
    <t>PT_PMG_60_Antecedentes induccion</t>
  </si>
  <si>
    <t>PT_PMG_62_Memo1804 envia formulario</t>
  </si>
  <si>
    <t>PT_PMG_63_Circular N°50</t>
  </si>
  <si>
    <t>PT_PMG_70_RE979 aprueba manual lobby</t>
  </si>
  <si>
    <t>PT_PMG_73_Correo con instrucción a of partes</t>
  </si>
  <si>
    <t>PT_PMG_75_RE979 aprueba Manual lobby</t>
  </si>
  <si>
    <t>PT_PMG_79_Ord3941 solicita realizar act. de capacitacion</t>
  </si>
  <si>
    <t>Alejandra Sutherland Soto</t>
  </si>
  <si>
    <t>PT_PMG_85_ORD3430 instruciones a SEREMI</t>
  </si>
  <si>
    <t>PT_PMG_86_Correo envia manual de procedimientos</t>
  </si>
  <si>
    <t>PT_PMG_87_Memo1059 de Jefe DIPOL a SSP</t>
  </si>
  <si>
    <r>
      <t>Jefe dpto. Administración y Servicios
YUNES ALI GARNHAM</t>
    </r>
    <r>
      <rPr>
        <b/>
        <sz val="8"/>
        <color indexed="18"/>
        <rFont val="Calibri"/>
        <family val="2"/>
      </rPr>
      <t xml:space="preserve"> </t>
    </r>
  </si>
  <si>
    <r>
      <t>No se tuvo evidencia de la realización de un “Plan de Compras” para el año 2014 según cobertura del periodo anterior.</t>
    </r>
    <r>
      <rPr>
        <b/>
        <sz val="8"/>
        <color indexed="8"/>
        <rFont val="Calibri"/>
        <family val="2"/>
      </rPr>
      <t xml:space="preserve"> </t>
    </r>
  </si>
  <si>
    <r>
      <t>Se observó que durante el año 2014, se realizaron 6 compras mediante prórrogas de contratos.</t>
    </r>
    <r>
      <rPr>
        <b/>
        <sz val="8"/>
        <color indexed="8"/>
        <rFont val="Calibri"/>
        <family val="2"/>
      </rPr>
      <t xml:space="preserve"> </t>
    </r>
  </si>
  <si>
    <r>
      <t>No se cuenta con informe de gestión que permita ilustrar sobre logros, indicadores, coberturas, presupuestos, comportamiento del gasto, demanda, cantidad entregada, u otros tópicos, informados a la autoridad de manera oficial.</t>
    </r>
    <r>
      <rPr>
        <b/>
        <sz val="8"/>
        <color indexed="8"/>
        <rFont val="Calibri"/>
        <family val="2"/>
      </rPr>
      <t xml:space="preserve">  </t>
    </r>
  </si>
  <si>
    <r>
      <t xml:space="preserve">Otro punto observable, dice relación con la ausencia de la Resolución que aprueba el procedimiento </t>
    </r>
    <r>
      <rPr>
        <b/>
        <sz val="8"/>
        <color indexed="8"/>
        <rFont val="Calibri"/>
        <family val="2"/>
      </rPr>
      <t>GESTION DE FACTURAS PNAC-PACAM</t>
    </r>
    <r>
      <rPr>
        <sz val="8"/>
        <color theme="1"/>
        <rFont val="Calibri"/>
        <family val="2"/>
        <scheme val="minor"/>
      </rPr>
      <t>, no adoptando lo establecido en el art. 3º de la Ley 19.880, (Ley Base de los Procedimiento Administrativos que rigen los actos de los Órganos de la Administración del Estado), relativo a las decisiones escritas que la administración exprese por medio de actos administrativos, tomando la forma de decretos supremos y resoluciones</t>
    </r>
    <r>
      <rPr>
        <b/>
        <sz val="8"/>
        <color indexed="8"/>
        <rFont val="Calibri"/>
        <family val="2"/>
      </rPr>
      <t>. (</t>
    </r>
  </si>
  <si>
    <t>NO PMG</t>
  </si>
  <si>
    <t>PMG</t>
  </si>
  <si>
    <t>Fecha Hoy</t>
  </si>
  <si>
    <t>PT_PMG_5_Ord3549 Instrucciones a SEREMIS sobre sumarios sanitarios</t>
  </si>
  <si>
    <t>PT_PMG_6_Ord3549 Instrucciones a SEREMIS sobre sumarios sanitarios</t>
  </si>
  <si>
    <t>PT_PMG_7_Ord3549 Instrucciones a SEREMIS sobre sumarios sanitarios</t>
  </si>
  <si>
    <t>PT_PMG_8_Ord3549 Instrucciones a SEREMIS sobre sumarios sanitarios</t>
  </si>
  <si>
    <t>PT_PMG_16_Memo12_informa emision de informes trimestrales</t>
  </si>
  <si>
    <t>PT_PMG_35_Memo5093</t>
  </si>
  <si>
    <t>PT_PMG_40_Reformulacion de fechas</t>
  </si>
  <si>
    <t>PT_PMG_48_Memo158 reformulacion fechas</t>
  </si>
  <si>
    <t>PT_PMG_72_RE979 aprueba manual lobby</t>
  </si>
  <si>
    <t>PT_PMG_77_RE979 aprueba Manual lobby</t>
  </si>
  <si>
    <t>PT_PMG_81_Ord3941 solicita realizar act. de capacitacion</t>
  </si>
  <si>
    <t>PT_PMG_82_Ord3941 solicita realizar act. de capacitacion</t>
  </si>
  <si>
    <t>PT_PMG_84_Ord3941 solicita realizar act. de capacitacion</t>
  </si>
  <si>
    <t>PT_PMG_83_Ord3941 solicita realizar act. de capacitacion</t>
  </si>
  <si>
    <t>PT_PMG_88_Memo1059 de Jefe DIPOL a SSP</t>
  </si>
  <si>
    <t>PT_PMG_90_ORD3430 instruciones a SEREMI</t>
  </si>
  <si>
    <t>PT_PMG_91_ORD3430 instruciones a SEREMI</t>
  </si>
  <si>
    <t>En Proceso</t>
  </si>
  <si>
    <t>Condición</t>
  </si>
  <si>
    <t>Cumplida</t>
  </si>
  <si>
    <t>PT_NO PMG_126_Correo Compromiso
PT_NO PMG_126_Oficio 3841 remite declaración SRA
PT_NO PMG_126_Oficio solicita declaración
PT_NO PMG_126_Planilla Compromiso_70_322</t>
  </si>
  <si>
    <t>PT_PMG_1_Hojas de ruta
PT_PMG_1_Factura compra de equipos
PT_PMG_1_Manual operativo remuneraciones
PT_PMG_1_Memo943 envia manual para confeccion de Res
PT_PMG_1_Memo5643 solicita elaboracion de convenio
PT_PMG_1_Minutas de reunion
PT_PMG_1_Protocolo Transferencia sistema control de activos fisicos</t>
  </si>
  <si>
    <t>PT_PMG_2_Minuta Dotacion de Personal
PT_PMG_2_Memo80 alternativa de mejoras al sistema
PT_PMG_2_Correo solicita baja sistema SGS
PT_PMG_2_Correo reformulacion
PT_PMG_2_Correo con acta de reunion</t>
  </si>
  <si>
    <t>PT_PMG_9_Manual de Procedimiento RR.HH
PT_PMG_9_Planilla comisiones2015</t>
  </si>
  <si>
    <t>PT_PMG_10_Correo con nueva planilla
PT_PMG_10_Manual de Procedimiento RR.HH
PT_PMG_10_Memo158 reformulacion fechas
PT_PMG_10_Nueva planilla de registro</t>
  </si>
  <si>
    <t>PT_PMG_15_Informe Solicitudes Noviembre
PT_PMG_15_Informe Transparencia Agosto
PT_PMG_15_Informe Transparencia Octubre
PT_PMG_15_Informe Transparencia Octubre
PT_PMG_15_Memo 42 informa fecha de reportes
PT_PMG_15_Memo12_informa emision de informes trimestrales</t>
  </si>
  <si>
    <t>PT_PMG_18_Licitacion
PT_PMG_18_Memo243 informa imposibilidad de pronunciamiento
PT_PMG_18_Pronunciamiento Jurídico Memo 4
PT_PMG_18_ResEx434 regulariza</t>
  </si>
  <si>
    <t>PT_PMG_11_correo alerta DI y DP renuncia voluntaria
PT_PMG_11_correos alerta declaraciones enero 2015
PT_PMG_11_Planilla con declaraciones
PT_PMG_11_Planilla PATRIMONIO INTERESES Y DROGAS 2015</t>
  </si>
  <si>
    <t>PT_PMG_12_BORRADOR_Procedimiento función crítica
PT_PMG_12_Planilla con declaraciones</t>
  </si>
  <si>
    <t>PT_PMG_13_Procedimiento Funcioners criticas
PT_PMG_13_RE803 aprueba Manual funcion critica</t>
  </si>
  <si>
    <t>PT_PMG_23_Memo399 solicita a Jurídica resolucion
PT_PMG_23_RE667 aprueba proceso para la gestion</t>
  </si>
  <si>
    <t>PT_PMG_32_Memo5430 a DIPRECE
PT_PMG_32_Memo5431 a DIPOL</t>
  </si>
  <si>
    <t>PT_PMG_36_Minuta reunion
PT_PMG_36_Res 50 encomienda funciones</t>
  </si>
  <si>
    <t>PT_PMG_39_Anexo Memo 1023
PT_PMG_39_Memo1023 a Juridica solicita baja
PT_PMG_39_Reformulacion</t>
  </si>
  <si>
    <t>PT_PMG_49_Correo TIC con matriz
PT_PMG_49_Planilla Matriz de riesgo Procesos TIC</t>
  </si>
  <si>
    <t>PT_PMG_51_Ord3733 informa plan de tratamiento de riesgos
PT_PMG_51_Plan de Tratamiento de Riesgo SRA
PT_PMG_51_Plan de Tratamiento de Riesgos SSP</t>
  </si>
  <si>
    <t>PT_PMG_52_Ord3733 informa plan de tratamiento de riesgos
PT_PMG_52_Plan de Tratamiento de Riesgo SRA
PT_PMG_52_Plan de Tratamiento de Riesgos SSP</t>
  </si>
  <si>
    <t>PT_PMG_53_Ord3733 informa plan de tratamiento de riesgos
PT_PMG_53_Plan de Tratamiento de Riesgo SRA
PT_PMG_53_Plan de Tratamiento de Riesgos SSP</t>
  </si>
  <si>
    <t>PT_PMG_54_Ord3733 informa plan de tratamiento de riesgos
PT_PMG_54_Plan de Tratamiento de Riesgo SRA
PT_PMG_54_Plan de Tratamiento de Riesgos SSP</t>
  </si>
  <si>
    <t>PT_PMG_59_Correos a regiones con lista de pendientes de declaracion
PT_PMG_59_Memos solicitando realizar DI y DP</t>
  </si>
  <si>
    <t>PT_PMG_61_Correo desde Jefatura de RRHH
PT_PMG_61_Pantallazo sistema declaraciones</t>
  </si>
  <si>
    <t>PT_PMG_67_Informe anual PA
PT_PMG_67_Informe de Gestion PA
PT_PMG_67_Memo28 envia reportes a jefatura division</t>
  </si>
  <si>
    <t>PT_PMG_69_Memo28 envia reportes a jefatura division
PT_PMG_69_Minuta pago de facturas</t>
  </si>
  <si>
    <t>PT_PMG_47_Memo5904 informa procedimiento CM desarrollo sistemas</t>
  </si>
  <si>
    <t>En respuesta a Ord. 3544/2015 de SSP, FONASA mediante Ord. 20357 de 22,12,2015, informa que luego de revisado el Informe Nº 38 de Auditoria Minsal,  se acordó la introducción de nuevas Funcionalidades y mejoras de Aplicaciones en uso: Trazabilidad de Eventos, generando un registro especifico para las 4 etapas asociadas al procesamiento de la LM, desde recepción hasta pago. Además se desarrolló Funcionalidad para consultar trazabilidad de LM específica.</t>
  </si>
  <si>
    <t>Resolución N°146 12.02.16, elaboración del Manual de Subsidios de la Licencia Médica para trabajador/a afiliado al seguro FONASA.</t>
  </si>
  <si>
    <t>Se entreguera oficio instructivo para ser remitido a las COMPIN y Subcomisiones del país,  con la finalidad de regularizar las situaciones de “clave prestada” y “funcionarios sin clave”</t>
  </si>
  <si>
    <t>En respuesta a Ord. 3544/2015 de SSP, FONASA mediante Ord. 20357 de 22,12,2015, informa que luego de revisado el Informe Nº 38 de Auditoria Minsal,  se acordó la introducción de nuevas Funcionalidades y mejoras de Aplicaciones en uso: Autorización de Modulos por Usuario, que permite asociar al usuario con los módulos e impida que usuarios no autorizados ingresen con su clave a otros modulos instalados en la estación de trabajo.</t>
  </si>
  <si>
    <t xml:space="preserve">Se elaborará  oficio dirigido a FONASA, para coordinar la gestión con la empresa proveedora tecnológica del sistema, estudiar la factibilidad técnica de promover modificaciones en los parámetros de seguridad del actual sistema. </t>
  </si>
  <si>
    <t>Se confeccionará oficio instructivo para ser remitido a la SEREMI RM  de no compartir las claves personales para el acceso al Sistema de Información Fonasa SIF.</t>
  </si>
  <si>
    <t xml:space="preserve">Se confeccionará oficio instructivo para ser remitido a las COMPIN y Subcomisiones del país,  con la finalidad de reforzar el cumplimiento de la normativa que regula los plazos para presentación y pronunciamiento de las Licencias Médicas. </t>
  </si>
  <si>
    <t xml:space="preserve">Se confeccionará  oficio instructivo para ser remitido a las COMPIN R.M.,  con la finalidad de gestionar y normalizar la utilización de claves con funcionalidad de “Reversa”, generando en la COMPIN, mecanismos de registro (bitácora) para aquellas operaciones que han sido reversadas. </t>
  </si>
  <si>
    <t>Se confeccionará oficio instructivo para ser remitido a las SEREMI Región de O’Higgins, para que instruya a la COMPIN de su dependencia, la generación de un Plan de mejora del archivo documental para dicha unidad. A su vez, se instruirá a nivel nacional respecto del adecuado archivo de la documentación de las Licencias Médicas y sus respaldos.</t>
  </si>
  <si>
    <t xml:space="preserve">Se confeccionará oficio instructivo para ser remitido a las SEREMI Región de O’Higgins, para que instruya a la COMPIN de su dependencia, la de renovar la vigencia de los extintores.  </t>
  </si>
  <si>
    <t xml:space="preserve">Se confeccionará oficio instructivo para ser remitido a las COMPIN y Subcomisiones del país,  con la finalidad de un plan de normalización de claves de ingresos del Sistema SIF, y de regularizar las situaciones de “clave prestada” y “funcionarios sin clave” </t>
  </si>
  <si>
    <t xml:space="preserve">Se confeccionará  oficio instructivo para ser remitido a las COMPIN y Subcomisiones del país,  con la finalidad de un plan de normalización de claves de ingresos del Sistema SIF, y de regularizar las situaciones de “clave prestada” y “funcionarios sin clave” </t>
  </si>
  <si>
    <t>Se confeccionará oficio instructivo para ser remitido a las SEREMI Región de O’Higgins, para que ésta genere instrucciones a la COMPIN para velar por el resguardo de la legalidad de los actos administrativos y su documentación sustentante, dando cumplimiento a la Resolución Ext. Nº 1485/1996, de la Contraloría General.  </t>
  </si>
  <si>
    <t>Informar y remitir los antecedentes a la Autoridad máxima del Ministerio y a su vez a la la División Jurídica, para un pornunciamiento y  las acciones pertinentes a establecer las acciones legales y administrativas que procedan.</t>
  </si>
  <si>
    <t>Se confeccionará  oficio instructivo para ser remitido a las SEREMI de la Región de Bio Bio instruya a la COMPIN de su dependencia la normalización de la documentación asociada a sus funciones.</t>
  </si>
  <si>
    <t>Se Remitirá al Departamento de Auditoría lo resuelto por los tribunales de justicia respecto de la denuncia realizada, una vez resuelva la justicia ordinaria.</t>
  </si>
  <si>
    <t xml:space="preserve">Se confeccionará oficio instructivo para ser remitido a nivel nacional,  con la finalidad de gestionar y normalizar la utilización de claves con funcionalidad de “Reversa”, generando en la COMPIN, mecanismos de registro (bitácora) para aquellas operaciones que han sido reversadas. </t>
  </si>
  <si>
    <t xml:space="preserve">Se confeccionará e oficio instructivo para ser remitido a nivel nacional,  con la finalidad de instruir sobre procedimientos para la recuperación de fondos asociados al pago irregular de Licencias Médicas. </t>
  </si>
  <si>
    <t>PT_NO PMG_118_Oficio 424 Se informa Hallago a Ministra y Jurídica
PT_NO PMG_118_Instruye Sumario Administrativo.</t>
  </si>
  <si>
    <t>Se elaborará Manual  donde se definirán los objetivos y funciones de la Sección Zoonosis</t>
  </si>
  <si>
    <t>Se elaborará Manual  de  procedimientos para la planificación y control de actividades de la Sección Zoonosis</t>
  </si>
  <si>
    <t>Se elaborará Plan de actividades, cronograma y evaluaciones para el programa de Hidatidosis.</t>
  </si>
  <si>
    <t>A contar del año 2016 se dispondrá de los controles necesarios para el registro oportuno y veraz de los recursos asignados al programa y además evitar en traspaso de ellos a otros programas.</t>
  </si>
  <si>
    <t>Instruir al área de Administración y Finanzas el entregar informe periódico del estado de avance del programa de Enfermedades Emergentes, considerando cada uno de sus subprogramas.</t>
  </si>
  <si>
    <t>Instruir al área de Administración y área técnica, la imposibilidad de aplicar los recursos de Enfermedades Emergentes en otros progras de la SEREMI.</t>
  </si>
  <si>
    <t>Jefe Sección Zoonosis</t>
  </si>
  <si>
    <t>Jefe DAF - Jefe Sección Finanzas</t>
  </si>
  <si>
    <t>Solicitar a través de Memorandum a la División de Jurídica la tramitación del nombramiento por resolución de los encargados de los Programas de Rabia, Chagas, Marea Roja e Hidatidosis.</t>
  </si>
  <si>
    <t>A contar de mayo del 2016, una vez aprobado el decreto con la modificación presupuestaria y que se encuentre tomado razón por la Contraloría General de la República. Se conciliará el presupuesto inicialasiganado con los resgistros  en SIGFE. Además se enviará la ejecución del gasto y sus presupuestos a las Divisiones de DIPLAS y DIPOL, después de cada cierre contable del mes a contra de la fecgha de toma de raón de la modificación presupuestaria</t>
  </si>
  <si>
    <t>Ariela Figueroa/ Unidad de Presupuesto</t>
  </si>
  <si>
    <t>No es posible conciliar los hallazgos correspondintes al año 2015, ya que el periodo contable se encuentra cerrado y el sistema no permite realizar ajustes. Sin emabrgo para el año 2016 se conciliará en forma mensual una vez tomado razón el decreto con la modificación presupuestaria.</t>
  </si>
  <si>
    <t xml:space="preserve">Para el periodo 2016 se realizó la distribución del presupuesto del programa Emergentes en forma conjunta con los Coordinadores de cada División (DIPOL y DIPLAS). Siendo ellos los encargado de realizar la distribución a las SEREMIS </t>
  </si>
  <si>
    <t>PT_136_Memos B43-92.93.94.95 Informe PC 2015.pdf</t>
  </si>
  <si>
    <t>PT_141_Reitera circular cumplimiento plazos de respuestas</t>
  </si>
  <si>
    <t>PT_142_MemoB43-828 Solicita TDR o Minuta</t>
  </si>
  <si>
    <t>Solicitar a la División Jurídica  complementar el nombramiento del Jefe del Departamento de Epidemiología (Resolución Exenta 276 del 12 de junio de 2012), con sus respectivas funciones y  atribuciones, especificando los programas a su cargo.</t>
  </si>
  <si>
    <t xml:space="preserve">Elaborar un documento tecnico/presupuestario con  la definicion de criterios de  y distribucion de los  Recursos  de las regiones , que tome como base la  ejecución del año anterior en coordinación con DAF y DIPOL. </t>
  </si>
  <si>
    <t>Generar una Reunion de coordinación con la DAF  para que  en forma mensual  se genere un informe de ejecución presupuestaria. Se realizá un acta de cada reunión de coordinación.</t>
  </si>
  <si>
    <t xml:space="preserve">Realizar la Programación de las Compras del  Control de Brote a mas tardar en el mes de Abril del  Presente año. </t>
  </si>
  <si>
    <t xml:space="preserve">El departamento de Salud Pública deja constancia de que no cuenta con un “Programa de Enfermedades Emergentes” como tal. El día 30 de abril del 2016 se formalizará a través de una resolución al encargado de la Unidad de Zoonosis y su subrogante para actuar como responsables específicos de los distintos programas de enfermedades emergentes. </t>
  </si>
  <si>
    <t>El día 31 de julio del 2016 se dispondrá del Manual de Procedimientos de la Unidad de Zoonosis, el cual será refrendado mediante el procedimiento administrativo.</t>
  </si>
  <si>
    <t>El traspaso del Presupuesto de Emergentes de Horas extraordinarias al Requerimiento de Administración y Funciones de apoyo se debió a que no fue posible identificar un Centro de Costo al cual realizar el devengo, pues la Planilla de Sueldos por el total de horas extras recibida desde el nivel Central, sólo identificó a los funcionarios en calidad de contratas y titulares. El detalle  por cada Centro de Costo lo envió Recursos Humanos a Finanzas desde el Sistema SIRH.</t>
  </si>
  <si>
    <t>Esta situación respondió a contingencias, específicamente en las enfermedades de Rabia, Hantavirus y en la visación de certificados de desratización, por ser actividades de demanda espontánea o intervenciones ambientales asociadas a Enfermedades de Notificación Obligatoria incluidas en el DS 158.</t>
  </si>
  <si>
    <t>DR. RAÚL MUÑOZ LEMAITRE.</t>
  </si>
  <si>
    <t>DR. JOSE ANTONIO SEGURA MERY.</t>
  </si>
  <si>
    <t xml:space="preserve">Cumplido: Respecto a la Resolución del Manual de Medidas ambientales para el control y prevención de rabia animal, se encuentra formalizado por Resolución Exenta 449 del 01 de julio del 2014, la cual se adjunta. Además en marzo de 2016 se publicó Compendio de Normas de Prevnción y Control de Rabia y Tenencia Responsable de Mascotas, el cual se adjunta.
Respecto a Resolución del Programa Nacional de vigilancia y control de las intoxicaciones por fenómenos algales nocivos, es la Nº24 del año 2009, la cual se adjunta.
</t>
  </si>
  <si>
    <t>Elaborar y formalizar Manual de Programa de Chagas.</t>
  </si>
  <si>
    <t>Cumplido: Memorandum Nº201 del 23 de febrero de 2016 a DIFAI donde se informa la distribución de recursos de los Programas de Rabia, Chagas, Marea Roja e Hidatidosis, junto a la Minuta respectiva. Se adjuntan respaldos.</t>
  </si>
  <si>
    <t>Jefe Departamento de Epidemiología</t>
  </si>
  <si>
    <t>Jefe Departamento de Finanzas de la DAF en  cooordinacion con DIPLAS</t>
  </si>
  <si>
    <t>PT_211_ Suscripción de compromisos Firmada</t>
  </si>
  <si>
    <t>PT_103_NO PMG_Ordinario N°3544 
PT_103_NO PMG_Ordinario N°20357</t>
  </si>
  <si>
    <t>PT_104_NO PMG_Resol. N°146
PT_104_NO PMG_Manual</t>
  </si>
  <si>
    <t>PT_107_NO PMG Ordinario N°3544
PT_107_NO PMG Ordinario N°20357</t>
  </si>
  <si>
    <t>PT_105_NO PMG_Resol. N°146
PT_105_NO PMG_Manual</t>
  </si>
  <si>
    <t>PT_202_NO PMG_COMPENDIO DE RABIA
PT_202_NO PMG_ Memo 392
PT_202_NO PMG_Norma Tecnica
PT_202_NO PMG_Correo
PT_202_NO PMG_Resol. N°24</t>
  </si>
  <si>
    <t>PT_NO PMG_125_RE 289
PT_NO PMG_125_Correo cumplimiento del Compromiso</t>
  </si>
  <si>
    <t>REPROG.</t>
  </si>
  <si>
    <t>Reprogramado</t>
  </si>
  <si>
    <t>Cumplida Parcial</t>
  </si>
  <si>
    <t>Finalizado</t>
  </si>
  <si>
    <t>Vencido</t>
  </si>
  <si>
    <t>Vigente</t>
  </si>
  <si>
    <t>PT_NO PMG_212-Correo 
PT_NO PMG_212_Oficio
PT_NO PMG_212_Planilla Compromisos</t>
  </si>
  <si>
    <t>PT_NO PMG_214-Correo 
PT_NO PMG_214_Oficio
PT_NO PMG_214_Planilla Compromisos</t>
  </si>
  <si>
    <t>PT_NO PMG_215-Correo 
PT_NO PMG_215_Oficio
PT_NO PMG_215_Planilla Compromisos</t>
  </si>
  <si>
    <t>PT_NO PMG_216-Correo 
PT_NO PMG_216_Oficio
PT_NO PMG_216_Planilla Compromisos</t>
  </si>
  <si>
    <t>PT_NO PMG_217-Correo 
PT_NO PMG_217_Oficio
PT_NO PMG_217_Planilla Compromisos</t>
  </si>
  <si>
    <t>PT_NO PMG_219-Correo 
PT_NO PMG_219_Oficio
PT_NO PMG_219_Planilla Compromisos</t>
  </si>
  <si>
    <t>PT_NO PMG_218-Correo 
PT_NO PMG_218_Oficio
PT_NO PMG_218_Planilla Compromisos</t>
  </si>
  <si>
    <t>% Avance</t>
  </si>
  <si>
    <t xml:space="preserve"> A través de Circular se informara a todo el personal las instrucciones concernientes a la asignación, planificación y Programación de Trabajo Extraordinario para el año 2016. Los  antecedentes  de respaldo  que  se utilizaran  sera  la  Circular Interna B41  Nº 27   del año 2015 del Ministerio de Salud, más  dictamen Nº 16.434 de 27-02-2015 de la  Contraloria General  de la Republica.</t>
  </si>
  <si>
    <t xml:space="preserve">La Seremi de Salud mediante La Circular emitida, pagara  horas extraordinarias  a los  funcionarios  que se  encuentran  autorizados  en la  resolucion de programacion semestral. Res. 859. de fecha 11-12-2015.  </t>
  </si>
  <si>
    <t>El area de administracion y Finanzas devolvera  los  documentos  de pago que no adjunte los respaldo correspondiente   de acuerdo  a lo indicado en la  bases  de licitacion a la  Jefa  de  mercado publico.</t>
  </si>
  <si>
    <t xml:space="preserve">Se solicitará a los Jefes de cada departamento la programación del uso del radio taxi valorizada de los tramos a realizar para el desarrollo de la actividad, de acuerdo a los valores indicados en la licitación de la empresa adjudicada. Lo anterior, para que en forma posterior se coteje con la factura presentada por la empresa  con su correspondiente detalle y vales adjuntos.  Ello permitirá evitar cobros erroneos o sobre pagos del servicio, realizando un control de los mismos. </t>
  </si>
  <si>
    <t>Se realizara analisis del  costo  beneficio de utilizar  radio taxi  versus  la utilizacion de las camionetas de la  seremi. Se incorporarar una  agenda  con las  actividades  de fiscalizacion y trabajo en terreno  de todos  los  programas de la  Seremi   para ordenar las  actividades  y  tener  analisis  de si es  necesario contratar  un  servicio externo  de vehiculo</t>
  </si>
  <si>
    <t>Se instruira   a traves  de un  memo  al Fiscal  que  lleva  la  causa  con  cargo  al  sumario. Es memo debera resforzar  los  plazos y/o fechas de termino   del  proceso  sumarial.</t>
  </si>
  <si>
    <t>Se incorporara la  resolucion exenta de autorizacion de pago  como  medio de resguardo para la  adquisicion de bienes  o  servicios</t>
  </si>
  <si>
    <t>Se analizo la  informacion de los cheques que  no  tenian  su  debido  respaldo:                                  1.Cheque Nº 7070 Emitido a Imprenta Y E. Oscar P. $ 416.500.-comprobante  ID 648463del 23-01-2015, cobrado, cartola Nº 11 del 27-01-2015 Considerado en la conciliacion Bancaria de Enero 2015.                                                                                2. Cheque Nº 7098  Francisco Miranda $654.767.- comprobante ID 651365 del  30-01-2015,cobrado cartola Banco Nº 15 03-02-2015, considerado en la conciliacion bancaria Enero 2015.                       3.Cheque Nº 7160 Concesionaria Plaza Prat           $ 432.000.- comprobante ID 660934 12-03-2015, Cobrado en la cartola bancaria Nº  36 del  17-03-2015, considerada en la conciliacion bancaria de Marzo 2015.                                                                        Se regularizaran todos  los respaldos faltantes y se anexaran  a las facturas de pago  para  ser  enviados al departamento de auditoria ministerial para revision.</t>
  </si>
  <si>
    <t>Estas  inconsistencias  en cuentas  corrientes  fueron informadas  en el  ultimo  Ord 1783  de fecha  02-12-2015 enviado  al Subsecretario de Salud.                                                                          Estas diferencias y regularizacion de saldos  las debe de realizar el nivel central con el  Encargo  de Finanzas de  Seremi  de Salud.                            El año 2014 por Ord. 132 del 27/01/2015 se informo esta misma situaciòn.</t>
  </si>
  <si>
    <t xml:space="preserve">Se solicita al area de Recursos Humanos  que emita la Resolucion de nombramiento para el  funcionario a  cargo  de tesoreria  para que  conozca sus  funciones  y para resguardar las  funciones  de firma y  emision de cheques  como  la  elaboracion  de las  conciliaciones  bancarias. </t>
  </si>
  <si>
    <t>Se  solicita  al area de recursos  Humanos  que  dicte Resolucion de Nombramiento  para  el  funcionario  a cargo  de tesoreria para resguardar las  funciones  especificas  asociadas  a la  firma  y emision de cheques  y  conciliaciones  bancarias para  evitar errores.                                                                                                                                                                                                                                                                                                                                                                      Las  funciones  que  realiza  el tesorero   son supervisadas  por  el  jefe de Administracion y  finanzas.</t>
  </si>
  <si>
    <t xml:space="preserve">Se solicitara  al area de Recursos  Humanaos que  realice resolucion para  nombrar a la    encargada  administrativa del Depto. de Accion Sanitaria(Grelfa Morales) como  administradora operativamente de las camionetas  de la Seremi de Salud de Tarapaca.  </t>
  </si>
  <si>
    <t>Se solicitara  al area  de Recursos Humanos que realice  resolucion  que  especifique los  lugares donde  se estacionaran  los  vehiculos finalizada  la  jornada  de trabajo, detallando las camionetas  con N° de patente  marca  modelo, año y persona responsable  del vehiculo.</t>
  </si>
  <si>
    <t>Se instruira  al  jefe  administrativo  de la  COMPIN  para que  respete la  normativa  de administracion  de  los  vehiculos, respecto  del uso, mantencion,  bitacora  diaria y  hoja de vida  del  vehiculo asiganado  a la  Compin</t>
  </si>
  <si>
    <t xml:space="preserve">Se entregara a la  encargada  de  administrar los  vehiculos  de la Seremi (Grelfa Morales ) un  Formato  de hojade vida para cada  vehiculo  que  indique la identificacion del  vehiculo, kilometraje,  mantenciones realizadas  y eventualidades  ocurridas  </t>
  </si>
  <si>
    <t>El  area de Recursos Humanos  tarmitara  la poliza de seguro  del   Sr. Aldo Pizarro Gaete para posteriormente enviarlo  a la Contraloria  Regional,  a traves  de Ordinario  firmado por  Seremi Salud  Tarapaca.</t>
  </si>
  <si>
    <t>Betty Vallejos Robles</t>
  </si>
  <si>
    <t>Arnol Meneses H.</t>
  </si>
  <si>
    <t>Alicia Calderon Yañez</t>
  </si>
  <si>
    <t xml:space="preserve">Alicia calderon Yañez       </t>
  </si>
  <si>
    <t>Jefe DAF y Sección de Recursos Humanos</t>
  </si>
  <si>
    <t>Jefe DAF</t>
  </si>
  <si>
    <t>La Sección de RRHH confeccionará providencia que reitere la instrucción a los Jefes de Departamento, que la planificación de Horas Extras deberá hacerse en forma previa a su realización. Lo anterior, para emitir en forma oportuna (antes de la ejecución) la resolución exenta respectiva. Aquellos funcionarios que deban ejecutar tareas excepcionales a las ya planificadas (emergencias), deberán solicitar y respaldar con su jefatura las tareas y horas extras asociadas, previamente a su ejecución. Posteriormente y con el VºBº del la Autoridad Superior (SEREMI) será considerada en la resolución compensatoria respectiva.</t>
  </si>
  <si>
    <t>Se instruirá a la Jefa de la Sección de Recursos Humanos y su equipo, el oportuno envío de copia de Resoluciones Exentas que aprueba e pago de las Horas Extras al NC. Estas se suman a la resolución de Planificación y las Complementarias, teniendo presente que estas últimas deben indicar las causas de impostergabilidad de las tareas adicionales (justificaciones hechas llegar con anterioridad a la jefatura).</t>
  </si>
  <si>
    <t>Se solicitará a la Jefa de la Sección de Recursos Humanos y su equipo, revisar los seis casos observados en la auditoria, emitiendo informe de las diferencias en el plazo indicado al Departamento de Auditoria Ministerial. En el caso de no tener los respaldo de las diferencias, se solicitará el reintegro de los pagos en exceso a los funcionarios.
Por otra parte,  se instruirá, la revisión y análisis permanente de las brechas que se producen entre las horas pagadas y el registro biométrico, solicitando los reintegros cuando resulte procedente.</t>
  </si>
  <si>
    <t>1.- Se incorporará en la Resolución Exenta de designación de Fiscal la normativa aplicable al caso además de los plazos asignados por el Estatuto Administrativo para llevar a cabo la Investigación o Sumario Administrativo correspondiente. 
 2.- En cuanto a la gestión de la conclusión de procesos y celeridad, se enviará un correo electrónico en 15 días (en caso de investigaciones sumarias) y en 30 días (en el caso de Sumarios Administrativos) solicitando informar estado de avance del mismo, recordando el plazo de investigación. Asimismo, se enviará un segundo correo electrónico, esta vez con copia al SEREMI, a los 30 días (en Investigaciones Sumarias) y 60 dìas (En sumarios Administrativos) recordando los plazos del procedimiento y las consecuencias jurídicas de su dilación injustificada.
Nota: En lo referente al punto 1 será de aplicación inmediata en cada nueva resolución de designación de fiscal. En cuanto al punto 2 se aplicará a cada nueva investigación o sumario administrativo que se genere a contar de esta fecha.</t>
  </si>
  <si>
    <t>Se instruirá a la Jefa de la Sección de Finanzas, reitere al personal de la sección y particularmente a quien está encargado de la fondo de gastos menores, el procedimiento ya definido, que entre lo más relevante tenemos:
1.- Que los recursos entregados son para sufragar los gastos eventuales y emergentes.
2.- Que el monto máximo será de hasta 2 utm. por evento.
3.- Que el plazo de rendición del anticipo entregado a terceros, será de 72 horas. Vencido el plazo deberá devolver los recursos. el no cumplimiento de la norma afectará el cumplimiento de la evaluación de desempeño en el ámbito del cuidado de los bienes públicos. 
Lo anterior también deberá replicarse a la Oficina Provincial Del Ranco</t>
  </si>
  <si>
    <t>Se instruirá a la Jefa de la Sección de Finanzas, y su equipo la obligatoriedad de timbrar las facturas que ya han sido pagadas. Los firmantes antes de aprobar el pago deberán verificar que  facturas cumplan con la condición antes señalada (timbre cancelado).</t>
  </si>
  <si>
    <t>Se instruirá a la Jefa de la Sección de Finanzas y su equipo, la obligatoriedad de ceñirse a las instrucciones entregadas por el NC y la Contraloría.</t>
  </si>
  <si>
    <t>Se instruirá a la Jefa de la Sección de Finanzas y su equipo, la revisión de los respectivos contratos de arriendo indicando a través de un informe el estado en el cual se encuentran (Vigentes o Caducos). por otra parte se reiterará la necesidad de solicitar los comprobantes de pago de arriendo por cada uno de los inmuebles que arrienda la SEREMI. Por último recordar que los procesos deben ajustarse a las instrucciones entregadas por el NC, la Contraloría y la normativa de Compras Públicas.</t>
  </si>
  <si>
    <t>Se instruirá al Jefa de la Sección de Abastecimiento, con copia al Departamento Jurídico que el caso de compras públicas vía trato directo por tratarse de situaciones especiales, tales como proveedor único, se tenga a la vista los antecedentes que lo califiquen como tal, antes de emitir las resoluciones correspondientes.</t>
  </si>
  <si>
    <t>Asume el Riesgo</t>
  </si>
  <si>
    <t>PT_PMG_80_Acta de Reunión</t>
  </si>
  <si>
    <t>PT_PMG_89_ORD3430 instruciones a SEREMI</t>
  </si>
  <si>
    <t>NOMENCLATURA</t>
  </si>
  <si>
    <t>Total</t>
  </si>
  <si>
    <t xml:space="preserve">TOTAL COMPROMISOS </t>
  </si>
  <si>
    <t>1.-PMG</t>
  </si>
  <si>
    <t>2.-NO PMG</t>
  </si>
  <si>
    <t>3.-CGR</t>
  </si>
  <si>
    <t>4.-REPROG.</t>
  </si>
  <si>
    <t>SUBSECRETARÍA DE SALUD PÚBLICA</t>
  </si>
  <si>
    <t>Color Ident.</t>
  </si>
  <si>
    <t>Sub total</t>
  </si>
  <si>
    <t xml:space="preserve">SUBTOTAL </t>
  </si>
  <si>
    <t>Correo enviado por Pamela, señala que se asume el riesgo</t>
  </si>
  <si>
    <t xml:space="preserve">   1.1.-PMG Seguimiento</t>
  </si>
  <si>
    <t xml:space="preserve">   1.2.-PMG</t>
  </si>
  <si>
    <t>Se implementará un manual de procedimiento en la Unidad de Oficina de partes para el control y reguistro de documentos</t>
  </si>
  <si>
    <t>Se confeccionara Resolución para anular registros</t>
  </si>
  <si>
    <t>La resoluciomes  la instrucción de realizar las resoluciones en forma mensual</t>
  </si>
  <si>
    <t xml:space="preserve">Se emitio, circular con instrucciones de la programación semestral </t>
  </si>
  <si>
    <t>1.- Al inicio del proceso, se enviará correo electrónico a cada investigador/fiscal, indicando el plazo para la sustanciación del procedimiento.                                     2.- Se hará seguimiento a los procedimientos vigentes y se enviará memorándum al investigador/fiscal que se haya excedido en dichos plazos, requiriendo la finalización de éste.</t>
  </si>
  <si>
    <t>Cada ejecutivo de compras será responsable de que las facturas relacionadas con sus procesos de compras, se paguen dentro de los 30 días, después de recepcionada en el Subdepto. de Abastecimiento. Para esto se utilizará como medida de control, la planilla "Proceso de compras y pago de facturas".</t>
  </si>
  <si>
    <t>Se creara la resolucion de pago donde se autorizan los distintos pagos que realiza el Subdepto. De Finanzas.</t>
  </si>
  <si>
    <t>Se realizara cronograma con los diferentes fondos fijos que posee la Seremi de Salud, y asi realizar los correspondientes arqueos.</t>
  </si>
  <si>
    <t xml:space="preserve">Se enviara memorándum a los jefes de departamento indicando que para licitaciones sobre 1.000 UTM se deben solicitar con a lo menos 4 meses de anticipación, para su desarrollo. </t>
  </si>
  <si>
    <t>A través de licitación pública ID 924-92-LE15, se realizó un proceso de licitación para la contratación de servicio de vigilancia, a contar del 01.12.2015 por un periodo de 2 meses, el cual se renovó por el mismo periodo. Mientras se prepara un nuevo llamado a licitación cuya adjudicación será el 01.04.2016.</t>
  </si>
  <si>
    <t xml:space="preserve">Con fecha 1 de marzo 2016 se remitio una carta a la empresa, solicitando la boleta de garantía de fiel cumplimiento de contrato. </t>
  </si>
  <si>
    <t>Se subirán al portal www.mercadopublico.cl las 14 resoluciones de Trato Directo faltantes.</t>
  </si>
  <si>
    <t>Se regularizará la situación, a través de una resolución exenta modificatoria, la cual modifique el considerando N°7, haciendo alusión a la letra l), del N°7, artículo 10, del Decreto 250, que aprueba Reglamento de la ley 19.886 de Bases sobre contratos Administrativos de Suministro y Prestación de Servicios.</t>
  </si>
  <si>
    <t>En la anterior auditoría de compras, se solicitó la creación de una "Declaración Jurada Simple", la cual a la fecha ha sido implementada.</t>
  </si>
  <si>
    <t xml:space="preserve">A más tardar el 30 4 2016, se ingresarán al portal mercado pùblico los constratos mayores a 100 UTM </t>
  </si>
  <si>
    <t>Se evaluará la pertinencia del cobro de la multa, informando a la Jefatura del DAF .</t>
  </si>
  <si>
    <t xml:space="preserve">Se converso con el jefe Depto DAF y SEREMI </t>
  </si>
  <si>
    <t>Jefe Unidad partes y Archivos</t>
  </si>
  <si>
    <t>Jefe RRHH</t>
  </si>
  <si>
    <t>Encargado Sumarios Administrativos</t>
  </si>
  <si>
    <t>Jefatura Subdepto. Abastecimiento</t>
  </si>
  <si>
    <t>Jefe Subdepto. Finanzas y Encargada de Unidad de Contabilidad</t>
  </si>
  <si>
    <t>Encargada de Unidad de Contabilidad</t>
  </si>
  <si>
    <t>SEREMI/DAF</t>
  </si>
  <si>
    <t>PT_NO PMG_96_Res_554_2014
PT_NO PMG_96_Correp Compromisos</t>
  </si>
  <si>
    <t>PT_NO PMG_97_Circular 22
PT_NO PMG_97_Correo Compromisos</t>
  </si>
  <si>
    <t>PT_NO PMG_98_ Ordinario 1393_2015
PT_NO PMG_98_Circualra interna 21 de abril
PT_NO PMG_98_Correo Compromisos</t>
  </si>
  <si>
    <t>PT_NO PMG_99_Circular interna 21 de abril
PT_NO PMG_99_Res_554_2014
PT_NO PMG_99_Ordinario 1393_2015
PT_NO PMG_99_Correo Compormisos</t>
  </si>
  <si>
    <t>PT_NO PMG_101_Circular 22
PT_NO PMG_101_Correo Compromisos</t>
  </si>
  <si>
    <t>PT_NO PMG_100_Circular interna 21 de abril
PT_NO PMG_100_Res_554_2014
PT_NO PMG_100_Ordinario 1393_2015
PT_NO PMG_100_Correo Compormisos</t>
  </si>
  <si>
    <t>Proviene de la Reprog_Correl_31</t>
  </si>
  <si>
    <t>PT_204 NO PMG_Memo 201 Informa Distribución de recuros</t>
  </si>
  <si>
    <t>Se emitirá resolucion que formaliza  a Encargados de programa de chagas y rabia (zoonosis), programa de marea roja (alimentos) y programa cólera (saneamiento básico) y otras enfermedades emergentes (epidemiologia).</t>
  </si>
  <si>
    <t>Elaboracion de Manual de procedimiento  para los programas de Rabia, Chagas y Marea Roja.</t>
  </si>
  <si>
    <t xml:space="preserve">Se conciliaran  las diferencias advertidas y se mantendrá informacion precisa , las que seran informadas a Auditoria Ministerial a través de Ordinario.
</t>
  </si>
  <si>
    <t>Se rectificará la imputación del gasto ajustando el gasto al programa que corresponda. Informando a Auditoria Ministerial sobre los resultados obtenidos. Instruir que no se podran realizar gastos con cargos a otros programas.</t>
  </si>
  <si>
    <t>Se realizara analisis del  costo  beneficio de utilizar  radio taxi  versus  la utilizacion de las camionetas de la  seremi. Se incorporarar una  agenda  con las  actividades  de fiscalizacion y trabajo en terreno  de todos  los  programas de la  Seremi   para ordenar las  actividades  y  tener  analisis  de si es  necesario contratar  un  servicio externo  de vehiculo.</t>
  </si>
  <si>
    <t xml:space="preserve">Se aclarará través de oficio ordinario a Auditoria Ministerial con  informe  si gasto de radiotaxi que figura  en los registros internos  corresponde al programa de Marea roja.
 </t>
  </si>
  <si>
    <t>Realizar memo  que  indique  la  instrucción de la  normativa  legal  vigente  de compras  publicas.  Se  capacitaran  en compras actualizar</t>
  </si>
  <si>
    <t>Se enviara Memo a Programa Emergente solicitando  definicion de los   funcionarios  que  perciben pagos  de horas  extras y cantidades  a realizar  por  semestre. A través de CircularNº 02 de fecha 29-01-16 se informo a todo el personal las instrucciones concernientes a la asignación, planificación y Programación de Trabajo Extraordinario para el año 2016. Los  antecedentes  de respaldo  que  se utilizaron  fueron  la  Circular Interna B41  Nº 27   del año 2015 del Ministerio de Salud, más  dictamen Nº 16.434 de 27-02-2015 de la  Contraloria General  de la Republica.</t>
  </si>
  <si>
    <t xml:space="preserve">Alicia Calderon Encargada  Area de Personal </t>
  </si>
  <si>
    <t>Karin Aracena
Emilio Paredes</t>
  </si>
  <si>
    <t>Betty Vallejos Robles -DDI</t>
  </si>
  <si>
    <t>Betty Vallejos Robles- DDI</t>
  </si>
  <si>
    <t>Betty Vallejos Robles - DDI</t>
  </si>
  <si>
    <t>PT_95_ NO PMG_Ckequeo de verificacción en terreno</t>
  </si>
  <si>
    <t>Datos iniciales</t>
  </si>
  <si>
    <t>NÓMINA</t>
  </si>
  <si>
    <t>(-) REPROGRAMACIONES</t>
  </si>
  <si>
    <t>PLAN DE SEGUIMIENTO DE AUDITORÍAS AL AÑO 2016  SALUD PÚBLICA</t>
  </si>
  <si>
    <t>INFORMACION INICIAL (RECIBIDA EN ACTA)</t>
  </si>
  <si>
    <t>INFORMACION ACTUAL</t>
  </si>
  <si>
    <t>Ana María Orellana Quiroz</t>
  </si>
  <si>
    <t>En el análisis de la priorización de procesos críticos para la elaboración de las Matrices de Riesgo institucional, no se incluyen los procesos de Gabinete Ministerial, a pesar de que 6 de ellos cumplen el criterio de selección derivado de la aplicación del procedimiento establecido a tal efecto</t>
  </si>
  <si>
    <t>Incorporar los procesos de Gabinete de Ministra en la Matriz de Riesgos de la Subsecretaría de Salud Pública</t>
  </si>
  <si>
    <t>En la selección de procesos críticos, se incorporan y rebajan procesos de los que resultaron priorizados conforme el resultado obtenido según su nivel de contribución a los objetivos institucionales, sin que exista evidencia que respalde las decisiones tomadas en este sentido</t>
  </si>
  <si>
    <t>Los acuerdos realizados por el Comité de Riesgos, relativos a la selección y priorización de procesos y subprocesos institucionales, deberán quedar especificados en acta, a fin de permitir su trazabilidad</t>
  </si>
  <si>
    <t>Respecto del proceso de gestionar la formación de especialistas, a pesar de que el proceso fue seleccionado dentro de la priorización, las modificaciones que se le realizaron (eliminando subprocesos) hacen que las actividades vinculadas a la formación de especialistas quede excluido del análisis a pesar de ser una prioridad del Plan de Gobierno para el sector salud</t>
  </si>
  <si>
    <t>Durante la determinación de los procesos críticos institucionales, se tendrán en consideración, además de lo formulado en la metodología del CAIGG, los siguientes criterios para su definición: programa de gobierno, glosa presupuestaria específica y recursos asignados. Posterior a la evaluación del Comité de Riesgos se presentará a los Jefes de Gabinete la selección de los procesos críticos para validación final</t>
  </si>
  <si>
    <t>Existen riesgos sin control que no fueron valorizados, por tanto no continuaron con su análisis en la matriz de riesgos a pesar de tener, algunos de ellos, riesgos con severidad extrema, alta y moderada</t>
  </si>
  <si>
    <t>En cuanto a los errores en la designación de valores de los controles, el Depto. Control de Gestión Ministerial declara que “el valor a considerar en la matriz vigente (reportada al CAIGG al 31/12/2015) es el valor numérico, el error se presenta en la nomenclatura. Este error no impacta en la selección de los procesos trabajados en los planes de tratamiento”, no obstante, se compromete a revisar en profundidad la matriz para contar con una versión corregida de la misma</t>
  </si>
  <si>
    <t>Un 51% de los controles de la Subsecretaría de Redes Asistenciales, y el 41% de los controles de la Subsecretaría de Salud Pública, presentan errores en la asignación de los valores asociados al nivel de efectividad de los mismos</t>
  </si>
  <si>
    <t>Respecto de la Matriz 2016, se someterá a la validación del software CMM del CAIGG, si aún se encuentra operativo, para prevenir inconsistencias en los resultados. En caso de que dicho sistema no se encuentre disponible, se deberá efectuar validaciones y controles a los valores y ponderaciones de la matriz, idealmente estableciendo controles automatizados para evitar errores de digitación en el ingreso de los datos</t>
  </si>
  <si>
    <t>Existen errores en la valorización asignada a los riesgos identificados, en cuanto a su probabilidad e impacto, de la Subsecretaría de Redes Asistenciales y de la Subsecretaría de Salud Pública</t>
  </si>
  <si>
    <t>Respecto de los errores en las valorizaciones de riesgos y del nivel de exposición al riesgo, el Departamento de Control de Gestión Ministerial declara que “el valor a considerar en la matriz vigente (reportada al CAIGG al 31/12/2015) es el valor numérico, el error se presenta en la nomenclatura. Este error no impacta en la selección de los procesos trabajados en los planes de tratamiento”, no obstante se compromete revisar en profundidad la matriz para contar con una versión corregida de la misma</t>
  </si>
  <si>
    <t>Error en la aplicación de la fórmula de cálculo de los niveles de exposición al riesgo de los subprocesos y procesos en la elaboración de las matrices de riesgo de las Subsecretarías de Redes Asistenciales y Salud Pública</t>
  </si>
  <si>
    <t>No existe diferenciación entre los niveles de importancia o contribución al logro de los objetivos que representan los distintos subprocesos de cada proceso, asignándoles a todos ellos igual ponderación</t>
  </si>
  <si>
    <t xml:space="preserve">Respecto de la Matriz 2016, se someterá a la validación del software CMM de CAIGG, si aún se encuentra operativo, para prevenir inconsistencias en los resultados. En caso de que dicho sistema no se encuentre disponible, se deberá efectuar validaciones y controles a los valores y ponderaciones de la matriz, idealmente estableciendo controles automatizados para evitar errores de digitación en el ingreso de los datos. </t>
  </si>
  <si>
    <t>El ranking de subprocesos se realiza en forma incorrecta, ordenando los subprocesos de acuerdo a nivel de exposición ponderada sin diferenciar a los procesos a que corresponden</t>
  </si>
  <si>
    <t>Efectuar validaciones y controles a la ponderación de los subprocesos, idealmente estableciendo controles automatizados para evitar errores de digitación en el ingreso de los datos</t>
  </si>
  <si>
    <t>No se elaboró ranking de subprocesos en la matriz de la Subsecretaría de Salud Pública</t>
  </si>
  <si>
    <t>Realizar el ranking de subprocesos, conforme lo señalado en la metodología</t>
  </si>
  <si>
    <t>No se explicita en las actas del Comité de Riesgos, el criterio utilizado para establecer el nivel de riesgo aceptable o cuáles criterios fueron aplicados para aceptar los riesgos o mantener los controles, ni quién es responsable de tomar tal decisión</t>
  </si>
  <si>
    <t>Especificar el nivel de riesgo aceptable para la institución o bien los criterios establecidos para seleccionar los riesgos que serán objeto de tratamiento</t>
  </si>
  <si>
    <t xml:space="preserve">Entre los procesos priorizados para el tratamiento de riesgo, se observan dos riesgos de la Subsecretaría de Salud Pública, en los cuales la estrategia es aceptar el nivel de exposición al riesgo, declarando que “se mantiene el control de la matriz”, no obstante en la matriz el riesgo correspondiente señala “sin control”. </t>
  </si>
  <si>
    <t>Revisar los Planes de Tratamiento en cuanto a la formulación de las estrategias de intervención y verificar la correlación entre acciones, indicadores de logro, metas y medios de verificación</t>
  </si>
  <si>
    <t>Procesos en los cuales la estrategia de tratamiento definida no guarda directa o evidente relación entre las acciones comprometidas y su efecto esperado; no se relacionan con el riesgo al cual se dirigen; los indicadores presentan una insuficiente especificación o no fueron definidos; sus metas presentan una deficiente especificación o no guardan relación con la forma de medición del indicador correspondiente</t>
  </si>
  <si>
    <t>La información del banner no se encuentra actualizada, no conteniendo los productos del período</t>
  </si>
  <si>
    <t>Revisar la actividad de control en la mantención de la información que se publica</t>
  </si>
  <si>
    <t>No se cuenta con procedimiento definido para realizar el monitoreo</t>
  </si>
  <si>
    <t>Elaborar un procedimiento para la fase de monitoreo</t>
  </si>
  <si>
    <t>No se evidencia en la Resolución que define roles y responsables de la Gestión de Riesgos, los plazos para realizar el monitoreo</t>
  </si>
  <si>
    <t>Incorporar en la Resolución de roles los plazos a realizar el monitoreo</t>
  </si>
  <si>
    <t>Gestión de Riesgos</t>
  </si>
  <si>
    <t>PT_NO PMG_124_Resolución N°146 Manual de Subsidios</t>
  </si>
  <si>
    <t>PT_116 NO PMG_ Oficio Ordinario 3544
PT_116 NO PMG_ Oficio Ordinario 20357</t>
  </si>
  <si>
    <t>Administracion de Fondos Fijos asignados en el año 2016 en ambas Subsecretarías</t>
  </si>
  <si>
    <t>Es factible observar una diferencia en los Fondos Fijos correspondientes a la Unidad de Movilización, produciéndose un monto sobrante en SSP de $311.863.- y un monto faltante en SRA de $-183.600.-, presentando en conjunto más gastos que la suma de los valores de los fondos por la suma de $128.263. Según lo señalado por el Sr. Morales, son dineros de su propiedad.</t>
  </si>
  <si>
    <t>Que el funcionario asignado administre los Fondos Fijos en forma separada y que el Departamento de Finanzas y Presupuestos realice una inducción de los procedimientos establecidos a éste.</t>
  </si>
  <si>
    <t>Encargado/a Departamento de Finanzas.</t>
  </si>
  <si>
    <t>En el arqueo realizado a la funcionaria Evelyn Constanzo Corona, se detectó una diferencia faltante de $-28.640.-, no pudiendo certificar que éste se haya producido por pérdida del dinero, o bien, por no tener los respaldos correspondientes a los gastos realizados por la Comisión Médica de Reclamos; sumado a lo anterior, a la fecha de corte del presente informe (15/04/16), no ha realizado ninguna rendición de su fondo, cuyos recursos fueron transferidos con fecha 11/02/16.</t>
  </si>
  <si>
    <t>Requerir la rendición completa del Fondo Fijo y si existiere faltante, realizar la investigación del caso o procedimiento administrativo a que diere lugar.</t>
  </si>
  <si>
    <t>De las 20 revisiones de rendiciones de ambas subsecretarías, en 5 rendiciones de SSP y 1 rendición de SRA, se observaron respaldos de gastos fuera del periodo de la rendición correspondiente.</t>
  </si>
  <si>
    <t>Instruir la realización de rendiciones de Fondos Fijos de forma mensual, como lo establece el Procedimiento de Fondos Fijos y la Resolución Exenta que asigna el fondo al funcionario.</t>
  </si>
  <si>
    <t>De las rendiciones revisadas del Jardín Infantil y Sala Cuna, de ambas subsecretarías, se pudo observar pagos con factura por un monto mayor a lo establecido según Resolución Exenta que asigna el Fondo Fijo (1 UTM), las cuales fueron registradas en ítem de gastos menores.</t>
  </si>
  <si>
    <t>Cumplir con los gastos máximos permitidos según norma establecida, para no incurrir en faltas al Procedimiento de Fondos Fijos y Resolución Exenta que asigna el fondo, como asimismo respecto del registro contable.</t>
  </si>
  <si>
    <t>De la verificación de los documentos de respaldo para la reposición de las rendiciones efectuadas, se pudo observar un 30% y 70% de cumplimiento del Procedimiento de Fondos Fijos, en lo que se refiere a la Visación de la Unidad de Contabilidad y Refrendación Presupuestaria respectivamente.</t>
  </si>
  <si>
    <t>Cumplir con los respaldos de las rendiciones para dar cumplimiento a la reposición de los fondos, según norma establecida en procedimiento.</t>
  </si>
  <si>
    <t>Servicio de Teleradiología</t>
  </si>
  <si>
    <t>No se da cumplimiento al monitoreo del vencimiento de las Garantías, por parte del encargado de Caja, acción de control establecida en el Manual de Procedimientos del Departamento de Finanzas</t>
  </si>
  <si>
    <t>Tomar las acciones necesarias para dar cumplimiento al procedimiento de “Custodia de Boletas de Garantía”, junto con realizar las gestiones necesarias para concretar las mejoras al Sistema de Garantías relacionadas con las alertas automáticas respecto del vencimiento de las mismas</t>
  </si>
  <si>
    <t>Jefa Unidad de Tesorería</t>
  </si>
  <si>
    <t>Cajero solicitará todos los días viernes o día hábil anterior, a las Unidades de Compro y Egresos, retroalimentación de Informe entregado por el Sistema de Boletas de Garantía los días lunes.</t>
  </si>
  <si>
    <t>b) El Sistema de “Boletas de Garantía”, no arroja alertas respecto del vencimiento de las mismas</t>
  </si>
  <si>
    <t>emision semanal de un correo electrónico , todos los días lunes a las 09.00, informando las Boletas que vencerán dentro de los 30 días siguientes, el cual les erá remitido automáticamente (desde el sistema de boletas de garantía), a todos los entes involucrados en el control de estyos documentos</t>
  </si>
  <si>
    <t>Retraso en la Celebración del Contrato con el proveedor INTESIS S.A., correspondiente al Servicio de “Interoperabilidad y Transmisión de Datos”, el que a la fecha de cierre del presente Informe alcanza los 43 días, afectando al “Principio de Celeridad” de los actos, establecido en el artículo 7° de la Ley 19.880 que establece las “Bases de los Procedimientos Administrativos que Rigen los Actos de los Órganos de la Administración del Estado</t>
  </si>
  <si>
    <t>Emitir un Informe que justifique técnicamente el retraso de la formalización del contrato</t>
  </si>
  <si>
    <t>Jefa Unidad de Telemedicina</t>
  </si>
  <si>
    <t>Desarrollar las actividades y gestiones requeridas con el Depto. Sectorial TIC y División Juirídica para la celebración de contrato con empresa INTESIS, al momento de contar con aprobación de CGR del contrato de Servicio de Informes Radiológicos.</t>
  </si>
  <si>
    <t>UAI N°11</t>
  </si>
  <si>
    <t>Verificación periódica del cumpliiento de Normas e Instrucciones sobre declaraciones de patrimonio e intereses, a través de "Reporte de cumplimiento"</t>
  </si>
  <si>
    <t xml:space="preserve">Se desconoce la fórmula de cálculo utilizada para determinar la remuneración base para los honorarios afectos, la cual conlleva a que el monto del año 2016 sea inferior al establecido para el año 2015. </t>
  </si>
  <si>
    <t>Analizar el cálculo realizado y establecer una fórmula de cálculo que sea conocida y difundida, acorde a la ley 20880 la cual entrará próximamente en vigencia.</t>
  </si>
  <si>
    <t>Jefe Depto. Gestión de Personas</t>
  </si>
  <si>
    <t xml:space="preserve">Al 31/03/2015, un total de 21 personas de la Subsecretaría de Redes Asistenciales y 50 de la Subsecretaría de Salud Pública,  no han dado cumplimiento al instructivo presidencial N°2, en orden a efectuar las declaraciones de intereses y patrimonio a través del portal web de la SEGPRES. </t>
  </si>
  <si>
    <t xml:space="preserve">Instruir al personal sobre la relevancia de realizar las declaraciones a través del portal y verificar su cumplimiento </t>
  </si>
  <si>
    <t>Cumplimiento Convenio Entel</t>
  </si>
  <si>
    <t>No fue posible tener a la vista antecedentes que respaldaran la existencia de procedimientos internos formalizados, ni descripción de funciones asociadas al personal que tiene a su cargo la administración del convenio con Entel, contraviniendo lo dispuesto por la Contraloría General de la República a través de la Resolución Exenta Nº1485 de 1996, que Establece Normas de Control Interno y a la Ley 19.880, “Bases de los Procedimientos Administrativos que rigen los actos de los Órganos de la Administración del Estado, en sus artículos 3 y 8.</t>
  </si>
  <si>
    <t>Se sugiere que el Departamento de Gestión Sectorial TIC genere un procedimiento, Manual o protocolo asociado a la administración de contratos, aprobado por el acto administrativo correspondiente.</t>
  </si>
  <si>
    <t>Jefe DGSTIC Rodrigo Castro / 
Encargado de Operaciones  Eduardo Barroso - Encargado Infraestructura Rodrigo Zamorano</t>
  </si>
  <si>
    <t xml:space="preserve">Elaborar y formalizar un procedimiento general para la administración de  Contratos, indicando roles, funciones y resonsabilidades.
</t>
  </si>
  <si>
    <t>No se tuvo evidencia a la vista respecto de la existencia de perfiles de usuario para el acceso de los servidores que contienen la información del contrato Entel.</t>
  </si>
  <si>
    <t>Se sugiere que el Departamento de Gestión Sectorial TIC, genere un archivo que contenga los usuarios y perfiles de acceso al Servidor de Respaldos de Entel.</t>
  </si>
  <si>
    <t xml:space="preserve">Jefe DGSTIC Rodrigo Castro / 
Encargado de Operaciones  Eduardo Barroso - Encargado Infraestructura Rodrigo Zamorano
</t>
  </si>
  <si>
    <t xml:space="preserve">Dadas las incompatibilidad del la FTP para capa de seguridad de usuarios, se procederá a dar de baja carpeta de servidor  de acceso al  FTP 
</t>
  </si>
  <si>
    <t>No se tuvo evidencia que respaldara la existencia de un plan de contingencia en caso de falla o caída de la conexión con el servidor o de la existencia de respaldo de la información alojada en el Servidor que contienen la información del contrato Entel</t>
  </si>
  <si>
    <t>Se sugiere que el Departamento de Gestión Sectorial TIC defina mecanismos de respaldo de la información contenida en el Servidor de Documentación del convenio Entel, en caso de pérdida de conexión o fallas del sistema, en conjunto con un plan de contingencia en caso de falla definitiva del mismo.</t>
  </si>
  <si>
    <t xml:space="preserve">Se revisaran los accesos de usuarios permitidos a la carpeta compartida y se  procederá a realizar una prueba de respaldo (Recuperación de respaldo)
</t>
  </si>
  <si>
    <t>No se logró tener antecedentes a la vista respecto de la existencia de un mecanismo de evaluación para la selección, tanto del Gerente del Proyecto como de los encargados técnicos designados por la Empresa ENTEL. Asimismo, se desconoce, si han existido cambios en los representantes y si de haber existido, cuáles fueron los criterios o formalidades de “aceptación” de dichos cambios por parte de MINSAL</t>
  </si>
  <si>
    <t>Se sugiere que el Departamento de Gestión Sectorial TIC, genere las instancias necesarias para determinar el listado vigente de representantes de la Empresa Entel, así como los criterios y formalidades seguidas para el análisis y aceptación de dichos cambios.</t>
  </si>
  <si>
    <t xml:space="preserve">Se gestionará la formalización del nombramiento del Gerente del proyecto por parte de la Empresa
</t>
  </si>
  <si>
    <t>Se observa un lapso de tiempo de 4 meses (entre febrero 2015 y mayo 2015) en que el contrato con la empresa Entel no fue respaldado con garantía de oportuno y fiel cumplimiento del contrato en poder del MINSAL.</t>
  </si>
  <si>
    <t>La División de Finanzas y Administración Interna, deberá efectuar las gestiones pertinentes para actualizar las cauciones asociadas al contrato Entel para el próximo período 2015 - 2017.  Cabe señalar que el reemplazo de las boletas de garantía debió haberse efectuado con fecha octubre 2015.</t>
  </si>
  <si>
    <t xml:space="preserve">Se coordinaran  (DIFAI -DGSTIC) las gestiones necesarias para realizar las solicitud de boletas 2016 - 2017 con los vencimientos indicados en contrato. 
</t>
  </si>
  <si>
    <t>Se observa la existencia del inicio de un procedimiento de modificación del contrato con la empresa ENTEL el cual, según los antecedentes tenidos a la vista, no cumple con los requisitos señalados en la cláusula vigésima octava del contrato, la cual regula dichas situaciones.</t>
  </si>
  <si>
    <t>El Departamento TIC Sectorial deberá analizar la situación descrita respecto del proceso de modificación del contrato e iniciar las gestiones necesarias para cumplir con las cláusulas asociadas a los procedimientos de modificación de contrato con la empresa Entel.</t>
  </si>
  <si>
    <t xml:space="preserve">Se elaborará un documento interno  con el análisis de la situación descrita para futuras modificaciones al contrato vigente  y dar cumplimiento de cláusulas del contrato.
</t>
  </si>
  <si>
    <t xml:space="preserve">Funcionarios que figuran en documento “Acta de Entrega Red Comunicaciones Torre WAN (red de área amplia)” como receptores de Red de Comunicaciones, Sr. Rodrigo Zamorano y Alfredo Álamos (Unidad de Infraestructura, Telecomunicaciones y Seguridad) son personal a honorarios suma alzada de MINSAL; y el Sr. Gerty Oliveros y la Sra. Lucía Neira son empleadas de la Empresa Entel para el Proyecto Red de Comunicación Minsal; por lo cual no poseen responsabilidad administrativa. </t>
  </si>
  <si>
    <t>Se sugiere al Departamento de Gestión Sectorial TIC, que ante Hitos de carácter formal que requieran de recepción conforme o Visación por parte de MINSAL, sean llevados a cabo por Personal Funcionario quién posea responsabilidad Administrativa.</t>
  </si>
  <si>
    <t xml:space="preserve">En procedimiento general de administración de contratos, se especificaran las responsabilidaddes técnicas y administrativas. 
</t>
  </si>
  <si>
    <t xml:space="preserve">Se observa que el contrato ENTEL no se encuentra incorporado en la plataforma de Mercado Público en su módulo de gestión de contratos. </t>
  </si>
  <si>
    <t>Se sugiere que la División de Administración y Finanzas dependiente de la Subsecretaría de Salud Pública publique el contrato con Entel en la aplicación de gestión de convenios del sitio web  www.mercadopublico.cl</t>
  </si>
  <si>
    <t>Jefe DGSTIC Rodrigo Castro / Jefe DIFAI</t>
  </si>
  <si>
    <t xml:space="preserve">Se enviará un memo a DIFAI para regularizar la situación indicada. (Publicación de contrato en modulo de gestión de convenios del portal de compras)
</t>
  </si>
  <si>
    <t>Se observa que en los Informes de Control y mediciones de SLA de los meses de enero, febrero y marzo de 2015, de las 77 variables informadas 47 de ellas se encuentran aprobadas con observación no infiriéndose en informe siguiente si fueron o no levantadas éstas.</t>
  </si>
  <si>
    <t>Se Sugiere que el Departamento de Gestión Sectorial TIC efectúe un seguimiento de las variables observadas e informar si fueron levantadas.</t>
  </si>
  <si>
    <t xml:space="preserve">Se revisaran  los informes indicados y se actualizaran situación de los mismos informes.
</t>
  </si>
  <si>
    <t xml:space="preserve">No se tuvo a la vista respuesta de la Empresa con sus descargos respecto a las multas cobradas, ni la resolución ejecutoriada que aplica la multa. </t>
  </si>
  <si>
    <t>Se recomienda que la unidad encargada del convenio con la empresa ENTEL, gestione, en próximas mesas de discrepancias o en actividades asociadas al Convenio ENTEL, el cumplimiento de plazos y de cláusulas incluidas en el convenio.</t>
  </si>
  <si>
    <t xml:space="preserve">
De existir mesa de dicrepancia el presente año, se llevará control sobre los tiempos del proceso de  multas y se evidenciara en actas los  acuerdos que se realicen con ENTEL.
</t>
  </si>
  <si>
    <t>Se recomienda que la División de Finanzas y Administración Interna dependiente de la Subsecretaría de Salud Pública, efectúe un seguimiento al proceso de aplicación de Multa asociada a la Mesa de Discrepancia de fecha 19 de marzo de 2015, a efecto de regularizar el ingreso del monto de la multa a las arcas fiscales.</t>
  </si>
  <si>
    <t xml:space="preserve">Se enviará un Memo a DIFAI indicando la situación y monto total de la multa para posterior a ingreso de arcas fiscales. 
Lo anterior se replicará para cada proceso de multas respectivos.
</t>
  </si>
  <si>
    <t>No se tuvo a la vista certificado de ingreso por los cobros de multas asociadas a la “Mesa de Discrepancia” de fecha 19 de marzo de 2015.</t>
  </si>
  <si>
    <t>El Departamento de Gestión Sectorial TIC deberá hacer llegar a este Departamento los respaldos asociados a la aplicación de las multas descritas en el cuerpo del informe o en su defecto los respaldos asociados a las razones de la no aplicación de las mismas.</t>
  </si>
  <si>
    <t xml:space="preserve">Se enviará un Memo al Depto. Auditoria indicando la situación y monto total de la multa. 
Lo anterior se replicará para cada proceso de multas respectivos.
</t>
  </si>
  <si>
    <t xml:space="preserve">PT_244_NO PMG_ Correo Compromisos
PT_244 NO PMG_Memo N°41 </t>
  </si>
  <si>
    <t>PT_245_NO PMG Correo Información 
PT_245 NO PMG _Memo N°42</t>
  </si>
  <si>
    <t>DAM N°54</t>
  </si>
  <si>
    <t>Seguridad de la Información</t>
  </si>
  <si>
    <t xml:space="preserve">FONASA no cuenta con inventario actualizado para saber la cantidad de software, servidores, etc. con que cuenta la Institución. </t>
  </si>
  <si>
    <t>Se sugiere que las Instituciones en cuestión generen un plan de acción con la finalidad de normalizar las brechas existentes.</t>
  </si>
  <si>
    <t>Encargado Seguridad de la Información</t>
  </si>
  <si>
    <t xml:space="preserve">Realizar el levantamiento y rotulado de activos de información para productos estratégicos y de soporte de la institución, sujetas al presupuesto asignado al OSI para dicho levantamiento </t>
  </si>
  <si>
    <t xml:space="preserve">FONASA no posee un procedimiento o protocolo formalizado que regule o defina el trabajo de un área segura. </t>
  </si>
  <si>
    <t>Se compromete la oficialización del procedimiento "control de acceso y Trabajo en Area Segura"para el Data center ubicado en Monjitas 665 Piso 1en su tercer control de acceso</t>
  </si>
  <si>
    <t xml:space="preserve">El Fondo Nacional de Salud (FONASA) no posee un procedimiento o protocolo formalizado que regule o defina el trabajo de un área segura. </t>
  </si>
  <si>
    <t>El Departamento de tecnologías de la información desarrollará un Plan de Administración de Capacidad , el cual incluirá los sistemas críticos.</t>
  </si>
  <si>
    <t>Se generarán los procedimientos respectivos y su seguimiento de implementación</t>
  </si>
  <si>
    <t>Fonasa no cuenta con plan de continuidad del negocio y planes de contingencia formales.</t>
  </si>
  <si>
    <t>Se generará propuesta de desarrollo, generando además una gestión de riesgos a los activos definidos como críticos dentro de los procesos, generando planes respectivos</t>
  </si>
  <si>
    <t xml:space="preserve"> En CENABAST no se encuentra difundida la política de seguridad de la información. </t>
  </si>
  <si>
    <t>Las actividades de difusión y capacitación respecto al SII, se llevara acabao durante el presente año.</t>
  </si>
  <si>
    <t xml:space="preserve">CENABAST no tiene incorporado en sus convenios informáticos las cláusulas de propiedad intelectual, confidencialidad y auditabilidad.  Cláusulas que le permiten resguardar su patrimonio, privacidad de sus usuarios e imagen institucional. </t>
  </si>
  <si>
    <t>Se estudiaran los contratos vigentes de Servicios Novis S.A. y A. Service S.A. con el fin de incorporar las cláusulas que se estimen pertinentes. Respectodel personal TIC, se estudiaran los contratos vigentes y se procederá a sugerir  la modificación correspondiente al Departamento de Gestión de las personas.</t>
  </si>
  <si>
    <t>CENABAST no realiza durante el año 2015 las pruebas establecidas en el procedimiento pruebas establecidas en el procedimiento PCN-SSI-001 “Plan de Continuidad del Negocio”, el cual indica: “Los escenarios que contempla el Plan de Continuidad deben ser recreados de manera tal que permita monitorear y evaluar la efectividad del documento, y por ende, de responder oportunamente a las necesidades de la red pública de salud en períodos de contingencia”. En el mismo documento se estipula: “Las pruebas contemplaran el apagón de los sistemas de información de CENABAST, cortes de luz, reubicación temporal de algunos funcionario(a)s, entre otras”.</t>
  </si>
  <si>
    <t>Se revisarán los eventos de corte de suministro electrico registrados durante el año 2015, según lo revisado de forma interna, estos sirven como pruebas empiricas ya que fueron coordinadas manteniendo la plataforma tecnológica diponible.</t>
  </si>
  <si>
    <t xml:space="preserve">En Cenabast: Falta de Procedimientos de Sistema de Seguridad de Información (SSI).
No existe procedimiento que señale a lo menos: 
1. Uso de servicios de redes; autenticación del usuario para conexiones externas; identificación del equipo en red; protección del puerto de diagnóstico remoto; segregación de redes; control de conexión de redes; u otro de interés.
2. Directivas para el registro seguro en terminal; identificación y autenticación de usuarios; sistema de gestión de claves; uso de utilidades del sistema; sesión inactiva; limitación de tiempo de conexión u otro de interés.
</t>
  </si>
  <si>
    <t>Se compromete la generación de procedimientos "Seguridad de los servicios de Red y Seguridad en los puestos de trabajo.</t>
  </si>
  <si>
    <t>En ISP si bien existe un planificación  de mantención y/o restauración para asegurar la disponibilidad de la información,  no se advierte un  plan para las áreas clasificada como críticas.</t>
  </si>
  <si>
    <t>Establecer un Plan  trabajo acotado para  el levantamiento de  las áreas clasificada como críticas.</t>
  </si>
  <si>
    <t xml:space="preserve">En Superintendencia de Salud La Política del Sistema de Seguridad de la Información no ha sido actualizada. 
</t>
  </si>
  <si>
    <t xml:space="preserve">1) Actualizar los integrantes del Comité de Seguridad y actualizar sus funciones y compromisos a ejecutar. 
2) Comité de Seguridad deberá actualizar la Política de Seguridad y publicarla para su difusión. </t>
  </si>
  <si>
    <t>UAI N°13</t>
  </si>
  <si>
    <t>DAM N°53</t>
  </si>
  <si>
    <t>DAM N°47</t>
  </si>
  <si>
    <t>DAM N°50</t>
  </si>
  <si>
    <t>DAM N°51</t>
  </si>
  <si>
    <t>DAM Nº07</t>
  </si>
  <si>
    <t>DAM Nº09</t>
  </si>
  <si>
    <t>DAM Nº04</t>
  </si>
  <si>
    <t>DAM Nº10</t>
  </si>
  <si>
    <t>UAE N°41</t>
  </si>
  <si>
    <t>UAE Nº21</t>
  </si>
  <si>
    <t>UAE Nº25</t>
  </si>
  <si>
    <t>UAI N°31</t>
  </si>
  <si>
    <t>UAI N°32</t>
  </si>
  <si>
    <t>UAI N°38</t>
  </si>
  <si>
    <t>UAI N°40</t>
  </si>
  <si>
    <t>UAI N°42</t>
  </si>
  <si>
    <t>UAI N°48</t>
  </si>
  <si>
    <t>UAI N°52</t>
  </si>
  <si>
    <t>UAI Nº05</t>
  </si>
  <si>
    <t>UAI Nº07</t>
  </si>
  <si>
    <t>UAI Nº09</t>
  </si>
  <si>
    <t>UAI Nº10</t>
  </si>
  <si>
    <t>UAI Nº12</t>
  </si>
  <si>
    <t>UAI Nº11</t>
  </si>
  <si>
    <t>UAI Nº17</t>
  </si>
  <si>
    <t>UAI Nº20</t>
  </si>
  <si>
    <t>UAI Nº21</t>
  </si>
  <si>
    <t>UAI Nº15</t>
  </si>
  <si>
    <t>UAI N°12</t>
  </si>
  <si>
    <t>UAI N°19</t>
  </si>
  <si>
    <t>UAI N°05</t>
  </si>
  <si>
    <t>PT 252 NO PMG Acta N°236
PT 252 NO PMG Correo respaldo</t>
  </si>
  <si>
    <t>PT 254_NO PMG_Acta N°237
PT_254 NO PMG Correo de Respaldo</t>
  </si>
  <si>
    <t>Gabinete</t>
  </si>
  <si>
    <t>UAI N°14</t>
  </si>
  <si>
    <t>Trato Usuario</t>
  </si>
  <si>
    <t>El Manual de procedimientos de la OIRS – MINSAL, no ha sido formalizado a través de una Resolución, a pesar de haber sido remitido al Gabinete de a Sra. Ministra, en el mes de junio del año 2015</t>
  </si>
  <si>
    <t>Reiterar la solicitud de elaboración de Resolución que apruebe el Manual de Procedimientos</t>
  </si>
  <si>
    <t>Encargada Oficina OIRS</t>
  </si>
  <si>
    <t>El espacio físico donde se encuentran las dependencias de la OIRS, no entregan la seguridad al usuario de una atención privada de sus consultas, así como tampoco da seguridad a los funcionarios de la OIRS, ante personas agresivas</t>
  </si>
  <si>
    <t>Evaluar las brechas de seguridad y privacidad para la atención de público y remitir a la autoridad una propuesta de mejoras</t>
  </si>
  <si>
    <t xml:space="preserve">El horario efectivo en el cual se realiza la atención, es distinto al que se establece en la Resolución que crea la OIRS y de la información que se entrega en la página www.minsal.cl.  </t>
  </si>
  <si>
    <t>Modificar la Resolución de creación de la OIRS, así como también la información que se encuentra en la página web del MINSAL, para que esta sea congruente con el real horario de atención.</t>
  </si>
  <si>
    <t xml:space="preserve">De la muestra de requerimientos del sistema OIRS revisada, el 38% de ellos fueron respondidas fuera de plazo (20 días hábiles). </t>
  </si>
  <si>
    <t>Revisar el procedimiento interno e identificar las etapas del procedimiento en las cuales se presentan las mayores demoras, con la finalidad de realizar las instrucciones o modificaciones necesarias</t>
  </si>
  <si>
    <t>De la muestra de las solicitudes realizadas por parlamentarios, a través de oficio, el 43% son respondidas fuera de plazo (30 días hábiles)</t>
  </si>
  <si>
    <t>Revisar el procedimiento interno con el fin de evaluar la factibilidad de disminuir tiempos en la derivación y reiterar a ambos gabinetes la necesidad de acortar los tiempos de las firmas de los Oficios de respuesta a las solicitudes parlamentarias.</t>
  </si>
  <si>
    <t>No se entregan reportes mensuales a las Unidades, Departamentos u Oficinas afectados por sugerencias o reclamos</t>
  </si>
  <si>
    <t>Entregar reportes mensuales consolidados de las sugerencias y reclamos a los Departamentos, Unidades u Oficinas, que reciban el mayor número</t>
  </si>
  <si>
    <t>Gabriel Reveco Peña</t>
  </si>
  <si>
    <t>EVALUACION ACTUAL</t>
  </si>
  <si>
    <t>Se realizará el ranking de subprocesos según la metodología</t>
  </si>
  <si>
    <t xml:space="preserve">Se especificara el nivel de riesgo aceptable para la institución en acta de Comité de riesgos </t>
  </si>
  <si>
    <t>En la formulación del plan de tratamiento año 2016 se hara una correlación entre las acciones, indicadores de logro, metas y medios de verificación</t>
  </si>
  <si>
    <t>Publicación trimestral en el banner gestión de riesgo en intranet</t>
  </si>
  <si>
    <t>Actualizar el procedimiento del proceso gestión de riesgo existente en la actualidad</t>
  </si>
  <si>
    <t>Se incorporará en la resolución de roles los plazos para realizar el monitoreo</t>
  </si>
  <si>
    <t>Incorporar los procesos de Gabinete de Ministra en la Matriz de riesgos de la Subsecretaría de Salud Pública</t>
  </si>
  <si>
    <t xml:space="preserve">Todos los acuerdos relativos a la selección y priorización de procesos y subprocesos institucionales quedaran especificados en acta </t>
  </si>
  <si>
    <t xml:space="preserve">Para determinar los procesos críticos institucionales se considerarán los siguientes criterios: 
programa de gobierno, glosa presupuestaria específica y recursos asignados. Posterior a la evaluación del Comité de Riesgos se presentará a los Jefes de Gabinete la selección de los procesos críticos para validación final
</t>
  </si>
  <si>
    <t>Revisión y correción en los valores asignados a los controles de matriz 2015</t>
  </si>
  <si>
    <t>Se someterá a la validación del software CMM del CAIGG, si aún se encuentra operativo,</t>
  </si>
  <si>
    <t>Revisión y correción en los valores asignados a los controles de matriz 2016</t>
  </si>
  <si>
    <t>Se estableceran controles automatizados</t>
  </si>
  <si>
    <t xml:space="preserve">Encargada de Riesgos </t>
  </si>
  <si>
    <t>PT_258_NO PMG_Memo N°57 Informa Compromisos Adqueridos</t>
  </si>
  <si>
    <t>PT_259_NO PMG_Memo N°57 Informa Compromisos Adqueridos</t>
  </si>
  <si>
    <t>PT_262_NO PMG_Memo N°57 Informa Compromisos Adqueridos</t>
  </si>
  <si>
    <t>PT_266_NO PMG_Memo N°57 Informa Compromisos Adqueridos</t>
  </si>
  <si>
    <t>PT_267_NO PMG_Memo N°57 Informa Compromisos Adqueridos</t>
  </si>
  <si>
    <t>PT_268_NO PMG_Memo N°57 Informa Compromisos Adqueridos</t>
  </si>
  <si>
    <t>PT_269_NO PMG_Memo N°57 Informa Compromisos Adqueridos</t>
  </si>
  <si>
    <t>PT_270_NO PMG_Memo N°57 Informa Compromisos Adqueridos</t>
  </si>
  <si>
    <t>PT_271_NO PMG_Memo N°57 Informa Compromisos Adqueridos</t>
  </si>
  <si>
    <t>PT_272_NO PMG_Memo N°57 Informa Compromisos Adqueridos</t>
  </si>
  <si>
    <t>Reprogramado_Correl.N°227</t>
  </si>
  <si>
    <t>Reprogramdo_Correl. N°233</t>
  </si>
  <si>
    <t>Reprogramado_Correl.N°228</t>
  </si>
  <si>
    <t>Reprogramado_Correl.N°229</t>
  </si>
  <si>
    <t>Reprogramado_Correl.N° 230</t>
  </si>
  <si>
    <t>Reprogramado_Correl. N°231</t>
  </si>
  <si>
    <t>Reprogramado_Correl.N°232</t>
  </si>
  <si>
    <t>Proviene de la Reprog_Correl_N°36</t>
  </si>
  <si>
    <t>Proviene de la Reprog_Correl_N°39</t>
  </si>
  <si>
    <t>PT_PMG_229_Reformulacion de fechas</t>
  </si>
  <si>
    <t>PT_PMG_231_Reformulacion de fechas</t>
  </si>
  <si>
    <t>PT_PMG_3_Correo avance cumplimiento indicador H
PT_PMG_3_CumpH_Informe Cumplimiento Indicador
PT_PMG_3_DEC EX 79_1</t>
  </si>
  <si>
    <t>PT_PMG_14_ Resolución N°378_ Dsigna Encargada U. Transparencia</t>
  </si>
  <si>
    <t>PT_139_NO PMG_Borrador de Circular en estudio
PT_139_NO PMG_Circular N°18
PT_139_NO PMG_Cotizaciones y refrendacion</t>
  </si>
  <si>
    <t xml:space="preserve">PT_140_NO PMG_TD Observados
PT_140_NO PMG_757-1262-SE15
</t>
  </si>
  <si>
    <t>PT_228_PMG_INFO_DETA_SEGUIMIENTO.
PT_228_PMG_Minuta reunion
PT_228_PMG_Res 50 encomienda funciones</t>
  </si>
  <si>
    <t>Plazo Estimado (Fijado x el Auditor)</t>
  </si>
  <si>
    <t>Plazo que compromete Auditado</t>
  </si>
  <si>
    <t>Diferencia 
(Plazo Comprom - Fecha Actual)</t>
  </si>
  <si>
    <t>No se ha recepcionado Información</t>
  </si>
  <si>
    <t xml:space="preserve">Documento recibido en proceso de Revisión </t>
  </si>
  <si>
    <t>El Manual de procedimiento se actualizará  y se ingresará a la plataforma a más tardar el 31 de marzo 2016</t>
  </si>
  <si>
    <t xml:space="preserve">Se solicitará un informe escrito a las unidades solicitantes sobre la pertinencia de la adquisición en publicidad y difusión </t>
  </si>
  <si>
    <t xml:space="preserve">Se instruye la realizacion investigacion sumaria. </t>
  </si>
  <si>
    <t>Se diseñara e implementara una oden de pago, definiendo los responsables.</t>
  </si>
  <si>
    <t>Se instruira al Subdepartamento de abastecimiento, que todas las facturas o boletas deben adjuntar, los respeldos que correspondan, para ser devengada por el Subdepartamento dfe Finanzas</t>
  </si>
  <si>
    <t>Se instruira a todas las dependencia de la Seremi, sobre el plazo establecido en la Circular de Hacienda, respecto al pago de las Facturas.</t>
  </si>
  <si>
    <t>MemoB43 N°6392 y 6393, ambos del 14/12/2015</t>
  </si>
  <si>
    <t>SEREMI de Salud RM</t>
  </si>
  <si>
    <t>PT_134_NO PMG_Compromisos Firmados DAF
PT_134_NO PMG_ Compormisos Firmados Seremi</t>
  </si>
  <si>
    <t>PT_135_NO PMG_Compromisos Firmados DAF
PT_135_NO PMG_ Compormisos Firmados Seremi</t>
  </si>
  <si>
    <t>PT_133_NO PMG_Compromisos Firmados DAF
PT_133_NO PMG_ Compormisos Firmados Seremi
PT_133_NO PMG_B43 n°3923, Memos B43 N°6392 y 6393</t>
  </si>
  <si>
    <t>PT_NO PMG_213_Chagas diagrama
PT_NO PMG_213-Compromisos Excel
PT_NO PMG_213 Correo Compromisos 
PT_NO PMG_213_Flujograma Chagas
PT_NO PMG_213_Correo Manual y Resolución
PT_NO PMG_213_Modificación Norma
PT_NO PMG_213_Oficio N°619 del 11.04.201
PT_NO PMG_213_Circular de Vigilancia Epi
PT_NO PMG_213_ Resolución N°24 Marea Roja 
PT_NO PMG_213_ Correo envío Manual Rabia</t>
  </si>
  <si>
    <t>AÑO</t>
  </si>
  <si>
    <t>N° informe</t>
  </si>
  <si>
    <t>Auditor Responsable</t>
  </si>
  <si>
    <t>Departamento/Unidad</t>
  </si>
  <si>
    <t>UAI Nº22</t>
  </si>
  <si>
    <t>UAI Nº26</t>
  </si>
  <si>
    <t>La Unidad de Contabilidad no ha realizado arqueos durante el año 2016 a los Fondos Fijos designados en ambas Subsecretarías.</t>
  </si>
  <si>
    <t>La Unidad de Contabilidad deberá implementar arqueos periódicos de Fondos Fijos.</t>
  </si>
  <si>
    <t>Envío de Memorandum mediante el cual se reitera aprobar a través resolucion el Manual de Procedimientos OIRS MINSAL</t>
  </si>
  <si>
    <t xml:space="preserve">
• Elaboración  de informe diagnostico respecto a seguridad de los funcionarios y privacidad en la atención de oficina OIRS
• Protocolo para la atención de usuarios en situación conflictiva.
Informe diagnostico y Protocolo remitidos mediante memorandum a la Autoridad y correo electronico a la Unidad de Higene y Seguridad. Julio - Diciembre 2016</t>
  </si>
  <si>
    <t>Se adjunta copia de Resolución Exenta N°523 de fecha 27/05/2016 que modifica horario de atención de la OIRS MINSAL.</t>
  </si>
  <si>
    <t>Informe bimensual  de gestión por etapas al 10° día hábil al tercer mes, incluyendo estado de gestión de las solicitudes, acciones a implementar para el cumplimiento de plazo. 
3 informes bimensuales de gestión. Julio 2016 a Enero 2017</t>
  </si>
  <si>
    <t xml:space="preserve">• Actualizar el procedimientos de Oficios Parlamentarios con el fin de evaluar nodos críticos e implementar mejoras.
• Elaborar Memorandum mediante el cual se solicita a los Gabinetes dar prioridad a la firma de oficios de respuesta. 
• Elaborar Memoramdum del Jefe de Gabinete Ministra a los Jefes de Gabinete de las Subsecretarías de Salud Pública y de Redes Asistenciales, instruyendo y recordando que las respuestas a los Oficios Parlamentarios deben remitirse en un plazo no superior a 7 días hábiles e informando sobre los oficios pendientes (bimensual).
Procedimientos actualizado.  Copia de memorandums. Julio 2016 - 15 enero 2017
</t>
  </si>
  <si>
    <t>Envío de informe mensual de gestión de solicitudes a Divisiones y departamentos con detalle de reclamos  y sugerencias, con fecha hasta el 5° día hábil de cada mes.  Desde mayo a diciembre.
7 informes mensuales de gestión.
Mayo 2016 a Enero 2017</t>
  </si>
  <si>
    <t>División de Administración y Finanzas</t>
  </si>
  <si>
    <t>División Jurídica</t>
  </si>
  <si>
    <t>División de Inversiones</t>
  </si>
  <si>
    <t>División de Gestión de Red Asistencial</t>
  </si>
  <si>
    <t>División de Prevención y Control de Enfermedades</t>
  </si>
  <si>
    <t>División de Políticas Públicas Saludables y Promoción</t>
  </si>
  <si>
    <t>División de Planificación Sanitaria</t>
  </si>
  <si>
    <t>División de Gestión y Desarrollo de las Personas</t>
  </si>
  <si>
    <t>División de Atención Primaria</t>
  </si>
  <si>
    <t>División de Presupuesto</t>
  </si>
  <si>
    <t>Fonasa</t>
  </si>
  <si>
    <t>Instituto de Salud Pública</t>
  </si>
  <si>
    <t>Cenabast</t>
  </si>
  <si>
    <t>SEREMI II</t>
  </si>
  <si>
    <t>SEREMI III</t>
  </si>
  <si>
    <t>PT_235 NO PMG Carpeta FTP Cerrada</t>
  </si>
  <si>
    <t>PT 236 NO PMG registros Backup</t>
  </si>
  <si>
    <t>PT 237 NO PMG Carta Entel Jefe Proyecto</t>
  </si>
  <si>
    <t>PT 238 NO PMG Boletas Garantía</t>
  </si>
  <si>
    <t>PT 239 NO PMG Instructivo modificación Contrato</t>
  </si>
  <si>
    <t>PT 241 NO PMG Solictud Publicación</t>
  </si>
  <si>
    <t>PT 242 NO PMG Reporte Multas</t>
  </si>
  <si>
    <t>Jefa DEIS</t>
  </si>
  <si>
    <t>SEREMI IV</t>
  </si>
  <si>
    <t>SEREMI VI</t>
  </si>
  <si>
    <t>SEREMI VII</t>
  </si>
  <si>
    <t>SEREMI VIII</t>
  </si>
  <si>
    <t>SEREMI IX</t>
  </si>
  <si>
    <t>SEREMI X</t>
  </si>
  <si>
    <t>SEREMI XI</t>
  </si>
  <si>
    <t>Superintendencia de Salud</t>
  </si>
  <si>
    <t>PT_108 NO PMG_Oficio N°20357 respuesta de Fonasa
PT_108 NO PMG_Oficio N° 3544 solicitud a Fonasa</t>
  </si>
  <si>
    <t>Reprogramado_Correl. N°298</t>
  </si>
  <si>
    <t>Reprogramado_Correl. N°299</t>
  </si>
  <si>
    <t>Reprogramado_Correl. N°300</t>
  </si>
  <si>
    <t>Reprogramado_Correl. N°301</t>
  </si>
  <si>
    <t>Reprogramado_Correl. N°302</t>
  </si>
  <si>
    <t>Reprogramado_Correl. N°303</t>
  </si>
  <si>
    <t>Reprogramado_Correl. N°304</t>
  </si>
  <si>
    <t>Proviene_Correlativo N°213</t>
  </si>
  <si>
    <t>Departamento de Discapacidad y Rehabilitación</t>
  </si>
  <si>
    <t>Depto de Coordinación Nacional de Compin  </t>
  </si>
  <si>
    <t>Depto. de Adm. y Desarr. Instituc.</t>
  </si>
  <si>
    <t>Depto. de Adm. y Gestión de la Información</t>
  </si>
  <si>
    <t>Depto. de Administracion y Servicios</t>
  </si>
  <si>
    <t>Depto. de Alimentos y Nutrición</t>
  </si>
  <si>
    <t>Depto. de APS y Redes Ambulatorias</t>
  </si>
  <si>
    <t>Depto. de Asesoria Ministerial</t>
  </si>
  <si>
    <t>Depto. de Asignación de Recursos</t>
  </si>
  <si>
    <t>Depto. de Asistencia Remota en Salud</t>
  </si>
  <si>
    <t>Depto. de Auditoría</t>
  </si>
  <si>
    <t>Depto. de Calidad y Formación</t>
  </si>
  <si>
    <t>Depto. de Capacitatación y Desarrollo de RHS</t>
  </si>
  <si>
    <t>Depto. de Ciclo Vital</t>
  </si>
  <si>
    <t>Depto. de Comunicaciones y RR.PP.</t>
  </si>
  <si>
    <t>Depto. de Concesiones</t>
  </si>
  <si>
    <t>Depto. de Control de Gestión y Calidad de la Atención</t>
  </si>
  <si>
    <t>Depto. de Control y Gestión</t>
  </si>
  <si>
    <t>Depto. de Desarrollo de Capital Humano</t>
  </si>
  <si>
    <t>Depto. de Desarrollo Estratégico</t>
  </si>
  <si>
    <t>Depto. de diseño y des. de procesos</t>
  </si>
  <si>
    <t>Depto. de Economía de la Salud</t>
  </si>
  <si>
    <t>Depto. de Ejecución y Gestión de Inversiones</t>
  </si>
  <si>
    <t>Depto. de Enfermedades no transmisibles</t>
  </si>
  <si>
    <t>Depto. de Enfermedades transmisibles</t>
  </si>
  <si>
    <t>Depto. de Epidemiología</t>
  </si>
  <si>
    <t>Depto. de Estrategia Nacional de Salud</t>
  </si>
  <si>
    <t>Depto. de Estudio,Innovacion e Inf. para la gestión</t>
  </si>
  <si>
    <t>Depto. de Evaluación de Tecnologías Sanitarias(ETESA)</t>
  </si>
  <si>
    <t>Depto. de Finanzas para la APS</t>
  </si>
  <si>
    <t>Depto. de Finanzas y Presupuesto</t>
  </si>
  <si>
    <t>Depto. de Gestión (APS)de Rec.para el modelo</t>
  </si>
  <si>
    <t>Depto. de Gestión de  Personas</t>
  </si>
  <si>
    <t>Depto. de Gestión de garantías explicitas en salud de redes.</t>
  </si>
  <si>
    <t>Depto. de Gestión de Rec. Hum.(DIGEDEP)</t>
  </si>
  <si>
    <t>Depto. de Gestion de Riesgos de Emergencias y Desastres</t>
  </si>
  <si>
    <t>Depto. de Gestión de Servicios de Salud</t>
  </si>
  <si>
    <t>Depto. de Gestión Presupuestaria</t>
  </si>
  <si>
    <t>Depto. de Gestión y Planificación Estratégica</t>
  </si>
  <si>
    <t>Depto. de Inversiones</t>
  </si>
  <si>
    <t>Depto. de Modelo de Atención Primaria</t>
  </si>
  <si>
    <t>Depto. de Planificación de Establecimientos de Salud</t>
  </si>
  <si>
    <t>Depto. de Planificación de RHS y Control de Gestión</t>
  </si>
  <si>
    <t>Depto. de Polit.y Reg.farmac. de prestadores de salud y med</t>
  </si>
  <si>
    <t>Depto. de Presupuesto</t>
  </si>
  <si>
    <t>Depto. de Proceso, Transformación Hospitalaria</t>
  </si>
  <si>
    <t>Depto. de Promoción de la Salud y Participación Ciudadana</t>
  </si>
  <si>
    <t>Depto. de Relaciones Laborales y Calidad de Vida</t>
  </si>
  <si>
    <t>Depto. de Salud Ambiental</t>
  </si>
  <si>
    <t>Depto. de Salud Bucal</t>
  </si>
  <si>
    <t>Depto. de Salud Mental</t>
  </si>
  <si>
    <t>Depto. de Salud Ocupacional(Pública)</t>
  </si>
  <si>
    <t>Depto. de Salud Ocupacional(Redes)</t>
  </si>
  <si>
    <t>Depto. de Salud y Pueblos Indígenas e Interculturalidad</t>
  </si>
  <si>
    <t>Depto. de Vacunas e Inmunizaciones</t>
  </si>
  <si>
    <t>Depto. Gestión de S.S.</t>
  </si>
  <si>
    <t>Depto. Gestión Sectorial TIC</t>
  </si>
  <si>
    <t>Depto. Manejo Integral del Cáncer y otros Tumores</t>
  </si>
  <si>
    <t>Depto. Participación Ciudadana Y trato al Usuario</t>
  </si>
  <si>
    <t>Depto. Secretaria  Auge y de Coord.Evidencial y Metodologica</t>
  </si>
  <si>
    <t>Depto. Unidad Gestión centralizada de camas</t>
  </si>
  <si>
    <t>Depto.Programa Nacional de SIDA</t>
  </si>
  <si>
    <t>Encargado de Inventario</t>
  </si>
  <si>
    <t>Gabinete Sr(a). Ministro(a)</t>
  </si>
  <si>
    <t>Jefe Gabinete Sr(a). Ministro(a)</t>
  </si>
  <si>
    <t>Oficina  de Información y Desarrollo de las personas</t>
  </si>
  <si>
    <t>Oficina Central de Inform. en Salud</t>
  </si>
  <si>
    <t>Oficina de Administración Interna</t>
  </si>
  <si>
    <t>Oficina de Cooperación y Asuntos Internacionales</t>
  </si>
  <si>
    <t>Oficina de Coord. Nac. de Fármacos e Insumos</t>
  </si>
  <si>
    <t>Oficina de Coord. Nac. de Trasplantes</t>
  </si>
  <si>
    <t>Oficina de Información, Reclamos y Sugerencias</t>
  </si>
  <si>
    <t>Oficina de Partes</t>
  </si>
  <si>
    <t>Oficina de Reglamento Sanitario Internacional</t>
  </si>
  <si>
    <t>Oficina de Salud Mental</t>
  </si>
  <si>
    <t>Subsecretaría de Redes Asistenciales</t>
  </si>
  <si>
    <t>Subsecretaría de Salud Pública</t>
  </si>
  <si>
    <t>Unidad Auxilio Extraordinario</t>
  </si>
  <si>
    <t>Unidad Bodega</t>
  </si>
  <si>
    <t>Unidad de  Género</t>
  </si>
  <si>
    <t>Unidad de  Monitoreo de Obras</t>
  </si>
  <si>
    <t>Unidad de Administración</t>
  </si>
  <si>
    <t>Unidad de Administracion y Operaciones</t>
  </si>
  <si>
    <t>Unidad de Apoyo a la Gestión</t>
  </si>
  <si>
    <t>Unidad de Apoyo Jurídico(DIFAI)</t>
  </si>
  <si>
    <t>Unidad de Arquitectura e Ingeniería Hospitalaria</t>
  </si>
  <si>
    <t>Unidad de Bioética</t>
  </si>
  <si>
    <t>Unidad de Campaña Sanitaria</t>
  </si>
  <si>
    <t>Unidad de Capacitación</t>
  </si>
  <si>
    <t>Unidad de Central de Pagos  </t>
  </si>
  <si>
    <t>Unidad de Contabilidad(Finanzas)</t>
  </si>
  <si>
    <t>Unidad de Control  de Salud en Zoonosis y Vectores</t>
  </si>
  <si>
    <t>Unidad de Control de Procesos (DIFAI)</t>
  </si>
  <si>
    <t>Unidad de coordinación administrativa</t>
  </si>
  <si>
    <t>Unidad de Diseño y Gestión</t>
  </si>
  <si>
    <t>Unidad de Enfermedades Entericas</t>
  </si>
  <si>
    <t>Unidad de Equipamiento Médico e Industrial</t>
  </si>
  <si>
    <t>Unidad de Estudios  Atención Primaria</t>
  </si>
  <si>
    <t>Unidad de Estudios (Epidemiología)</t>
  </si>
  <si>
    <t>Unidad de Estudios (RRHH)</t>
  </si>
  <si>
    <t>Unidad de Estudios Hospitalarios</t>
  </si>
  <si>
    <t>Unidad de Evaluación y Desempeño</t>
  </si>
  <si>
    <t>Unidad de Evaluación, Seguimiento e Información</t>
  </si>
  <si>
    <t>Unidad de Gestión de la Información de Recursos Humanos</t>
  </si>
  <si>
    <t>Unidad de Gestión Legal</t>
  </si>
  <si>
    <t>Unidad de Higiene ySeguridad</t>
  </si>
  <si>
    <t>Unidad de Infraestructura ,telecomunicaciones y seguridad</t>
  </si>
  <si>
    <t>Unidad de Investigación Científica en Salud(CONIS/FONIS)</t>
  </si>
  <si>
    <t>Unidad de Macroredes</t>
  </si>
  <si>
    <t>Unidad de Mantención(RRHH)</t>
  </si>
  <si>
    <t>Unidad de Mantenimiento</t>
  </si>
  <si>
    <t>Unidad de Movilización</t>
  </si>
  <si>
    <t>Unidad de Planificación y Coordinación</t>
  </si>
  <si>
    <t>Unidad de Presupuesto(Finanzas)</t>
  </si>
  <si>
    <t>Unidad de Proyectos</t>
  </si>
  <si>
    <t>Unidad de Puesta en Marcha y Respuesta Rápida</t>
  </si>
  <si>
    <t>Unidad de Recreación, cultura y salud integral</t>
  </si>
  <si>
    <t>Unidad de Redes Ambulatorias</t>
  </si>
  <si>
    <t>Unidad de Remuneraciones (RRHH)</t>
  </si>
  <si>
    <t>Unidad de Tesoreria</t>
  </si>
  <si>
    <t>Unidad de Transformación Hosp. y Autogestion en Red</t>
  </si>
  <si>
    <t>Unidad de Vigilancia</t>
  </si>
  <si>
    <t>Unidad GES(DIRED)</t>
  </si>
  <si>
    <t>Unidad Grupos Territoriales</t>
  </si>
  <si>
    <t>Unidad PAI</t>
  </si>
  <si>
    <t>Unidad Patrimonio Cultural</t>
  </si>
  <si>
    <t>Unidad PRAIS</t>
  </si>
  <si>
    <t>Unidad TBC</t>
  </si>
  <si>
    <t xml:space="preserve">Compin </t>
  </si>
  <si>
    <t>Depto. de Estadísticas e Información de Salud (DEIS)</t>
  </si>
  <si>
    <t>Depto. Telemedicina</t>
  </si>
  <si>
    <t>Unidad de Información y Desarrollo del Personal</t>
  </si>
  <si>
    <t>PT_93_ NO PMG_ Dec Ex 70_1
PT_93_NO PMG_Dec Ex 79_1
PT_93_NO PMG_Iinforme de Cumplimiento SRA.
PT_93_NO PMG_Cumplimiento SSP
PT_93_NO PMG_Informe Ejecutivo Corte Septiembre
PT_93_NO PMG_Minuta Reunión estado de Avance</t>
  </si>
  <si>
    <t>PT_94_NO PMG_Dec Ex 70_1
PT_94_NO PMG_Dec Ex 79_1
PT_94_NO PMG_Informe de Cumplimiento SRA.
PT_94_NO PMG_Informe de Cumplimiento SSP
PT_94_ NO PMG_Minuta reunión CAIGG dia 15-10-2015</t>
  </si>
  <si>
    <t>No Cumplida</t>
  </si>
  <si>
    <t>PT_128_NO PMG_Compromisos Firmados DAF
PT_128_NO PMG_ Compormisos Firmados Seremi
PT_128_NO PMG_Informes de pertinencia</t>
  </si>
  <si>
    <t>PT_131_NO PMG_Compromisos Firmados DAF
PT_131_NO PMG_ Compormisos Firmados Seremi
PT_131_NO PMG Memo 18_2016</t>
  </si>
  <si>
    <t>PT_132_NO PMG_Compromisos Firmados DAF
PT_132_NO PMG_ Compormisos Firmados Seremi
PT_132 NO PMG Circular N° 06 de 30_03_2016
PT_132 NO PMG MINUTA INFORME TOMA DE MUESTRA FACTURAS PAGADAS DEL 07-07-2016 a</t>
  </si>
  <si>
    <r>
      <rPr>
        <b/>
        <sz val="8"/>
        <color theme="1"/>
        <rFont val="Calibri"/>
        <family val="2"/>
        <scheme val="minor"/>
      </rPr>
      <t>Cumplido</t>
    </r>
    <r>
      <rPr>
        <sz val="8"/>
        <color theme="1"/>
        <rFont val="Calibri"/>
        <family val="2"/>
        <scheme val="minor"/>
      </rPr>
      <t xml:space="preserve">
Se recibió copia de la Circular Interna N° 6 de fecha 30-03-2016, del Secretario Ministerial instrueyendo respecto al pago de facturas.
Sin perjuicio de lo anterior, se procedió a tomar muestra de los pagos realizados, con un 78% de pagos en 30 días</t>
    </r>
  </si>
  <si>
    <t xml:space="preserve">
El Manual de Compras no ha sido actualizado
Se debe reformular plazo del compromiso</t>
  </si>
  <si>
    <t xml:space="preserve">
Se tuvo la vista copias en papel de mails e informes firmados por las personas responsables, sobre la pertinencia de las compras ejecutadas mediante las órdenes de compra ID 924-918-CM14, ID 924-806-CM14, ID 924-22-SE15 e ID 924-40-CM15. </t>
  </si>
  <si>
    <t xml:space="preserve">
Se recibió copia del Memo 18/16 de fecha 23/03/2016, del Jefe Departamento de Administración y Finanzas al Jefe Subdepatamento de Abastcimeinto, instruyendo respecto a la completitud de la documentación que debe enviarse a finanzas para el devengo de las facturas de pago. </t>
  </si>
  <si>
    <t xml:space="preserve">
Se recibió copia de la Circular Interna N° 6 de fecha 30-03-2016, del Secretario Ministerial instrueyendo respecto al pago de facturas.
Sin perjuicio de lo anterior, se procedió a tomar muestra de los pagos realizados, con un 78% de pagos en 30 días</t>
  </si>
  <si>
    <r>
      <rPr>
        <b/>
        <sz val="8"/>
        <color theme="1"/>
        <rFont val="Calibri"/>
        <family val="2"/>
        <scheme val="minor"/>
      </rPr>
      <t>Cumplido</t>
    </r>
    <r>
      <rPr>
        <sz val="8"/>
        <color theme="1"/>
        <rFont val="Calibri"/>
        <family val="2"/>
        <scheme val="minor"/>
      </rPr>
      <t xml:space="preserve">
Se recibió copia de la Resolución exenta N° 614, del 09-05-2016, que aprueba el Manual de Procedimientos de Recibo, despacho y Control de Docomentos. El Manual fue emitido con fecha 29-04-2016, y en su versión 1 consta de 25 páginas, incluidos 3 anexos. Este manual se encuentra implementado y en marcha blanca. </t>
    </r>
  </si>
  <si>
    <r>
      <rPr>
        <b/>
        <sz val="8"/>
        <color theme="1"/>
        <rFont val="Calibri"/>
        <family val="2"/>
        <scheme val="minor"/>
      </rPr>
      <t>Cumplido</t>
    </r>
    <r>
      <rPr>
        <sz val="8"/>
        <color theme="1"/>
        <rFont val="Calibri"/>
        <family val="2"/>
        <scheme val="minor"/>
      </rPr>
      <t xml:space="preserve">
Se recibió copia de la Resolución exenta N° 536 de fecha 29-04-2016, que declara nulos e inexistentes los números  de Resoluciones exentas de los años 2012 a 2015, y Decretos exentos de los años 2013 y 2014 que indica.</t>
    </r>
  </si>
  <si>
    <r>
      <rPr>
        <b/>
        <sz val="8"/>
        <color theme="1"/>
        <rFont val="Calibri"/>
        <family val="2"/>
        <scheme val="minor"/>
      </rPr>
      <t>Parcialmente Cumplido 50%</t>
    </r>
    <r>
      <rPr>
        <sz val="8"/>
        <color theme="1"/>
        <rFont val="Calibri"/>
        <family val="2"/>
        <scheme val="minor"/>
      </rPr>
      <t xml:space="preserve">
Se proporcionó un calendario de arqueos  que se realizarán entre el 28-06-2016 y el 05-08-2016, que cubren cajas recaudadoras y fondos fijos de las diversas dependencias de la SEREMI.  De lo anterior, se realizaron 2 de 20 arqueos programados.</t>
    </r>
  </si>
  <si>
    <r>
      <rPr>
        <b/>
        <sz val="8"/>
        <color theme="1"/>
        <rFont val="Calibri"/>
        <family val="2"/>
        <scheme val="minor"/>
      </rPr>
      <t>Cumplido</t>
    </r>
    <r>
      <rPr>
        <sz val="8"/>
        <color theme="1"/>
        <rFont val="Calibri"/>
        <family val="2"/>
        <scheme val="minor"/>
      </rPr>
      <t xml:space="preserve">
Se enviaron a la Subsecretaría de Salud Pública, Ordinario N°3706, de fecha 06.06.2016 por la contratación de servicios de personal externo para COMPIN, Ordinario N°4248, de fecha 21.06.2016 por la contratación de servicio de aseo, sanitización, fumigación e higienización, Ordinario N°4249, de fecha 21.06.2016 por la contratación de servicio de guardias y recepcionistas y Ordinario N°4250, de fecha 21.06.2016 por la contratación de servicios de personal externo para distintas dependencias de la Seremi de Salud R.M. </t>
    </r>
  </si>
  <si>
    <r>
      <rPr>
        <b/>
        <sz val="8"/>
        <color theme="1"/>
        <rFont val="Calibri"/>
        <family val="2"/>
        <scheme val="minor"/>
      </rPr>
      <t>Parcialmente Cumplido  50%</t>
    </r>
    <r>
      <rPr>
        <sz val="8"/>
        <color theme="1"/>
        <rFont val="Calibri"/>
        <family val="2"/>
        <scheme val="minor"/>
      </rPr>
      <t xml:space="preserve">
Mediante carta de fecha 01-03-2016, del Jefe de Abastecimiento a la empresa Prestación de Servicios Generales y Agencia de Seguridad Ltda., se le informa a ésta última que la SEREMI redactará un Anexo de contrato, el que incluirá una causula sobre caiución de fiel cmplimento , señalado sus características, cuyo monto será el 10% del valor total del contrado desde 01-01 al 31-12-2016. 
Se debe reformular plazo del compromiso para contar con la garantia requerida.</t>
    </r>
  </si>
  <si>
    <r>
      <rPr>
        <b/>
        <sz val="8"/>
        <color theme="1"/>
        <rFont val="Calibri"/>
        <family val="2"/>
        <scheme val="minor"/>
      </rPr>
      <t>No Cumplido</t>
    </r>
    <r>
      <rPr>
        <sz val="8"/>
        <color theme="1"/>
        <rFont val="Calibri"/>
        <family val="2"/>
        <scheme val="minor"/>
      </rPr>
      <t xml:space="preserve">
De acuerdo a revisión efectuada en el portal, aun no se publican las resoluciones mencionadas.
Se debe reformular plazo del compromiso.
</t>
    </r>
  </si>
  <si>
    <r>
      <rPr>
        <b/>
        <sz val="8"/>
        <color theme="1"/>
        <rFont val="Calibri"/>
        <family val="2"/>
        <scheme val="minor"/>
      </rPr>
      <t>Cumplido</t>
    </r>
    <r>
      <rPr>
        <sz val="8"/>
        <color theme="1"/>
        <rFont val="Calibri"/>
        <family val="2"/>
        <scheme val="minor"/>
      </rPr>
      <t xml:space="preserve">
Se recibió en soporte papel la resolución exenta N° 761 de fecha 20-06-2016 la que rectifica el considerantdo séptimo de la Resolución exenta N° 379/2015, que fue objeto de reparo.</t>
    </r>
  </si>
  <si>
    <r>
      <rPr>
        <b/>
        <sz val="8"/>
        <color theme="1"/>
        <rFont val="Calibri"/>
        <family val="2"/>
        <scheme val="minor"/>
      </rPr>
      <t>Cumplido</t>
    </r>
    <r>
      <rPr>
        <sz val="8"/>
        <color theme="1"/>
        <rFont val="Calibri"/>
        <family val="2"/>
        <scheme val="minor"/>
      </rPr>
      <t xml:space="preserve">
Se recibió en soporte papel copias de declaraciones juradas simples de los miembros de las comisiones evaluadoras de 10 licitaciones adjudicadas entre enero y junio de 2016, las cuales se encuentran publicadas en el portal</t>
    </r>
  </si>
  <si>
    <r>
      <rPr>
        <b/>
        <sz val="8"/>
        <color theme="1"/>
        <rFont val="Calibri"/>
        <family val="2"/>
        <scheme val="minor"/>
      </rPr>
      <t>Cumplido</t>
    </r>
    <r>
      <rPr>
        <sz val="8"/>
        <color theme="1"/>
        <rFont val="Calibri"/>
        <family val="2"/>
        <scheme val="minor"/>
      </rPr>
      <t xml:space="preserve">
Se recibió en soporte papel fichas de los contratos  N°1920-7-CL16, N° 1920-8-CL16 y N° 1920-13-CL16, que se encuentran en el módulo de contratos del portal mercadopublico.cl, al 21-06-2016.  Con lo anterior se verfica que el módulo de contratos ha empezado a ser utilizado por la SEREMI METRO </t>
    </r>
  </si>
  <si>
    <r>
      <rPr>
        <b/>
        <sz val="8"/>
        <color theme="1"/>
        <rFont val="Calibri"/>
        <family val="2"/>
        <scheme val="minor"/>
      </rPr>
      <t>Cumplido</t>
    </r>
    <r>
      <rPr>
        <sz val="8"/>
        <color theme="1"/>
        <rFont val="Calibri"/>
        <family val="2"/>
        <scheme val="minor"/>
      </rPr>
      <t xml:space="preserve">
Se proporcionó copia de certificado del Jefe de RRR HH en que consta que por Resolución afecta a toma de razón N° 943 de fecha 30-05-2016 se contrató a D. Eduardo Horta G. como profesional grado 14, por el plazo desde 22-04-2016 hasta el 31-12-2016. El Sr. Horta cumple funciones de auditor interno en la SEREMI. </t>
    </r>
  </si>
  <si>
    <t>PT_155_NO PMG_Resol. Exenta N°614, adjunta Manual</t>
  </si>
  <si>
    <t>PT_156_NO PMG _Res Ex. N°536 y N°246</t>
  </si>
  <si>
    <t>PT_157_NO PMG Res Ex N°614 y Manual de Of Partes</t>
  </si>
  <si>
    <t>PT_161_NO PMG_Planilla copras y pago faturas
PT_161-NO PMG_Mimuta Informe, toma muestra facturas pagadas  07-07-2016 a</t>
  </si>
  <si>
    <t>PT_164_NO PMG Ord. a SSP licitac. compras anuales SS personales</t>
  </si>
  <si>
    <t>PT_168_NO PMG Res ex 761 rectifica error en res ex 379 de 2015</t>
  </si>
  <si>
    <t>PT_169_NO PMG Declaraciones juradas simples</t>
  </si>
  <si>
    <t>PT_NO PMG_4 contratos en el portal</t>
  </si>
  <si>
    <t>PT_172_NO PMG Certificado relación de servicios</t>
  </si>
  <si>
    <t>Incumplimiento de Plazos de 30 días hábiles en “Mesa de Discrepancia” de fecha 19 de marzo de 2015</t>
  </si>
  <si>
    <t>PT_286_NO PMG_Res N°523 Mod. Horario de Atención OIRS
PT_286_NO PMG_Correo Avance</t>
  </si>
  <si>
    <t>PT_220_NO PMG_Manual Zoonosis</t>
  </si>
  <si>
    <t>PT_221_NO PMG_Manual Zoonosis</t>
  </si>
  <si>
    <t>PT_222_NO PMG_Programacion</t>
  </si>
  <si>
    <t>PT_223_NO PMG_Correo Correcciones
PT_223_NO PMG_Correo verificadores
PT_223_NO PMG_Nomina responsable programa</t>
  </si>
  <si>
    <t>PT_197 NO PMG Memo N°183 Susbribe Compromisos
PT_197 NO PMG_ Memo N°430 Prorroga</t>
  </si>
  <si>
    <t>PT_198 PMG Memo N°183 Susbribe Compromisos
PT_198 NO PMG_ Memo N°430 Prorroga</t>
  </si>
  <si>
    <t>PT_199 NO PMG Memo N°183 Susbribe Compromisos
PT_199 NO PMG_ Memo N°430 Prorroga</t>
  </si>
  <si>
    <t>PT_200 NO PMG Memo N°183 Susbribe Compromisos
PT_200 NO PMG_ Memo N°430 Prorroga</t>
  </si>
  <si>
    <t>Proviene_reprogramacion_197</t>
  </si>
  <si>
    <t>Proviene_reprogramacion_199</t>
  </si>
  <si>
    <t>Proviene_reprogramacion_200</t>
  </si>
  <si>
    <t>PT_300 PMG Memo N°183 Susbribe Compromisos
PT_300 NO PMG_ Memo N°430 Prorroga</t>
  </si>
  <si>
    <t>PT_292_NO PMG_Chagas diagrama
PT_292_NO PMG_Compromisos Excel
PT_292_NO PMG_Correo Compromisos 
PT_292_NO PMG_Flujograma Chagas
PT_292_NO PMG_Correo Manual y Resolución
PT_292_NO PMG_Modificación Norma
PT_292_NO PMG_Oficio N°619 del 11.04.201
PT_292_NO PMG_Circular de Vigilancia Epi
PT_292_NO PMG_ Resolución N°24 Marea Roja 
PT_292_NO PMG_Correo envío Manual Rabia</t>
  </si>
  <si>
    <t>PT_208_NO PMG Suscripción de compromisos Firmada
PT_208_NO PMG_Resolución Zoonosi</t>
  </si>
  <si>
    <t>reprogramado correlativo N°303</t>
  </si>
  <si>
    <t>PT_210_ NO PMG Suscripción de compromisos Firmada
PT_210_NO PMG seguimiento SEREMI RM_reprograma</t>
  </si>
  <si>
    <t xml:space="preserve">PT_58_PMG_Indicador de gestion año 2016 NC
PT_58_PMG_Correo cumplimiento </t>
  </si>
  <si>
    <t>proviene correlativo N°134</t>
  </si>
  <si>
    <t>Reprogramado correlativo N°304</t>
  </si>
  <si>
    <t>Reprogramado correlativo N°305</t>
  </si>
  <si>
    <t>Se ha determinado que la renta a considerar es el total haber  del grado de jefe de Departamento de cada Subsecretaría, sin incluir bonos de desmpeño .</t>
  </si>
  <si>
    <t>Se volvió a notificar formalmente a cada una de las personas que no han realizado la declaración.</t>
  </si>
  <si>
    <t xml:space="preserve">
PT_283_MEMOS
PT_283_ORDINARIOS
PT_283Notificación declaraciones no realizadas jun2016</t>
  </si>
  <si>
    <t>PT_224 NO PMG_Correo Seguimiento de Auditoría Los Rios Informe 48</t>
  </si>
  <si>
    <t>PT_225 NO PMG_Correo Seguimiento de Auditoría Los Rios Informe 48</t>
  </si>
  <si>
    <t>reprogramado_correlativo N°</t>
  </si>
  <si>
    <t xml:space="preserve">PT_145_NO PMG Ord1085_de 1_7_2016  Compromisos
PT_145_NO PMG Prov N20 de RRHH_ Instrucciones Horas Extras
</t>
  </si>
  <si>
    <t>PT_PMG_230_Anexo Memo 1023
PT_PMG_230_Memo1023 a Juridica solicita baja
PT_PMG_230_Reformulacion
PT_230_PMG_Correo Avance Informe UAI N°21</t>
  </si>
  <si>
    <t>Proviene de la Reprog_Correl_N°38
Proviene de la 2da Reprogramación N°229</t>
  </si>
  <si>
    <t>Proviene de la Reprog_Correl_N°40
Proviene de la 2da Reprogramación N°231</t>
  </si>
  <si>
    <t>PT_147_NO PMG Prov N2_2016 DAF a Finanzas Letra A y B
PT_147_NO PMG compromiso de auditoría</t>
  </si>
  <si>
    <t xml:space="preserve">PT_146_NO PMG Correo remite a NC HHEE
PT_146_NO PMG Prov N2_2016 DAF a Finanzas
PT_146_NO PMG Resoluciones autoriza HHEE
</t>
  </si>
  <si>
    <t>PT_148 NO PMG RV compromiso de auditoría (31.4 KB)
PT_148_NO PMG Prov N2_2016 DAF a Finanzas Letra C</t>
  </si>
  <si>
    <t>PT_149_NO PMG Correo solicita inf avance sumarios 
PT_149_NO PMG_Avance de compromisos Informe 472015 del MINSAL - y plani... (17.1 KB)
PT_149_NO PMG_Resoluciones designa fiscal e indica plazos</t>
  </si>
  <si>
    <t>PT_150_NO PMG Prov N1_2016 DAF a Finaz letra A</t>
  </si>
  <si>
    <t>PT_151_NO PMG pago_facturas
PT_151_NO PMG Prov N1_2016 DAF a Finaz letra B</t>
  </si>
  <si>
    <t>PT_152_NO PMG Prov N1_2016 DAF a Finaz letra C</t>
  </si>
  <si>
    <t>PT_153_NO PMG Comprobantes pago arriendo, COMPIN
PT_153_NO PMG Prov N1_2016 DAF a Finaz letra D</t>
  </si>
  <si>
    <t>PT_154_NO PMG DAF a Abastecimiento y Jurídica</t>
  </si>
  <si>
    <t>PT_PMG_57_Acta Agosto
PT_PMG_57_Acta Julio
PT_PMG_57_Correo explicativo a CGM
PT_PMG_57_Indicador de gestion año 2016 NC
PT_PMG_57_ACTA.COMITE.MARZO</t>
  </si>
  <si>
    <t>PT_PMG_44_Instructivo tramitacion investigaciones y sumarios
PT_PMG_44_RE7446 aprueba instructivo</t>
  </si>
  <si>
    <t>PT_76_PMG_ Estado compromisos 71 74 y 76 Informe 21
PT_76_PMG_Reprograma</t>
  </si>
  <si>
    <t>Reprogramado_correlativo N°310</t>
  </si>
  <si>
    <t>PT_17_PMG_Proceso Gestionar MET actualizado marzo 2015
PT_17_PMG_Proceso Gestionar Metas por Equipo de Trabajo
PT_17_PMG MV seguimiento Compromisos</t>
  </si>
  <si>
    <t>PT_66_PMG_Seguimiento Compromisos</t>
  </si>
  <si>
    <t>PT_64_PMG_Seguimiento Compromisos</t>
  </si>
  <si>
    <t>PT_65_PMG_Seguimiento Compromisos</t>
  </si>
  <si>
    <t>PT_68_PMG Reprogramación
PT_68_PMG_Instructivo de pago
PT_68_PMG_Memo N°1353 Solicita Resoluciones a juridica</t>
  </si>
  <si>
    <t>Reprograma_correlativo N° 311</t>
  </si>
  <si>
    <t>PT_138_NO PMG_Seguimiento Compromisos</t>
  </si>
  <si>
    <t>PT_137NO PMG_Seguimiento Compromisos</t>
  </si>
  <si>
    <t>Reprogramado_proviene del correlativo 137</t>
  </si>
  <si>
    <t>Reprogramado_proviene del correlativo 138</t>
  </si>
  <si>
    <t>Reprogramado_Correlativo 312</t>
  </si>
  <si>
    <t>Reprogramado_Correlativo 313</t>
  </si>
  <si>
    <t>PT_144_NO PMG_Seguimiento Compromisos</t>
  </si>
  <si>
    <t>PT_102_NO PMG Seguimiento Compromisos UAI N°31</t>
  </si>
  <si>
    <t>PT_279 NO PMG Memo N°63 del 28 de abril suscribe compormisos
PT_279 NO PMG_Correo suscribe compormisos
PT_279_NO PMG_Seguimiento Compromisos N°279,280 y 281</t>
  </si>
  <si>
    <t>PT_280 NO PMG Memo N°63 del 28 de abril suscribe compormisos
PT_280  NO PMG_Correo suscribe compormisos
PT_280_NO PMG_Seguimiento Compromisos N°279,280 y 281</t>
  </si>
  <si>
    <t>Proviene de la Reprog_Correl_N°38
2da Reprogramación_Correlativo N°308</t>
  </si>
  <si>
    <t>Proviene de la Reprog_Correl_40
2da reprogramación_Correlativo N°309</t>
  </si>
  <si>
    <t>En abril asume nueva jefatura  con contrato a CONTRATA, se adjunta resolución de nombramiento.</t>
  </si>
  <si>
    <t xml:space="preserve">A partir de mayo se asigna una analista para Transparencia activa, siendo ésta la funcionaria Claudia Galindo. 
Se está formulando un plan de supervisión  que comenzará en junio, el cual comprendera la supervisión de todos los organismos; servicios de salud, autogestionados, seremis, nivel central y autónomos. 
Se revisaran 4 organismos mesualmente, entregando un informe con los resultados obtenidos, de manera trimestrale. Asimismo se reiterará a todos los organismos la importancia de realizar sus autoevaluaciones a traves de la plataforma extranet. </t>
  </si>
  <si>
    <t>Actualizar publicaciones de Planilla de Comisiones de Servicio.</t>
  </si>
  <si>
    <t>Durante el mes de junio se enviará correo a Encargados TA de Seremis, para que realicen las correcciones. Encargada de TA Nivel Central corregirá los organigramas.</t>
  </si>
  <si>
    <t>Se enviara minuta de solicitudes a Departamento TIC
Se enviara memo donde se solicita formalmente al Departamento TIC realizar las gestiones para la implementación de las mejoras.</t>
  </si>
  <si>
    <t>PT_191_NO PMG Planilla de Compromisos Informe N°52 - Transparencia Activa (2015)</t>
  </si>
  <si>
    <t>PT_311_PMG Reprogramación
PT_311_PMG_Instructivo de pago
PT_311_PMG_Memo N°1353 Solicita Resoluciones a juridica
PT_311_PMG_Reformulación Compromiso 68</t>
  </si>
  <si>
    <t>Reprogramado correlativo N° 68
2da reporgramacion Correlativo 314</t>
  </si>
  <si>
    <t>PT_109_NO PMG_OF.2532 y 2533</t>
  </si>
  <si>
    <t>PT_106_NO PMG_OF.2532 y 2533</t>
  </si>
  <si>
    <t>PT_110_NO PMG_OF.2532 y 2533</t>
  </si>
  <si>
    <t>PT_111_NO PMG_OF.2532 y 2533</t>
  </si>
  <si>
    <t>PT_112_NO PMG_OF.2532 y 2533</t>
  </si>
  <si>
    <t>PT_113_NO PMG_OF.2532 y 2533</t>
  </si>
  <si>
    <t>PT_114_NO PMG_OF.2532 y 2533</t>
  </si>
  <si>
    <t>PT_115_NO PMG_OF.2532 y 2533</t>
  </si>
  <si>
    <t>PT_117_NO PMG_OF.2532 y 2533</t>
  </si>
  <si>
    <t>PT_119_NO PMG_OF.2532 y 2533</t>
  </si>
  <si>
    <t>PT_120_NO PMG_OF.2532 y 2533</t>
  </si>
  <si>
    <t>PT_122_NO PMG_OF.2532 y 2533</t>
  </si>
  <si>
    <t>PT_123_NO PMG_OF.2532 y 2533</t>
  </si>
  <si>
    <t xml:space="preserve">
Se confirma que la entrega de los fondos fijos se realiza por cada Subsecretaria en forma independiente.                                
Como medida adicional, el Departamento realizara una jornada para reiterar lo señalado y publicado en el manual procedimiento de manejo y uso de los fondos fijos a los titulares que administren fondos.                                                                                                                  
</t>
  </si>
  <si>
    <t xml:space="preserve">
Hito I: Con fecha 30/06/2016 se citó a la titular del fondo para informar del estado de su fondo y toma de arqueo. De su revisión se determinó estado cuadrado del fondo no evidenciando ni faltantante o sobrante de efectivo, sin embargo se observa la existencia de gastos incurridos en en el mes de Junio que no estaban incluidos en la rendición. 
Hito II: Como medida adicional, el Departamento realizara una jornada para reiterar lo señalado y publicado en el manual procedimiento de manejo y uso de los fondos fijos a los titulares que administren fondos.                                                                                                     
</t>
  </si>
  <si>
    <t>El Departamento formalizará instrucciones a los titulares de Fondos Fijos, para que rindan en forma mensual los gastos efectuados en el periodo. En la eventualidad que no existan, la rendición lo debe señalar.</t>
  </si>
  <si>
    <t xml:space="preserve"> El Departamento realizara una jornada para reiterar lo señalado y publicado en el manual procedimiento de manejo y uso de los fondos fijos a los titulares que administren fondos. Adicionalmente se realizara la regularizacion de imputacion contable.   </t>
  </si>
  <si>
    <t>Se dara cumplimiento a lo establecido en el manual de procedimiento en lo respectivo a respaldos de fondos fijos. Cabe señalar que para el caso de Redes Asistenciales, al estar en SIGFE 2, su visación contable se considera valida una vez aprobada por la jefatura de contabilidad en el mismo sistema, sin necesidad de incorporar timbre y firma, esto dado que el sistema contiene una firma electronica simple.</t>
  </si>
  <si>
    <t>Si bien existe una planificacion para realizar los arqueos periodocamente, en los meses de enero, febrero, marzo y abril, por temas de carga laboral de cierres y reemplazo en vaciones, no fue posible realizarlos. Sin embargo a partir del 03 de mayo de 2016 se han realizado los arqueos para ambas Subsecretarías</t>
  </si>
  <si>
    <t>UAI N°15</t>
  </si>
  <si>
    <t>Seguimiento a informes emitidos por Contraloría General de la República</t>
  </si>
  <si>
    <t>Un 68.22% de las medidas evaluadas se encuentra en proceso, observando un retraso en la implementación de éstas</t>
  </si>
  <si>
    <t>Se sugiere que ambas Subsecretarías instruyan gestionar oportunamente el cumplimiento de los compromisos originados, producto de los Informes de Auditoría emitidos por Contraloría General de la República</t>
  </si>
  <si>
    <t>Subsecretarios de Salud Pública y de Redes Asistenciales</t>
  </si>
  <si>
    <t>Remitir informe e Instruir a las áreas gestionar el cumplimiento de los compromisos</t>
  </si>
  <si>
    <t>La SEREMI de Salud del Bio Bio, no ha solicitado formalmente instrucciones al Nivel Central, respecto de los pasos a seguir para realizar los ajustes contables respectivos, tendientes a subsanar las observaciones realizadas por CGR en Informe N°79/2012</t>
  </si>
  <si>
    <t>Realizar la solicitud formal por parte de la SEREMI de Salud del Bio Bio al Nivel Central, respecto de las acciones a tomar para realizar los ajustes contables correspondientes, respeto de las materias observadas por CGR en Informe N°79/2012</t>
  </si>
  <si>
    <t>Seremi de Salud del Bio Bio</t>
  </si>
  <si>
    <t>Remitir Informe e Instruir a las SEREMI de Salud la revisión de informe y tomar las medidas pertinentes</t>
  </si>
  <si>
    <t>La SEREMI de Salud de Valparaíso, no ha dado inicio a proceso sumarial instruido por CGR</t>
  </si>
  <si>
    <t>Ordenar la instrucción del proceso sumarial en forma perentoria</t>
  </si>
  <si>
    <t>Seremi de Salud de Valparaíso</t>
  </si>
  <si>
    <t>PT_315_Print.pantalla.SISDOC_SSP
PT_315_Print.pantalla.SISDOC_SRA</t>
  </si>
  <si>
    <t>PT_316_Ord B.N°1780 de SSP a SEREMIS</t>
  </si>
  <si>
    <t>PT_317_Ord B.N°1780 de SSP a SEREMIS</t>
  </si>
  <si>
    <t xml:space="preserve">
PT_176_AGENDA_1
Pt_176_AGENDA_2
PT_176_AGENDA_3
PT_176_INSTRUCTIVO_SERVICIO_MOVILIZACIÓN</t>
  </si>
  <si>
    <t xml:space="preserve">
PT_178_RESOLUCIÓN_ADJ_1
PT_178_RESOLUCIÓN_ADJ_2
PT_178_RESOLUCIÓN_ADJ_3</t>
  </si>
  <si>
    <t xml:space="preserve">
PT_182_CHEQUE_1
PT_182_CHEQUE_2
PT_183_CHEQUE_3</t>
  </si>
  <si>
    <t>PT_247_REG_LIBRO_MONJITAS
PT_247_REG_CONTORL_ACCESO_FONASA
PT_247_PUB_DIFUSIÓN_PROCED
PT_247_PROCED_CONTROL_ACCESO
PT_247_PERÍMETRO_SEG_FÍSICA
PT_247_FOTOS_CONTROL_ACCESO</t>
  </si>
  <si>
    <t>PT_253_ACTA_240</t>
  </si>
  <si>
    <t>PT_256_LEV_ÁREAS_CRÍTICAS</t>
  </si>
  <si>
    <t>PT_24_Informe_Vigentes_RNI</t>
  </si>
  <si>
    <t>PT_25_Informe_Vigentes_RNI</t>
  </si>
  <si>
    <t>PT_PMG_29_Correo con Minuta y procedimiento
PT_PMG_29_Memo219 solicita resolucion a Juridica
PT_29_Minuta_Reunión_11112015
PT_29_Procedimiento_Control_Calidad_Datos_RNI_V1.1</t>
  </si>
  <si>
    <t>PT_179_Correo Suscripción Compromiso
PT_179_Instrucción_Sumario_Vigente</t>
  </si>
  <si>
    <t>PT_184_Correo Suscripción Compromiso
PT_184_y_185_Nombra_Tesorero</t>
  </si>
  <si>
    <t>PT_186_Correo Suscripción Compromiso
PT_186_Designa_Responsables_Vehículos</t>
  </si>
  <si>
    <t>PT_NO PMG_173_Correo Suscripción Compromiso
PT_173_y_174_Circular_Horas_Extraordinarias</t>
  </si>
  <si>
    <t>PT_NO PMG_174_Correo Suscripción Compromiso
PT_173_y_174_Circular_Horas_Extraordinarias</t>
  </si>
  <si>
    <t>PT_NO PMG_175_Correo Suscripción Compromiso
PT_175_Respaldo_Egreso_Ydrosol</t>
  </si>
  <si>
    <t>PT_NO PMG_185_Correo Suscripción CompromisoZ
PT_184_y_185_Nombra_Tesorero</t>
  </si>
  <si>
    <t>PT_NO PMG_190_Correo Suscripción Compromiso
PT_190_Fianza_Funcionario</t>
  </si>
  <si>
    <t>Proviene_reprogramacion_198
2da reprogramación correlativo N° XX</t>
  </si>
  <si>
    <t>PT_299 PMG Memo N°183 Susbribe Compromisos
PT_299 NO PMG_ Memo N°430 Prórroga
PT_299 Memo N°458 Diplas 2da parte
PT_299_Memo N°458 Diplas 1era parte</t>
  </si>
  <si>
    <t>PT_301 PMG Memo N°183 Susbribe Compromisos
PT_301 NO PMG_ Memo N°430 Prórroga
PT_301 Memo N°458 Diplas 2da parte
PT_301_Memo N°458 Diplas 1era parte</t>
  </si>
  <si>
    <t>PT_302 PMG Memo N°183 Susbribe Compromisos
PT_302 NO PMG_ Memo N°430 Prórroga
PT_302 Memo N°458 Diplas 2da parte
PT_302_Memo N°458 Diplas 1era parte</t>
  </si>
  <si>
    <t>Reprograma_Correlativo N° 319</t>
  </si>
  <si>
    <t>Reprograma_Correlativo N° 320</t>
  </si>
  <si>
    <t>Reprograma_Correlativo N° 321</t>
  </si>
  <si>
    <t>Reprograma_Correlativo N° 322</t>
  </si>
  <si>
    <t>PT_92_Memo 80 Solicita eliminación del compromiso N° 92</t>
  </si>
  <si>
    <t>Reprogramado_Correlativo N°324</t>
  </si>
  <si>
    <t>Reprogramado_Correlativo N°325</t>
  </si>
  <si>
    <t>Reprogramado_Correlativo N°327</t>
  </si>
  <si>
    <t>Reprogramado_Correlativo N°326</t>
  </si>
  <si>
    <t>PT_274 NO PMG_Informe N°12 - Fondos Fijos
PT_274_NO PMG Reprogramación</t>
  </si>
  <si>
    <t>PT_275 NO PMG_Informe N°12 - Fondos Fijos
PT_275_NO PMG Reprogramación</t>
  </si>
  <si>
    <t>PT_277_NO PMG_Informe N°12 - Fondos Fijos
PT_277_NO PMG Reprogramación</t>
  </si>
  <si>
    <t>PT_290 NO PMG_Informe N°12 - Fondos Fijos
PT_290_NO PMG Reprogramación</t>
  </si>
  <si>
    <t>Proviene Correlativo N° 290</t>
  </si>
  <si>
    <t>PT_276_NO PMG_Informe N°12 - Fondos Fijos
PT_276_NO PMG Reprogramación</t>
  </si>
  <si>
    <t>Proviene Correlativo N° 276</t>
  </si>
  <si>
    <t>Proviene_correlativo N°55</t>
  </si>
  <si>
    <t>PT_55 PMG_Seguimiento de Auditoría
PT_55_PMG Compromisos seguimiento  (450 KB)
PT_55_PMG_Acta_Comite Julio 26.07
PT_55_PMG_Minuta reunión del comité del 30.11.15
PT_55_PMG_REFORMULACIÓN.COMPROMISO
PT_55_PMG_REFORMULACIÓN.COMPROMISO</t>
  </si>
  <si>
    <t>Reprogramado_correlativo N°328</t>
  </si>
  <si>
    <t>PT_328 PMG_Seguimiento de Auditoría
PT_328_PMG Compromisos seguimiento  (450 KB)
PT_328_PMG_Acta_Comite Julio 26.07
PT_328_PMG_Minuta reunión del comité del 30.11.15
PT_328_PMG_REFORMULACIÓN.COMPROMISO
PT_328_PMG_REFORMULACIÓN.COMPROMISO</t>
  </si>
  <si>
    <t>Proviene del Correlativo N°282
Los montos del honorario base para declaraciones serán verificados en septiembre, cuando se emitan las instrucciones para la aplicación de la ley 20.880</t>
  </si>
  <si>
    <t>Reprogramado Correlativo N°329</t>
  </si>
  <si>
    <t>PT_282_NO PMG_Correo Compromisos 282 y 283
PT_282 NO PMG Reprogramado</t>
  </si>
  <si>
    <t>Proviene de la Reprog_Correl_48
2da reprogrmación_Correlativo N° 330</t>
  </si>
  <si>
    <t>PT_232_PMG Memo158 reformulacion fechas
PT_232_PMG Reprogramación</t>
  </si>
  <si>
    <t>PT_313_NO PMG_Seguimiento Compromisos
PT_313_circular B43-N°34</t>
  </si>
  <si>
    <t>Reprogramado_Correlativo N°331</t>
  </si>
  <si>
    <t>Reprogramado_Correlativo N°332</t>
  </si>
  <si>
    <t>Reprogramado_Correlativo N°333</t>
  </si>
  <si>
    <t>Proviene_Correlativo N°195</t>
  </si>
  <si>
    <t>PT_196_NO PMG_Reprogramacion</t>
  </si>
  <si>
    <t>PT_194_NO PMG_Reprogramacion</t>
  </si>
  <si>
    <t>PT_195_NO PMG_Reprogramacion</t>
  </si>
  <si>
    <t>proviene_correlativo N°33</t>
  </si>
  <si>
    <t>PT_33 PMG_Memo1329 solicita regularizacion de pagos
PT_33 PMG_Memo4724 solicita regularización de pagos
PT_33_PMG_Reprogramación</t>
  </si>
  <si>
    <t>Nota, según y conversación telegonica este compromiso mensual se entregrá la información a contar del día 10 de junio.</t>
  </si>
  <si>
    <t>reprogramado_correlativo N° 334</t>
  </si>
  <si>
    <t>PT_257_ResEx 613_Crea_Comite_Tecnologia_Seguridad_SUP
PT_257_ResEx 1099_Aprueba_Politica_Seg_Inf_SUP</t>
  </si>
  <si>
    <t>PT_248_Acta_Presentación_Capacity_Planning_OHI
PT_248_Capacity_Planning_Ancho_Banda_FONASA
PT_248_Capacity_Planning_OHI</t>
  </si>
  <si>
    <t xml:space="preserve">PT_233_PMG_Correo con reprogramacion
PT_233_PMG_Informe_LOG_de_Registros_RNI_final
PT_233_AUDITORIA_RNI_LOG
</t>
  </si>
  <si>
    <t>UAI N°25</t>
  </si>
  <si>
    <t>UAI N°27</t>
  </si>
  <si>
    <t>UAI N°33</t>
  </si>
  <si>
    <t>UAI N°34</t>
  </si>
  <si>
    <t>Recaudación de Ingresos propios, SEREMI de Salud del país</t>
  </si>
  <si>
    <t>De la revisión efectuada, se concluye que el sistema de control interno de las SEREMI de Salud del país, en relación al procedimiento de recaudación de ingresos propios requiere mejoras.</t>
  </si>
  <si>
    <t>Se sugiere que la autoridad oficie a los SEREMI y envíe este informe, con la finalidad de que se agilicen las gestiones para mitigar los hallazgos observados.</t>
  </si>
  <si>
    <t>Departamento de Auditoría</t>
  </si>
  <si>
    <t>Elaborar Oficio para que el Subsecretario de Salud Pública, remita a las SEREMI de Salud del país, el informe UAI N°27 y así agilizar las gestiones para subsanar los hallazgos observados.</t>
  </si>
  <si>
    <t>PT 335 NO PMG Memo N°406 del 23/08/2016, remite Informe N°27 de auditoría desde el Jefe del Dpto. de Auditoría a la Sra. Ministra de Salud.
PT 335 NO PMG Memo N°417 del 26/08/2016 remite Informe N°27 de auditoria desde la Ministra de salud al Subsecretari de Salud Pública.
PT 335 NO PMG Ord. N°A16 / 2920 del 08/09/2016, Remite Informe N°27 de Auditoría desde el Subsecreatrio de Salud Pública a los SEREMIS de Salud del país.</t>
  </si>
  <si>
    <t>Gabinete SSP</t>
  </si>
  <si>
    <t>SEREMIS (Consolidados)</t>
  </si>
  <si>
    <t>PT_329_NO PMG_Correo Compromisos 282 y 283
PT_329 NO PMG Reprogramado
PT_329_orientaciones y monto Honorarios</t>
  </si>
  <si>
    <t>Ambas</t>
  </si>
  <si>
    <t>Avance METS</t>
  </si>
  <si>
    <t>No se cuenta con una definición precisa de los compromisos de la SEREMI de Salud de Los Lagos que sufrirán modificaciones, producto de la solicitud por contingencia</t>
  </si>
  <si>
    <t>Disponer a la brevedad de las propuestas de Resolución y evaluar los cambios propuestos por la SEREMI de Salud de Los Lagos, a fin de que estos se ajusten a lo establecido en la normativa.</t>
  </si>
  <si>
    <t>Control de Gestión de Gabinete Subsecretaría de Salud Pública</t>
  </si>
  <si>
    <t>No se han emitido las Resoluciones de precisiones a las metas de los equipos de trabajo de las Subsecretarías de Salud Pública (incluye SEREMIS) y de Redes Asistenciales</t>
  </si>
  <si>
    <t>Realizar las gestiones necesarias para disponer a la brevedad, las Resoluciones que modificatorias a los Convenios de Desempeño Colectivo de las Subsecretarías de Salud Pública y de Redes Asistenciales</t>
  </si>
  <si>
    <t>Control de Gestión de Gabinete Subsecretaría de Salud Pública y Subsecretaría de Redes Asistenciales</t>
  </si>
  <si>
    <t xml:space="preserve">Del total de compromisos evaluados, se observa la existencia de 2 compromisos pertenecientes al Equipo de Trabajo del Gabinete de Ministra, con alto riesgo de incumplimiento. (Metas Nos 2 y 4) </t>
  </si>
  <si>
    <t>Implementar las medidas necesarias a fin de mejorar, tanto los tiempos de respuesta a los requerimientos de Informes por parte de CGR (Meta N°2, División Jurídica), como de la emisión de los Informes de Transparencia en los plazos comprometidos (Meta N°4, Unidad de Transparencia).</t>
  </si>
  <si>
    <t>Depto. Jurídico 
Unidad de Transparencia</t>
  </si>
  <si>
    <t>Departamento de Administración de Servicios</t>
  </si>
  <si>
    <t>Uso y Circulación de Vehiculos Fiscales 2016</t>
  </si>
  <si>
    <t>Veronica Lopez Soto
Osvaldo Gamboa Fuentes</t>
  </si>
  <si>
    <t>Se observa una Sobredotación de 5 Vehículos Fiscales, según la dotación establecida por la Ley de Presupuesto 2016, sin perjuicio de lo anterior, todos los vehículos estarían en proceso y/o trámite de Baja.</t>
  </si>
  <si>
    <t>La Encargada de la Oficina de Administración Interna, deberá realizar un seguimiento al estado de estos procesos, solicitando la pronta resolución a la Unidad de Jurídica, para así continuar el proceso de baja. (Remate, donación, etc.)</t>
  </si>
  <si>
    <t>No se encuentra evidencia de la documentación del contrato del vehículo en Comodato (SEREMI de Antofagasta), por parte de la Subsecretaría de Salud Pública.</t>
  </si>
  <si>
    <t>Solicitar a la SEREMI de Salud Antofagasta la regularización del estado del vehículo en comodato para cumplir las normas vigentes.</t>
  </si>
  <si>
    <t>No se observaron respaldos correspondientes al “robo” del vehículo BFXH – 51, el cual se había solicitado su proceso de baja según Ordinario B43 N°1136 del 18 de abril 2016, quedando pendiente dicho proceso.</t>
  </si>
  <si>
    <t>Realizar seguimiento al procedimiento del robo que afecto al vehículo BFXH – 51, el cual se encuentra en proceso disciplinario, instruido por la Contraloría Regional, y así poder finalizar el proceso de Baja en el que se encuentra el vehículo.</t>
  </si>
  <si>
    <t>La adjudicación y cobertura de la licitación no se ajustó del todo a los requisitos de las bases, afectando el principio de estricta sujeción a las bases y el principio de igualdad de los oferentes, toda vez que se habrían iniciado las prestaciones en forma previa a la adjudicación.</t>
  </si>
  <si>
    <t>Programar con anticipación el proceso de Licitación Pública, cuando se requiera, para dar cumplimiento al reglamento de movilización, que establece que todo vehículo fiscal deberá tener contratado un seguro adicional al obligatorio previsto en la Ley N°18.490.</t>
  </si>
  <si>
    <t>Se pudo observar, según lo informado por la Compañía de Seguros, que el vehículo WL-6546 se encuentra sin Póliza de Seguro, ya que el vehículo nuevo (HSFL-12) subrogó la póliza de este vehículo y no el del vehículo ZD-1500, como informa Oficina de Administración Interna, según Memo B43 N°2028 del 19 de mayo de 2016 y posteriormente Resolución Exenta N°717 del 04 de julio de 2016.</t>
  </si>
  <si>
    <t>La Encargada de la Oficina de Administración Interna, deberá informar de manera inmediata a la Compañía de Seguros para que el vehículo fiscal sea cubierto con su respectiva Póliza de Seguro y pueda dar cumplimiento al reglamento y norma establecida.</t>
  </si>
  <si>
    <t>Se pudo observar, en Resolución Exenta N°195, que se identifican erróneamente las letras y/o números de algunas patentes de los vehículos correspondientes a la Subsecretaría de Salud Pública.</t>
  </si>
  <si>
    <t>La Encargada de la Oficina de Administración Interna, deberá revisar y regularizar la Resolución Exenta que aprueba las Pólizas de seguro de los vehículos de la Subsecretaría de Salud Pública.</t>
  </si>
  <si>
    <t>Se pudo observar, que los números de Póliza de Seguro que se detallan en la Planilla EXCEL enviada por la Encargada de la Oficina de Administración Interna, no corresponden a los números de Póliza que se detallan en la Resolución Exenta N°195, en la cual se aprueban las pólizas.</t>
  </si>
  <si>
    <t>La Encargada de la Oficina de Administración Interna, deberá actualizar la información de las Pólizas de Seguro, según lo establecido en Resolución Exenta N°195, para que esta sea fidedigna y precisa al momento de ser requerida.</t>
  </si>
  <si>
    <t>En general, se pudo observar que en las bitácoras de los vehículos del pool, al momento de realizar un cometido (viaje) y finalizarlo, son firmadas por el conductor y no por el funcionario (pasajero) que realizo el cometido.</t>
  </si>
  <si>
    <t>Instruir a los conductores, por parte del Encargado de Movilización, sobre la necesidad de cumplir la norma establecida, para que el funcionario que se traslada (viaje) es el que debe firmar la bitácora una vez finalizado este.</t>
  </si>
  <si>
    <t>Se pudo observar enmendaduras y otras alteraciones en las anotaciones efectuadas en las bitácoras, las cuales no son regularizadas como lo establece el reglamento de Movilización.</t>
  </si>
  <si>
    <t>Proceder a cumplir con la norma como lo indica el reglamento de movilización en su artículo N°22, donde indica el procedimiento a realizar ante alguna enmendadura, borrón u alguna otra alteración en la Bitácora.</t>
  </si>
  <si>
    <t>No se pudo observar la “Visación” del Encargado de Movilización, en las bitácoras, que certifique la revisión de estas por parte del Encargado.</t>
  </si>
  <si>
    <t>Cada vez que se realice la supervisión de la bitácora, el Encargado de Movilización deberá visar la información que el respalda en la “Planilla de Control Diario de Kilometraje y Bencina.”</t>
  </si>
  <si>
    <t>Los 2 vehículos que están encomendados de apoyo a las autoridades, no cuentan con Resolución Exenta para el aparcamiento fuera de los estacionamientos del Ministerio de Salud. Esto, por si existiera o se generara, una contingencia que requieran de estos vehículos y éstos deban aparcar fueras de las dependencias del Ministerio de Salud.</t>
  </si>
  <si>
    <t>Regularizar, mediante Resolución Exenta, el aparcamiento de los dos vehículos de apoyo a las autoridades, en caso de que estos fuesen requeridos y deban aparcar fuera de los estacionamientos del Ministerio de Salud.</t>
  </si>
  <si>
    <t>Fiscalizaciones y Registros en SEREMI</t>
  </si>
  <si>
    <t>De la revisión efectuada, se concluye que el sistema de control interno de las SEREMI de Salud del país, en relación al procedimiento de Fiscalizaciones y registros requiere mejoras.</t>
  </si>
  <si>
    <t>Gabinete Subsecretario de Salud Pública</t>
  </si>
  <si>
    <t xml:space="preserve">Disparidad en interpretación de dictámenes del Organismo Contralor, respecto del artículo 156 del Código sanitario, en relación a la facultad del personal a honorario para oficiar de ministro de fe. </t>
  </si>
  <si>
    <t>Requerir de la División Jurídica un pronunciamiento en derecho, respecto de las facultades del personal contratado a honorarios, para levantar actas que den origen a sumarios sanitarios, a la luz de algunos dictámenes del Organismo Contralor.</t>
  </si>
  <si>
    <t>Departamento de Auditoría Ministerial</t>
  </si>
  <si>
    <t>Departamento de Asistencia Remota en Salud (DARS)</t>
  </si>
  <si>
    <t>UAS N°24</t>
  </si>
  <si>
    <t>Programa Salud Responde</t>
  </si>
  <si>
    <t>No se logró tener a la vista nombramiento de referentes locales de 4 Servicios de Salud</t>
  </si>
  <si>
    <t>Se sugiere a DARS reforzar a los Servicios de Salud, respecto de la necesidad del nombramiento de encargado o referentes del programa en Servicios en los cuales se observa el incumplimiento</t>
  </si>
  <si>
    <t>DARS</t>
  </si>
  <si>
    <t>Solicitar envío de ordinario a los servicios de salud para requerir nombramiento de referentes pendientes</t>
  </si>
  <si>
    <t xml:space="preserve">Existen procedimientos al interior del departamento DARS, los cuales no se encuentran actualizados respecto de la configuración actual de dicho Departamento </t>
  </si>
  <si>
    <t>Se sugiere a DARS actualizar procedimientos asociados a su función</t>
  </si>
  <si>
    <t>Enviar a Gabinete Manual de procedimientos críticos del DARS para su aprobación.
Procedimientos: 
1. Pago de Honorarios
2. Contenidos
3. Gestión Financiera
4. Funcionamiento de Plataforma</t>
  </si>
  <si>
    <t>Existencia de montos no decretados al Servicio de Salud Metropolitano Occidente por un monto de M$145.974 por concepto de pagos de honorarios del proyecto LENG que finalizó el año 2015</t>
  </si>
  <si>
    <t>Se recomienda que DARS genere las instanciasformales necesarias con la Subsecretaría de Redes Asistenciales, para la normalización de los montos asociados al Proyecto LENG 1 y 2 tanto con el Servicio de Salud Metropolitano Occidente como con FONASA</t>
  </si>
  <si>
    <t>Elaborar informe con detalle de instancias formales efectuadas para la normalización de los montos asociados al proyecto LENG 1 y 2 y sus respectivos resultados</t>
  </si>
  <si>
    <t>Existencia de montos no decretados a FONASA por un monto de M$68.564 para el pago de servicios de empresa entel por concepto de proyecto LENG</t>
  </si>
  <si>
    <t>Existencia de factura de la empresa ENTEL por M$80.773 de agosto de 2015 por concepto de proyecto LENG 1 (Actualización de listas de espera No GES), la cual, a la fecha de cierre de la auditoría, no ha sido devengada en la contabilidad</t>
  </si>
  <si>
    <t>Solicitar a Jefe de Gabinete se instruya el pago de la factura pendiente</t>
  </si>
  <si>
    <t>Contrato con empresa ENTEL, presenta cláusula de renovación automática, vulnerando de esta forma la Ley de Compras Públicas y su Reglamento.</t>
  </si>
  <si>
    <t>Se sugiere que DARS efectúe gestiones para agilizar la tramitación de la Licitación para el nuevo convenio con proveeor para el programa Salud responde</t>
  </si>
  <si>
    <t>Enviar a Contraloría bases de licitación para nuevo convenio con proveedor tecnológico.</t>
  </si>
  <si>
    <t xml:space="preserve">PT_201 NO PMG _ MEMO N°524 tramitacion nombramientos
PT_201_NO PMG_Resolución encargado Chagas
PT_201_NO PMG_Resolución encargado Marea Roja
PT_201_NO PMG_Resolucion encargado Rabia
</t>
  </si>
  <si>
    <t>Solicitar a la SEREMI de Salud de Los Lagos, respuesta al requerimeinto realizado mediante ORD. N°2100 del 04/07/2016.</t>
  </si>
  <si>
    <t>Se envía memo n° 92 solicitando informar del estado de las precisiones SRA
Se envía memo N° 90 solicitando informar al Subsecretario de Salud Pública de las precisiones solicitadas por sus equipos de trabajo, a fin de elaborar el convenio y la resolución</t>
  </si>
  <si>
    <t>PT_336_Correo Respuesta_Auditor Manuel Lara
PT_336_NO PMG_respuesta consulta ordinario B2100 (11.5 KB)</t>
  </si>
  <si>
    <t xml:space="preserve">PT_337 NO PMG_Memo 92 solicita informar estado de las precisiones de la SRA
PT_337_NO PMG Memo 90 solicita informar precisiones al SSP
PT_337_Correo Respuesta_Auditor Manuel Lara
</t>
  </si>
  <si>
    <t>Se Acepta el Riesgo</t>
  </si>
  <si>
    <t xml:space="preserve">PT_338_Correo Respuesta_Auditor Manuel Lara
PT_338_NO PMG_RV Remite formulario para suscribir compromisos (1.20 MB)
</t>
  </si>
  <si>
    <t>Se emita Certificado de Cumplimiento para cada servicio prestado el que se adjuntará en la factura correspondiente</t>
  </si>
  <si>
    <t>Elaborar Oficio para que el Subsecretario de Salud Pública, remita a las SEREMI de Salud del país, el informe UAI N°34 y así agilizar las gestiones para subsanar los hallazgos observados.</t>
  </si>
  <si>
    <t>Requerir formalmente de la División Jurídica un pronunciamiento en derecho, respecto de las facultades del personal contratado a honorarios, para levantar actas que den origen a sumarios sanitarios, a la luz de algunos dictámenes del Organismo Contralor.</t>
  </si>
  <si>
    <t>Considerando que el año 2017 debe realizarse una nueva auditoría al tema, se verificará la inexistencia de errores en la publicación que acrediten la implemenetación de medidas</t>
  </si>
  <si>
    <t>PT_193_RV  Compromisos correo 5</t>
  </si>
  <si>
    <r>
      <t xml:space="preserve">
Se confirma que la entrega de los fondos fijos se realiza por cada Subsecretaria en forma independiente.                                
Como medida adicional, el Departamento realizara una jornada para reiterar lo señalado y publicado en el manual procedimiento de manejo y uso de los fondos fijos a los titulares que administren fondos.              
</t>
    </r>
    <r>
      <rPr>
        <b/>
        <sz val="8"/>
        <color theme="1"/>
        <rFont val="Calibri"/>
        <family val="2"/>
        <scheme val="minor"/>
      </rPr>
      <t xml:space="preserve">Nota: El Departamento de Auditoría realizará nuevo arqueo al mes de noviembre.                                                                                               
</t>
    </r>
  </si>
  <si>
    <r>
      <t xml:space="preserve">
Hito I: Con fecha 30/06/2016 se citó a la titular del fondo para informar del estado de su fondo y toma de arqueo. De su revisión se determinó estado cuadrado del fondo no evidenciando ni faltantante o sobrante de efectivo, sin embargo se observa la existencia de gastos incurridos en en el mes de Junio que no estaban incluidos en la rendición. 
Hito II: Como medida adicional, el Departamento realizara una jornada para reiterar lo señalado y publicado en el manual procedimiento de manejo y uso de los fondos fijos a los titulares que administren fondos.              
</t>
    </r>
    <r>
      <rPr>
        <b/>
        <sz val="8"/>
        <color theme="1"/>
        <rFont val="Calibri"/>
        <family val="2"/>
        <scheme val="minor"/>
      </rPr>
      <t xml:space="preserve">Nota: El Departamento de Auditoría realizará nuevo arqueo al mes de octubre.                                                                                         
                                                                                      </t>
    </r>
    <r>
      <rPr>
        <sz val="8"/>
        <color theme="1"/>
        <rFont val="Calibri"/>
        <family val="2"/>
        <scheme val="minor"/>
      </rPr>
      <t xml:space="preserve"> 
</t>
    </r>
  </si>
  <si>
    <r>
      <t xml:space="preserve"> El Departamento realizara una jornada para reiterar lo señalado y publicado en el manual procedimiento de manejo y uso de los fondos fijos a los titulares que administren fondos. Adicionalmente se realizara la regularizacion de imputacion contable.   
</t>
    </r>
    <r>
      <rPr>
        <b/>
        <sz val="8"/>
        <color theme="1"/>
        <rFont val="Calibri"/>
        <family val="2"/>
        <scheme val="minor"/>
      </rPr>
      <t xml:space="preserve">Nota: El Departamento de Auditoría realizará nuevo arqueo al mes de noviembre.       </t>
    </r>
    <r>
      <rPr>
        <sz val="8"/>
        <color theme="1"/>
        <rFont val="Calibri"/>
        <family val="2"/>
        <scheme val="minor"/>
      </rPr>
      <t xml:space="preserve"> </t>
    </r>
  </si>
  <si>
    <t>sacar de SSP a SRA</t>
  </si>
  <si>
    <t>EL COMPROMISO NO CORRESPONDE A SSP ES DE SRA, POR LO CUAL SE SACA DE ESTA PLANILLA Y SE INCORPORA A REDES CON EL CORRELATIVO 246</t>
  </si>
  <si>
    <t>PT_304 _NO PMG_Compromisos Firmados DAF
PT_304_NO PMG_ Compormisos Firmados Seremi
PT_304_NO PMG Actualiza información UAE N°41
PT_304 Actualiza información SSP
PT_304 Circular 24 DAF</t>
  </si>
  <si>
    <t>PT_127_NO PMG_Compromisos Firmados DAF
PT_127_NO PMG_ Compormisos Firmados Seremi
PT_127_NO PMG_Ubicación Manual no actualizado
PT_127_NO PMG Actualiza información SSP</t>
  </si>
  <si>
    <t>PT_166 NO PMG Carta de 01-03-16 a emp aseo y licit 924_1024_LE15
PT_166_NO PMG Actualiza información SSP</t>
  </si>
  <si>
    <t>PT_167_NO PMG Informe abogado y verificacón en portal
PT_167_NO PMG Actualiza información SSP</t>
  </si>
  <si>
    <t>PT_260_NO PMG_Memo N°57 Informa Compromisos Adqueridos
PT_260_NO PMG CUMPLIMIENTO- REFORLUMACION COMPROMISOS</t>
  </si>
  <si>
    <t>Proviene del correlativo N° 261</t>
  </si>
  <si>
    <t>Proviene del correlativo N° 263</t>
  </si>
  <si>
    <t>PT_358_NO PMG_Memo N°57 Informa Compromisos Adqueridos
PT_ 358_NO PMG MPLIMIENTO- REFORLUMACION COMPROMISOS</t>
  </si>
  <si>
    <t>PT_359_NO PMG_Memo N°57 Informa Compromisos Adqueridos
PT_359_NO PMG CUMPLIMIENTO- REFORLUMACION COMPROMISOS</t>
  </si>
  <si>
    <t xml:space="preserve">Reprograma al correlativo N°358 </t>
  </si>
  <si>
    <t>Reprograma al correlativo N°359</t>
  </si>
  <si>
    <t>PT_261_NO PMG_Memo N°57 Informa Compromisos Adqueridos
PT_ 261_NO PMG MPLIMIENTO- REFORLUMACION COMPROMISOS</t>
  </si>
  <si>
    <t>PT_263_NO PMG_Memo N°57 Informa Compromisos Adqueridos
PT_263_NO PMG CUMPLIMIENTO- REFORLUMACION COMPROMISOS</t>
  </si>
  <si>
    <t>PT_360_NO PMG_Memo N°57 Informa Compromisos Adqueridos
PT_360_NO PMG CUMPLIMIENTO- REFORLUMACION COMPROMISOS</t>
  </si>
  <si>
    <t>Proviene del correlativo N° 264</t>
  </si>
  <si>
    <t>Reprograma al correlativo N°360</t>
  </si>
  <si>
    <t>PT_264_NO PMG_Memo N°57 Informa Compromisos Adqueridos
PT_264 NO PMG MEMO INFORMA COMPROMISOS ADQUIRIDOS CON AUDITORIA</t>
  </si>
  <si>
    <t>Solicita modificación Corr 281</t>
  </si>
  <si>
    <t xml:space="preserve">PT_326_NO PMG_Avance Informe 12
PT_326_Arqueo_Contabilidad
PT_326_Arqueo_Contabilidad
PT_326_Respaldos Compromiso N°326 - Informe de Auditoría N°12  Administración de Fondos Fijos
</t>
  </si>
  <si>
    <t xml:space="preserve">PT_163_ NO PMG Calendario de arqueos fondos fijos
PT_163_NO PMG Arq F Fijo Movilización 28-06-2016
PT_163_NO PMG Arqueo en Tesorería 28-06-2016
PT_163_NO PMG Actualiza información correlativo 163
</t>
  </si>
  <si>
    <t>PTT_332_Respaldos Compromiso N°332 - Informe de Auditoría N°52  Transparencia Activa Ley 20 285</t>
  </si>
  <si>
    <t>PT_352_NO PMG_saludresponde UAS 24</t>
  </si>
  <si>
    <t>PT_354_NO PMG_saludresponde UAS 24</t>
  </si>
  <si>
    <t>PT_355_NO PMG_saludresponde UAS 24</t>
  </si>
  <si>
    <t>PT_356_NO PMG_saludresponde UAS 24</t>
  </si>
  <si>
    <t>“Se realizaron Gestiones para mejorar el cumplimiento de pago dentro de los 30 días, lo cual ha permitido tener un promedio de pago dentro del rango establecido, para ambas Subsecretarias. Adicionalmente para generar mayor eficiencia en los tiempos de visacion de facturas y posterior pago, el Departamento de Administración y Servicios informa mensualmente el estado de los documentos a los Jefes de división y/o Jefes de Departamento. Se implementaran estas medidas en las Seremis.”</t>
  </si>
  <si>
    <t>Jefa Oficina Administración y Servicios</t>
  </si>
  <si>
    <t>Criticidad Alta</t>
  </si>
  <si>
    <t>Reiterar mediante oficio a las SEREMIS que no han cursado la baja de los vehículos que registran sobredotación, informando al Subsecretario en caso de no contar con respuesta al 30/11/2016, además de solicitar a la División Jurídica, la agilización de los procesos de baja en curso.</t>
  </si>
  <si>
    <t>Criticidad Media</t>
  </si>
  <si>
    <t>Remitir oficio a la SEREMI de Antofagasta solicitando se gestione la regularización del convenio de comodato del vacunatorio móvil</t>
  </si>
  <si>
    <t xml:space="preserve">Solicitar a la División Jurídica su pronunciamiento sobre la materia, además de remitir un oficio a la SEREMI solicitando los antecedentes que fueron remitidos a Contraloría, de manera de agilizar el proceso de baja. En caso que la SEREMI no responda en un plazo prudente, se informará al Subsecretario, a objeto de que adopte la medida que le parezca pertinente. </t>
  </si>
  <si>
    <t>Se solicitarán las Refrendaciones Presupuestarias de la SSP en el mes de febrero de 2017, a objeto de dar inicio al proceso de licitación. Luego de ello se hará monitoreo a todo el proceso de manera de cumplir con los plazos requeridos.</t>
  </si>
  <si>
    <t>Encargado de Movilización</t>
  </si>
  <si>
    <t>El Encargado de movilización notificará de la regularización de la póliza del vehículo placa patente WL-6546, asignado a la SEREMI de Magallanes. En lo sucesivo, informará a la Compañía de Seguros de la subrogancia de un vehículo en cuanto se realice la compra de un vehículo nuevo, y consecuente baja de otro.</t>
  </si>
  <si>
    <t>Se solicitará la modificación de la resolución exenta N° 195, actualizando la información contenida en las pólizas de seguro de los vehículos fiscales.</t>
  </si>
  <si>
    <t>Se  actualizará la información contenida en la planilla de respaldo de la dotación vehicular.</t>
  </si>
  <si>
    <t xml:space="preserve">Entregar un memo a cada conductor instruyendo respecto a la obligación de contar con la firma del usuario que ha sido trasladado en la bitácora. </t>
  </si>
  <si>
    <t>El Encargado de Movilización aplicará lo dispuesto en el Reglamento sobre uso y utilización de vehículos fiscales, aplicano estrictamente lo dispuesto en el artículo 22.</t>
  </si>
  <si>
    <t>En Encargado de Movilización revisará las bitácoras de los vehículos, visando los respaldos de la planilla de control diario de kilometraje y bencina.</t>
  </si>
  <si>
    <t>Se solicitará a la División Jurídica que agilice la tramitación de la resolcuión que dispone de lugar de estacionamiento para los vehículos de apoyo a las Autoridades</t>
  </si>
  <si>
    <t>PT_205_Memo N°42_Suscribe Compromisos
PT_205_NO PMG Correo Planilla Ejecución 
PT_205_Correo Información Eujecución programa
PT 205 MEMO N° 163 - Dpto  Auditoría</t>
  </si>
  <si>
    <t>PT_207_Memoo N°42_Suscribe Compromisos
PT_207_Memo N°62_ Informa reunión con las Divisiones DIPOL y DIPLAS
PT_207_Acta de reunión 
PT_207_Memo N° 164 EMERGENTES</t>
  </si>
  <si>
    <t xml:space="preserve">PT_206_Memo N°42_Suscribe Compromisos
PT_206_Correo con informe de la conicliacion de la ejecucion del programa
PT_206_NO PMG_ Envía memo N° 0107 Ejecución Programa Emergente
PT_206_MEMO N° 163 - Dpto  Auditoría
PT_206_Memo N° 164 EMERGENTES
</t>
  </si>
  <si>
    <t>Reprogramado Correlativo 361</t>
  </si>
  <si>
    <t>Reprogramado Correlativo 362</t>
  </si>
  <si>
    <t>Reprogramado Correlativo 363</t>
  </si>
  <si>
    <t>Reprogramado Correlativo 364</t>
  </si>
  <si>
    <t>Reprogramado Correlativo 365</t>
  </si>
  <si>
    <t>Reprogramado Correlativo 366</t>
  </si>
  <si>
    <t>Reprogramado Correlativo 367</t>
  </si>
  <si>
    <t>Reprogramado Correlativo 368</t>
  </si>
  <si>
    <t>Reprogramado Correlativo 369</t>
  </si>
  <si>
    <t>Reprogramado Correlativo 370</t>
  </si>
  <si>
    <t>Reprogramado Correlativo 371</t>
  </si>
  <si>
    <t>Reprogramado Correlativo 372</t>
  </si>
  <si>
    <t>Reprogramado Correlativo 373</t>
  </si>
  <si>
    <t>Reprogramado Correlativo 374</t>
  </si>
  <si>
    <t>Reprogramado Correlativo 375</t>
  </si>
  <si>
    <t>Reprogramado Correlativo 376</t>
  </si>
  <si>
    <t>Reprogramado Correlativo 377</t>
  </si>
  <si>
    <t>Reprogramado Correlativo 378</t>
  </si>
  <si>
    <t>Reprogramado Correlativo 379</t>
  </si>
  <si>
    <t>Reprogramado Correlativo 380</t>
  </si>
  <si>
    <t>Reprogramado Correlativo 381</t>
  </si>
  <si>
    <t>Reprogramado Correlativo 382</t>
  </si>
  <si>
    <t>Reprogramado Correlativo 383</t>
  </si>
  <si>
    <t>Reprogramado Correlativo 384</t>
  </si>
  <si>
    <t>Reprogramado Correlativo 385</t>
  </si>
  <si>
    <t>Reprogramado Correlativo 386</t>
  </si>
  <si>
    <t>Reprogramado Correlativo 387</t>
  </si>
  <si>
    <t>Reprogramado Correlativo 388</t>
  </si>
  <si>
    <t>Reprogramado Correlativo 389</t>
  </si>
  <si>
    <t>Reprogramado Correlativo 390</t>
  </si>
  <si>
    <t>Proviene de la Reprog_Correl_N°1 
2da Reprogramado Correlativo N°391</t>
  </si>
  <si>
    <t>Reprogramado Correlativo 392</t>
  </si>
  <si>
    <t>Reprogramado Correlativo 393</t>
  </si>
  <si>
    <t>Reprogramado Correlativo 394</t>
  </si>
  <si>
    <t>Reprogramado Correlativo 395</t>
  </si>
  <si>
    <t>Proviene_Correlativo N°212
2da Reprogramado Correlativo 396</t>
  </si>
  <si>
    <t>Proviene_Correlativo N°214
2da Reprogramado Correlativo 397</t>
  </si>
  <si>
    <t>Proviene_Correlativo N°215
2da Reprogramado Correlativo 398</t>
  </si>
  <si>
    <t>Proviene_Correlativo N°216
2da Reprogramado Correlativo 399</t>
  </si>
  <si>
    <t>Proviene_Correlativo N°217
2da Reprogramado Correlativo 400</t>
  </si>
  <si>
    <t>Proviene_Correlativo N°218
2da Reprogramado Correlativo 401</t>
  </si>
  <si>
    <t>Proviene_Correlativo N°219
2da Reprogramado Correlativo 402</t>
  </si>
  <si>
    <t>Proviene del correlativo N°210
2da Reprogramado Correlativo 403</t>
  </si>
  <si>
    <t>proviene correlativo N°135
2da Reprogramado Correlativo 404</t>
  </si>
  <si>
    <t>proviene correlativo N°220
2da Reprogramado Correlativo 405</t>
  </si>
  <si>
    <t>proviene correlativo N°221
2da Reprogramado Correlativo 406</t>
  </si>
  <si>
    <t>Proviene Correlativo N°76 Reprogramado
2da Reprogramado Correlativo 407</t>
  </si>
  <si>
    <t>Proviene_Correlativo N°194
2da Reprogramado Correlativo 408</t>
  </si>
  <si>
    <t xml:space="preserve">Proviene_Correlativo N°196
2da Reprogramado Correlativo 409
</t>
  </si>
  <si>
    <t>Reprogramado Correlativo 410</t>
  </si>
  <si>
    <t>Proviene del Correlativo N° 20</t>
  </si>
  <si>
    <t>Proviene del Correlativo N° 21</t>
  </si>
  <si>
    <t>Proviene del Correlativo N° 22</t>
  </si>
  <si>
    <t>Proviene del Correlativo N° 27</t>
  </si>
  <si>
    <t>Proviene del Correlativo N° 28</t>
  </si>
  <si>
    <t>Proviene del Correlativo N° 30</t>
  </si>
  <si>
    <t>Proviene del Correlativo N° 143</t>
  </si>
  <si>
    <t>Proviene del Correlativo N° 192</t>
  </si>
  <si>
    <t>Proviene del Correlativo N° 209</t>
  </si>
  <si>
    <t>Proviene del Correlativo N° 227</t>
  </si>
  <si>
    <t>Proviene del Correlativo N° 273</t>
  </si>
  <si>
    <t>Proviene del Correlativo N° 278</t>
  </si>
  <si>
    <t>Proviene del Correlativo N°305</t>
  </si>
  <si>
    <t>Proviene del Correlativo N° 306</t>
  </si>
  <si>
    <t>Proviene del Correlativo N°307</t>
  </si>
  <si>
    <t>Proviene del Correlativo N° 310</t>
  </si>
  <si>
    <t>Proviene del Correlativo N° 331</t>
  </si>
  <si>
    <t>Proviene del Correlativo N° 333</t>
  </si>
  <si>
    <t>PT_REPROG_Actualiza fechas PMG</t>
  </si>
  <si>
    <t>PT_375_NO PMG Resoluciones semestrales 2015</t>
  </si>
  <si>
    <t>PT_376_NO PMG Resoluciones semestrales 2015</t>
  </si>
  <si>
    <t>PT_PMG_391_Hojas de ruta
PT_PMG_391_Factura compra de equipos
PT_PMG_391_Manual operativo remuneraciones
PT_PMG_391_Memo943 envia manual para confeccion de Res
PT_PMG_391_Memo5643 solicita elaboracion de convenio
PT_PMG_391_Minutas de reunion
PT_PMG_391_Protocolo Transferencia sistema control de activos fisicos
PT_391_Memo3026_a juridica_solicita_elaboración_de_resolución</t>
  </si>
  <si>
    <t xml:space="preserve">PT_393_NO PMG_Memo N°57 Informa Compromisos Adqueridos
PT 393 NO PMG Memo N° 67 Visación Resol. Gestion Riesgo
PT 393 NO PMG Res Exenta
PT 393 NO PMG Correo Compromisos Seguimiento
</t>
  </si>
  <si>
    <t>PT_406_NO PMG_Manual Zoonosis
PT_406_NO PMG_RE  Seguimiento de Auditoría</t>
  </si>
  <si>
    <t>PT_405_NO PMG_Manual Zoonosis
PT_405_NO PMG_RE  Seguimiento de Auditoría
PT_405_NO PMG_RE  Seguimiento de Auditoría</t>
  </si>
  <si>
    <t>PT_351_NOM PMG_Compromiso</t>
  </si>
  <si>
    <t>PT_389_NO PMG RV  auditoría N° 48
PT_389_NO PMG_Suscribe Compromisos</t>
  </si>
  <si>
    <t>Proviene del Correlativo N° 284
Reprograma Correlativo N°411</t>
  </si>
  <si>
    <t>Proviene del Correlativo N° 284
Proviene del Correlativo N°395</t>
  </si>
  <si>
    <t>PT_395_NO PMG_066 Gabinete Ministra
PT_395_NO PMG_Correo Avance
PT_395_NO PMG_ Reformulación compromiso N°395</t>
  </si>
  <si>
    <t>PT_408_NO PMG_ Compromisos Sumplidos</t>
  </si>
  <si>
    <t>PT_409_Respaldos Compromiso N°332 - Informe de Auditoría N°52  Transparencia Activa Ley 20 285
PT_409_NO PMG_Cumplidos</t>
  </si>
  <si>
    <t xml:space="preserve">Dado que la Matriz de Riesgos del año 2015 se encuentra finalizada e informada a CAIIG (sin recibir observaciones de su parte), se reformula el compromiso en relación a la Matriz de Riesgos 2016. 
Para la  validación de las matriz de riesgo 2016 por parte de los Jefes de División o por quien ellos designen (mediante correo electrónico), para realizar la revisión y la asignación de valores para los controles identificados.
Posteriormente, se ingresará al sistema informativo de validación del CAIIG, el que permite corroborar la consistencia lógica entre el concepto de severidad y el valor. Lo anterior, siempre que se encuentre operativo este sistema. </t>
  </si>
  <si>
    <t xml:space="preserve">Dado que la Matriz de Riesgos del año 2015 se encuentra finalizada e informada a CAIIG (sin recibir observaciones de su parte), se reformula el compromiso en relación a la Matriz de Riesgos 2016. 
Para la validación de las matriz de riesgo 2016 por parte de los Jefes de División o por quien ellos designen (mediante correo electrónico), para realizar la revisión y la valorización asignada en cuanto a probabilidad e impacto.
Posteriormente, se ingresará al sistema informativo de validación del CAIIG, el que permite corroborar la consistencia lógica entre el concepto de severidad y el valor. Lo anterior, siempre que se encuentre operativo este sistema. </t>
  </si>
  <si>
    <t xml:space="preserve">Dado que la Matriz de Riesgos del año 2015 se encuentra finalizada e informada a CAIIG (sin recibir retroalimentación de su parte), se reformula el compromiso en relación a la Matriz de Riesgos 2016. 
Para la validación de las matriz de riesgo 2016 por parte de los Jefes de División o por quien ellos designen (mediante correo electrónico), para realizar el cálculo de los niveles de exposición al riesgo.
Posteriormente, se ingresará al sistema informativo de validación del CAIIG, el que permite corroborar la consistencia lógica entre el concepto de severidad y el valor. Lo anterior, siempre que se encuentre operativo este sistema. </t>
  </si>
  <si>
    <t>PT_PMG_308_1era Reformulacion de fechas
PT_PMG_308_2da Reformulacion de fechas
PT_308_ex 229_Correo reformula plazo
PT_308_PMG_Compromisos SSP 308 y 309</t>
  </si>
  <si>
    <t>PT_PMG_309_1era Reformulacion de fechas
PT_PMG_309_2da Reformulacion de fechas
PT_309_ex 231_Correo reformula plazo
PT_309_PMG_Compromisos SSP 308 y 309</t>
  </si>
  <si>
    <t>PT_411_NO PMG_066 Gabinete Ministra
PT_411_NO PMG_Correo Avance
PT_411_NO PMG_ Reformulación compromiso N°395
PT_411_NO PMG_ Cumplimiento compromiso 395</t>
  </si>
  <si>
    <t>PT_412_NO PMG_RV  Reporta cumplimiento compromiso Auditoria-Urgente Manual de Chagas</t>
  </si>
  <si>
    <t>PT_203_NO PMG_RV  Reporta cumplimiento compromiso Auditoria-Urgente Manual de Chagas</t>
  </si>
  <si>
    <t>Proviene Correlativo N° 274
Reprogramado Correlativo N°413</t>
  </si>
  <si>
    <t>Proviene Correlativo N° 275
Reprogramado Correlativo N°413</t>
  </si>
  <si>
    <t>Proviene Correlativo N° 274
Proviene Correlativo N° 323</t>
  </si>
  <si>
    <t>Proviene Correlativo N° 275
Proviene Correlativo N° 324</t>
  </si>
  <si>
    <r>
      <t xml:space="preserve">
1.       Implementación de TAG en todas las autopistas y vehículos fiscales
2.       Implementación de Tarjeta de Débito Institucional  con Bancoestado
3.    Informe a la Jefatura de resultado de arqueo mensual, para mejorar control de uso del fondo, y solicitud de cambio de funcionario por observaciones permanente en las rendiciones y arqueo.
</t>
    </r>
    <r>
      <rPr>
        <b/>
        <sz val="8"/>
        <color theme="1"/>
        <rFont val="Calibri"/>
        <family val="2"/>
        <scheme val="minor"/>
      </rPr>
      <t xml:space="preserve">                                       
</t>
    </r>
  </si>
  <si>
    <r>
      <t xml:space="preserve">
Informe a la Jefatura de resultado de arqueo mensual, para mejorar control de uso del fondo, y solicitud de cambio de funcionario por observaciones permanente en las rendiciones y arqueo.</t>
    </r>
    <r>
      <rPr>
        <b/>
        <sz val="8"/>
        <color theme="1"/>
        <rFont val="Calibri"/>
        <family val="2"/>
        <scheme val="minor"/>
      </rPr>
      <t xml:space="preserve">                                       
                                                                                      </t>
    </r>
    <r>
      <rPr>
        <sz val="8"/>
        <color theme="1"/>
        <rFont val="Calibri"/>
        <family val="2"/>
        <scheme val="minor"/>
      </rPr>
      <t xml:space="preserve"> 
</t>
    </r>
  </si>
  <si>
    <t>PT_323_NO PMG_REFORMULA COMPROMISOS 323 Y 324</t>
  </si>
  <si>
    <t>PT_324_NO PMG_REFORMULA COMPROMISOS 323 Y 324</t>
  </si>
  <si>
    <t xml:space="preserve">PT_413_NO PMG_Avance Informe 12
PT_413_NO PMG_REFORMULA COMPROMISOS 323 Y 324
</t>
  </si>
  <si>
    <t xml:space="preserve">PT_414_NO PMG_Avance Informe 12
PT_414_NO PMG_REFORMULA COMPROMISOS 323 Y 324
</t>
  </si>
  <si>
    <t>PT_415_NO PMG_RE  Compromiso Reprograma-Repetido</t>
  </si>
  <si>
    <t>PT_249_NO PMG_RE  Compromiso Reprograma_ Repetido</t>
  </si>
  <si>
    <t>Reprograma Correlativo N°415</t>
  </si>
  <si>
    <t>Reprograma Correlativo N°415_repetido</t>
  </si>
  <si>
    <t>Proviene Correlativo N°249-250</t>
  </si>
  <si>
    <t>PT_250_NO PMG_RE  Compromiso Reprograma_ Repetido</t>
  </si>
  <si>
    <t>PT_PMG_362_Memo 219 Solicita resolucion de aprobacion de procedimiento
PT_PMG_362_Res Ex 1208 del 17-10-2016 aprueba manuales de registro de RNI
PT_PMG_362_Respaldos RNI</t>
  </si>
  <si>
    <t>PT_PMG_363_Memo219 a juridfica solicita dictar resolucion
PT_PMG_363_Res Ex 1208 del 17-10-2016 aprueba manuales de registro de RNI
PT_PMG_363_Respaldos RNI</t>
  </si>
  <si>
    <t>PT_PMG_365_Manual de Validación RNI
PT_PMG_365_Memo579 solicita Resolucion a juridicaJ
PT_PMG_365.-Res Ex 1208 del 17-10-2016 aprueba manuales de registro de RNI
PT_PMG_365_Respaldos RNI</t>
  </si>
  <si>
    <t>PT_PMG_366_Manual de Validación RNI
PT_PMG_366_memo579 solicita resolucion de aprobacion
PT_PMG_366_Res Ex 1208 del 17-10-2016 aprueba manuales de registro de RNI
PT_PMG_366_Respaldos RNI</t>
  </si>
  <si>
    <t>PT_PMG_367_Memo557 solicita resolución a jurídica
PT_PMG_367_Res Ex 1208 del 17-10-2016 aprueba manuales de registro de RNI
PT_PMG_367_Respaldos RNI
PT_PMG_367Manual-RNI-Modulo-PNI_2015</t>
  </si>
  <si>
    <t>PT_361_PMG_Memo77 Evaluar Implementacion de Respaldos DEIS
PT_361_PMG_Memo178 Respuesta DEIS
PT_361_PM Certificado_SIGFE_Servidores_Licencia_DEIS
PT_361_PMG Memo_solicita_recursos_para_servidores_DEIS
PT_PMG_361 Compromiso 361 (N°1 de Planilla)</t>
  </si>
  <si>
    <t>Reprograma Correlativo N°412</t>
  </si>
  <si>
    <t>Proviene Correlativo N°203</t>
  </si>
  <si>
    <t>ver mañana  cambiar fecha 31/12/2016</t>
  </si>
  <si>
    <t xml:space="preserve">PT_PMG_71_Reformulacion fecha
PT 71_PMG Final legal
PT 71_PMG_Sist.Final
PT_71 PMG-Estado compromisos 71 74 y 76 Informe 21
PT 71 Memo A102 N°64 a RR HH
</t>
  </si>
  <si>
    <t xml:space="preserve">PT_74_PMG_RE979 aprueba Manual lobby
PT_74_PMG_Estado compromisos 71 74 y 76 Informe 21
PT 74 PMG_Correos
PT_74_PMG_ RE Respecto a Registro de Audiencias (19.7 KB)
</t>
  </si>
  <si>
    <t>PT_407_PMG_ Estado compromisos 71 74 y 76 Informe 21
PT_407_PMG_Reprograma
PT 407 Acta reunión con Encargada Contabilidad por registro viajes Lobby 26-10-2016
PT_407_PMG_Respecto a hallazgo Registro de Viajes (1.92 MB)</t>
  </si>
  <si>
    <t>PT_416_NO PMG_Compromisos Firmados DAF
PT_416_NO PMG_ Compormisos Firmados Seremi
PT_416_NO PMG Memo N°353 de Jefe Juridica a Fiscal 22_06_2016
PT_416_NO PMG_Actualiza Informe UAE 41 y DAM 51 de SSP en SEREMI RM</t>
  </si>
  <si>
    <t>PT_372_ctualiza Informe UAE 41 y DAM 51 de SSP en SEREMI RM</t>
  </si>
  <si>
    <t>PT_373_NO PMG_ atualiza Informe UAE 41 y DAM 51 de SSP en SEREMI RM</t>
  </si>
  <si>
    <t>PT_377_ctualiza Informe UAE 41 y DAM 51 de SSP en SEREMI RM</t>
  </si>
  <si>
    <t>PT_378_ctualiza Informe UAE 41 y DAM 51 de SSP en SEREMI RM</t>
  </si>
  <si>
    <t>PT_380_ctualiza Informe UAE 41 y DAM 51 de SSP en SEREMI RM</t>
  </si>
  <si>
    <t>PT_379_Actualiza Informe UAE 41 y DAM 51 de SSP en SEREMI RM</t>
  </si>
  <si>
    <t>Proviene del Correlativo N° 129
Reprograma Correlativo N° 416</t>
  </si>
  <si>
    <t>Proviene del Correlativo N°130
Reprograma Correlativo N° 417</t>
  </si>
  <si>
    <t>Proviene del Correlativo N° 158
Reprograma Correlativo N° 418</t>
  </si>
  <si>
    <t>Proviene del Correlativo N° 159
Reprograma Correlativo N° 419</t>
  </si>
  <si>
    <t>Proviene del Correlativo N°160
Reprograma Correlativo N° 420</t>
  </si>
  <si>
    <t>Proviene del Correlativo N°162
Reprograma Correlativo N° 421</t>
  </si>
  <si>
    <t>Proviene del Correlativo N° 165
Reprograma Correlativo N° 422</t>
  </si>
  <si>
    <t>Proviene del Correlativo N° 171
Reprograma Correlativo N° 423</t>
  </si>
  <si>
    <t>Proviene del Correlativo N° 129
Proviene del Correlativo N°372</t>
  </si>
  <si>
    <t>Proviene del Correlativo N°130
Proviene del Correlativo N° 373</t>
  </si>
  <si>
    <t>Proviene del Correlativo N° 158
Proviene del Correlativo N° 375</t>
  </si>
  <si>
    <t>Proviene del Correlativo N° 159
Proviene del Correlativo N° 376</t>
  </si>
  <si>
    <t>Proviene del Correlativo N°160
Proviene del Correlativo N° 377</t>
  </si>
  <si>
    <t>Proviene del Correlativo N°162
Proviene del Correlativo N° 378</t>
  </si>
  <si>
    <t>Proviene del Correlativo N° 165
Proviene del Correlativo N° 379</t>
  </si>
  <si>
    <t>Proviene del Correlativo N° 171
Proviene del Correlativo N° 380</t>
  </si>
  <si>
    <t>PT_417_NO PMG_Compromisos Firmados DAF
PT_417_NO PMG_ Compormisos Firmados Seremi
PT_417_NO PMG_Actualiza Informe UAE 41 y DAM 51 de SSP en SEREMI RM</t>
  </si>
  <si>
    <t>PT_418_NO PMG Resoluciones semestrales 2015
PT_418_NO PMG_Actualiza Informe UAE 41 y DAM 51 de SSP en SEREMI RM</t>
  </si>
  <si>
    <t>PT_419_NO PMG Resoluciones semestrales 2015
PT_419_NO PMG_Actualiza Informe UAE 41 y DAM 51 de SSP en SEREMI RM</t>
  </si>
  <si>
    <t>PT_421_NO PMG_Actualiza Informe UAE 41 y DAM 51 de SSP en SEREMI RM</t>
  </si>
  <si>
    <t>PT_422_NO PMG_Ord N°4249 y lic ID 924-92-LE15
PT_422_NO PMG_Actualiza Informe UAE 41 y DAM 51 de SSP en SEREMI RM</t>
  </si>
  <si>
    <t>PT_404_NO PMG_Compromisos Firmados DAF
PT_404_NO PMG_ Compormisos Firmados Seremi
PT_404_NO PMG Actualiza información UAE N°41
PT_404_NO PMG_Informe UAE 41 DAF o DIFAI</t>
  </si>
  <si>
    <t>PT_327PMG_Informe N°12 - Fondos Fijos
PT_327_NO PMG Reprogramación
PT_327_Correo_Evaluación_Compromisos FF
PT_327_Jornada_Capacitación
PT_327_NO PMG_Papeles de Trabajo</t>
  </si>
  <si>
    <t>PT_424_correlativo N°26 PNI
PT_424_DIPRECE_COMPRA_SIST_GEST_INMUN_SGI
PT_424_Res_Ex_724_SELECCIONA_OFERTA_SGI_PNI</t>
  </si>
  <si>
    <t>Proviene del Correlativo N° 26
Reprograma Correlativo N°424</t>
  </si>
  <si>
    <t>Proviene del Correlativo N° 26
Proviene del Correlativo N°364</t>
  </si>
  <si>
    <t>PT_364_PMG_Reprogramar compromisos SSP</t>
  </si>
  <si>
    <t>Proviene del Correlativo N° 177
Reprograma Correlativo N°425</t>
  </si>
  <si>
    <t>Proviene del Correlativo N° 180
Reprograma Correlativo N°426</t>
  </si>
  <si>
    <t>Proviene del Correlativo N° 181
Reprograma Correlativo N°427</t>
  </si>
  <si>
    <t>Proviene del Correlativo N°183
Reprograma Correlativo N°428</t>
  </si>
  <si>
    <t>Proviene del Correlativo N°187
Reprograma Correlativo N°429</t>
  </si>
  <si>
    <t>Proviene del Correlativo N° 188
Reprograma Correlativo N°430</t>
  </si>
  <si>
    <t>Proviene del Correlativo N° 189
Reprograma Correlativo N°431</t>
  </si>
  <si>
    <t>Proviene del Correlativo N° 177
Proviene del Correlativo N° 381</t>
  </si>
  <si>
    <t>Proviene del Correlativo N° 180
Proviene del Correlativo N° 382</t>
  </si>
  <si>
    <t>Proviene del Correlativo N° 181
Proviene del Correlativo N° 383</t>
  </si>
  <si>
    <t>Proviene del Correlativo N°183
Proviene del Correlativo N°384</t>
  </si>
  <si>
    <t>Proviene del Correlativo N°187
Proviene del Correlativo N° 385</t>
  </si>
  <si>
    <t>Proviene del Correlativo N° 188
Proviene del Correlativo N°386</t>
  </si>
  <si>
    <t>Proviene del Correlativo N° 189
Proviene del Correlativo N° 387</t>
  </si>
  <si>
    <t>PT_381 Reprogramar compromisos SSP</t>
  </si>
  <si>
    <t>PT_383 Reprogramar compromisos SSP</t>
  </si>
  <si>
    <t>PT_382 Reprogramar compromisos SSP</t>
  </si>
  <si>
    <t>PT_384 Reprogramar compromisos SSP</t>
  </si>
  <si>
    <t>PT_385 Reprogramar compromisos SSP</t>
  </si>
  <si>
    <t>PT_386 Reprogramar compromisos SSP</t>
  </si>
  <si>
    <t>Proviene_reprogramacion_198
2da reprogramación provien correlativo N° 300
Proviene Correlativo N° 318</t>
  </si>
  <si>
    <t>Proviene del Correlativo N° 226
Proviene Correlativo N° 390</t>
  </si>
  <si>
    <t>Proviene del Correlativo N° 291
Proviene Correlativo N° 396</t>
  </si>
  <si>
    <t>Proviene del Correlativo N° 293
Proviene Correlativo N° 397</t>
  </si>
  <si>
    <t>Proviene del Correlativo N° 294
Proviene Correlativo N° 398</t>
  </si>
  <si>
    <t>Proviene del Correlativo N° 295
Proviene Correlativo N° 399</t>
  </si>
  <si>
    <t>Proviene del Correlativo N° 296
Proviene Correlativo N° 400</t>
  </si>
  <si>
    <t>Proviene del Correlativo N° 297
Proviene Correlativo N° 401</t>
  </si>
  <si>
    <t>Proviene del Correlativo N° 303
Proviene Correlativo N° 403</t>
  </si>
  <si>
    <t>Reprogramar compromisos SSP</t>
  </si>
  <si>
    <t>Reprogramado Correlativo 440</t>
  </si>
  <si>
    <t>Proviene N°234</t>
  </si>
  <si>
    <t>Proviene N°440</t>
  </si>
  <si>
    <t>Proviene N°246</t>
  </si>
  <si>
    <t>Proviene N°251</t>
  </si>
  <si>
    <t>Proviene del Correlativo N° 255
proviene N°392</t>
  </si>
  <si>
    <t>Proviene del Correlativo N° 357
Proviene 410</t>
  </si>
  <si>
    <t>PT_312_NO PMG_Seguimiento Compromisos
PT_312_ex 137_Correo reformula plazo
PT_312_Compromisos Depto</t>
  </si>
  <si>
    <t>Reprogramado correlativo N° 68
2da reprogramación proviene Correlativo 311
Proviene N°314</t>
  </si>
  <si>
    <t>Compromisos Depto</t>
  </si>
  <si>
    <t>PT_374_Planilla Contratos Vigentes
PT_374_MUESTRA DE REV. DE CONTRATOS
PT_374_PLANILLA CONTRATOS VIGENTES 2016
PT_374_Compromisos Depto
PT_374_Planilla Contratos</t>
  </si>
  <si>
    <t>PT_343_NO PMG_Papeles de Trabajo correlativo N°343 -</t>
  </si>
  <si>
    <t>Proviene N°319</t>
  </si>
  <si>
    <t>Proviene N°320</t>
  </si>
  <si>
    <t>Proviene N°321</t>
  </si>
  <si>
    <t>Proviene N°322</t>
  </si>
  <si>
    <t>RV  Solicita información compromisos de auditoría</t>
  </si>
  <si>
    <t>Proviene del Correlativo N° 42
Proviene N°369</t>
  </si>
  <si>
    <t>Proviene del Correlativo N° 43
Proviene N°370</t>
  </si>
  <si>
    <t>Proviene del Correlativo N° 45
Proviene N°371</t>
  </si>
  <si>
    <t>RV  Compromisos de auditoría PMG 2017</t>
  </si>
  <si>
    <t>PT_350 NO PMG_Remite MV Compromiso 350</t>
  </si>
  <si>
    <t>Realizar memo  que instruya normativa  legal  vigente  de compras  publicas.  Se  capacitaran  en compras.</t>
  </si>
  <si>
    <t xml:space="preserve">Se enviara Memo a Programa Emergente solicitando  definicion de los   funcionarios  que  perciben pagos  de horas  extras y cantidades  a realizar  por  semestre. A través de CircularNº 02 de fecha 29-01-16 se informo a todo el personal las instrucciones concernientes a la asignación, planificación y Programación de Trabajo Extraordinario para el año 2016. </t>
  </si>
  <si>
    <t>PT_394_NO PMG_Informe N°12 - Fondos Fijos
PT_394_NO PMG_ Papeles de Trabajo correlativo N°394 -</t>
  </si>
  <si>
    <t>PT_387 Reprogramar compromisos SSP</t>
  </si>
  <si>
    <t>Proviene N°347</t>
  </si>
  <si>
    <t>Proviene N°348</t>
  </si>
  <si>
    <t>PT_348_NO PMG_ Reprogramación compromisos 347 - 348 SSP</t>
  </si>
  <si>
    <t>PT_347_NO PMG_ Reprogramación compromisos 347 - 348 SSP</t>
  </si>
  <si>
    <t xml:space="preserve">PT_353_ Protocolos_validado
PT_353_Finanzas_validado
PT_353_Pago de honorarios_validado
PT_353_Plataforma_validado
</t>
  </si>
  <si>
    <t>PT_287 Amplía plazos comp SSP 287 - 288 - 289</t>
  </si>
  <si>
    <t>PT_288_Pantallazo SISDOC remite minuta
PT_288_Amplía plazos comp SSP 287 - 288 - 289</t>
  </si>
  <si>
    <t>PT_289 Amplía plazos comp SSP 287 - 288 - 289</t>
  </si>
  <si>
    <t>Reprogramado N°457</t>
  </si>
  <si>
    <t>Proviene N°287</t>
  </si>
  <si>
    <t>Proviene N°288</t>
  </si>
  <si>
    <t>Proviene N°289</t>
  </si>
  <si>
    <t xml:space="preserve">
PT_325_RV  Solicitud de Reprogramación de Compromisos -
</t>
  </si>
  <si>
    <t>Proviene Correlativo N° 277
proviene N°325</t>
  </si>
  <si>
    <t>El Departamento realizara una jornada para reiterar lo señalado y publicado en el manual procedimiento de manejo y uso de los fondos fijos a los titulares que administren fondos. Adicionalmente se realizara la regularización de imputación contable.</t>
  </si>
  <si>
    <t>PT_435_NO PMG_Correo 
PT_435_ NO PMG_Oficio
PT_435_NO PMG_Planilla Compromisos
PT_435_NO PMG_envío oficio Tarapacá solicita plazo</t>
  </si>
  <si>
    <t>PT_436_NO PMG_Correo 
PT_436_ NO PMG_Oficio
PT_436_NO PMG_Planilla Compromisos
PT_436_NO PMG_envío oficio Tarapacá solicita plazo</t>
  </si>
  <si>
    <t>PT_437_NO PMG_Correo 
PT_437_ NO PMG_Oficio
PT_437_NO PMG_Planilla Compromisos
PT_437_NO PMG_envío oficio Tarapacá solicita plazo</t>
  </si>
  <si>
    <t>PT_PMG_78_RE979 aprueba Manual lobby
PT_78 PMG_Respecto a hallazgo Registro de Donativos (7.37 KB)
PT_78 Actualiza en SSP informe N°21
PT_78 PMG_Respecto a hallazgo Registro de Donativos (7.37 KB)</t>
  </si>
  <si>
    <t>Se generarán los procedimientos respectivos a las áreas seguras que sean declaradas por las jefaturas de la institución.</t>
  </si>
  <si>
    <t xml:space="preserve">Se instruye la realizacion investigación sumaria, cuyos resultados serán informados al Depto. de Auditoría </t>
  </si>
  <si>
    <t>Se dará la instrucción de realizar las resoluciones en forma mensual</t>
  </si>
  <si>
    <t xml:space="preserve">Emitir circular con instrucciones de la programación semestral </t>
  </si>
  <si>
    <t>Compromiso reformulado por cumplimiento parcial:
Se confeccionarán Resoluciones de regularización de pago de HHEE del año 2016.
Se reiterará instrucción de confección de resoluciones de pago ex ante.</t>
  </si>
  <si>
    <t>Compromiso reformulado por cumplimiento parcial:
Se hara revisión y análisis trimestral de las brechas que se producen entre las horas pagadas y el registro biométrico, solicitando los reintegros cuando resulte procedente. (A partir del 1° trimestre 2017)</t>
  </si>
  <si>
    <t>Compromiso reformulado por cumplimiento parcial:
RRHH revisará los 6 casos observados en la auditoría, emitiendo informe de las diferencias. En el caso de no tener respaldo de las diferencias , se solicitará el reintegro de los pagos en exceso a los funcionarios.</t>
  </si>
  <si>
    <t>Compromiso reformulado por cumplimiento parcial:
Se enviará nuevo correo electrónico a los fiscales con copia al SEREMI para insistir en el cierre de las investigaciones pendientes a la mayor brevedad posible.</t>
  </si>
  <si>
    <t>1) Proviene  N° 41
2) Proviene N°368</t>
  </si>
  <si>
    <t>PT_265_NO PMG_Memo N°57 Informa Compromisos Adqueridos
PT_265_NO PMG_ RV  PMG 2017  requiere reformular compromiso</t>
  </si>
  <si>
    <t>PT_432 PMG Memo N°183 Susbribe Compromisos
PT_432 NO PMG_ Memo N°430 Prórroga
PT_432 Memo N°458 Diplas 2da parte
PT_432_Memo N°458 Diplas 1era parte
PT_432_RV  Minuta Enfermedades Emergentes</t>
  </si>
  <si>
    <t>PT_433_NO PMG_RE  Auditoría N°48 Programa de Enfermedades Emergentes</t>
  </si>
  <si>
    <t>PT_434_NO PMG_Correo 
PT_434_NO PMG_Oficio
PT_434_NO PMG_Planilla Compromisos</t>
  </si>
  <si>
    <t>PT_438_NO PMG_Correo 
PT_438_ NO PMG_Oficio
PT_438_NO PMG_Planilla Compromisos
PT_438_NO PMG_envío oficio Tarapacá solicita plazo</t>
  </si>
  <si>
    <t>PT_439_NO PMG_Correo 
PT_439_ NO PMG_Oficio
PT_439_NO PMG_Planilla Compromisos
PT_439_NO PMG_envío oficio Tarapacá solicita plazo</t>
  </si>
  <si>
    <t>PT_440_NO PMG_Correo 
PT_440_ NO PMG_Oficio
PT_440_NO PMG_Planilla Compromisos
PT_440_NO PMG_envío oficio Tarapacá solicita plazo</t>
  </si>
  <si>
    <t>PT_441_ NO PMG Suscripción de compromisos Firmada
PT_441_NO PMG seguimiento SEREMI RM_reprograma
PT_441 iNSTRUCTIVO</t>
  </si>
  <si>
    <t xml:space="preserve">PT_449_NO PMG Correo remite a NC HHEE
PT_449_NO PMG Prov N2_2016 DAF a Finanzas
PT_449_NO PMG Resoluciones autoriza HHEE
</t>
  </si>
  <si>
    <t>PT_450_NO PMG Prov N2_2016 DAF a Finanzas Letra A y B
PT_450_NO PMG compromiso de auditoría</t>
  </si>
  <si>
    <t>PT_451 NO PMG RV compromiso de auditoría (31.4 KB)
PT_451_NO PMG Prov N2_2016 DAF a Finanzas Letra C</t>
  </si>
  <si>
    <t>PT_452_NO PMG Correo solicita inf avance sumarios 
PT_452_NO PMG_Avance de compromisos Informe 472015 del MINSAL - y plani... (17.1 KB)
PT_452_NO PMG_Resoluciones designa fiscal e indica plazos</t>
  </si>
  <si>
    <t>PT_453_PMG Manual de control de horas extras
PT_453_PMG_Compromisos derivados Informe DAM10-2014</t>
  </si>
  <si>
    <t>PT_454_PMG_Correo explicativo del auditor
PT_454_PMG_Compromisos derivados Informe DAM10-2014</t>
  </si>
  <si>
    <t>PT_455_PMG_Correo explicativo del auditor
PT_455_PMG_Compromisos derivados Informe DAM10-2014</t>
  </si>
  <si>
    <t>PT_456PMG_Correo explicativo del auditor
PT_456_PMG_Compromisos derivados Informe DAM10-2014</t>
  </si>
  <si>
    <t xml:space="preserve">PT_460 Pantallazo SISDOC remite minuta
</t>
  </si>
  <si>
    <t xml:space="preserve">PT_462_NO PMG_Avance Informe 12
PT_462_Jornada_Capacitación
</t>
  </si>
  <si>
    <t>Proviene_reprogramacion_198
2da reprogramación provien correlativo N° 300
Reprogramado  N°432</t>
  </si>
  <si>
    <t>Reprogramado Correlativo 442</t>
  </si>
  <si>
    <t>Reprograma N°444</t>
  </si>
  <si>
    <t>Reprograma N°445</t>
  </si>
  <si>
    <t>Reprogramado N°459</t>
  </si>
  <si>
    <t>Reprogramado N°461</t>
  </si>
  <si>
    <t>Reprogramado correlativo N° 68
2da reprogramación proviene Correlativo 311
Reprograma N°448</t>
  </si>
  <si>
    <t>Proviene_Correlativo N° 146
Reprogramado N°449</t>
  </si>
  <si>
    <t>Proviene_Correlativo N°147
Reprogramado N°450</t>
  </si>
  <si>
    <t>Proviene_Correlativo N° 148
Reprogramado N°451</t>
  </si>
  <si>
    <t>Proviene_Correlativo N° 149
Reprogramado N°452</t>
  </si>
  <si>
    <t>Proviene Correlativo N° 277
Reprogramado 462</t>
  </si>
  <si>
    <t>Reprograma 457</t>
  </si>
  <si>
    <t>Reprograma 458</t>
  </si>
  <si>
    <t>1) Proviene del Correlativo N° 41
2) Reprogramado 453</t>
  </si>
  <si>
    <t>Proviene del Correlativo N° 42
Reprogramado 454</t>
  </si>
  <si>
    <t>Proviene del Correlativo N° 43
Reprogramado 453</t>
  </si>
  <si>
    <t>Proviene del Correlativo N° 45
Reprogramado 456</t>
  </si>
  <si>
    <t>Proviene del Correlativo N° 226
Reprogramado  N°433</t>
  </si>
  <si>
    <t>Proviene del Correlativo N° 255
Reprograma N°446</t>
  </si>
  <si>
    <t>Proviene del Correlativo N° 291
Reprogramado  N°434</t>
  </si>
  <si>
    <t>Proviene del Correlativo N° 293
Reprogramado  N°435</t>
  </si>
  <si>
    <t>Proviene del Correlativo N° 294
Reprogramado  N°436</t>
  </si>
  <si>
    <t>Proviene del Correlativo N° 295
Reprogramado  N°437</t>
  </si>
  <si>
    <t>Proviene del Correlativo N° 296
Reprogramado  N°438</t>
  </si>
  <si>
    <t>Proviene del Correlativo N° 297
Reprogramado  N°439</t>
  </si>
  <si>
    <t>Proviene del Correlativo N° 298
Reprogramado  N°440</t>
  </si>
  <si>
    <t>Proviene del Correlativo N° 303
Reprogramado  N°441</t>
  </si>
  <si>
    <t>Proviene del Correlativo N° 357
Reprograma N°447</t>
  </si>
  <si>
    <t>Proviene del Correlativo N° 298
Proviene Correlativo N° 402
Reprograma N°443</t>
  </si>
  <si>
    <t>Se iniciaran nuevas  acciones con  nivel central  para que señale como deben ser regularizadas las diferencias de giros a través de Oficio, para así regularizar  las conciliaciones de las Cuentas Corrientes “Bienes y Servicios” y “remuneraciones.</t>
  </si>
  <si>
    <t>PT_428_Correo Suscripción Compromiso
PT_428_Solicitud_Normalización_Ctas
PT_428_Modificación Compromiso DAM N°50</t>
  </si>
  <si>
    <t>PT_426_NO PMG_Compromisos Tarapaca
PT_426_Compromiso Cumplido 426</t>
  </si>
  <si>
    <t>PT_429 DAM N° 50</t>
  </si>
  <si>
    <t>PT_425 Reprogramación resto de compromisos DAM N°50 Seremi Iquique</t>
  </si>
  <si>
    <t>PT_427 Reprogramación resto de compromisos DAM N°50 Seremi Iquique</t>
  </si>
  <si>
    <t>PT_430 Reprogramación resto de compromisos DAM N°50 Seremi Iquique</t>
  </si>
  <si>
    <t>PT_431 Reprogramación resto de compromisos DAM N°50 Seremi Iquique</t>
  </si>
  <si>
    <t>ADQUISICIÓN DE SERVICIOS</t>
  </si>
  <si>
    <t>ADQUISICIÓN DE BIENES</t>
  </si>
  <si>
    <t>UAI N°44</t>
  </si>
  <si>
    <t xml:space="preserve">No se observó la existencia de procedimientos y responsables para efectuar el control y seguimiento de la planificación, ante lo cual el referente para el tema, indicó que no se han elaborado. De las 21 compras planificadas revisadas,  2 se realizaron en la fecha planificada, 12 se realizaron en una fecha distinta a la planificada y 7 no se han realizado, no teniéndose a la vista justificaciones respecto de las desviaciones o no realizaciones de las compras. </t>
  </si>
  <si>
    <t>Respecto de la existencia, implantación y puesta en práctica de instrucciones y procedimientos, para que los funcionarios que participen en la contratación se abstengan cuando exista cualquier circunstancia que les reste imparcialidad, no se observó la entrega de instrucciones al respecto</t>
  </si>
  <si>
    <t>De una muestra de 49 licitaciones, en cuatro ocasiones se observó debilidades en los criterios utilizados para la evaluación de las ofertas</t>
  </si>
  <si>
    <t xml:space="preserve">En el 27.06% de los reclamos recepcionados, fueron respondidos fuera del plazo instruido (2 días). </t>
  </si>
  <si>
    <t xml:space="preserve">De la muestra de pagos revisada, en un 34% no se cumple con la instrucción de realizar los pagos a proveedores no más allá de 30 días después de recepcionada la factura. </t>
  </si>
  <si>
    <t>Entregar instrucciones para que los funcionarios que participen en la contratación se abstengan de participar en el proceso de compras, cuando exista cualquier circunstancia que les reste imparcialidad</t>
  </si>
  <si>
    <t>Realizar revisiones a la composición de los criterios de evaluación especificados en las bases de licitación.</t>
  </si>
  <si>
    <t>Realizar un estudio con la finalidad de evidenciar en que parte del proceso, se producen los cuellos de botella que recaen en un atraso en las respuestas a los reclamos.</t>
  </si>
  <si>
    <t>Realizar las gestiones necesarias para dar cumplimiento a la instrucción remitida sobre el pago oportuno dentro de 30 días de recepcionada la factura</t>
  </si>
  <si>
    <t>Jefe Dpto. Administración y Servicios</t>
  </si>
  <si>
    <t>Criticidad Baja</t>
  </si>
  <si>
    <t>Se realizarán 2 monitoreos al año, para evaluar el cumplimiento del Plan de Compras:
-Informe  al 30 de mayo (corte abril)
-Informe al 30 de septiembre (corte agosto)</t>
  </si>
  <si>
    <t>Se emitirá Circular con instrucciones relativas a que los funcionarios que participen en la contratación se abstengan cuando exista cualquier circunstancia que les reste imparcialidad, adjuntando el formato tipo de acta de evaluación.</t>
  </si>
  <si>
    <t xml:space="preserve">Se remitirá Circular reiterando que la formulación de los criterios (factores y subfactores) de evaluación, deben ser objetivos, transparentes y cuantificables de forma tal que no quede duda respecto de la manera en que serán aplicados. </t>
  </si>
  <si>
    <t>Realizar estudio de casos (diagnóstico), identificando:
-Cuellos de botella
-Habilitación de perfiles en SEREMI
-Propuesta de solución</t>
  </si>
  <si>
    <t>Se realizará un estudio con la finalidad de evidenciar los motivos del atraso en los pagos.</t>
  </si>
  <si>
    <t>NIVEL CENTRAL. • El manual de procedimiento de: Estrategia Municipios Saludables “Planes Comunales de Promoción de Salud – PCPS” del año 2014, no se encuentra actualizado ni formalizado por Resolución (art 3 de la ley N°19880/2003)</t>
  </si>
  <si>
    <t>NIVEL CENTRAL. No fue posible constatar que el Depto. en revisión, cuente con un documento formal donde se plasmen sus objetivos y funciones (Numeral 44 del capítulo III de la Resol Ex. 1485/1996)</t>
  </si>
  <si>
    <t>NIVEL CENTRAL. Orientaciones Técnicas entregadas en fecha posterior a las instrucciones que en ella misma se establecen</t>
  </si>
  <si>
    <t>NIVEL CENTRAL.Presupuestos y transferencias gestionadas con retraso, respecto del año calendario y ejecución de las actividades del Programa 2016</t>
  </si>
  <si>
    <t>NIVEL CENTRAL. Las orientaciones técnicas no especifican la forma en que se dará termino y se evaluará el cumplimiento a la ejecución de los recursos traspasados para este primer año, por lo que tampoco queda claro, como se realizaran los traspasos el año 2017 en los meses de enero y febrero (tal como indican las orientaciones técnicas</t>
  </si>
  <si>
    <t>NIVEL CENTRAL. No se observa evidencia de la asesoría, acompañamiento y monitoreo realizado a las SEREMIS de Salud, que permita confirmar que se realiza la función de “Asesorar y acompañar a equipos regionales de promoción de salud de las SEREMIS en las diferentes etapas  de los Planes Trienales”, lo anterior no permite verificar el cumplimiento de lo establecido en la matriz de riesgos del proceso y se contrapone a la Resolución Exenta N°1485/96 de la CGR, en lo relativo al registro oportuno y adecuado de las transacciones y hechos significativos</t>
  </si>
  <si>
    <t>NIVEL CENTRAL. La evaluación final del año 2015 fue entregada a la jefatura del departamento durante en el mes de agosto del 2016, lo que se contrapone con lo expuesto en el numeral 77, del capítulo V de la Resolución Exenta N°1485/96 de la CGR</t>
  </si>
  <si>
    <t xml:space="preserve">SEREMI METRO. No fue posible constatar que el Subdepartamento en revisión, cuente con un documento formal donde se plasmen sus objetivos y funciones </t>
  </si>
  <si>
    <t xml:space="preserve">SEREMI METRO. No se tuvo a la vista Manual de Procedimientos que identificara el funcionamiento del Subdepartamento de Promoción de la Salud </t>
  </si>
  <si>
    <t>SEREMI METRO. No se cuenta con documentación que evidencie el cumplimiento de las comunas, respecto a los plazos de entrega de toda la información requerida, como paso previo a la firma de los convenios</t>
  </si>
  <si>
    <t>SEREMI METRO. No hay evidencia de la conformación de la comisión técnica regional para realizar la evaluación a los Planes Trienales presentados por las comunas</t>
  </si>
  <si>
    <t>SEREMI METRO. No se cuenta con evidencia de los resultados de la evaluación realizada a los Planes Trienales, ni de su correspondiente presentación formal al SEREMI, la que debió ser realizada durante el mes de mayo del 2016</t>
  </si>
  <si>
    <t>SEREMI METRO. No se tuvo a la vista evidencia documental, respecto de la realización de una planificación  para monitorear la ejecución técnica y financiera del programa, esto en consideración a que deben monitorearse todas las comunas de acuerdo a lo estipulado en los convenios firmados</t>
  </si>
  <si>
    <t>SEREMI METRO. No se tuvo a la vista la evaluación del proceso del año 2015 (técnico – financiero) elaborado por la SEREMI</t>
  </si>
  <si>
    <t>El Departamento de Promoción de la Salud y Participación Ciudadana deberá actualizar y formalizar su Manual de Procedimientos</t>
  </si>
  <si>
    <t>El Departamento de Promoción de la Salud y Participación Ciudadana deberá elaborar y formalizar un documento donde se plasmen sus objetivos y funciones</t>
  </si>
  <si>
    <t>Elaborar y difundir las orientaciones del próximo año, previo al comienzo del proceso de promoción de la salud, y publicar en página web el mismo documento aprobado por Resolución</t>
  </si>
  <si>
    <t>Realizar las transferencias en el año 2017, con anterioridad al comienzo de las actividades planificadas del programa</t>
  </si>
  <si>
    <t>Entregar a las SEREMIS de Salud, las instrucciones relativas a la forma y plazo para revisar el cumplimiento de las actividades propuestas para el periodo, así como también especificar qué sucederá de no cumplir con las actividades planificadas para el periodo</t>
  </si>
  <si>
    <t>Elaborar informes o reportes de los monitoreos realizados e informarlos a la jefatura en forma oportuna</t>
  </si>
  <si>
    <t>Para el término del periodo 2016 realizar en el mes de enero del 2017 un Informe de evaluación final del proceso, dando cumplimiento a lo instruido en las orientaciones técnicas</t>
  </si>
  <si>
    <t>El Subdepartamento de Promoción de la Salud y Participación Ciudadana deberá elaborar un documento donde se plasmen sus objetivos y funciones</t>
  </si>
  <si>
    <t>El Subdepartamento de Promoción de la Salud y Participación Ciudadana deberá elaborar y formalizar un Manual de Procedimientos</t>
  </si>
  <si>
    <t>Recopilar la información faltante, con la finalidad de mantener evidencia del cumplimiento a los requisitos estipulados en las Orientaciones Técnicas para la firma de los convenios</t>
  </si>
  <si>
    <t>Para el próximo año, conformar la comisión de evaluación de acuerdo a las orientaciones técnicas entregadas desde el Nivel Central, dando cumpliendo en tiempo y forma con lo solicitado</t>
  </si>
  <si>
    <t>Para el próximo año, apegarse a las instrucciones entregadas desde el Nivel Central y mantener evidencia de la evaluación realizada y de su correspondiente presentación al SEREMI de Salud</t>
  </si>
  <si>
    <t>Elaborar un plan de visitas que priorice y justifique las comunas a visitar, en caso de no contar con el personal necesario para realizar el monitoreo a todas las comunas</t>
  </si>
  <si>
    <t>Para el proceso correspondiente para el año 2016 elaborar un informe que contenga el resultado final de todas las comunas, respecto a la ejecución de actividades del programa y reportarlo a la Autoridad</t>
  </si>
  <si>
    <t>Jefatura Dept. promoción de la Salud y Participación Ciudadana</t>
  </si>
  <si>
    <t>Proceso Promoción de la Salud</t>
  </si>
  <si>
    <t>EN SUSCRIPCION</t>
  </si>
  <si>
    <t>PT_420_NO PMG_Actualiza Informe UAE 41 y DAM 51 de SSP en SEREMI RM
PT_420_NO PMG Envía antecedentes pendientes de la SEREMI RM</t>
  </si>
  <si>
    <t>PT_423_NO PMG_Actualiza Informe UAE 41 y DAM 51 de SSP en SEREMI RM
PT_423_NO PMG Envía antecedentes pendientes de la SEREMI RM</t>
  </si>
  <si>
    <t>La División de Administración y Finanzas en conjunto con el Departamento TIC, llevarán adelante el proceso de compra, que permita poner término al actual contrato suscrito con la empresa ACT. 
Según Ordinario N°3931 en respuesta a Informe N°262/2016 de CGR, el Subsecretario de Salud Pública, modifica la estrategia para el cumplimiento del presente compromiso, señalando que se absorberá gradualmente los funcionarios de la empresa ACT a la dotación de MINSAL, con la intención de no ejecutar un nuevo proceso de compra asociado. Relativo al plazo de cumplimiento, se señala 1er trimestre de 2017.</t>
  </si>
  <si>
    <r>
      <t xml:space="preserve">Proviene de la Reprog_Correl_232
</t>
    </r>
    <r>
      <rPr>
        <b/>
        <sz val="11"/>
        <color theme="1"/>
        <rFont val="Calibri"/>
        <family val="2"/>
        <scheme val="minor"/>
      </rPr>
      <t xml:space="preserve">NO ENVIAR AL AUDITADO POR AHORA </t>
    </r>
  </si>
  <si>
    <t xml:space="preserve">PT_330 PMG_Memo158 reformulacion fechas
PT_330_PMG Reprogramación
PT_330_Enviando por correo electrónico  </t>
  </si>
  <si>
    <t>En Suscripción</t>
  </si>
  <si>
    <t>Que las unidades y departamentos de la SEREMI de Tarapacá involucrados en los procesos de compras y contrataciones, generen los respectivos certificados de cumplimiento respecto de los servicios prestados por los distintos proveedores.</t>
  </si>
  <si>
    <t>Avance PMG indicadores H Subsecretaría de Salud Pública</t>
  </si>
  <si>
    <t>Avance PMG indicadores Transversales Subsecretaría de Salud Pública</t>
  </si>
  <si>
    <t>Avance PMG Sistema de Calidad Subsecretaría de Salud Pública</t>
  </si>
  <si>
    <t xml:space="preserve">El indicador “N° de baciloscopías diagnósticas pulmonares procesadas durante el año t / N° de consultas de morbilidad en mayores de 15 años, durante el año t) * 1000, presenta  mediano riesgo de incumplimiento, debido al desfase en la obtención de información, lo que podría generar información incompleta a la fecha de reporte final </t>
  </si>
  <si>
    <t>Algunos indicadores presentan riesgo de incumplimiento:
• Tasa de accidentabilidad por accidentes del trabajo en el año t
• Porcentaje de solicitudes de acceso a la información pública respondidas en un plazo menor o igual a 15 días hábiles en el año t
• Porcentaje de actividades de capacitación con compromiso de evaluación de transferencia en el puesto de trabajo realizadas en el año t. 
• Porcentaje de iniciativas de descentralización y desconcentración implementadas en el año t.</t>
  </si>
  <si>
    <t>No se evidencia realización de reunión de análisis SERVICIO – DIPRES ni retroalimentación de parte de la red de experto (Criticidad Media)</t>
  </si>
  <si>
    <t>Unidad de Control de Gestión de la Subsecretaría de Salud Pública</t>
  </si>
  <si>
    <t>Enviar vía correo electrónico a DIPRES, solicitando prórroga en el plazo de información de este indicador a DIPRES, ampliando al 31/01/2017, lo cual de ser aprobado, subsanaría el posible retraso en la validación de los medios de verificación requeridos por DIPRES – Plazo de implementación: 16/12/2016.</t>
  </si>
  <si>
    <t>Solicitar vía correo electrónico a los referentes técnicos de cada indicador transversal las coordinaciones necesarias con sus redes de expertos a fin de contar con lo requerido para el cumplimiento de los compromisos respecto de dichos indicadores. respecto del imdicador de descentralizacion la Unidad de Control de Gestión de la Subsecretaría de Salud Pública sera la encargada de coordinar la entrega y reporte a DIPRES en el proceso PMG. De capacitacion se solicito al Jefe de Division responsable del area de capacitacion la informacion requerida.</t>
  </si>
  <si>
    <t>Se certifico bajo la norma ISO 9001:2015 los 3 procesos comprometidos, 2 de los cuales implicaron actualización de versión ISO y 1 nuevo. Por tanto se da por cumplido el compromiso, estamos a la espera del certificado que emite la entidad auditora responsable del proceso de certficacion, se espera contar con ello antes del 30/12/2016</t>
  </si>
  <si>
    <t>PT_482_NO PMG Compromisos Informe UAI N°37</t>
  </si>
  <si>
    <t>PT_483_NO PMG Compromisos Informe UAI N°37</t>
  </si>
  <si>
    <t>PT_484_NO PMG Compromisos Informe UAI N°37</t>
  </si>
  <si>
    <t>Proceso Control de Asistencia</t>
  </si>
  <si>
    <t xml:space="preserve">Jefa Oficina de Personal </t>
  </si>
  <si>
    <t>Ausencia de un documento que sistematice y formalice los procedimientos del control horario de los funcionarios, que contemple los mecanismos de excusión y procedimientos alternativos de control de cumplimiento de la jornada laboral, ni del manejo de situaciones extraordinarias que modifican la jornada laboral de funcionarios calificados.</t>
  </si>
  <si>
    <t>Del modo en que está actualmente establecido el cumplimiento de la jornada laboral de los funcionarios de la SRA y SSP del Nivel Central, se infringe lo dispuesto en la normativa legal sobre la materia, al exceder las 9 horas diarias de trabajo fijadas como límite máximo de desempeño ordinario de los funcionarios.</t>
  </si>
  <si>
    <t>Se identifican 6 funcionarios que mantiene rol y registros en el sistema de reloj control que se identifican como “no registrados en SIRH”, lo cual evidencia un insuficiente control en el sistema de reloj control y la calidad de sus registros.</t>
  </si>
  <si>
    <t xml:space="preserve">La funcionaria M.A.G.T., RUT, 6.723.869-9, dependiente de la SSP, en el mes de febrero presenta 9 días sin justificar. </t>
  </si>
  <si>
    <t>No obstante se cumplió con la regularización de la formalización de las autorizaciones a los funcionarios exceptuados de la obligación de marcaje en el sistema biométrico de reloj control para el primer semestre del año 2016, se mantiene pendiente la dictación de tales actos respecto del segundo semestre del año 2016 para los funcionarios que corresponda de las SSP y SRA.</t>
  </si>
  <si>
    <t>Funcionarios que registran pago en el período, sin registro de control de asistencia. Identificados como exceptuados del sistema biométrico de reloj control, debían registrar su asistencia en planillas manuales las cuales no fueron encontradas en el registro físico revisado por auditoría (corresponden a dos funcionarios, uno de la SRA y uno de la SSP). Con esto se observa un incumplimiento de la obligación establecida en el art. 65 de la Ley N°18.834, la Resolución Ex. N° 475/2015, y la Circular interna N°44/2011 de la Subsecretaría de Salud Pública del Ministerio de Salud, en cuanto a la obligación de cumplimiento de la jornada laboral y de los mecanismos de control de asistencia que la institución instruya.</t>
  </si>
  <si>
    <t xml:space="preserve">En cuanto a la revisión de las planillas manuales de control de asistencia, se observa que respecto del horario consignado en ellas, existen funcionarios que registran horarios exactos a los horarios programados (10 funcionarios de SRA y 21 de la SSP). </t>
  </si>
  <si>
    <t xml:space="preserve">No existe procedimiento ni registro de autorización para los funcionarios que ingresan asistencia con clave en el sistema biométrico de reloj control, modalidad especialmente vulnerable por cuanto no incorpora ningún otro mecanismo de control.  </t>
  </si>
  <si>
    <t>Un 7% de las causales de justificación para la modificación del registro de control horario, son causas que no corresponden a las contempladas en la normativa legal e instrucciones vigentes.</t>
  </si>
  <si>
    <t>Seis funcionarios de la SSP, que fueron comisionados de estudios para seguir estudios conducentes a la obtención de un grado académico, liberándolos del cumplimiento de parte de la jornada laboral a que están obligados, sin que en dicho acto se establezca nada respecto de la procedencia del pago de las remuneraciones o alguna otra medida que resguarde el cumplimiento de la obligación, lo cual significa una inobservancia a lo dispuesto en el art. 28° de la Ley N° 18.834, y la interpretación que la jurisprudencia ha dado a la excepcionalidad contemplada en el inciso 2° del art. 76° de la norma precitada, respecto la designación en comisión de estudios conducente a estudios de post grado y el cumplimiento efectivo de la jornada laboral.</t>
  </si>
  <si>
    <t>Respecto de la funcionaria M.P.S.C., RUT 7.478.124-1, quien accede al reconocimiento del derecho de extensión del feriado legal, se observa que aquella hizo uso de los días de extensión en el mismo período en el que se hizo el reconocimiento, aun cuando ya había hecho uso de días de feriado legal fijando la extensión de la anualidad y por tanto infringiendo la normativa al respecto. En particular, se trata de una infracción a lo establecido en el art. 103° del D.F.L. N° 29 de 2004, que fija el texto sistematizado y refundido de la Ley N° 18.834, y la jurisprudencia al respecto, en cuanto a fijar la cantidad de días de feriado legal en el período y el reconocimiento del derecho a la extensión que procede por tiempo de desempeño laboral</t>
  </si>
  <si>
    <t>No se dictó la resolución masiva que aprueba el traspaso y acumulación de feriado legal para los funcionarios de las SSP y SRA del año 2014 para el año 2015, con lo cual se produce una infracción a lo dispuesto en los arts. 3° y 5° de la Ley N°19.880, referidos a la forma en que se adoptan las decisiones de la autoridad pública y el principio de escrituración de la administración del Estado.</t>
  </si>
  <si>
    <t xml:space="preserve">El análisis del proceso de descarga de bases de datos desde los relojes control evidenció la existencia de debilidades del sistema de control horario, por cuanto existe la posibilidad eventual de modificación de la base de registro de marcaje original sin que quede evidencias o registros de dichas modificaciones. </t>
  </si>
  <si>
    <t xml:space="preserve">El Sistema de Reloj control, no presenta contrato de mantención y soporte con la empresa proveedora, no existiendo apoyo técnico alguno en caso de falla de instrumentos de dichos equipos. </t>
  </si>
  <si>
    <t xml:space="preserve">Si bien el sistema presenta un reporte de perfiles de usuarios para los distintos módulos y cuenta además con un registro de actividades (Log de Auditoría), no se observa un monitoreo por parte de las jefaturas del Departamento de Recursos Humanos, respecto de quien posee autorización para utilizar el módulo de asistencia y quién no. Observándose que 17 funcionarios del Departamento de Recursos Humanos pueden acceder al Módulo de Asistencia y efectuar modificaciones. </t>
  </si>
  <si>
    <t xml:space="preserve">Respecto del respaldo de la información asociada al marcaje de horario de los funcionarios, se visualiza el riesgo de eventual pérdida de información de marcajes, en aquella información que solo queda guardada en los mismos relojes, entre períodos de descarga. </t>
  </si>
  <si>
    <t>Revisar y actualizar el Manual de procedimientos de Recursos Humanos de la Subsecretaría de Salud Pública, aprobado por Res. Ex. N° 1002, de 28.11.2014, incorporando los procedimientos e instrucciones vigentes respecto del control de asistencia de los funcionarios de la institución.</t>
  </si>
  <si>
    <t>Dictar los actos administrativos que correspondan a fin de regular la jornada laboral ajustándose a los límites diarios y semanales que establece la ley.</t>
  </si>
  <si>
    <t>Analizar el estado actual de roles registrados en el sistema de reloj control, dando de baja registros obsoletos, que no correspondan a funcionarios de la institución o sean comisionados de otros servicios y establecer procedimientos y controles asociados a la incorporación y mantención de la base de usuarios del sistema.</t>
  </si>
  <si>
    <t xml:space="preserve">Verificar los antecedentes particulares de la funcionaria en cuestión, e instruir un procedimiento administrativo a fin de establecer la efectividad del incumplimiento de las obligaciones funcionarias señaladas, y en consecuencia, adoptar las medidas que corresponda en materia de remuneración y restitución de los pagos indebidamente percibidos si procede.  </t>
  </si>
  <si>
    <t xml:space="preserve">Regularizar la condición de excepcionalidad para el control de asistencia que se establece sobre los funcionarios que registran su asistencia a través de planillas de registro manual, dictando los actos administrativos que corresponda. </t>
  </si>
  <si>
    <t>Verificar los antecedentes de los funcionarios en cuestión y regularizar el mecanismo por el cual cada uno de ellos debe mantener el control de asistencia que les corresponde, sin perjuicio de que se deba instruir un procedimiento administrativo en contra de aquellos respecto de los cuales se verifique la existencia de tiempo no trabajado, no justificado, a fin de establecer la efectividad del incumplimiento de las obligaciones funcionarias señaladas y la determinación de medidas que corresponda en materia de remuneración y restitución de los pagos indebidamente percibidos.</t>
  </si>
  <si>
    <t xml:space="preserve">Verificar los antecedentes de los funcionarios que presentan registros de “horario trabajado” exactos a los horarios programados, estableciendo a la vez mecanismos de control detectivo de este tipo de situaciones durante el proceso de registro mensual de la información en SIRH. </t>
  </si>
  <si>
    <t xml:space="preserve">Analizar el estado actual de roles registrados en el sistema de reloj control, e identificar qué funcionarios se encuentran en esta situación de excepción a fin de regularizar su condición dictando los actos administrativos que corresponda, a la vez que se establezca un procedimiento que defina quiénes pueden acceder a la modalidad de registro a través de la digitación de clave. </t>
  </si>
  <si>
    <t xml:space="preserve">Analizar el procedimiento de control y registro de modificaciones a las marcaciones de ingreso o salida de los funcionarios en SIRH, estableciendo instrucciones y mecanismos de verificación y validación de las modificaciones a los eventos registrados en el sistema, por ejemplo, cotejando cantidad de eventos y formularios presentados por mes. </t>
  </si>
  <si>
    <t xml:space="preserve">Verificar los antecedentes de los funcionarios en cuestión y regularizar los actos que los designan en comisión de estudio, pronunciándose en dicho acto respecto de las obligaciones derivadas de la especie de comisión en cuanto al cumplimiento de la jornada laboral a que están obligados y el pago de todo o parte de las remuneraciones. </t>
  </si>
  <si>
    <t xml:space="preserve">Verificar los antecedentes particulares de la funcionaria en cuestión, e instruir un procedimiento administrativo a fin de establecer la efectividad del incumplimiento de las obligaciones funcionarias señaladas, y en consecuencia, adoptar las medidas que corresponda en materia de remuneración y restitución de los posibles pagos indebidamente percibidos.  </t>
  </si>
  <si>
    <t>Establecer mecanismos de control para la emisión oportuna del acto administrativo correspondiente, para la aprobación del traspaso y acumulación de feriado legal para los funcionarios de las SSP y SRA del año 2016.</t>
  </si>
  <si>
    <t>Se sugiere agilizar el proceso de compras en curso, asociado a la adquisición de un sistema nuevo de control horario, para el cual se incluya en los requerimientos técnicos, la imposibilidad de manipular o modificar las bases de datos asociadas al sistema sin que quede registro de dichas operaciones, además de negociar un contrato de soporte y mantención en caso de fallas o desperfectos.</t>
  </si>
  <si>
    <t>Se sugiere a la Unidad de Personal, generar instrucciones respecto de autorización a funcionarios para modificar las bases de datos de asistencia y control horario, o en su defecto analizar la factibilidad de limitar o restringir los perfiles a aquellos usuarios que no deben generar modificaciones en dicho sistema.</t>
  </si>
  <si>
    <t xml:space="preserve">Se sugiere analizar la factibilidad técnica que los registros de asistencia no solo se almacenen en los relojes control, para así evitar la posibilidad de pérdida de datos entre períodos de descarga y respaldo.   </t>
  </si>
  <si>
    <t>Depto.Gestion de las Personas</t>
  </si>
  <si>
    <t xml:space="preserve">SEREMI de Salud del Bio Bio, no se tuvo evidencia de envío al Departamento de Auditoría Ministerial, de Plan de Acción requerido en Informe de Seguimiento N°15/2016, ni de la materialización de los ajustes contables respectivos, tendientes a subsanar las observaciones realizadas por CGR en Informe N°79/2012. </t>
  </si>
  <si>
    <t xml:space="preserve">No se tuvo evidencia del envío de respuesta a CGR, correspondiente a acciones a implementar para subsanar observaciones contenidas en Informe Final N°146/2016 (Subsecretaría de Redes Asistenciales). </t>
  </si>
  <si>
    <t xml:space="preserve">SEREMI de Salud de Valparaíso, mantiene proceso sumarial vigente, instruido retrotraer a etapa inicial por parte de la Corte de Apelaciones de Valparaíso, del cual no se tuvo evidencia de su inicio. </t>
  </si>
  <si>
    <t>Remitir el Plan de Acción con las actividades comprometidas para subsanar las observaciones contenidas en Informe N°79/2012 de CGR, ajustándose a las instrucciones impartidas por el Departamento de Finanzas del Nivel Central, en visita realizada por el Jefe de Finanzas de la SEREMI.</t>
  </si>
  <si>
    <t xml:space="preserve">Remitir a la brevedad, respuesta al organismo de control, con Plan de Acción para las observaciones formuladas por éste. </t>
  </si>
  <si>
    <t>Se sugiere evaluar la capacidad de la SEREMI para efectuar por sí misma el proceso sumarial correspondiente, o en su defecto, solicitar la designación de Fiscal al Nivel Central para dar curso al procedimiento administrativo requerido por CGR.</t>
  </si>
  <si>
    <t>UAI N°45</t>
  </si>
  <si>
    <t>Ana Maria Orellana</t>
  </si>
  <si>
    <t>UAI N°37</t>
  </si>
  <si>
    <t>PT_334 PMG_Memo1329 solicita regularizacion de pagos
PT_334 PMG_Memo4724 solicita regularización de pagos
PT_334_PMG_Reprogramación
PT_334_RV  Compromiso 33 - 334</t>
  </si>
  <si>
    <t>Etiquetas de fila</t>
  </si>
  <si>
    <t>Total general</t>
  </si>
  <si>
    <t>Etiquetas de columna</t>
  </si>
  <si>
    <t>CENABAST</t>
  </si>
  <si>
    <t>FONASA</t>
  </si>
  <si>
    <t>Cuenta de Condición</t>
  </si>
  <si>
    <t>TOTAL</t>
  </si>
  <si>
    <t>SEREMEI VIII</t>
  </si>
  <si>
    <t>Dvision de Gestión y desarrollo  de las Personas</t>
  </si>
  <si>
    <t>TOTAL GENERAL</t>
  </si>
  <si>
    <t>PT_448_PMG Reprogramación
PT_448_PMG_Instructivo de pago
PT_448_PMG_Memo N°1353 Solicita Resoluciones a juridica
PT_448_PMG_Reformulación Compromiso 68
PT_448_RV  Compromisos PMG 2016 - Auditoría</t>
  </si>
  <si>
    <t xml:space="preserve">COMPROMISO FINALIZADO </t>
  </si>
  <si>
    <t>Cerrado</t>
  </si>
  <si>
    <t xml:space="preserve">COMPIN </t>
  </si>
  <si>
    <t>DIVISIÓN</t>
  </si>
  <si>
    <t>Gabinete Salud Pública</t>
  </si>
  <si>
    <t>GABINETE DE SALUD PUBLICA</t>
  </si>
  <si>
    <t>PT_PMG_50_Matriz de riesgo 2015 SRA
PT_PMG_50_Matriz de riesgo 2015 SSP
PT_PMG_50_Ord3733 informa matrices de riesgo
PT_PMG_50_Minuta comp 50 SSP</t>
  </si>
  <si>
    <t>DIFAI</t>
  </si>
  <si>
    <t>Finanzas</t>
  </si>
  <si>
    <t>Recuperación de Licencia Médicas</t>
  </si>
  <si>
    <t>Nicole Menares
Osvaldo Gamboa</t>
  </si>
  <si>
    <t>No fue posible verificar que la Oficina de Tesorería, genere nueva carta de cobro para las Instituciones que no realizan pagos dentro de los 10 días siguientes al que se recepcionó la carta de cobro inicial, esto según lo establecido en el Manual de Procedimientos.</t>
  </si>
  <si>
    <t>Que la Oficina de Tesorería, al revisar las recaudaciones y verificar que la Institución de Salud no ha realizado el pago del subsidio, enviar nuevamente carta de cobro.</t>
  </si>
  <si>
    <t>JEFA DEPARTAMENTO DE FINANZAS Y PRESUPUESTO</t>
  </si>
  <si>
    <t>Se observan diferencias en los cálculos efectuados en sistema SIRH, los cálculos efectuados por las Instituciones de Salud y los efectuados por auditoría. Según lo informado por la Oficina de Tesorería en su planilla de control de recaudación de subsidios.</t>
  </si>
  <si>
    <t>Revisar los estándares y/o parámetros de cálculo de subsidios establecidos por sistema SIRH y controlar periódicamente las diferencias que se puedan efectuar contra los cálculos efectuados por las Instituciones de Salud</t>
  </si>
  <si>
    <t>Según la muestra revisada, se observaron 52 Licencias Médicas pendientes por recuperar en la Subsecretaría de Salud Pública por un monto de $22.699.521 y se observaron 75 Licencias Médicas pendientes por recuperar en la Subsecretaría de Redes Asistenciales por un monto de $33.550.476, comprendiendo esta revisión los años 2014, 2015 y 2016. De un total por recuperar de $1.144.109.144 en la SSP y $115.307.883 en la SRA. Asimismo, respecto a los años anteriores 2014-2015, se pudo observar saldos pendientes por recuperar de $798.868.225 y $64.701.653 respectivamente.</t>
  </si>
  <si>
    <t>Realizar las gestiones pertinentes para la recuperación de los subsidios pendientes por recuperar por concepto de Licencias Médicas recepcionadas por la Institución.</t>
  </si>
  <si>
    <t xml:space="preserve">Según la muestra revisada, se observaron 2 Licencias Médicas que no han sido devengadas en sistema SIGFE, (1 SSP y 1 SRA). Comprendiendo esta revisión los años 2015 y 2016. (Principio del devengado; Oficio Nº60820 de 2005 de la Contraloría General de la República) </t>
  </si>
  <si>
    <t>Realizar las gestiones pertinentes para regularizar los devengos no realizados producidos por Licencias Médicas recepcionadas por la Institución.</t>
  </si>
  <si>
    <t>No se observó procedimiento, que establezca que los montos recuperados por concepto de LM, sean utilizados para un fin específico</t>
  </si>
  <si>
    <t>Elaborar procedimiento, que establezca la administración o gestión, de los recursos recuperados por LM</t>
  </si>
  <si>
    <t>De la muestra analizada en la SSP para el año 2016, sobre el ingreso y envío de las LM a la Institución de Salud, se observaron que 2 licencias de un total de 72, fueron ingresadas al sistema SIRH con 46 y 16 días hábiles posteriores al plazo establecido.</t>
  </si>
  <si>
    <t>Instruir a los encargados de Nivel Central y Regiones o a quien corresponda, el plazo de envío de las LM a las Instituciones de Salud e indicar los efectos que provoca dicho retraso.</t>
  </si>
  <si>
    <t>JEFE DEPARTAMENTO DE GESTIÓN DE PERSONAS</t>
  </si>
  <si>
    <t>No se observa en sistema SIRH, el cambio del “Estado” de las Licencias Médicas, en aquellos casos en que la Licencia Médica rechazada o reducida, ha percibido algún porcentaje de recuperación, ya sea esta parcial o total.</t>
  </si>
  <si>
    <t>Actualizar los registros de las Licencias Médicas en sistema SIRH, llevando un control periódico de los estados de éstas</t>
  </si>
  <si>
    <t>Se observa diferencia en la información entregada por la Oficina de Personal, en comparación con la información entregada por el Sistema SIGFE (Oficial), en lo que se refiere al ítem presupuestario de suplencias y reemplazos.</t>
  </si>
  <si>
    <t>Realizar un control periódico de la información que la Oficina de Personal maneja, con la información que se entrega en el Sistema SIGFE</t>
  </si>
  <si>
    <t>Proceso auditado</t>
  </si>
  <si>
    <t>Tipo de Objetivo de Audtoría</t>
  </si>
  <si>
    <t>Actividad de auditoria</t>
  </si>
  <si>
    <t>Código CAIGG</t>
  </si>
  <si>
    <t>Proceso Transversal</t>
  </si>
  <si>
    <t>Tipo Informe</t>
  </si>
  <si>
    <t>tipo obj auditoria</t>
  </si>
  <si>
    <t>Gubernamental</t>
  </si>
  <si>
    <t>Actividad Auditoria</t>
  </si>
  <si>
    <t>Ministerial</t>
  </si>
  <si>
    <t>Institucional</t>
  </si>
  <si>
    <t>Auditoria Interna</t>
  </si>
  <si>
    <t>Auditoria Externa-Publico</t>
  </si>
  <si>
    <t>Auditoria Externa-Privado</t>
  </si>
  <si>
    <t>Contraloría Gral de la República</t>
  </si>
  <si>
    <t>Otro</t>
  </si>
  <si>
    <t>conseguir este listado</t>
  </si>
  <si>
    <t>Tipo de informe</t>
  </si>
  <si>
    <t>Informe Final</t>
  </si>
  <si>
    <t>Informe de Seguimiento</t>
  </si>
  <si>
    <t>Informe Especial</t>
  </si>
  <si>
    <t>Procesos Transversales</t>
  </si>
  <si>
    <t>Administración de bienes estratégicos</t>
  </si>
  <si>
    <t>Administración/mantenimiento recursos</t>
  </si>
  <si>
    <t>Adquisiciones y abastecimiento</t>
  </si>
  <si>
    <t xml:space="preserve">Almacenamiento y distribución </t>
  </si>
  <si>
    <t xml:space="preserve">Asesoría a infraestructura </t>
  </si>
  <si>
    <t xml:space="preserve">Auditoría Interna </t>
  </si>
  <si>
    <t xml:space="preserve">Calificación ambiental </t>
  </si>
  <si>
    <t xml:space="preserve">Comercialización </t>
  </si>
  <si>
    <t>Comunicaciones</t>
  </si>
  <si>
    <t>Control de gestión</t>
  </si>
  <si>
    <t xml:space="preserve">Control de outsourcing </t>
  </si>
  <si>
    <t xml:space="preserve">Coordinación entre instancias </t>
  </si>
  <si>
    <t>Créditos - recuperación prestamos</t>
  </si>
  <si>
    <t xml:space="preserve">Estudios e investigaciones </t>
  </si>
  <si>
    <t xml:space="preserve">Estudios para marco cultural </t>
  </si>
  <si>
    <t>Estudios para regulaciones, normativa y fijación tarifaria</t>
  </si>
  <si>
    <t>Evaluación y control de substancias</t>
  </si>
  <si>
    <t xml:space="preserve">Financiero </t>
  </si>
  <si>
    <t>Fiscalización</t>
  </si>
  <si>
    <t xml:space="preserve">Gestión documental </t>
  </si>
  <si>
    <t>Gobierno Electrónico</t>
  </si>
  <si>
    <t>Infraestructura</t>
  </si>
  <si>
    <t>Iniciativas de inversión</t>
  </si>
  <si>
    <t xml:space="preserve">Legal </t>
  </si>
  <si>
    <t>Legal estratégico</t>
  </si>
  <si>
    <t xml:space="preserve">Mejoramiento de la gestión </t>
  </si>
  <si>
    <t>Mercado financiero</t>
  </si>
  <si>
    <t>Otorgamiento y/o reconocimiento de derechos</t>
  </si>
  <si>
    <t>Planificación estratégica</t>
  </si>
  <si>
    <t xml:space="preserve">Planificación presupuestaria </t>
  </si>
  <si>
    <t>Producción de bienes materiales</t>
  </si>
  <si>
    <t>Recursos humanos</t>
  </si>
  <si>
    <t>Recursos materiales</t>
  </si>
  <si>
    <t>Seguridad del transporte</t>
  </si>
  <si>
    <t>Seguridad y Control de Personas y/o Recintos</t>
  </si>
  <si>
    <t>Servicios de atención al ciudadano –contraprestación</t>
  </si>
  <si>
    <t>Servicios de atención social/ previsional /salud</t>
  </si>
  <si>
    <t>Sistemas de información administrativos</t>
  </si>
  <si>
    <t>Sistemas informáticos</t>
  </si>
  <si>
    <t>Subsidios a privados asistencial</t>
  </si>
  <si>
    <t>Subsidios a privados de fomento</t>
  </si>
  <si>
    <t>Subsidios a privados social</t>
  </si>
  <si>
    <t>Transferencias a/de otras entidades públicas</t>
  </si>
  <si>
    <t>RUT-11</t>
  </si>
  <si>
    <t>Contingencia</t>
  </si>
  <si>
    <t>ASEG-2</t>
  </si>
  <si>
    <t>ASEG-16</t>
  </si>
  <si>
    <t>La SEREMI de Salud de Los Ríos, no envía en forma mensual al Nivel Central copia de la Resolución Exenta que autoriza el pago de horas extraordinarias</t>
  </si>
  <si>
    <t xml:space="preserve">En dos Resoluciones en que se autoriza horas extraordinarias complementarias, la SEREMI de Salud de la Región de Los Ríos, consideró providencias de tres Jefaturas, en la que cuales no identifica que estas horas son para la ejecución de tareas impostergables </t>
  </si>
  <si>
    <t xml:space="preserve">En el caso de 6 funcionarios, existió diferencias entre las horas extraordinarias pagadas y la cantidad de horas registradas en la planilla de control de asistencia </t>
  </si>
  <si>
    <t xml:space="preserve">De los 118 egresos que contienen todos los antecedentes que acreditan dicha transacción, se observa en las facturas emitidas por los proveedores respectivos, que éstas no registran el timbre de “Cancelado”. </t>
  </si>
  <si>
    <t>ASEG-22</t>
  </si>
  <si>
    <t>DIR-16</t>
  </si>
  <si>
    <t>RUT-10</t>
  </si>
  <si>
    <t>DIR-2</t>
  </si>
  <si>
    <t>UAI Nº 11</t>
  </si>
  <si>
    <t>ASEG-3</t>
  </si>
  <si>
    <t>ASEG-10</t>
  </si>
  <si>
    <t>ASEG-6</t>
  </si>
  <si>
    <t>RUT-7</t>
  </si>
  <si>
    <t>ASEG-17</t>
  </si>
  <si>
    <t>ASEG-26</t>
  </si>
  <si>
    <t>ASEG-44</t>
  </si>
  <si>
    <t>SEG-05</t>
  </si>
  <si>
    <t>ASEG-27</t>
  </si>
  <si>
    <t>RUT-8</t>
  </si>
  <si>
    <t>ASEG-24</t>
  </si>
  <si>
    <t>DIR-1</t>
  </si>
  <si>
    <t>UAI N°5</t>
  </si>
  <si>
    <t>DIPLAS</t>
  </si>
  <si>
    <t>UAE Nº35</t>
  </si>
  <si>
    <t xml:space="preserve">En cuanto a la capacitación en CIE 10, en 12 (43%) de los Servicios de Salud y 5 (8%) de los hospitales, se señala la existencia de personas sin capacitación en esta materia, en sus Unidades de Estadística. </t>
  </si>
  <si>
    <t xml:space="preserve">Se observó que en el Servicio de Salud Arica y 11 (18%) de los establecimientos hospitalarios, no utilizan la Norma Técnica vigente de egresos hospitalarios. </t>
  </si>
  <si>
    <t xml:space="preserve">Incumplimiento de la Norma Técnica en 6 hospitales (9.7% del total de hospitales), ya que se considera a los pacientes egresados desde la Unidad de Urgencia en las estadísticas de egresos hospitalarios. En el caso de la Unidad de Cirugía Mayor Ambulatoria, se observó un hospital (Hospital Dr Ernesto Torres de Iquique) que considera en sus estadísticas de egresos hospitalarios, a los egresados de esta Unidad. </t>
  </si>
  <si>
    <t>Demora en el envío de información correspondiente al año 2016, en relación al plazo para informar cada egreso hospitalario, (un mes corrido a partir de ocurrido éste), ya que en 13 (93%) de las SEREMIs, 22 (76%) de los Servicios de Salud y en 32 (52%) de los establecimientos señalan no contar con información de los egresos del mes abril del 2016</t>
  </si>
  <si>
    <t xml:space="preserve">Se observa en los IEEH, que en 28 (45%) de los establecimientos no ocupan la totalidad de los campos indicados en la Norma Técnica. </t>
  </si>
  <si>
    <t xml:space="preserve">En cuanto al monitoreo y validación deficiente por parte de las SEREMIs y de los Servicos de Salud. Un 36% (5) de las SEREMIs no realiza monitoreo  y un 50%(7) no realiza validación de los datos estadísticos, por otra parte, un 25%(7) de los Servicios de Salud no realizan monitoreo y en un 36%(10) no realiza validación de los datos. No está definido en la Norma Técnica cómo realizar el monitoreo y validación de los datos. </t>
  </si>
  <si>
    <t xml:space="preserve">Existencia de disparidad en el uso del formulario IEEH. Se observa que 2 establecimientos utilizan 2 formularios IEEH distintos. Otros 2 hospitales refieren no usar el IEEH, sino un formulario que se encuentra en SIDRA (que tiene distintos campos que el IEEH vigente). En otro hospital ocupan SIDRA y el formulario IEEH que no es el vigente, en ocasiones. </t>
  </si>
  <si>
    <t xml:space="preserve">En 17 hospitales (34%), de los 46 establecimientos de alta complejidad que cuentan con maternidad, no tienen en su formulario de IEEH el campo “Anomalías congénitas”. </t>
  </si>
  <si>
    <t xml:space="preserve">En cuanto a la consistencia de la información, se pudo observar un 24 % de inconsistencia entre los diagnósticos señalados en el formulario IEEH y los datos de GRD. Mismo porcentaje de inconsistencia en la información de las Unidades de Egreso de los pacientes señalados en el formulario IEEH y los datos de GRD. </t>
  </si>
  <si>
    <t>Registro de Egresos Hospitalarios</t>
  </si>
  <si>
    <t xml:space="preserve">Ordinario con indicación de que todos los funcionarios de estadística de los estableicmientos y SS del país tengan una capacitación en CIE 10 con vigencia máxima 5 años.  Indicando también el envío de un catastro actualizado de los funcionarios que requieren capacitación. </t>
  </si>
  <si>
    <t xml:space="preserve">1.- Ordinario reiterando las orientaciones técnicas de la normativa vigente.
 2.- Programa de visitas a terreno para monitoreo de la implementación de la normativa vigente </t>
  </si>
  <si>
    <t xml:space="preserve">1. Ordinario reiterando las orientaciones técnicas de la normativa vigente para el correcto registro de las estadías de pacientes en Unidades de Urgencia y de CMA.
2.- Incorporar este monitoreo al Programa de visitas a terreno </t>
  </si>
  <si>
    <t>1. Ordinario reiterando las orientaciones técnicas de la normativa vigente respecto de la carga oportuna (mes vencido) de los egresos hospitalarios en el sistema del DEIS. 
2.- Envío a Servicios de Salud y SEREMIs un Informe trimestral de monitoreo de la oportunidad de la carga de los egresos en el sistema DEIS.</t>
  </si>
  <si>
    <t>1. Informe de análisis de la criticidad de los campos de captura de datos del IEEH y su confirmación o eventual disminución; 
2. Implementación de segunda instancia de validación periódica de completitud de datos críticos y feedback a los Servicios de Salud para el correcto llenado del IEEH</t>
  </si>
  <si>
    <t>Envío a Servicios de Salud y SEREMIs de documento con recomendaciones técnicas para realizar el monitoreo y validación de la información entregada por los establecimientos hospitalarios y clínicas privadas, previo a la carga de datos al DEIS</t>
  </si>
  <si>
    <t>Ordinario a los Servicios de Salud y SEREMIs que reitere la versión oficial del formulario IEEH y su uso obligatorio en todos los establecimientos de salud del país, explicitando el estándar de información por el cual deben regirse los establecimientos que disponen de ficha electrónica o  registros informáticos.</t>
  </si>
  <si>
    <t xml:space="preserve">Esta situación se corrigirá con la misma estrategia que de fortalecer el uso de el formulario IEEH vigente a fin de evitar al disparidad en el uso del formulario. </t>
  </si>
  <si>
    <t xml:space="preserve">Ordinario que recomiende el fortalecimiento del trabajo integrado y colaborativo de las unidades de estadística y GRD, que coexistan en un establecimiento y en los Servicios de Salud, en cuanto los procesos de producción y validación de los datos de egresos hospitalarios; esta comunicación establecerá un piloto para el 2° semestre 2017 de integración en un determiando grupo de establecimientos y Servicios de Salud, previo a generar la recomendación nacional. </t>
  </si>
  <si>
    <t>Actualización de Manual de Procedimientos de la Estrategia Municipio Comunas y Comunidades Saludables, remitido a la División Jurídica para elaboración de la Resolución Exenta respectiva.</t>
  </si>
  <si>
    <t>Elaborar documento que contemple objetivos y funciones del Departamento, remitido al Jefe de División y demás departamentos y oficinas de la misma.</t>
  </si>
  <si>
    <t>Reiterar a través de Oficio a las SEREMI las Orientaciones Técnicas para elaboración de Planes Trienales y publicación en la pagina web del Minsal.
La publicación en pagina web MINSAL ya se encuentra realizada, ver http://dipol.minsal.cl/wrdprss_minsal/wp-content/uploads/2015/10/2016_06_01-ORIENTACIONES-TECNICAS-PARA-LA-ELABORACI%C3%93N-DE-PLANES-TRINEALES.pdf</t>
  </si>
  <si>
    <t>Se remitirá a las SEREMI durante el mes de febrero, Oficio que informa el marco regional prespuestario y establece requisitos obligatorios para efectuar transferencias a los Municipios.
El proceso de transferencias se iniciará durante el mes de febrero y finalizará al 31-05-2017, dado que comunas nuevas iniciaran el plan de promoción durante este año.</t>
  </si>
  <si>
    <t>Este hallazgo se encuentra subsanado, pues durante el segundo semestre de 2016 el jefe de Departamento con fecha 29.08.2016 remite, a través de correo electrónico, a las SEREMI el formato de monitoreo para el seguimiento y evaluación de estos planes (se adjunta correo). Sin embargo, se reiterará durante el mes de febrero a través de Oficio y publicación en pagina web.</t>
  </si>
  <si>
    <t>La jefatura del Departamento instruyó con fecha 05.10.2016 a su equipo la elaboración y envío oportuno de actas de visitas a terreno con formato estándar a jefatura. Por lo tanto el hallazgo se encuentra subsanado (se adjunta correo)</t>
  </si>
  <si>
    <t>Elaborar y entregar a mas tardar el 31 de marzo de cada año, Informe de Evaluación Final del año anterior, a la jefatura del Departamento.</t>
  </si>
  <si>
    <t>Se elaborará un documento, formalizado por resolución donde se plasmen los objetivos y funciones del Subdepartamento</t>
  </si>
  <si>
    <t>Se elaborará un Manual de Procedimiento formal del Subdepartamento donde se identificará su funcionamiento.</t>
  </si>
  <si>
    <t>Se adjunta documentación de 22 comunas de acuerdo al anexo N°2, de comunas sin evidencia documental del envío a la SEREMI informando contar con un encargado comunal de promoción de la salud con al menos 22 horas. Cada carpeta contiene la información respecto de las horas de cada Encargado Comunal. La comuna de Estación Central no firmó convenio el año 2016. De acuerdo a las Orientaciones se actualizará al 30 de abril de 2017 las horas destinadas a Promoción de cada Encargado Comunal.</t>
  </si>
  <si>
    <t>Se realizará una presentación al SEREMI de Salud del estado de avance técnico de los planes trienales de promoción de la salud incorporando la evaluación inicial de aprobación de estos.</t>
  </si>
  <si>
    <t>Se conformará una comisión técnica regional de promoción de la salud con representantes de los servicios de salud para el acompañamiento y asesoría a las comunas. Las reuniones del comité confeccionaran un acta.</t>
  </si>
  <si>
    <t>Se elaborará planificación para monitorear la ejecución técnica en base a lo señalado en las orientaciones y se priorizará el control a aquellas comunas que presenten mayores riesgo para la ejecución técnica, de acuerdo a los resultados de los monitoreos que se efectuaron el 2016. De acuerdo a las orientaciones técnicas y lo estipulado en el convenio se realizaron dos monitoreos técnicos con fecha de corte 30 de agosto y 30 de noviembre de 2016, se adjunta consolidado de proceso. Monitoreo financiero es de responsabilidad de Subdepartamento Finanzas, qien lo realiza mensualmnente en base a loe stipulado en el convenio y en las orientaciones técnicas.</t>
  </si>
  <si>
    <t>Se realizará evaluación del proceso técnico financiero año 2016. Se entregará al SEREMI de Salud y enviará al Nivel Central, MINSAL.</t>
  </si>
  <si>
    <t>La División de Planificación Sanitaria, a través de la Subsecretaría de Salud Pública, deberá orientar a los Servicios de Salud, para que corrijan las deficiencias detectadas en relación a: -Capacitar al personal de las Unidades de Estadística en CIE 10 en los establecimientos mencionados, ya que en éstos se genera la información estadística y los Servicios de Salud deben validarla, por lo que se hace indispensable la capacitación en ambos.</t>
  </si>
  <si>
    <t>La División de Planificación Sanitaria, a través de la Subsecretaría de Salud Pública, deberá orientar a los Servicios de Salud, para que corrijan las deficiencias detectadas en relación a: Reiterar el uso de la Resolución Exenta N° 541, con la Norma Técnica N° 168. Verificar la utilización de ésta con visitas en terreno.</t>
  </si>
  <si>
    <t>La División de Planificación Sanitaria, a través de la Subsecretaría de Salud Pública, deberá orientar a los Servicios de Salud, para que corrijan las deficiencias detectadas en relación a: Reiterar instrucciones respecto del correcto envío de información de las Unidades de Urgencia y de CMA.</t>
  </si>
  <si>
    <t>La División de Planificación Sanitaria, a través de la Subsecretaría de Salud Pública, deberá orientar a los Servicios de Salud y SEREMIs, para que corrijan las deficiencias detectadas en relación a: Enfatizar la carga oportuna (mes vencido) de los egresos hospitalarios en el sistema del DEIS.</t>
  </si>
  <si>
    <t>La DIPLAS deberá evaluar la necesidad de mantener todos los campos en el formulario IEEH, o disminuir la cantidad de éstos.</t>
  </si>
  <si>
    <t>La DIPLAS, a través de la Subsecretaria de Salud Pública, debería orientar a las Direcciones de los Servicios de Salud, en relación a: Explicar la manera en que las SEREMIs y los Servicios de Salud deben realizar el monitoreo y validación de la información entregada por los establecimientos hospitalarios y clínicas privadas.</t>
  </si>
  <si>
    <t>La DIPLAS, a través de la Subsecretaria de Salud Pública, debería orientar a las Direcciones de los Servicios de Salud, en relación a: Reiterar el uso obligatorio del formulario IEEH en todos los establecimientos de salud del país, explicitando la forma de uso en el caso de los establecimientos que disponen de ficha electrónica o  registros informáticos.</t>
  </si>
  <si>
    <t>La DIPLAS, a través de la Subsecretaria de Salud Pública, debería orientar a las Direcciones de los Servicios de Salud, en relación a: Instruir a las Unidades de Estadísticas la coordinación con GRD (en caso de existencia), a fin de contar con una información única en relación a la morbilidad y mortalidad del centro de salud y evitar la duplicidad de funciones.</t>
  </si>
  <si>
    <t>DIPOL</t>
  </si>
  <si>
    <t>Proceso de compra y distribución de leche para lactantes entre 0 y 12 meses</t>
  </si>
  <si>
    <t>Pamela Reyes</t>
  </si>
  <si>
    <t>UAI N°47</t>
  </si>
  <si>
    <t>No se tuvo a la vista evidencia de la realización de una estimación formal, de las cantidades de leche para la ejecución del estudio o del piloto. Los únicos datos relativos a cantidades a necesitar observados, son los que especifica la institución que se adjudicó la licitación, al presentar su propuesta</t>
  </si>
  <si>
    <t>Modificación y actualización de los procedimientos del departamento con la finalidad de incorporar los controles necesarios para evitar que se compren cantidades de alimentos diferentes a las requeridas</t>
  </si>
  <si>
    <t>Jefe Departamento Nutrición y Alimentos</t>
  </si>
  <si>
    <t>1. Envío de Resolución del manual de procedimientos.
2. Envío de Memo a División Jurídica con los Procediientos Documentados para su formalización
3.Envío de documento formal de cálculo de necesidades para el piloto
4. Envío de Resoluciones de nombramientos y CV de los profesionales.
5.Minuta de modificación presupuestaria PNAC</t>
  </si>
  <si>
    <t>Se realizó una solicitud de compra de 76.800.000 gr. de Fórmula de Inicio, que es prácticamente 12 veces más a lo requerido, lo que evidencia falta de control en el proceso de adquisición de los productos ya que el documento de solicitud de compra, presentaba un error aritmético</t>
  </si>
  <si>
    <t>Ante la cantidad de Fórmula de Inicio adquirida, se evidenció gestión para realizar la entrega del producto, que alcanza el 40% al mes de octubre del año 2016</t>
  </si>
  <si>
    <t>Gestionar una rápida entrega del alimento aun en stock, con la finalidad de evitar su vencimiento.</t>
  </si>
  <si>
    <t>1. Envío de proyección de distribución.
2.Informe de distribución de fórmula de inicio 30/04/2017.
3.Envío de acta de la comisión nacional de lactancia materna, donde consta la solicitud mencionada.
4. Envío de e-mail donde consta la solicitud de modificación del protocolo.
5. Envío de email  donde consta las gestiones con SENAME..
6. Envío de ordinario de Director del SSMOC conexigencias para incorporarse al piloto.</t>
  </si>
  <si>
    <t>Se observa que el 23.8% del producto adquirido y no distribuido, presentó fecha de vencimiento en el mes de octubre del presente año, por lo que ya no es factible su entrega, lo que equivale a $110.834.505. Por otra parte, el 27.5% del producto aún en stock, vence dentro del primer semestre del año 2017</t>
  </si>
  <si>
    <t>1. Envío de proyección de distribución.
2.Informe de distribución de fórmula de inicio 30/04/2017.
3.Envío de acta de la comisión nacional de lactancia materna, donde consta la solicitud mencionada.
4. Envío de e-mail donde consta la solicitud de modificación del protocolo.
5. Envío de email  donde consta las gestiones con SENAME..
6. Envío de ordinario de Director del SSMOC conexigencias para incorporarse al piloto.
7.Iniciar procedimiento administrativo.</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</si>
</sst>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2" formatCode="_-&quot;$&quot;\ * #,##0_-;\-&quot;$&quot;\ * #,##0_-;_-&quot;$&quot;\ * &quot;-&quot;_-;_-@_-"/>
    <numFmt numFmtId="44" formatCode="_-&quot;$&quot;\ * #,##0.00_-;\-&quot;$&quot;\ * #,##0.00_-;_-&quot;$&quot;\ * &quot;-&quot;??_-;_-@_-"/>
    <numFmt numFmtId="43" formatCode="_-* #,##0.00_-;\-* #,##0.00_-;_-* &quot;-&quot;??_-;_-@_-"/>
    <numFmt numFmtId="164" formatCode="dd/mm/yyyy;@"/>
    <numFmt numFmtId="165" formatCode="_-[$€-2]\ * #,##0.00_-;\-[$€-2]\ * #,##0.00_-;_-[$€-2]\ * &quot;-&quot;??_-"/>
  </numFmts>
  <fonts count="46" x14ac:knownFonts="1">
    <font>
      <sz val="11"/>
      <color theme="1"/>
      <name val="Calibri"/>
      <family val="2"/>
      <scheme val="minor"/>
    </font>
    <font>
      <sz val="11"/>
      <color theme="1"/>
      <name val="Calibri"/>
      <family val="2"/>
      <scheme val="minor"/>
    </font>
    <font>
      <sz val="11"/>
      <color theme="0"/>
      <name val="Calibri"/>
      <family val="2"/>
      <scheme val="minor"/>
    </font>
    <font>
      <b/>
      <sz val="9"/>
      <color indexed="81"/>
      <name val="Tahoma"/>
      <family val="2"/>
    </font>
    <font>
      <sz val="9"/>
      <color indexed="81"/>
      <name val="Tahoma"/>
      <family val="2"/>
    </font>
    <font>
      <b/>
      <sz val="8"/>
      <color indexed="8"/>
      <name val="Calibri"/>
      <family val="2"/>
    </font>
    <font>
      <sz val="8"/>
      <color theme="1"/>
      <name val="Calibri"/>
      <family val="2"/>
      <scheme val="minor"/>
    </font>
    <font>
      <sz val="8"/>
      <color indexed="8"/>
      <name val="Calibri"/>
      <family val="2"/>
    </font>
    <font>
      <b/>
      <sz val="8"/>
      <name val="Calibri"/>
      <family val="2"/>
    </font>
    <font>
      <sz val="8"/>
      <name val="Calibri"/>
      <family val="2"/>
    </font>
    <font>
      <sz val="8"/>
      <name val="Calibri"/>
      <family val="2"/>
      <scheme val="minor"/>
    </font>
    <font>
      <b/>
      <sz val="9"/>
      <name val="Calibri"/>
      <family val="2"/>
    </font>
    <font>
      <sz val="10"/>
      <name val="Arial"/>
      <family val="2"/>
    </font>
    <font>
      <sz val="8"/>
      <name val="Arial"/>
      <family val="2"/>
    </font>
    <font>
      <b/>
      <sz val="8"/>
      <color theme="1"/>
      <name val="Calibri"/>
      <family val="2"/>
      <scheme val="minor"/>
    </font>
    <font>
      <b/>
      <sz val="8"/>
      <color indexed="18"/>
      <name val="Calibri"/>
      <family val="2"/>
    </font>
    <font>
      <b/>
      <sz val="9"/>
      <color theme="1"/>
      <name val="Calibri"/>
      <family val="2"/>
      <scheme val="minor"/>
    </font>
    <font>
      <b/>
      <sz val="9"/>
      <color indexed="8"/>
      <name val="Calibri"/>
      <family val="2"/>
    </font>
    <font>
      <b/>
      <sz val="10"/>
      <color theme="1"/>
      <name val="Calibri"/>
      <family val="2"/>
      <scheme val="minor"/>
    </font>
    <font>
      <b/>
      <sz val="8"/>
      <color rgb="FFFFFF00"/>
      <name val="Calibri"/>
      <family val="2"/>
    </font>
    <font>
      <b/>
      <sz val="10"/>
      <color indexed="8"/>
      <name val="Calibri"/>
      <family val="2"/>
    </font>
    <font>
      <b/>
      <sz val="10"/>
      <name val="Calibri"/>
      <family val="2"/>
    </font>
    <font>
      <b/>
      <sz val="10"/>
      <color rgb="FF002060"/>
      <name val="Calibri"/>
      <family val="2"/>
      <scheme val="minor"/>
    </font>
    <font>
      <b/>
      <sz val="11"/>
      <color theme="0"/>
      <name val="Calibri"/>
      <family val="2"/>
      <scheme val="minor"/>
    </font>
    <font>
      <u/>
      <sz val="11"/>
      <color theme="10"/>
      <name val="Calibri"/>
      <family val="2"/>
      <scheme val="minor"/>
    </font>
    <font>
      <u/>
      <sz val="8"/>
      <color theme="10"/>
      <name val="Calibri"/>
      <family val="2"/>
      <scheme val="minor"/>
    </font>
    <font>
      <sz val="9"/>
      <color theme="1"/>
      <name val="Calibri"/>
      <family val="2"/>
      <scheme val="minor"/>
    </font>
    <font>
      <b/>
      <sz val="10"/>
      <color rgb="FFFFFF00"/>
      <name val="Calibri"/>
      <family val="2"/>
      <scheme val="minor"/>
    </font>
    <font>
      <b/>
      <sz val="9"/>
      <color rgb="FF0070C0"/>
      <name val="Calibri"/>
      <family val="2"/>
      <scheme val="minor"/>
    </font>
    <font>
      <b/>
      <sz val="9"/>
      <color rgb="FFFFFF00"/>
      <name val="Calibri"/>
      <family val="2"/>
      <scheme val="minor"/>
    </font>
    <font>
      <b/>
      <sz val="11"/>
      <color rgb="FFFFFF00"/>
      <name val="Calibri"/>
      <family val="2"/>
      <scheme val="minor"/>
    </font>
    <font>
      <b/>
      <sz val="11"/>
      <color theme="4" tint="-0.249977111117893"/>
      <name val="Calibri"/>
      <family val="2"/>
      <scheme val="minor"/>
    </font>
    <font>
      <b/>
      <sz val="9"/>
      <color rgb="FFFF0000"/>
      <name val="Calibri"/>
      <family val="2"/>
      <scheme val="minor"/>
    </font>
    <font>
      <b/>
      <sz val="9"/>
      <color rgb="FF002060"/>
      <name val="Calibri"/>
      <family val="2"/>
      <scheme val="minor"/>
    </font>
    <font>
      <sz val="10"/>
      <color theme="1"/>
      <name val="Calibri"/>
      <family val="2"/>
      <scheme val="minor"/>
    </font>
    <font>
      <u/>
      <sz val="9"/>
      <color theme="10"/>
      <name val="Calibri"/>
      <family val="2"/>
      <scheme val="minor"/>
    </font>
    <font>
      <b/>
      <sz val="10"/>
      <color rgb="FF0070C0"/>
      <name val="Calibri"/>
      <family val="2"/>
      <scheme val="minor"/>
    </font>
    <font>
      <b/>
      <sz val="10"/>
      <color rgb="FFCE0A47"/>
      <name val="Calibri"/>
      <family val="2"/>
      <scheme val="minor"/>
    </font>
    <font>
      <b/>
      <sz val="10"/>
      <name val="Calibri"/>
      <family val="2"/>
      <scheme val="minor"/>
    </font>
    <font>
      <b/>
      <sz val="10"/>
      <color rgb="FFFF0000"/>
      <name val="Calibri"/>
      <family val="2"/>
      <scheme val="minor"/>
    </font>
    <font>
      <b/>
      <sz val="10"/>
      <color theme="3"/>
      <name val="Calibri"/>
      <family val="2"/>
      <scheme val="minor"/>
    </font>
    <font>
      <b/>
      <sz val="11"/>
      <color theme="1"/>
      <name val="Calibri"/>
      <family val="2"/>
      <scheme val="minor"/>
    </font>
    <font>
      <sz val="11"/>
      <color indexed="8"/>
      <name val="Calibri"/>
      <family val="2"/>
    </font>
    <font>
      <sz val="12"/>
      <color indexed="8"/>
      <name val="Tahoma"/>
      <family val="2"/>
    </font>
    <font>
      <sz val="9"/>
      <color rgb="FF000000"/>
      <name val="Arial"/>
      <family val="2"/>
    </font>
    <font>
      <sz val="9"/>
      <color theme="1"/>
      <name val="Arial"/>
      <family val="2"/>
    </font>
  </fonts>
  <fills count="26">
    <fill>
      <patternFill patternType="none"/>
    </fill>
    <fill>
      <patternFill patternType="gray125"/>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9"/>
      </patternFill>
    </fill>
    <fill>
      <patternFill patternType="solid">
        <fgColor theme="9" tint="0.39997558519241921"/>
        <bgColor indexed="65"/>
      </patternFill>
    </fill>
    <fill>
      <patternFill patternType="solid">
        <fgColor indexed="44"/>
        <bgColor indexed="64"/>
      </patternFill>
    </fill>
    <fill>
      <patternFill patternType="solid">
        <fgColor indexed="9"/>
        <bgColor indexed="64"/>
      </patternFill>
    </fill>
    <fill>
      <patternFill patternType="solid">
        <fgColor theme="0"/>
        <bgColor indexed="64"/>
      </patternFill>
    </fill>
    <fill>
      <patternFill patternType="solid">
        <fgColor theme="9" tint="0.59999389629810485"/>
        <bgColor indexed="64"/>
      </patternFill>
    </fill>
    <fill>
      <patternFill patternType="solid">
        <fgColor theme="7"/>
        <bgColor indexed="64"/>
      </patternFill>
    </fill>
    <fill>
      <patternFill patternType="solid">
        <fgColor rgb="FFFF0000"/>
        <bgColor indexed="64"/>
      </patternFill>
    </fill>
    <fill>
      <patternFill patternType="solid">
        <fgColor rgb="FF0070C0"/>
        <bgColor indexed="64"/>
      </patternFill>
    </fill>
    <fill>
      <patternFill patternType="solid">
        <fgColor theme="5"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00B05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rgb="FFFFFFCC"/>
      </patternFill>
    </fill>
    <fill>
      <patternFill patternType="solid">
        <fgColor theme="5" tint="0.59999389629810485"/>
        <bgColor indexed="65"/>
      </patternFill>
    </fill>
    <fill>
      <patternFill patternType="solid">
        <fgColor theme="4" tint="0.79998168889431442"/>
        <bgColor theme="4" tint="0.79998168889431442"/>
      </patternFill>
    </fill>
    <fill>
      <patternFill patternType="solid">
        <fgColor rgb="FFFF7C80"/>
        <bgColor indexed="64"/>
      </patternFill>
    </fill>
    <fill>
      <patternFill patternType="solid">
        <fgColor theme="4" tint="0.59999389629810485"/>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thin">
        <color indexed="64"/>
      </left>
      <right style="medium">
        <color indexed="64"/>
      </right>
      <top/>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top style="medium">
        <color indexed="64"/>
      </top>
      <bottom style="thin">
        <color theme="4" tint="0.39997558519241921"/>
      </bottom>
      <diagonal/>
    </border>
    <border>
      <left/>
      <right/>
      <top style="medium">
        <color indexed="64"/>
      </top>
      <bottom style="thin">
        <color theme="4" tint="0.39997558519241921"/>
      </bottom>
      <diagonal/>
    </border>
    <border>
      <left/>
      <right style="medium">
        <color indexed="64"/>
      </right>
      <top style="medium">
        <color indexed="64"/>
      </top>
      <bottom style="thin">
        <color theme="4" tint="0.39997558519241921"/>
      </bottom>
      <diagonal/>
    </border>
    <border>
      <left style="medium">
        <color indexed="64"/>
      </left>
      <right/>
      <top style="thin">
        <color theme="4" tint="0.39997558519241921"/>
      </top>
      <bottom style="medium">
        <color indexed="64"/>
      </bottom>
      <diagonal/>
    </border>
    <border>
      <left/>
      <right/>
      <top style="thin">
        <color theme="4" tint="0.39997558519241921"/>
      </top>
      <bottom style="medium">
        <color indexed="64"/>
      </bottom>
      <diagonal/>
    </border>
    <border>
      <left/>
      <right style="medium">
        <color indexed="64"/>
      </right>
      <top style="thin">
        <color theme="4" tint="0.39997558519241921"/>
      </top>
      <bottom style="medium">
        <color indexed="64"/>
      </bottom>
      <diagonal/>
    </border>
    <border>
      <left style="medium">
        <color indexed="64"/>
      </left>
      <right style="medium">
        <color indexed="64"/>
      </right>
      <top style="thin">
        <color theme="4" tint="0.39997558519241921"/>
      </top>
      <bottom style="medium">
        <color indexed="64"/>
      </bottom>
      <diagonal/>
    </border>
    <border>
      <left style="medium">
        <color indexed="64"/>
      </left>
      <right style="medium">
        <color indexed="64"/>
      </right>
      <top style="medium">
        <color indexed="64"/>
      </top>
      <bottom style="thin">
        <color theme="4" tint="0.39997558519241921"/>
      </bottom>
      <diagonal/>
    </border>
  </borders>
  <cellStyleXfs count="57">
    <xf numFmtId="0" fontId="0" fillId="0" borderId="0"/>
    <xf numFmtId="9" fontId="1" fillId="0" borderId="0" applyFon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9" fontId="12" fillId="0" borderId="0" applyFont="0" applyFill="0" applyBorder="0" applyAlignment="0" applyProtection="0"/>
    <xf numFmtId="0" fontId="12" fillId="0" borderId="0"/>
    <xf numFmtId="0" fontId="24" fillId="0" borderId="0" applyNumberFormat="0" applyFill="0" applyBorder="0" applyAlignment="0" applyProtection="0"/>
    <xf numFmtId="9" fontId="2" fillId="2" borderId="32" applyBorder="0">
      <alignment horizontal="center" vertical="center" wrapText="1"/>
    </xf>
    <xf numFmtId="0" fontId="12" fillId="0" borderId="0"/>
    <xf numFmtId="0" fontId="12" fillId="0" borderId="0"/>
    <xf numFmtId="0" fontId="1" fillId="0" borderId="0"/>
    <xf numFmtId="0" fontId="1" fillId="22" borderId="0" applyNumberFormat="0" applyBorder="0" applyAlignment="0" applyProtection="0"/>
    <xf numFmtId="165"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1" fillId="0" borderId="0" applyFont="0" applyFill="0" applyBorder="0" applyAlignment="0" applyProtection="0"/>
    <xf numFmtId="42" fontId="12" fillId="0" borderId="0" applyFont="0" applyFill="0" applyBorder="0" applyAlignment="0" applyProtection="0"/>
    <xf numFmtId="44" fontId="12" fillId="0" borderId="0" applyFont="0" applyFill="0" applyBorder="0" applyAlignment="0" applyProtection="0"/>
    <xf numFmtId="44" fontId="1" fillId="0" borderId="0" applyFont="0" applyFill="0" applyBorder="0" applyAlignment="0" applyProtection="0"/>
    <xf numFmtId="0" fontId="12" fillId="0" borderId="0"/>
    <xf numFmtId="0" fontId="1" fillId="0" borderId="0"/>
    <xf numFmtId="0" fontId="1" fillId="0" borderId="0"/>
    <xf numFmtId="0" fontId="42" fillId="0" borderId="0"/>
    <xf numFmtId="0" fontId="12" fillId="0" borderId="0"/>
    <xf numFmtId="0" fontId="43" fillId="0" borderId="0"/>
    <xf numFmtId="0" fontId="1" fillId="0" borderId="0"/>
    <xf numFmtId="0" fontId="1" fillId="0" borderId="0"/>
    <xf numFmtId="0" fontId="12" fillId="0" borderId="0"/>
    <xf numFmtId="0" fontId="12" fillId="0" borderId="0"/>
    <xf numFmtId="0" fontId="12" fillId="0" borderId="0"/>
    <xf numFmtId="0" fontId="1" fillId="0" borderId="0"/>
    <xf numFmtId="0" fontId="42" fillId="21" borderId="40" applyNumberFormat="0" applyFont="0" applyAlignment="0" applyProtection="0"/>
    <xf numFmtId="0" fontId="42" fillId="21" borderId="40" applyNumberFormat="0" applyFont="0" applyAlignment="0" applyProtection="0"/>
    <xf numFmtId="0" fontId="42" fillId="21" borderId="40" applyNumberFormat="0" applyFont="0" applyAlignment="0" applyProtection="0"/>
    <xf numFmtId="0" fontId="42" fillId="21" borderId="40" applyNumberFormat="0" applyFont="0" applyAlignment="0" applyProtection="0"/>
    <xf numFmtId="0" fontId="12" fillId="0" borderId="0"/>
    <xf numFmtId="0" fontId="12" fillId="0" borderId="0"/>
    <xf numFmtId="0" fontId="12" fillId="0" borderId="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1" fillId="0" borderId="0" applyFont="0" applyFill="0" applyBorder="0" applyAlignment="0" applyProtection="0"/>
  </cellStyleXfs>
  <cellXfs count="396">
    <xf numFmtId="0" fontId="0" fillId="0" borderId="0" xfId="0"/>
    <xf numFmtId="0" fontId="6" fillId="0" borderId="0" xfId="0" applyFont="1"/>
    <xf numFmtId="0" fontId="6" fillId="0" borderId="0" xfId="0" applyFont="1" applyAlignment="1">
      <alignment horizontal="center" wrapText="1"/>
    </xf>
    <xf numFmtId="0" fontId="6" fillId="0" borderId="0" xfId="0" applyFont="1" applyAlignment="1">
      <alignment horizontal="center" vertical="center"/>
    </xf>
    <xf numFmtId="0" fontId="6" fillId="0" borderId="3" xfId="0" applyFont="1" applyFill="1" applyBorder="1" applyAlignment="1">
      <alignment horizontal="center" vertical="center"/>
    </xf>
    <xf numFmtId="0" fontId="6" fillId="8" borderId="1" xfId="0" applyFont="1" applyFill="1" applyBorder="1" applyAlignment="1" applyProtection="1">
      <alignment horizontal="center" vertical="center" wrapText="1"/>
      <protection locked="0"/>
    </xf>
    <xf numFmtId="164" fontId="6" fillId="0" borderId="1" xfId="0" applyNumberFormat="1" applyFont="1" applyFill="1" applyBorder="1" applyAlignment="1" applyProtection="1">
      <alignment horizontal="center" vertical="center" wrapText="1"/>
      <protection locked="0"/>
    </xf>
    <xf numFmtId="0" fontId="6" fillId="0" borderId="1" xfId="0" applyFont="1" applyFill="1" applyBorder="1" applyAlignment="1" applyProtection="1">
      <alignment horizontal="center" vertical="center" wrapText="1"/>
      <protection locked="0"/>
    </xf>
    <xf numFmtId="14" fontId="9" fillId="0" borderId="1" xfId="0" applyNumberFormat="1" applyFont="1" applyFill="1" applyBorder="1" applyAlignment="1" applyProtection="1">
      <alignment horizontal="center" vertical="center" wrapText="1"/>
      <protection locked="0"/>
    </xf>
    <xf numFmtId="0" fontId="6" fillId="0" borderId="1" xfId="0" applyFont="1" applyBorder="1" applyAlignment="1">
      <alignment horizontal="center" vertical="center"/>
    </xf>
    <xf numFmtId="14" fontId="6" fillId="9" borderId="1" xfId="0" applyNumberFormat="1" applyFont="1" applyFill="1" applyBorder="1" applyAlignment="1" applyProtection="1">
      <alignment horizontal="center" vertical="center" wrapText="1"/>
      <protection locked="0"/>
    </xf>
    <xf numFmtId="0" fontId="6" fillId="0" borderId="4" xfId="0" applyFont="1" applyFill="1" applyBorder="1" applyAlignment="1" applyProtection="1">
      <alignment horizontal="center" vertical="center" wrapText="1"/>
      <protection locked="0"/>
    </xf>
    <xf numFmtId="0" fontId="6" fillId="0" borderId="1" xfId="0" applyFont="1" applyFill="1" applyBorder="1" applyAlignment="1">
      <alignment horizontal="center" vertical="center" wrapText="1"/>
    </xf>
    <xf numFmtId="0" fontId="6" fillId="9" borderId="1" xfId="0" applyFont="1" applyFill="1" applyBorder="1" applyAlignment="1" applyProtection="1">
      <alignment horizontal="center" vertical="center" wrapText="1"/>
      <protection locked="0"/>
    </xf>
    <xf numFmtId="0" fontId="6" fillId="0" borderId="0" xfId="0" applyFont="1" applyAlignment="1">
      <alignment horizontal="center" vertical="center" wrapText="1"/>
    </xf>
    <xf numFmtId="0" fontId="6" fillId="0" borderId="3"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justify" vertical="center" wrapText="1"/>
      <protection locked="0"/>
    </xf>
    <xf numFmtId="0" fontId="6" fillId="9" borderId="1" xfId="0" applyFont="1" applyFill="1" applyBorder="1" applyAlignment="1" applyProtection="1">
      <alignment horizontal="left" vertical="center" wrapText="1"/>
      <protection locked="0"/>
    </xf>
    <xf numFmtId="0" fontId="6" fillId="0" borderId="1" xfId="0" applyFont="1" applyBorder="1" applyAlignment="1">
      <alignment horizontal="justify" vertical="center" wrapText="1"/>
    </xf>
    <xf numFmtId="0" fontId="6" fillId="0" borderId="0" xfId="0" applyFont="1" applyAlignment="1">
      <alignment horizontal="justify" vertical="center" wrapText="1"/>
    </xf>
    <xf numFmtId="0" fontId="6" fillId="9" borderId="3" xfId="0" applyFont="1" applyFill="1" applyBorder="1" applyAlignment="1">
      <alignment horizontal="center" vertical="center"/>
    </xf>
    <xf numFmtId="1" fontId="14" fillId="0" borderId="1" xfId="0" applyNumberFormat="1" applyFont="1" applyFill="1" applyBorder="1" applyAlignment="1" applyProtection="1">
      <alignment horizontal="center" vertical="center" wrapText="1"/>
      <protection locked="0"/>
    </xf>
    <xf numFmtId="0" fontId="18" fillId="0" borderId="0" xfId="0" applyFont="1"/>
    <xf numFmtId="0" fontId="18" fillId="8" borderId="1" xfId="0" applyFont="1" applyFill="1" applyBorder="1" applyAlignment="1" applyProtection="1">
      <alignment horizontal="center" vertical="center" wrapText="1"/>
      <protection locked="0"/>
    </xf>
    <xf numFmtId="0" fontId="25" fillId="0" borderId="1" xfId="9" applyFont="1" applyBorder="1" applyAlignment="1">
      <alignment horizontal="justify" vertical="center" wrapText="1"/>
    </xf>
    <xf numFmtId="0" fontId="26" fillId="0" borderId="0" xfId="0" applyFont="1"/>
    <xf numFmtId="0" fontId="26" fillId="0" borderId="0" xfId="0" applyFont="1" applyAlignment="1">
      <alignment horizontal="left" vertical="center"/>
    </xf>
    <xf numFmtId="0" fontId="18" fillId="15" borderId="7" xfId="0" applyFont="1" applyFill="1" applyBorder="1" applyAlignment="1">
      <alignment horizontal="center" vertical="center"/>
    </xf>
    <xf numFmtId="0" fontId="18" fillId="15" borderId="8" xfId="0" applyFont="1" applyFill="1" applyBorder="1" applyAlignment="1">
      <alignment horizontal="center" vertical="center"/>
    </xf>
    <xf numFmtId="0" fontId="30" fillId="12" borderId="1" xfId="0" applyFont="1" applyFill="1" applyBorder="1" applyAlignment="1">
      <alignment horizontal="left" vertical="center"/>
    </xf>
    <xf numFmtId="0" fontId="30" fillId="12" borderId="1" xfId="0" applyFont="1" applyFill="1" applyBorder="1"/>
    <xf numFmtId="0" fontId="16" fillId="0" borderId="7" xfId="0" applyFont="1" applyBorder="1"/>
    <xf numFmtId="0" fontId="26" fillId="0" borderId="14" xfId="0" applyFont="1" applyBorder="1"/>
    <xf numFmtId="0" fontId="26" fillId="0" borderId="5" xfId="0" applyFont="1" applyBorder="1"/>
    <xf numFmtId="0" fontId="26" fillId="0" borderId="4" xfId="0" applyFont="1" applyBorder="1"/>
    <xf numFmtId="0" fontId="26" fillId="0" borderId="15" xfId="0" applyFont="1" applyBorder="1"/>
    <xf numFmtId="0" fontId="26" fillId="16" borderId="1" xfId="0" applyFont="1" applyFill="1" applyBorder="1"/>
    <xf numFmtId="0" fontId="29" fillId="12" borderId="0" xfId="0" applyFont="1" applyFill="1" applyBorder="1"/>
    <xf numFmtId="0" fontId="29" fillId="17" borderId="10" xfId="0" applyFont="1" applyFill="1" applyBorder="1"/>
    <xf numFmtId="0" fontId="26" fillId="0" borderId="0" xfId="0" applyFont="1" applyBorder="1"/>
    <xf numFmtId="0" fontId="16" fillId="19" borderId="9" xfId="0" applyFont="1" applyFill="1" applyBorder="1" applyAlignment="1">
      <alignment vertical="center"/>
    </xf>
    <xf numFmtId="0" fontId="26" fillId="0" borderId="1" xfId="0" applyFont="1" applyBorder="1" applyAlignment="1">
      <alignment horizontal="center" vertical="center"/>
    </xf>
    <xf numFmtId="0" fontId="16" fillId="19" borderId="7" xfId="0" applyFont="1" applyFill="1" applyBorder="1" applyAlignment="1">
      <alignment horizontal="center" vertical="center"/>
    </xf>
    <xf numFmtId="0" fontId="26" fillId="0" borderId="16" xfId="0" applyFont="1" applyBorder="1" applyAlignment="1"/>
    <xf numFmtId="0" fontId="26" fillId="0" borderId="17" xfId="0" applyFont="1" applyBorder="1"/>
    <xf numFmtId="0" fontId="26" fillId="0" borderId="18" xfId="0" applyFont="1" applyBorder="1"/>
    <xf numFmtId="0" fontId="26" fillId="0" borderId="19" xfId="0" applyFont="1" applyBorder="1"/>
    <xf numFmtId="0" fontId="26" fillId="0" borderId="20" xfId="0" applyFont="1" applyBorder="1"/>
    <xf numFmtId="0" fontId="26" fillId="0" borderId="21" xfId="0" applyFont="1" applyBorder="1"/>
    <xf numFmtId="0" fontId="26" fillId="0" borderId="22" xfId="0" applyFont="1" applyBorder="1"/>
    <xf numFmtId="0" fontId="26" fillId="15" borderId="23" xfId="0" applyFont="1" applyFill="1" applyBorder="1"/>
    <xf numFmtId="0" fontId="26" fillId="0" borderId="24" xfId="0" applyFont="1" applyBorder="1"/>
    <xf numFmtId="0" fontId="16" fillId="0" borderId="26" xfId="0" applyFont="1" applyBorder="1"/>
    <xf numFmtId="0" fontId="26" fillId="0" borderId="27" xfId="0" applyFont="1" applyBorder="1"/>
    <xf numFmtId="0" fontId="28" fillId="9" borderId="16" xfId="0" applyFont="1" applyFill="1" applyBorder="1"/>
    <xf numFmtId="0" fontId="22" fillId="15" borderId="30" xfId="0" applyFont="1" applyFill="1" applyBorder="1" applyAlignment="1">
      <alignment horizontal="center" vertical="center"/>
    </xf>
    <xf numFmtId="0" fontId="32" fillId="0" borderId="1" xfId="0" applyFont="1" applyFill="1" applyBorder="1" applyAlignment="1" applyProtection="1">
      <alignment horizontal="center" vertical="center" wrapText="1"/>
      <protection locked="0"/>
    </xf>
    <xf numFmtId="0" fontId="6" fillId="0" borderId="0" xfId="0" applyFont="1" applyBorder="1" applyAlignment="1">
      <alignment horizontal="justify" vertical="center" wrapText="1"/>
    </xf>
    <xf numFmtId="14" fontId="6" fillId="0" borderId="0" xfId="0" applyNumberFormat="1" applyFont="1" applyBorder="1" applyAlignment="1">
      <alignment horizontal="justify" vertical="center" wrapText="1"/>
    </xf>
    <xf numFmtId="0" fontId="6" fillId="0" borderId="0" xfId="0" applyFont="1" applyBorder="1" applyAlignment="1">
      <alignment horizontal="left" vertical="center" wrapText="1"/>
    </xf>
    <xf numFmtId="0" fontId="18" fillId="0" borderId="0" xfId="0" applyFont="1" applyProtection="1"/>
    <xf numFmtId="0" fontId="6" fillId="0" borderId="0" xfId="0" applyFont="1" applyAlignment="1" applyProtection="1">
      <alignment horizontal="center" vertical="center"/>
    </xf>
    <xf numFmtId="0" fontId="6" fillId="0" borderId="0" xfId="0" applyFont="1" applyAlignment="1" applyProtection="1">
      <alignment horizontal="justify" vertical="center" wrapText="1"/>
    </xf>
    <xf numFmtId="14" fontId="6" fillId="0" borderId="0" xfId="0" applyNumberFormat="1" applyFont="1" applyAlignment="1" applyProtection="1">
      <alignment horizontal="justify" vertical="center" wrapText="1"/>
    </xf>
    <xf numFmtId="0" fontId="6" fillId="0" borderId="0" xfId="0" applyFont="1" applyProtection="1"/>
    <xf numFmtId="0" fontId="6" fillId="0" borderId="0" xfId="0" applyFont="1" applyAlignment="1" applyProtection="1">
      <alignment horizontal="center" wrapText="1"/>
    </xf>
    <xf numFmtId="0" fontId="14" fillId="0" borderId="0" xfId="0" applyFont="1" applyAlignment="1" applyProtection="1">
      <alignment horizontal="center" vertical="center" wrapText="1"/>
    </xf>
    <xf numFmtId="14" fontId="14" fillId="0" borderId="0" xfId="0" applyNumberFormat="1" applyFont="1" applyAlignment="1" applyProtection="1">
      <alignment horizontal="center" vertical="center"/>
    </xf>
    <xf numFmtId="0" fontId="14" fillId="0" borderId="0" xfId="0" applyFont="1" applyAlignment="1" applyProtection="1">
      <alignment horizontal="center" vertical="center"/>
    </xf>
    <xf numFmtId="0" fontId="14" fillId="0" borderId="0" xfId="0" applyFont="1" applyProtection="1"/>
    <xf numFmtId="0" fontId="16" fillId="0" borderId="0" xfId="0" applyFont="1" applyAlignment="1" applyProtection="1">
      <alignment horizontal="center" vertical="center"/>
    </xf>
    <xf numFmtId="0" fontId="6" fillId="0" borderId="0" xfId="0" applyFont="1" applyAlignment="1" applyProtection="1">
      <alignment horizontal="center" vertical="center" wrapText="1"/>
    </xf>
    <xf numFmtId="14" fontId="6" fillId="0" borderId="0" xfId="0" applyNumberFormat="1" applyFont="1" applyAlignment="1" applyProtection="1">
      <alignment horizontal="center" vertical="center"/>
    </xf>
    <xf numFmtId="0" fontId="16" fillId="0" borderId="0" xfId="0" applyFont="1" applyProtection="1"/>
    <xf numFmtId="0" fontId="7" fillId="0" borderId="0" xfId="0" applyFont="1" applyAlignment="1" applyProtection="1">
      <alignment horizontal="center" vertical="center" wrapText="1"/>
    </xf>
    <xf numFmtId="0" fontId="7" fillId="0" borderId="0" xfId="0" applyFont="1" applyAlignment="1" applyProtection="1">
      <alignment horizontal="justify" vertical="center" wrapText="1"/>
    </xf>
    <xf numFmtId="0" fontId="7" fillId="0" borderId="0" xfId="0" applyFont="1" applyAlignment="1" applyProtection="1">
      <alignment wrapText="1"/>
    </xf>
    <xf numFmtId="0" fontId="7" fillId="0" borderId="0" xfId="0" applyFont="1" applyAlignment="1" applyProtection="1">
      <alignment horizontal="center" wrapText="1"/>
    </xf>
    <xf numFmtId="14" fontId="7" fillId="0" borderId="0" xfId="0" applyNumberFormat="1" applyFont="1" applyAlignment="1" applyProtection="1">
      <alignment horizontal="center" vertical="center" wrapText="1"/>
    </xf>
    <xf numFmtId="0" fontId="5" fillId="0" borderId="0" xfId="0" applyFont="1" applyAlignment="1" applyProtection="1">
      <alignment horizontal="center" vertical="center" wrapText="1"/>
    </xf>
    <xf numFmtId="0" fontId="5" fillId="0" borderId="0" xfId="0" applyFont="1" applyAlignment="1" applyProtection="1">
      <alignment wrapText="1"/>
    </xf>
    <xf numFmtId="0" fontId="17" fillId="0" borderId="0" xfId="0" applyFont="1" applyAlignment="1" applyProtection="1">
      <alignment horizontal="center" vertical="center" wrapText="1"/>
    </xf>
    <xf numFmtId="0" fontId="19" fillId="13" borderId="7" xfId="0" applyFont="1" applyFill="1" applyBorder="1" applyAlignment="1" applyProtection="1">
      <alignment horizontal="center" vertical="center" wrapText="1"/>
    </xf>
    <xf numFmtId="0" fontId="19" fillId="13" borderId="3" xfId="0" applyFont="1" applyFill="1" applyBorder="1" applyAlignment="1" applyProtection="1">
      <alignment horizontal="center" vertical="center" wrapText="1"/>
    </xf>
    <xf numFmtId="0" fontId="19" fillId="13" borderId="1" xfId="0" applyFont="1" applyFill="1" applyBorder="1" applyAlignment="1" applyProtection="1">
      <alignment horizontal="center" vertical="center" wrapText="1"/>
    </xf>
    <xf numFmtId="0" fontId="5" fillId="10" borderId="3" xfId="0" applyFont="1" applyFill="1" applyBorder="1" applyAlignment="1" applyProtection="1">
      <alignment horizontal="center" vertical="center" wrapText="1"/>
    </xf>
    <xf numFmtId="0" fontId="8" fillId="10" borderId="3" xfId="0" applyFont="1" applyFill="1" applyBorder="1" applyAlignment="1" applyProtection="1">
      <alignment horizontal="center" vertical="center" wrapText="1"/>
    </xf>
    <xf numFmtId="0" fontId="8" fillId="10" borderId="1" xfId="0" applyFont="1" applyFill="1" applyBorder="1" applyAlignment="1" applyProtection="1">
      <alignment horizontal="center" vertical="center" wrapText="1"/>
    </xf>
    <xf numFmtId="0" fontId="8" fillId="10" borderId="4" xfId="4" applyNumberFormat="1" applyFont="1" applyFill="1" applyBorder="1" applyAlignment="1" applyProtection="1">
      <alignment horizontal="justify" vertical="center" wrapText="1"/>
    </xf>
    <xf numFmtId="0" fontId="8" fillId="3" borderId="4" xfId="3" applyFont="1" applyBorder="1" applyAlignment="1" applyProtection="1">
      <alignment horizontal="center" vertical="center" wrapText="1"/>
    </xf>
    <xf numFmtId="0" fontId="8" fillId="7" borderId="1" xfId="5" applyFont="1" applyFill="1" applyBorder="1" applyAlignment="1" applyProtection="1">
      <alignment horizontal="center" vertical="center" wrapText="1"/>
    </xf>
    <xf numFmtId="0" fontId="8" fillId="14" borderId="1" xfId="5" applyFont="1" applyFill="1" applyBorder="1" applyAlignment="1" applyProtection="1">
      <alignment horizontal="center" vertical="center" wrapText="1"/>
    </xf>
    <xf numFmtId="0" fontId="8" fillId="11" borderId="1" xfId="5" applyFont="1" applyFill="1" applyBorder="1" applyAlignment="1" applyProtection="1">
      <alignment horizontal="center" vertical="center" wrapText="1"/>
    </xf>
    <xf numFmtId="0" fontId="8" fillId="11" borderId="4" xfId="5" applyFont="1" applyFill="1" applyBorder="1" applyAlignment="1" applyProtection="1">
      <alignment horizontal="center" vertical="center" wrapText="1"/>
    </xf>
    <xf numFmtId="0" fontId="22" fillId="17" borderId="7" xfId="0" applyFont="1" applyFill="1" applyBorder="1" applyAlignment="1" applyProtection="1">
      <alignment horizontal="center" vertical="center"/>
    </xf>
    <xf numFmtId="0" fontId="6" fillId="0" borderId="3" xfId="0" applyFont="1" applyFill="1" applyBorder="1" applyAlignment="1" applyProtection="1">
      <alignment horizontal="center" vertical="center"/>
    </xf>
    <xf numFmtId="0" fontId="6" fillId="9" borderId="3" xfId="0" applyFont="1" applyFill="1" applyBorder="1" applyAlignment="1" applyProtection="1">
      <alignment horizontal="center" vertical="center"/>
    </xf>
    <xf numFmtId="0" fontId="6" fillId="0" borderId="1" xfId="0" applyFont="1" applyBorder="1" applyAlignment="1" applyProtection="1">
      <alignment horizontal="center" vertical="center"/>
    </xf>
    <xf numFmtId="0" fontId="6" fillId="0" borderId="1" xfId="0" applyFont="1" applyBorder="1" applyAlignment="1" applyProtection="1">
      <alignment horizontal="center" vertical="center" wrapText="1"/>
    </xf>
    <xf numFmtId="0" fontId="6" fillId="8" borderId="1" xfId="0" applyFont="1" applyFill="1" applyBorder="1" applyAlignment="1" applyProtection="1">
      <alignment horizontal="center" vertical="center" wrapText="1"/>
    </xf>
    <xf numFmtId="164" fontId="6" fillId="0" borderId="1" xfId="0" applyNumberFormat="1" applyFont="1" applyFill="1" applyBorder="1" applyAlignment="1" applyProtection="1">
      <alignment horizontal="center" vertical="center" wrapText="1"/>
    </xf>
    <xf numFmtId="0" fontId="6" fillId="0" borderId="4" xfId="0" applyFont="1" applyFill="1" applyBorder="1" applyAlignment="1" applyProtection="1">
      <alignment horizontal="center" vertical="center" wrapText="1"/>
    </xf>
    <xf numFmtId="0" fontId="6" fillId="0" borderId="1" xfId="0" applyFont="1" applyBorder="1" applyAlignment="1" applyProtection="1">
      <alignment horizontal="left" vertical="center" wrapText="1"/>
    </xf>
    <xf numFmtId="0" fontId="6" fillId="0" borderId="3" xfId="0" applyFont="1" applyFill="1" applyBorder="1" applyAlignment="1" applyProtection="1">
      <alignment horizontal="left" vertical="center" wrapText="1"/>
    </xf>
    <xf numFmtId="0" fontId="6" fillId="0" borderId="1" xfId="0" applyFont="1" applyBorder="1" applyAlignment="1" applyProtection="1">
      <alignment horizontal="justify" vertical="center" wrapText="1"/>
    </xf>
    <xf numFmtId="14" fontId="9" fillId="0" borderId="1" xfId="0" applyNumberFormat="1" applyFont="1" applyFill="1" applyBorder="1" applyAlignment="1" applyProtection="1">
      <alignment horizontal="center" vertical="center" wrapText="1"/>
    </xf>
    <xf numFmtId="14" fontId="6" fillId="0" borderId="1" xfId="0" applyNumberFormat="1" applyFont="1" applyFill="1" applyBorder="1" applyAlignment="1" applyProtection="1">
      <alignment horizontal="center" vertical="center" wrapText="1"/>
    </xf>
    <xf numFmtId="0" fontId="18" fillId="8" borderId="1" xfId="0" applyFont="1" applyFill="1" applyBorder="1" applyAlignment="1" applyProtection="1">
      <alignment horizontal="center" vertical="center" wrapText="1"/>
    </xf>
    <xf numFmtId="0" fontId="25" fillId="0" borderId="1" xfId="9" applyFont="1" applyBorder="1" applyAlignment="1" applyProtection="1">
      <alignment horizontal="justify" vertical="center" wrapText="1"/>
    </xf>
    <xf numFmtId="0" fontId="27" fillId="12" borderId="8" xfId="0" applyFont="1" applyFill="1" applyBorder="1" applyAlignment="1" applyProtection="1">
      <alignment horizontal="center" vertical="center"/>
    </xf>
    <xf numFmtId="0" fontId="6" fillId="0" borderId="1" xfId="0" applyFont="1" applyFill="1" applyBorder="1" applyAlignment="1" applyProtection="1">
      <alignment horizontal="justify" vertical="center" wrapText="1"/>
    </xf>
    <xf numFmtId="0" fontId="22" fillId="17" borderId="8" xfId="0" applyFont="1" applyFill="1" applyBorder="1" applyAlignment="1" applyProtection="1">
      <alignment horizontal="center" vertical="center"/>
    </xf>
    <xf numFmtId="0" fontId="27" fillId="12" borderId="7" xfId="0" applyFont="1" applyFill="1" applyBorder="1" applyAlignment="1" applyProtection="1">
      <alignment horizontal="center" vertical="center"/>
    </xf>
    <xf numFmtId="0" fontId="6" fillId="0" borderId="1" xfId="0" applyFont="1" applyFill="1" applyBorder="1" applyAlignment="1" applyProtection="1">
      <alignment horizontal="center" vertical="center" wrapText="1"/>
    </xf>
    <xf numFmtId="0" fontId="6" fillId="0" borderId="1" xfId="0" applyFont="1" applyFill="1" applyBorder="1" applyAlignment="1" applyProtection="1">
      <alignment horizontal="left" vertical="center" wrapText="1"/>
    </xf>
    <xf numFmtId="0" fontId="6" fillId="0" borderId="3" xfId="0" applyFont="1" applyFill="1" applyBorder="1" applyAlignment="1" applyProtection="1">
      <alignment horizontal="center" vertical="center" wrapText="1"/>
    </xf>
    <xf numFmtId="0" fontId="22" fillId="17" borderId="31" xfId="0" applyFont="1" applyFill="1" applyBorder="1" applyAlignment="1" applyProtection="1">
      <alignment horizontal="center" vertical="center"/>
    </xf>
    <xf numFmtId="14" fontId="6" fillId="0" borderId="1" xfId="0" applyNumberFormat="1" applyFont="1" applyBorder="1" applyAlignment="1" applyProtection="1">
      <alignment horizontal="center" vertical="center" wrapText="1"/>
    </xf>
    <xf numFmtId="0" fontId="6" fillId="9" borderId="1" xfId="0" applyFont="1" applyFill="1" applyBorder="1" applyAlignment="1" applyProtection="1">
      <alignment horizontal="center" vertical="center" wrapText="1"/>
    </xf>
    <xf numFmtId="14" fontId="6" fillId="9" borderId="1" xfId="0" applyNumberFormat="1" applyFont="1" applyFill="1" applyBorder="1" applyAlignment="1" applyProtection="1">
      <alignment horizontal="center" vertical="center" wrapText="1"/>
    </xf>
    <xf numFmtId="0" fontId="6" fillId="9" borderId="1" xfId="0" applyFont="1" applyFill="1" applyBorder="1" applyAlignment="1" applyProtection="1">
      <alignment horizontal="left" vertical="center" wrapText="1"/>
    </xf>
    <xf numFmtId="0" fontId="6" fillId="0" borderId="3" xfId="0" applyFont="1" applyBorder="1" applyAlignment="1" applyProtection="1">
      <alignment horizontal="justify" vertical="center" wrapText="1"/>
    </xf>
    <xf numFmtId="0" fontId="10" fillId="9" borderId="1" xfId="0" applyFont="1" applyFill="1" applyBorder="1" applyAlignment="1" applyProtection="1">
      <alignment horizontal="left" vertical="center" wrapText="1"/>
    </xf>
    <xf numFmtId="0" fontId="6" fillId="0" borderId="1" xfId="0" applyFont="1" applyBorder="1" applyAlignment="1" applyProtection="1">
      <alignment vertical="center" wrapText="1"/>
    </xf>
    <xf numFmtId="0" fontId="6" fillId="9" borderId="1" xfId="0" applyFont="1" applyFill="1" applyBorder="1" applyAlignment="1" applyProtection="1">
      <alignment horizontal="justify" vertical="center" wrapText="1"/>
    </xf>
    <xf numFmtId="14" fontId="10" fillId="9" borderId="1" xfId="0" applyNumberFormat="1" applyFont="1" applyFill="1" applyBorder="1" applyAlignment="1" applyProtection="1">
      <alignment horizontal="center" vertical="center" wrapText="1"/>
    </xf>
    <xf numFmtId="14" fontId="13" fillId="0" borderId="1" xfId="8" applyNumberFormat="1" applyFont="1" applyBorder="1" applyAlignment="1" applyProtection="1">
      <alignment horizontal="center" vertical="center" wrapText="1"/>
    </xf>
    <xf numFmtId="0" fontId="6" fillId="9" borderId="1" xfId="0" applyFont="1" applyFill="1" applyBorder="1" applyAlignment="1" applyProtection="1">
      <alignment vertical="center" wrapText="1"/>
    </xf>
    <xf numFmtId="0" fontId="22" fillId="16" borderId="8" xfId="0" applyFont="1" applyFill="1" applyBorder="1" applyAlignment="1" applyProtection="1">
      <alignment horizontal="center" vertical="center"/>
    </xf>
    <xf numFmtId="0" fontId="6" fillId="0" borderId="4" xfId="0" applyFont="1" applyFill="1" applyBorder="1" applyAlignment="1" applyProtection="1">
      <alignment horizontal="left" vertical="center" wrapText="1"/>
    </xf>
    <xf numFmtId="0" fontId="22" fillId="16" borderId="7" xfId="0" applyFont="1" applyFill="1" applyBorder="1" applyAlignment="1" applyProtection="1">
      <alignment horizontal="center" vertical="center"/>
    </xf>
    <xf numFmtId="14" fontId="6" fillId="0" borderId="1" xfId="0" applyNumberFormat="1" applyFont="1" applyBorder="1" applyAlignment="1" applyProtection="1">
      <alignment horizontal="justify" vertical="center" wrapText="1"/>
    </xf>
    <xf numFmtId="14" fontId="6" fillId="0" borderId="1" xfId="0" applyNumberFormat="1" applyFont="1" applyBorder="1" applyAlignment="1" applyProtection="1">
      <alignment horizontal="left" vertical="center" wrapText="1"/>
    </xf>
    <xf numFmtId="0" fontId="25" fillId="0" borderId="1" xfId="9" applyFont="1" applyBorder="1" applyAlignment="1" applyProtection="1">
      <alignment horizontal="left" vertical="center" wrapText="1"/>
    </xf>
    <xf numFmtId="0" fontId="6" fillId="8" borderId="1" xfId="0" applyFont="1" applyFill="1" applyBorder="1" applyAlignment="1" applyProtection="1">
      <alignment horizontal="justify" vertical="center" wrapText="1"/>
    </xf>
    <xf numFmtId="0" fontId="16" fillId="0" borderId="1" xfId="0" applyFont="1" applyFill="1" applyBorder="1" applyAlignment="1" applyProtection="1">
      <alignment horizontal="center" vertical="center" wrapText="1"/>
    </xf>
    <xf numFmtId="0" fontId="25" fillId="0" borderId="1" xfId="9" applyFont="1" applyBorder="1" applyAlignment="1" applyProtection="1">
      <alignment vertical="center" wrapText="1"/>
    </xf>
    <xf numFmtId="0" fontId="25" fillId="0" borderId="1" xfId="9" applyFont="1" applyBorder="1" applyAlignment="1" applyProtection="1">
      <alignment horizontal="left" wrapText="1"/>
    </xf>
    <xf numFmtId="0" fontId="6" fillId="0" borderId="1" xfId="0" applyFont="1" applyBorder="1" applyAlignment="1" applyProtection="1">
      <alignment wrapText="1"/>
    </xf>
    <xf numFmtId="0" fontId="6" fillId="0" borderId="33" xfId="0" applyFont="1" applyFill="1" applyBorder="1" applyAlignment="1" applyProtection="1">
      <alignment horizontal="center" vertical="center"/>
    </xf>
    <xf numFmtId="0" fontId="6" fillId="9" borderId="33" xfId="0" applyFont="1" applyFill="1" applyBorder="1" applyAlignment="1" applyProtection="1">
      <alignment horizontal="center" vertical="center"/>
    </xf>
    <xf numFmtId="0" fontId="6" fillId="0" borderId="34" xfId="0" applyFont="1" applyBorder="1" applyAlignment="1" applyProtection="1">
      <alignment horizontal="center" vertical="center"/>
    </xf>
    <xf numFmtId="0" fontId="6" fillId="8" borderId="34" xfId="0" applyFont="1" applyFill="1" applyBorder="1" applyAlignment="1" applyProtection="1">
      <alignment horizontal="center" vertical="center" wrapText="1"/>
    </xf>
    <xf numFmtId="164" fontId="6" fillId="0" borderId="34" xfId="0" applyNumberFormat="1" applyFont="1" applyFill="1" applyBorder="1" applyAlignment="1" applyProtection="1">
      <alignment horizontal="center" vertical="center" wrapText="1"/>
    </xf>
    <xf numFmtId="0" fontId="6" fillId="0" borderId="35" xfId="0" applyFont="1" applyFill="1" applyBorder="1" applyAlignment="1" applyProtection="1">
      <alignment horizontal="center" vertical="center" wrapText="1"/>
    </xf>
    <xf numFmtId="0" fontId="6" fillId="0" borderId="1" xfId="0" applyFont="1" applyFill="1" applyBorder="1" applyAlignment="1" applyProtection="1">
      <alignment horizontal="center" vertical="center"/>
    </xf>
    <xf numFmtId="0" fontId="6" fillId="9" borderId="1" xfId="0" applyFont="1" applyFill="1" applyBorder="1" applyAlignment="1" applyProtection="1">
      <alignment horizontal="center" vertical="center"/>
    </xf>
    <xf numFmtId="0" fontId="26" fillId="0" borderId="1" xfId="0" applyFont="1" applyBorder="1" applyAlignment="1" applyProtection="1">
      <alignment horizontal="justify" vertical="center" wrapText="1"/>
      <protection locked="0"/>
    </xf>
    <xf numFmtId="14" fontId="10" fillId="0"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vertical="center" wrapText="1"/>
      <protection locked="0"/>
    </xf>
    <xf numFmtId="0" fontId="35" fillId="0" borderId="1" xfId="9" applyFont="1" applyBorder="1" applyAlignment="1">
      <alignment horizontal="justify" vertical="center" wrapText="1"/>
    </xf>
    <xf numFmtId="0" fontId="35" fillId="0" borderId="1" xfId="9" applyFont="1" applyBorder="1" applyAlignment="1" applyProtection="1">
      <alignment horizontal="justify" vertical="center" wrapText="1"/>
    </xf>
    <xf numFmtId="0" fontId="25" fillId="0" borderId="36" xfId="9" applyFont="1" applyBorder="1" applyAlignment="1" applyProtection="1">
      <alignment horizontal="justify" vertical="center" wrapText="1"/>
    </xf>
    <xf numFmtId="0" fontId="25" fillId="0" borderId="1" xfId="9" applyFont="1" applyBorder="1" applyAlignment="1">
      <alignment vertical="center" wrapText="1"/>
    </xf>
    <xf numFmtId="14" fontId="8" fillId="14" borderId="1" xfId="3" applyNumberFormat="1" applyFont="1" applyFill="1" applyBorder="1" applyAlignment="1">
      <alignment horizontal="center" vertical="center" wrapText="1"/>
    </xf>
    <xf numFmtId="0" fontId="8" fillId="14" borderId="1" xfId="5" applyFont="1" applyFill="1" applyBorder="1" applyAlignment="1">
      <alignment horizontal="center" vertical="center" wrapText="1"/>
    </xf>
    <xf numFmtId="0" fontId="16" fillId="0" borderId="11" xfId="0" applyFont="1" applyBorder="1" applyAlignment="1">
      <alignment horizontal="left"/>
    </xf>
    <xf numFmtId="0" fontId="16" fillId="0" borderId="12" xfId="0" applyFont="1" applyBorder="1" applyAlignment="1">
      <alignment horizontal="left"/>
    </xf>
    <xf numFmtId="0" fontId="16" fillId="0" borderId="13" xfId="0" applyFont="1" applyBorder="1" applyAlignment="1">
      <alignment horizontal="left"/>
    </xf>
    <xf numFmtId="0" fontId="26" fillId="0" borderId="5" xfId="0" applyFont="1" applyBorder="1" applyAlignment="1">
      <alignment horizontal="center"/>
    </xf>
    <xf numFmtId="0" fontId="26" fillId="0" borderId="6" xfId="0" applyFont="1" applyBorder="1" applyAlignment="1">
      <alignment horizontal="center"/>
    </xf>
    <xf numFmtId="0" fontId="26" fillId="0" borderId="19" xfId="0" applyFont="1" applyBorder="1" applyAlignment="1">
      <alignment horizontal="center" vertical="center" wrapText="1"/>
    </xf>
    <xf numFmtId="0" fontId="16" fillId="0" borderId="25" xfId="0" applyFont="1" applyBorder="1" applyAlignment="1">
      <alignment horizontal="left"/>
    </xf>
    <xf numFmtId="0" fontId="16" fillId="0" borderId="28" xfId="0" applyFont="1" applyBorder="1" applyAlignment="1">
      <alignment horizontal="left"/>
    </xf>
    <xf numFmtId="0" fontId="16" fillId="0" borderId="29" xfId="0" applyFont="1" applyBorder="1" applyAlignment="1">
      <alignment horizontal="left"/>
    </xf>
    <xf numFmtId="0" fontId="37" fillId="8" borderId="1" xfId="0" applyFont="1" applyFill="1" applyBorder="1" applyAlignment="1" applyProtection="1">
      <alignment horizontal="center" vertical="center" wrapText="1"/>
    </xf>
    <xf numFmtId="14" fontId="6" fillId="0" borderId="1" xfId="0" applyNumberFormat="1" applyFont="1" applyFill="1" applyBorder="1" applyAlignment="1" applyProtection="1">
      <alignment horizontal="center" vertical="center" wrapText="1"/>
      <protection locked="0"/>
    </xf>
    <xf numFmtId="0" fontId="0" fillId="0" borderId="0" xfId="0" applyAlignment="1">
      <alignment vertical="center" wrapText="1"/>
    </xf>
    <xf numFmtId="0" fontId="22" fillId="15" borderId="7" xfId="0" applyFont="1" applyFill="1" applyBorder="1" applyAlignment="1" applyProtection="1">
      <alignment horizontal="center" vertical="center"/>
    </xf>
    <xf numFmtId="0" fontId="22" fillId="15" borderId="8" xfId="0" applyFont="1" applyFill="1" applyBorder="1" applyAlignment="1" applyProtection="1">
      <alignment horizontal="center" vertical="center"/>
    </xf>
    <xf numFmtId="0" fontId="14" fillId="0" borderId="1" xfId="0" applyFont="1" applyFill="1" applyBorder="1" applyAlignment="1" applyProtection="1">
      <alignment horizontal="center" vertical="center" wrapText="1"/>
    </xf>
    <xf numFmtId="0" fontId="6" fillId="0" borderId="14" xfId="0" applyFont="1" applyFill="1" applyBorder="1" applyAlignment="1" applyProtection="1">
      <alignment horizontal="center" vertical="center" wrapText="1"/>
    </xf>
    <xf numFmtId="0" fontId="25" fillId="0" borderId="0" xfId="9" applyFont="1" applyAlignment="1">
      <alignment vertical="center" wrapText="1"/>
    </xf>
    <xf numFmtId="0" fontId="6" fillId="0" borderId="1" xfId="0" applyFont="1" applyBorder="1" applyAlignment="1">
      <alignment vertical="center" wrapText="1"/>
    </xf>
    <xf numFmtId="0" fontId="6" fillId="0" borderId="34" xfId="0" applyFont="1" applyBorder="1" applyAlignment="1" applyProtection="1">
      <alignment horizontal="justify" vertical="center" wrapText="1"/>
    </xf>
    <xf numFmtId="0" fontId="6" fillId="0" borderId="34" xfId="0" applyFont="1" applyBorder="1" applyAlignment="1">
      <alignment horizontal="center" vertical="center" wrapText="1"/>
    </xf>
    <xf numFmtId="0" fontId="6" fillId="9" borderId="34" xfId="0" applyFont="1" applyFill="1" applyBorder="1" applyAlignment="1" applyProtection="1">
      <alignment horizontal="center" vertical="center" wrapText="1"/>
    </xf>
    <xf numFmtId="14" fontId="6" fillId="9" borderId="34" xfId="0" applyNumberFormat="1" applyFont="1" applyFill="1" applyBorder="1" applyAlignment="1" applyProtection="1">
      <alignment horizontal="center" vertical="center" wrapText="1"/>
    </xf>
    <xf numFmtId="0" fontId="6" fillId="0" borderId="34" xfId="0" applyFont="1" applyBorder="1" applyAlignment="1" applyProtection="1">
      <alignment horizontal="left" vertical="center" wrapText="1"/>
    </xf>
    <xf numFmtId="0" fontId="6" fillId="0" borderId="34" xfId="0" applyFont="1" applyFill="1" applyBorder="1" applyAlignment="1" applyProtection="1">
      <alignment horizontal="justify" vertical="center" wrapText="1"/>
    </xf>
    <xf numFmtId="0" fontId="18" fillId="8" borderId="34" xfId="0" applyFont="1" applyFill="1" applyBorder="1" applyAlignment="1" applyProtection="1">
      <alignment horizontal="center" vertical="center" wrapText="1"/>
    </xf>
    <xf numFmtId="0" fontId="32" fillId="0" borderId="34" xfId="0" applyFont="1" applyFill="1" applyBorder="1" applyAlignment="1" applyProtection="1">
      <alignment horizontal="center" vertical="center" wrapText="1"/>
    </xf>
    <xf numFmtId="0" fontId="6" fillId="0" borderId="37" xfId="0" applyFont="1" applyFill="1" applyBorder="1" applyAlignment="1" applyProtection="1">
      <alignment horizontal="center" vertical="center"/>
    </xf>
    <xf numFmtId="0" fontId="6" fillId="9" borderId="37" xfId="0" applyFont="1" applyFill="1" applyBorder="1" applyAlignment="1" applyProtection="1">
      <alignment horizontal="center" vertical="center"/>
    </xf>
    <xf numFmtId="0" fontId="6" fillId="0" borderId="36" xfId="0" applyFont="1" applyBorder="1" applyAlignment="1" applyProtection="1">
      <alignment horizontal="center" vertical="center"/>
    </xf>
    <xf numFmtId="0" fontId="6" fillId="0" borderId="36" xfId="0" applyFont="1" applyBorder="1" applyAlignment="1" applyProtection="1">
      <alignment horizontal="justify" vertical="center" wrapText="1"/>
    </xf>
    <xf numFmtId="0" fontId="6" fillId="0" borderId="36" xfId="0" applyFont="1" applyBorder="1" applyAlignment="1">
      <alignment horizontal="center" vertical="center" wrapText="1"/>
    </xf>
    <xf numFmtId="0" fontId="6" fillId="9" borderId="36" xfId="0" applyFont="1" applyFill="1" applyBorder="1" applyAlignment="1" applyProtection="1">
      <alignment horizontal="center" vertical="center" wrapText="1"/>
    </xf>
    <xf numFmtId="14" fontId="6" fillId="9" borderId="36" xfId="0" applyNumberFormat="1" applyFont="1" applyFill="1" applyBorder="1" applyAlignment="1" applyProtection="1">
      <alignment horizontal="center" vertical="center" wrapText="1"/>
    </xf>
    <xf numFmtId="0" fontId="6" fillId="0" borderId="36" xfId="0" applyFont="1" applyBorder="1" applyAlignment="1" applyProtection="1">
      <alignment horizontal="left" vertical="center" wrapText="1"/>
    </xf>
    <xf numFmtId="0" fontId="6" fillId="0" borderId="36" xfId="0" applyFont="1" applyFill="1" applyBorder="1" applyAlignment="1" applyProtection="1">
      <alignment horizontal="justify" vertical="center" wrapText="1"/>
    </xf>
    <xf numFmtId="0" fontId="6" fillId="0" borderId="36" xfId="0" applyFont="1" applyBorder="1" applyAlignment="1" applyProtection="1">
      <alignment vertical="center" wrapText="1"/>
    </xf>
    <xf numFmtId="0" fontId="37" fillId="8" borderId="36" xfId="0" applyFont="1" applyFill="1" applyBorder="1" applyAlignment="1" applyProtection="1">
      <alignment horizontal="center" vertical="center" wrapText="1"/>
    </xf>
    <xf numFmtId="0" fontId="32" fillId="0" borderId="36" xfId="0" applyFont="1" applyFill="1" applyBorder="1" applyAlignment="1" applyProtection="1">
      <alignment horizontal="center" vertical="center" wrapText="1"/>
    </xf>
    <xf numFmtId="0" fontId="25" fillId="0" borderId="36" xfId="9" applyFont="1" applyBorder="1" applyAlignment="1">
      <alignment vertical="center" wrapText="1"/>
    </xf>
    <xf numFmtId="0" fontId="27" fillId="12" borderId="1" xfId="0" applyFont="1" applyFill="1" applyBorder="1" applyAlignment="1" applyProtection="1">
      <alignment horizontal="center" vertical="center"/>
    </xf>
    <xf numFmtId="0" fontId="18" fillId="15" borderId="7" xfId="0" applyFont="1" applyFill="1" applyBorder="1" applyAlignment="1" applyProtection="1">
      <alignment horizontal="center" vertical="center"/>
    </xf>
    <xf numFmtId="0" fontId="22" fillId="17" borderId="32" xfId="0" applyFont="1" applyFill="1" applyBorder="1" applyAlignment="1" applyProtection="1">
      <alignment horizontal="center" vertical="center"/>
    </xf>
    <xf numFmtId="0" fontId="6" fillId="0" borderId="33" xfId="0" applyFont="1" applyFill="1" applyBorder="1" applyAlignment="1" applyProtection="1">
      <alignment horizontal="left" vertical="center" wrapText="1"/>
    </xf>
    <xf numFmtId="14" fontId="6" fillId="0" borderId="34" xfId="0" applyNumberFormat="1" applyFont="1" applyFill="1" applyBorder="1" applyAlignment="1" applyProtection="1">
      <alignment horizontal="center" vertical="center" wrapText="1"/>
    </xf>
    <xf numFmtId="0" fontId="6" fillId="8" borderId="36" xfId="0" applyFont="1" applyFill="1" applyBorder="1" applyAlignment="1" applyProtection="1">
      <alignment horizontal="center" vertical="center" wrapText="1"/>
    </xf>
    <xf numFmtId="164" fontId="6" fillId="0" borderId="36" xfId="0" applyNumberFormat="1" applyFont="1" applyFill="1" applyBorder="1" applyAlignment="1" applyProtection="1">
      <alignment horizontal="center" vertical="center" wrapText="1"/>
    </xf>
    <xf numFmtId="0" fontId="6" fillId="0" borderId="36" xfId="0" applyFont="1" applyFill="1" applyBorder="1" applyAlignment="1" applyProtection="1">
      <alignment horizontal="center" vertical="center" wrapText="1"/>
    </xf>
    <xf numFmtId="14" fontId="6" fillId="0" borderId="36" xfId="0" applyNumberFormat="1" applyFont="1" applyFill="1" applyBorder="1" applyAlignment="1" applyProtection="1">
      <alignment horizontal="center" vertical="center" wrapText="1"/>
    </xf>
    <xf numFmtId="0" fontId="18" fillId="8" borderId="36" xfId="0" applyFont="1" applyFill="1" applyBorder="1" applyAlignment="1" applyProtection="1">
      <alignment horizontal="center" vertical="center" wrapText="1"/>
    </xf>
    <xf numFmtId="0" fontId="38" fillId="15" borderId="7" xfId="0" applyFont="1" applyFill="1" applyBorder="1" applyAlignment="1" applyProtection="1">
      <alignment horizontal="center" vertical="center"/>
    </xf>
    <xf numFmtId="0" fontId="36" fillId="8" borderId="36" xfId="0" applyFont="1" applyFill="1" applyBorder="1" applyAlignment="1" applyProtection="1">
      <alignment horizontal="center" vertical="center" wrapText="1"/>
    </xf>
    <xf numFmtId="0" fontId="0" fillId="0" borderId="1" xfId="0" applyBorder="1"/>
    <xf numFmtId="0" fontId="6" fillId="0" borderId="3" xfId="0" applyFont="1" applyBorder="1" applyAlignment="1" applyProtection="1">
      <alignment horizontal="justify" vertical="center" wrapText="1"/>
      <protection locked="0"/>
    </xf>
    <xf numFmtId="14" fontId="6" fillId="0" borderId="1" xfId="0" applyNumberFormat="1" applyFont="1" applyBorder="1" applyAlignment="1" applyProtection="1">
      <alignment horizontal="center" vertical="center" wrapText="1"/>
      <protection locked="0"/>
    </xf>
    <xf numFmtId="0" fontId="6" fillId="0" borderId="1" xfId="0" applyFont="1" applyBorder="1" applyAlignment="1" applyProtection="1">
      <alignment horizontal="center" vertical="center" wrapText="1"/>
      <protection locked="0"/>
    </xf>
    <xf numFmtId="0" fontId="6" fillId="0" borderId="34" xfId="0" applyFont="1" applyFill="1" applyBorder="1" applyAlignment="1" applyProtection="1">
      <alignment horizontal="center" vertical="center" wrapText="1"/>
    </xf>
    <xf numFmtId="0" fontId="6" fillId="0" borderId="33" xfId="0" applyFont="1" applyFill="1" applyBorder="1" applyAlignment="1" applyProtection="1">
      <alignment horizontal="center" vertical="center" wrapText="1"/>
    </xf>
    <xf numFmtId="0" fontId="6" fillId="0" borderId="37" xfId="0" applyFont="1" applyFill="1" applyBorder="1" applyAlignment="1" applyProtection="1">
      <alignment horizontal="left" vertical="center" wrapText="1"/>
    </xf>
    <xf numFmtId="0" fontId="6" fillId="0" borderId="37" xfId="0" applyFont="1" applyFill="1" applyBorder="1" applyAlignment="1" applyProtection="1">
      <alignment horizontal="center" vertical="center" wrapText="1"/>
    </xf>
    <xf numFmtId="0" fontId="22" fillId="16" borderId="14" xfId="0" applyFont="1" applyFill="1" applyBorder="1" applyAlignment="1" applyProtection="1">
      <alignment horizontal="center" vertical="center"/>
    </xf>
    <xf numFmtId="0" fontId="39" fillId="15" borderId="7" xfId="0" applyFont="1" applyFill="1" applyBorder="1" applyAlignment="1" applyProtection="1">
      <alignment horizontal="center" vertical="center"/>
    </xf>
    <xf numFmtId="0" fontId="34" fillId="0" borderId="1" xfId="0" applyFont="1" applyBorder="1" applyAlignment="1" applyProtection="1">
      <alignment horizontal="justify" vertical="center" wrapText="1"/>
    </xf>
    <xf numFmtId="0" fontId="18" fillId="15" borderId="11" xfId="0" applyFont="1" applyFill="1" applyBorder="1" applyAlignment="1" applyProtection="1">
      <alignment horizontal="center" vertical="center"/>
    </xf>
    <xf numFmtId="0" fontId="35" fillId="0" borderId="36" xfId="9" applyFont="1" applyBorder="1" applyAlignment="1" applyProtection="1">
      <alignment horizontal="justify" vertical="center" wrapText="1"/>
    </xf>
    <xf numFmtId="0" fontId="18" fillId="15" borderId="8" xfId="0" applyFont="1" applyFill="1" applyBorder="1" applyAlignment="1" applyProtection="1">
      <alignment horizontal="center" vertical="center"/>
    </xf>
    <xf numFmtId="0" fontId="27" fillId="12" borderId="36" xfId="0" applyFont="1" applyFill="1" applyBorder="1" applyAlignment="1" applyProtection="1">
      <alignment horizontal="center" vertical="center"/>
    </xf>
    <xf numFmtId="164" fontId="6" fillId="9" borderId="1" xfId="0" applyNumberFormat="1" applyFont="1" applyFill="1" applyBorder="1" applyAlignment="1" applyProtection="1">
      <alignment horizontal="center" vertical="center" wrapText="1"/>
      <protection locked="0"/>
    </xf>
    <xf numFmtId="14" fontId="9" fillId="9" borderId="1" xfId="0" applyNumberFormat="1" applyFont="1" applyFill="1" applyBorder="1" applyAlignment="1" applyProtection="1">
      <alignment horizontal="center" vertical="center" wrapText="1"/>
      <protection locked="0"/>
    </xf>
    <xf numFmtId="0" fontId="6" fillId="9" borderId="1" xfId="0" applyFont="1" applyFill="1" applyBorder="1" applyAlignment="1">
      <alignment horizontal="center" vertical="center"/>
    </xf>
    <xf numFmtId="0" fontId="6" fillId="0" borderId="1" xfId="0" applyFont="1" applyBorder="1" applyAlignment="1" applyProtection="1">
      <alignment horizontal="justify" vertical="center" wrapText="1"/>
      <protection locked="0"/>
    </xf>
    <xf numFmtId="0" fontId="14" fillId="0" borderId="1" xfId="0" applyFont="1" applyBorder="1" applyAlignment="1" applyProtection="1">
      <alignment horizontal="center" vertical="center" wrapText="1"/>
      <protection locked="0"/>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1" fontId="14" fillId="0" borderId="1" xfId="0" applyNumberFormat="1" applyFont="1" applyFill="1" applyBorder="1" applyAlignment="1" applyProtection="1">
      <alignment horizontal="center" vertical="center" wrapText="1"/>
    </xf>
    <xf numFmtId="9" fontId="14" fillId="0" borderId="1" xfId="1" applyFont="1" applyFill="1" applyBorder="1" applyAlignment="1" applyProtection="1">
      <alignment horizontal="center" vertical="center" wrapText="1"/>
    </xf>
    <xf numFmtId="0" fontId="32" fillId="0" borderId="1" xfId="0" applyFont="1" applyFill="1" applyBorder="1" applyAlignment="1" applyProtection="1">
      <alignment horizontal="center" vertical="center" wrapText="1"/>
    </xf>
    <xf numFmtId="0" fontId="25" fillId="0" borderId="0" xfId="9" applyFont="1" applyAlignment="1">
      <alignment wrapText="1"/>
    </xf>
    <xf numFmtId="0" fontId="36" fillId="8" borderId="1" xfId="0" applyFont="1" applyFill="1" applyBorder="1" applyAlignment="1" applyProtection="1">
      <alignment horizontal="center" vertical="center" wrapText="1"/>
    </xf>
    <xf numFmtId="0" fontId="25" fillId="0" borderId="1" xfId="9" applyFont="1" applyBorder="1" applyAlignment="1">
      <alignment wrapText="1"/>
    </xf>
    <xf numFmtId="14" fontId="6" fillId="0" borderId="1" xfId="0" applyNumberFormat="1" applyFont="1" applyBorder="1" applyAlignment="1">
      <alignment horizontal="center" vertical="center" wrapText="1"/>
    </xf>
    <xf numFmtId="0" fontId="22" fillId="16" borderId="32" xfId="0" applyFont="1" applyFill="1" applyBorder="1" applyAlignment="1" applyProtection="1">
      <alignment horizontal="center" vertical="center"/>
    </xf>
    <xf numFmtId="0" fontId="6" fillId="0" borderId="36" xfId="0" applyFont="1" applyBorder="1" applyAlignment="1" applyProtection="1">
      <alignment horizontal="center" vertical="center" wrapText="1"/>
    </xf>
    <xf numFmtId="0" fontId="22" fillId="16" borderId="1" xfId="0" applyFont="1" applyFill="1" applyBorder="1" applyAlignment="1" applyProtection="1">
      <alignment horizontal="center" vertical="center"/>
    </xf>
    <xf numFmtId="0" fontId="6" fillId="0" borderId="34" xfId="0" applyFont="1" applyBorder="1" applyAlignment="1" applyProtection="1">
      <alignment vertical="center" wrapText="1"/>
      <protection locked="0"/>
    </xf>
    <xf numFmtId="14" fontId="10" fillId="0" borderId="34" xfId="0" applyNumberFormat="1" applyFont="1" applyFill="1" applyBorder="1" applyAlignment="1" applyProtection="1">
      <alignment horizontal="center" vertical="center" wrapText="1"/>
      <protection locked="0"/>
    </xf>
    <xf numFmtId="0" fontId="22" fillId="15" borderId="31" xfId="0" applyFont="1" applyFill="1" applyBorder="1" applyAlignment="1" applyProtection="1">
      <alignment horizontal="center" vertical="center"/>
    </xf>
    <xf numFmtId="0" fontId="6" fillId="0" borderId="36" xfId="0" applyFont="1" applyBorder="1" applyAlignment="1" applyProtection="1">
      <alignment wrapText="1"/>
    </xf>
    <xf numFmtId="0" fontId="6" fillId="0" borderId="36" xfId="0" applyFont="1" applyBorder="1" applyAlignment="1" applyProtection="1">
      <alignment vertical="center" wrapText="1"/>
      <protection locked="0"/>
    </xf>
    <xf numFmtId="14" fontId="10" fillId="0" borderId="36" xfId="0" applyNumberFormat="1" applyFont="1" applyFill="1" applyBorder="1" applyAlignment="1" applyProtection="1">
      <alignment horizontal="center" vertical="center" wrapText="1"/>
      <protection locked="0"/>
    </xf>
    <xf numFmtId="0" fontId="14" fillId="0" borderId="1" xfId="0" applyFont="1" applyFill="1" applyBorder="1" applyAlignment="1" applyProtection="1">
      <alignment horizontal="center" vertical="center" wrapText="1"/>
      <protection locked="0"/>
    </xf>
    <xf numFmtId="0" fontId="22" fillId="16" borderId="36" xfId="0" applyFont="1" applyFill="1" applyBorder="1" applyAlignment="1" applyProtection="1">
      <alignment horizontal="center" vertical="center"/>
    </xf>
    <xf numFmtId="0" fontId="22" fillId="15" borderId="32" xfId="0" applyFont="1" applyFill="1" applyBorder="1" applyAlignment="1" applyProtection="1">
      <alignment horizontal="center" vertical="center"/>
    </xf>
    <xf numFmtId="0" fontId="22" fillId="15" borderId="11" xfId="0" applyFont="1" applyFill="1" applyBorder="1" applyAlignment="1" applyProtection="1">
      <alignment horizontal="center" vertical="center"/>
    </xf>
    <xf numFmtId="0" fontId="18" fillId="15" borderId="31" xfId="0" applyFont="1" applyFill="1" applyBorder="1" applyAlignment="1" applyProtection="1">
      <alignment horizontal="center" vertical="center"/>
    </xf>
    <xf numFmtId="0" fontId="25" fillId="0" borderId="34" xfId="9" applyFont="1" applyBorder="1" applyAlignment="1">
      <alignment vertical="center" wrapText="1"/>
    </xf>
    <xf numFmtId="0" fontId="25" fillId="0" borderId="14" xfId="9" applyFont="1" applyBorder="1" applyAlignment="1">
      <alignment vertical="center" wrapText="1"/>
    </xf>
    <xf numFmtId="0" fontId="25" fillId="0" borderId="1" xfId="9" applyFont="1" applyBorder="1" applyAlignment="1">
      <alignment horizontal="left" vertical="center" wrapText="1"/>
    </xf>
    <xf numFmtId="0" fontId="6" fillId="0" borderId="3" xfId="0" applyFont="1" applyBorder="1" applyAlignment="1">
      <alignment horizontal="center" vertical="center"/>
    </xf>
    <xf numFmtId="0" fontId="27" fillId="12" borderId="32" xfId="0" applyFont="1" applyFill="1" applyBorder="1" applyAlignment="1" applyProtection="1">
      <alignment horizontal="center" vertical="center"/>
    </xf>
    <xf numFmtId="0" fontId="22" fillId="16" borderId="38" xfId="0" applyFont="1" applyFill="1" applyBorder="1" applyAlignment="1" applyProtection="1">
      <alignment horizontal="center" vertical="center"/>
    </xf>
    <xf numFmtId="0" fontId="22" fillId="16" borderId="39" xfId="0" applyFont="1" applyFill="1" applyBorder="1" applyAlignment="1" applyProtection="1">
      <alignment horizontal="center" vertical="center"/>
    </xf>
    <xf numFmtId="0" fontId="27" fillId="12" borderId="20" xfId="0" applyFont="1" applyFill="1" applyBorder="1" applyAlignment="1" applyProtection="1">
      <alignment horizontal="center" vertical="center"/>
    </xf>
    <xf numFmtId="0" fontId="27" fillId="12" borderId="11" xfId="0" applyFont="1" applyFill="1" applyBorder="1" applyAlignment="1" applyProtection="1">
      <alignment horizontal="center" vertical="center"/>
    </xf>
    <xf numFmtId="0" fontId="30" fillId="12" borderId="0" xfId="0" applyFont="1" applyFill="1" applyAlignment="1">
      <alignment horizontal="justify" vertical="center" wrapText="1"/>
    </xf>
    <xf numFmtId="0" fontId="40" fillId="15" borderId="7" xfId="0" applyFont="1" applyFill="1" applyBorder="1" applyAlignment="1" applyProtection="1">
      <alignment horizontal="center" vertical="center"/>
    </xf>
    <xf numFmtId="14" fontId="6" fillId="0" borderId="3" xfId="0" applyNumberFormat="1" applyFont="1" applyBorder="1" applyAlignment="1" applyProtection="1">
      <alignment horizontal="justify" vertical="center" wrapText="1"/>
    </xf>
    <xf numFmtId="0" fontId="40" fillId="15" borderId="8" xfId="0" applyFont="1" applyFill="1" applyBorder="1" applyAlignment="1" applyProtection="1">
      <alignment horizontal="center" vertical="center"/>
    </xf>
    <xf numFmtId="0" fontId="32" fillId="0" borderId="4" xfId="0" applyFont="1" applyFill="1" applyBorder="1" applyAlignment="1" applyProtection="1">
      <alignment horizontal="center" vertical="center" wrapText="1"/>
    </xf>
    <xf numFmtId="0" fontId="22" fillId="16" borderId="11" xfId="0" applyFont="1" applyFill="1" applyBorder="1" applyAlignment="1" applyProtection="1">
      <alignment horizontal="center" vertical="center"/>
    </xf>
    <xf numFmtId="14" fontId="6" fillId="0" borderId="3" xfId="0" applyNumberFormat="1" applyFont="1" applyBorder="1" applyAlignment="1" applyProtection="1">
      <alignment horizontal="left" vertical="center" wrapText="1"/>
    </xf>
    <xf numFmtId="0" fontId="6" fillId="0" borderId="3" xfId="0" applyFont="1" applyBorder="1" applyAlignment="1" applyProtection="1">
      <alignment horizontal="left" vertical="center" wrapText="1"/>
    </xf>
    <xf numFmtId="0" fontId="6" fillId="0" borderId="37" xfId="0" applyFont="1" applyBorder="1" applyAlignment="1" applyProtection="1">
      <alignment horizontal="left" vertical="center" wrapText="1"/>
    </xf>
    <xf numFmtId="0" fontId="6" fillId="0" borderId="3" xfId="0" applyFont="1" applyBorder="1" applyAlignment="1">
      <alignment horizontal="left" vertical="center" wrapText="1"/>
    </xf>
    <xf numFmtId="0" fontId="16" fillId="0" borderId="1" xfId="0" applyFont="1" applyBorder="1" applyAlignment="1">
      <alignment horizontal="center" vertical="center"/>
    </xf>
    <xf numFmtId="0" fontId="6" fillId="8" borderId="1" xfId="0" applyFont="1" applyFill="1" applyBorder="1" applyAlignment="1" applyProtection="1">
      <alignment horizontal="left" vertical="center" wrapText="1"/>
    </xf>
    <xf numFmtId="0" fontId="6" fillId="0" borderId="1" xfId="0" applyFont="1" applyBorder="1" applyAlignment="1" applyProtection="1">
      <alignment horizontal="left" wrapText="1"/>
      <protection locked="0"/>
    </xf>
    <xf numFmtId="0" fontId="6" fillId="0" borderId="1" xfId="0" applyFont="1" applyFill="1" applyBorder="1" applyAlignment="1" applyProtection="1">
      <alignment horizontal="left" vertical="center" wrapText="1"/>
      <protection locked="0"/>
    </xf>
    <xf numFmtId="0" fontId="6" fillId="0" borderId="3" xfId="0" applyFont="1" applyFill="1" applyBorder="1" applyAlignment="1" applyProtection="1">
      <alignment vertical="center" wrapText="1"/>
    </xf>
    <xf numFmtId="0" fontId="6" fillId="0" borderId="33" xfId="0" applyFont="1" applyFill="1" applyBorder="1" applyAlignment="1" applyProtection="1">
      <alignment vertical="center" wrapText="1"/>
    </xf>
    <xf numFmtId="0" fontId="6" fillId="0" borderId="1" xfId="0" applyFont="1" applyFill="1" applyBorder="1" applyAlignment="1" applyProtection="1">
      <alignment vertical="center" wrapText="1"/>
    </xf>
    <xf numFmtId="0" fontId="6" fillId="0" borderId="36" xfId="0" applyFont="1" applyFill="1" applyBorder="1" applyAlignment="1" applyProtection="1">
      <alignment vertical="center" wrapText="1"/>
    </xf>
    <xf numFmtId="0" fontId="10" fillId="9" borderId="1" xfId="0" applyFont="1" applyFill="1" applyBorder="1" applyAlignment="1" applyProtection="1">
      <alignment vertical="center" wrapText="1"/>
    </xf>
    <xf numFmtId="0" fontId="10" fillId="9" borderId="34" xfId="0" applyFont="1" applyFill="1" applyBorder="1" applyAlignment="1" applyProtection="1">
      <alignment vertical="center" wrapText="1"/>
    </xf>
    <xf numFmtId="0" fontId="10" fillId="9" borderId="36" xfId="0" applyFont="1" applyFill="1" applyBorder="1" applyAlignment="1" applyProtection="1">
      <alignment vertical="center" wrapText="1"/>
    </xf>
    <xf numFmtId="0" fontId="10" fillId="0" borderId="1" xfId="0" applyFont="1" applyBorder="1" applyAlignment="1" applyProtection="1">
      <alignment vertical="center" wrapText="1"/>
    </xf>
    <xf numFmtId="0" fontId="6" fillId="0" borderId="34" xfId="0" applyFont="1" applyFill="1" applyBorder="1" applyAlignment="1" applyProtection="1">
      <alignment vertical="center" wrapText="1"/>
    </xf>
    <xf numFmtId="0" fontId="6" fillId="9" borderId="1" xfId="0" applyFont="1" applyFill="1" applyBorder="1" applyAlignment="1" applyProtection="1">
      <alignment vertical="center" wrapText="1"/>
      <protection locked="0"/>
    </xf>
    <xf numFmtId="0" fontId="35" fillId="0" borderId="36" xfId="9" applyFont="1" applyBorder="1" applyAlignment="1">
      <alignment vertical="center" wrapText="1"/>
    </xf>
    <xf numFmtId="0" fontId="25" fillId="0" borderId="36" xfId="9" applyFont="1" applyBorder="1" applyAlignment="1" applyProtection="1">
      <alignment horizontal="left" vertical="center" wrapText="1"/>
    </xf>
    <xf numFmtId="0" fontId="25" fillId="0" borderId="36" xfId="9" applyFont="1" applyBorder="1" applyAlignment="1">
      <alignment horizontal="justify" vertical="center" wrapText="1"/>
    </xf>
    <xf numFmtId="0" fontId="25" fillId="0" borderId="36" xfId="9" applyFont="1" applyBorder="1" applyAlignment="1" applyProtection="1">
      <alignment vertical="center" wrapText="1"/>
    </xf>
    <xf numFmtId="0" fontId="25" fillId="9" borderId="1" xfId="9" applyFont="1" applyFill="1" applyBorder="1" applyAlignment="1">
      <alignment horizontal="left" vertical="center" wrapText="1"/>
    </xf>
    <xf numFmtId="0" fontId="25" fillId="0" borderId="1" xfId="9" applyFont="1" applyBorder="1" applyAlignment="1">
      <alignment horizontal="center" vertical="center" wrapText="1"/>
    </xf>
    <xf numFmtId="0" fontId="6" fillId="8" borderId="3" xfId="0" applyFont="1" applyFill="1" applyBorder="1" applyAlignment="1" applyProtection="1">
      <alignment horizontal="center" vertical="center" wrapText="1"/>
    </xf>
    <xf numFmtId="0" fontId="6" fillId="0" borderId="0" xfId="0" applyFont="1" applyBorder="1" applyAlignment="1" applyProtection="1">
      <alignment vertical="center" wrapText="1"/>
    </xf>
    <xf numFmtId="0" fontId="24" fillId="0" borderId="0" xfId="9" applyBorder="1" applyAlignment="1">
      <alignment wrapText="1"/>
    </xf>
    <xf numFmtId="0" fontId="25" fillId="0" borderId="0" xfId="9" applyFont="1" applyBorder="1" applyAlignment="1">
      <alignment wrapText="1"/>
    </xf>
    <xf numFmtId="0" fontId="6" fillId="0" borderId="1" xfId="0" applyFont="1" applyBorder="1" applyAlignment="1">
      <alignment horizontal="center" wrapText="1"/>
    </xf>
    <xf numFmtId="0" fontId="25" fillId="0" borderId="36" xfId="9" applyFont="1" applyBorder="1" applyAlignment="1">
      <alignment horizontal="left" vertical="center"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9" borderId="0" xfId="0" applyFill="1"/>
    <xf numFmtId="0" fontId="25" fillId="0" borderId="2" xfId="9" applyFont="1" applyBorder="1" applyAlignment="1">
      <alignment vertical="center" wrapText="1"/>
    </xf>
    <xf numFmtId="0" fontId="14" fillId="0" borderId="1" xfId="0" applyFont="1" applyBorder="1" applyAlignment="1" applyProtection="1">
      <alignment horizontal="justify" vertical="center" wrapText="1"/>
    </xf>
    <xf numFmtId="0" fontId="6" fillId="0" borderId="34" xfId="0" applyFont="1" applyBorder="1" applyAlignment="1">
      <alignment horizontal="left" vertical="center" wrapText="1"/>
    </xf>
    <xf numFmtId="0" fontId="6" fillId="0" borderId="36" xfId="0" applyFont="1" applyBorder="1" applyAlignment="1">
      <alignment horizontal="left" vertical="center" wrapText="1"/>
    </xf>
    <xf numFmtId="0" fontId="41" fillId="23" borderId="42" xfId="0" applyFont="1" applyFill="1" applyBorder="1" applyAlignment="1">
      <alignment horizontal="center"/>
    </xf>
    <xf numFmtId="0" fontId="41" fillId="23" borderId="43" xfId="0" applyFont="1" applyFill="1" applyBorder="1" applyAlignment="1">
      <alignment horizontal="center"/>
    </xf>
    <xf numFmtId="0" fontId="0" fillId="0" borderId="20" xfId="0" applyBorder="1" applyAlignment="1">
      <alignment horizontal="left"/>
    </xf>
    <xf numFmtId="0" fontId="0" fillId="0" borderId="0" xfId="0" applyNumberFormat="1" applyBorder="1"/>
    <xf numFmtId="0" fontId="41" fillId="23" borderId="44" xfId="0" applyFont="1" applyFill="1" applyBorder="1" applyAlignment="1">
      <alignment horizontal="left"/>
    </xf>
    <xf numFmtId="0" fontId="41" fillId="23" borderId="45" xfId="0" applyNumberFormat="1" applyFont="1" applyFill="1" applyBorder="1"/>
    <xf numFmtId="0" fontId="41" fillId="23" borderId="11" xfId="0" applyFont="1" applyFill="1" applyBorder="1" applyAlignment="1">
      <alignment horizontal="center"/>
    </xf>
    <xf numFmtId="0" fontId="41" fillId="23" borderId="12" xfId="0" applyFont="1" applyFill="1" applyBorder="1" applyAlignment="1">
      <alignment horizontal="center"/>
    </xf>
    <xf numFmtId="0" fontId="41" fillId="23" borderId="7" xfId="0" applyFont="1" applyFill="1" applyBorder="1" applyAlignment="1">
      <alignment horizontal="center"/>
    </xf>
    <xf numFmtId="0" fontId="0" fillId="0" borderId="8" xfId="0" applyNumberFormat="1" applyBorder="1"/>
    <xf numFmtId="0" fontId="41" fillId="23" borderId="47" xfId="0" applyNumberFormat="1" applyFont="1" applyFill="1" applyBorder="1"/>
    <xf numFmtId="10" fontId="0" fillId="9" borderId="0" xfId="1" applyNumberFormat="1" applyFont="1" applyFill="1"/>
    <xf numFmtId="0" fontId="0" fillId="0" borderId="20" xfId="0" applyBorder="1" applyAlignment="1">
      <alignment horizontal="left" indent="1"/>
    </xf>
    <xf numFmtId="0" fontId="0" fillId="0" borderId="8" xfId="0" applyNumberFormat="1" applyBorder="1" applyAlignment="1">
      <alignment horizontal="center"/>
    </xf>
    <xf numFmtId="0" fontId="0" fillId="0" borderId="0" xfId="0" applyNumberFormat="1" applyBorder="1" applyAlignment="1">
      <alignment horizontal="center"/>
    </xf>
    <xf numFmtId="0" fontId="0" fillId="0" borderId="27" xfId="0" applyNumberFormat="1" applyBorder="1" applyAlignment="1">
      <alignment horizontal="center"/>
    </xf>
    <xf numFmtId="0" fontId="41" fillId="23" borderId="47" xfId="0" applyNumberFormat="1" applyFont="1" applyFill="1" applyBorder="1" applyAlignment="1">
      <alignment horizontal="center"/>
    </xf>
    <xf numFmtId="0" fontId="41" fillId="23" borderId="45" xfId="0" applyNumberFormat="1" applyFont="1" applyFill="1" applyBorder="1" applyAlignment="1">
      <alignment horizontal="center"/>
    </xf>
    <xf numFmtId="0" fontId="41" fillId="23" borderId="46" xfId="0" applyNumberFormat="1" applyFont="1" applyFill="1" applyBorder="1" applyAlignment="1">
      <alignment horizontal="center"/>
    </xf>
    <xf numFmtId="0" fontId="41" fillId="23" borderId="41" xfId="0" applyFont="1" applyFill="1" applyBorder="1"/>
    <xf numFmtId="0" fontId="41" fillId="23" borderId="48" xfId="0" applyFont="1" applyFill="1" applyBorder="1" applyAlignment="1">
      <alignment horizontal="center"/>
    </xf>
    <xf numFmtId="0" fontId="22" fillId="16" borderId="9" xfId="0" applyFont="1" applyFill="1" applyBorder="1" applyAlignment="1" applyProtection="1">
      <alignment horizontal="center" vertical="center"/>
    </xf>
    <xf numFmtId="0" fontId="6" fillId="0" borderId="34" xfId="0" applyFont="1" applyFill="1" applyBorder="1" applyAlignment="1" applyProtection="1">
      <alignment horizontal="center" vertical="center"/>
    </xf>
    <xf numFmtId="0" fontId="6" fillId="9" borderId="34" xfId="0" applyFont="1" applyFill="1" applyBorder="1" applyAlignment="1" applyProtection="1">
      <alignment horizontal="center" vertical="center"/>
    </xf>
    <xf numFmtId="0" fontId="6" fillId="8" borderId="33" xfId="0" applyFont="1" applyFill="1" applyBorder="1" applyAlignment="1" applyProtection="1">
      <alignment horizontal="center" vertical="center" wrapText="1"/>
    </xf>
    <xf numFmtId="0" fontId="6" fillId="0" borderId="34" xfId="0" applyFont="1" applyBorder="1" applyAlignment="1">
      <alignment horizontal="justify" vertical="center" wrapText="1"/>
    </xf>
    <xf numFmtId="0" fontId="19" fillId="24" borderId="3" xfId="0" applyFont="1" applyFill="1" applyBorder="1" applyAlignment="1" applyProtection="1">
      <alignment horizontal="center" vertical="center" wrapText="1"/>
    </xf>
    <xf numFmtId="0" fontId="6" fillId="24" borderId="37" xfId="0" applyFont="1" applyFill="1" applyBorder="1" applyAlignment="1" applyProtection="1">
      <alignment horizontal="center" vertical="center"/>
    </xf>
    <xf numFmtId="0" fontId="0" fillId="25" borderId="1" xfId="0" applyFill="1" applyBorder="1"/>
    <xf numFmtId="0" fontId="6" fillId="0" borderId="0" xfId="0" applyFont="1" applyAlignment="1">
      <alignment wrapText="1"/>
    </xf>
    <xf numFmtId="0" fontId="14" fillId="0" borderId="0" xfId="0" applyFont="1" applyAlignment="1">
      <alignment horizontal="center" vertical="center" wrapText="1"/>
    </xf>
    <xf numFmtId="0" fontId="6" fillId="9" borderId="1" xfId="0" applyFont="1" applyFill="1" applyBorder="1" applyAlignment="1" applyProtection="1">
      <alignment horizontal="justify" vertical="center" wrapText="1"/>
      <protection locked="0"/>
    </xf>
    <xf numFmtId="0" fontId="16" fillId="0" borderId="0" xfId="0" applyFont="1" applyAlignment="1" applyProtection="1">
      <alignment horizontal="center" vertical="center" wrapText="1"/>
    </xf>
    <xf numFmtId="14" fontId="6" fillId="0" borderId="34" xfId="0" applyNumberFormat="1" applyFont="1" applyBorder="1" applyAlignment="1" applyProtection="1">
      <alignment horizontal="center" vertical="center" wrapText="1"/>
    </xf>
    <xf numFmtId="14" fontId="6" fillId="0" borderId="36" xfId="0" applyNumberFormat="1" applyFont="1" applyBorder="1" applyAlignment="1" applyProtection="1">
      <alignment horizontal="center" vertical="center" wrapText="1"/>
    </xf>
    <xf numFmtId="0" fontId="16" fillId="0" borderId="1" xfId="0" applyFont="1" applyBorder="1" applyAlignment="1">
      <alignment horizontal="center" vertical="center" wrapText="1"/>
    </xf>
    <xf numFmtId="0" fontId="6" fillId="0" borderId="34" xfId="0" applyFont="1" applyBorder="1" applyAlignment="1" applyProtection="1">
      <alignment horizontal="center" vertical="center" wrapText="1"/>
    </xf>
    <xf numFmtId="0" fontId="34" fillId="0" borderId="1" xfId="0" applyFont="1" applyBorder="1" applyAlignment="1" applyProtection="1">
      <alignment horizontal="center" vertical="center" wrapText="1"/>
    </xf>
    <xf numFmtId="0" fontId="6" fillId="0" borderId="1" xfId="0" applyFont="1" applyBorder="1" applyAlignment="1">
      <alignment wrapText="1"/>
    </xf>
    <xf numFmtId="0" fontId="0" fillId="0" borderId="0" xfId="0" applyBorder="1" applyAlignment="1">
      <alignment wrapText="1"/>
    </xf>
    <xf numFmtId="0" fontId="0" fillId="0" borderId="1" xfId="0" applyBorder="1" applyAlignment="1" applyProtection="1">
      <alignment wrapText="1"/>
    </xf>
    <xf numFmtId="0" fontId="0" fillId="0" borderId="1" xfId="0" applyBorder="1" applyAlignment="1">
      <alignment wrapText="1"/>
    </xf>
    <xf numFmtId="0" fontId="26" fillId="0" borderId="0" xfId="0" applyFont="1" applyBorder="1" applyAlignment="1">
      <alignment horizontal="center" vertical="center" wrapText="1"/>
    </xf>
    <xf numFmtId="0" fontId="34" fillId="0" borderId="0" xfId="0" applyFont="1" applyBorder="1" applyAlignment="1">
      <alignment horizontal="center" vertical="center" wrapText="1"/>
    </xf>
    <xf numFmtId="0" fontId="6" fillId="0" borderId="36" xfId="0" applyFont="1" applyBorder="1" applyAlignment="1">
      <alignment vertical="center" wrapText="1"/>
    </xf>
    <xf numFmtId="0" fontId="6" fillId="0" borderId="36" xfId="0" applyFont="1" applyBorder="1" applyAlignment="1">
      <alignment wrapText="1"/>
    </xf>
    <xf numFmtId="0" fontId="6" fillId="0" borderId="0" xfId="0" applyFont="1" applyAlignment="1">
      <alignment vertical="center" wrapText="1"/>
    </xf>
    <xf numFmtId="14" fontId="26" fillId="0" borderId="1" xfId="0" applyNumberFormat="1" applyFont="1" applyBorder="1" applyAlignment="1" applyProtection="1">
      <alignment horizontal="center" vertical="center" wrapText="1"/>
      <protection locked="0"/>
    </xf>
    <xf numFmtId="0" fontId="26" fillId="0" borderId="1" xfId="0" applyFont="1" applyBorder="1" applyAlignment="1" applyProtection="1">
      <alignment wrapText="1"/>
      <protection locked="0"/>
    </xf>
    <xf numFmtId="0" fontId="14" fillId="0" borderId="1" xfId="0" applyFont="1" applyBorder="1" applyAlignment="1">
      <alignment horizontal="center" vertical="center" wrapText="1"/>
    </xf>
    <xf numFmtId="14" fontId="6" fillId="0" borderId="34" xfId="0" applyNumberFormat="1" applyFont="1" applyBorder="1" applyAlignment="1">
      <alignment horizontal="center" vertical="center" wrapText="1"/>
    </xf>
    <xf numFmtId="14" fontId="6" fillId="0" borderId="0" xfId="0" applyNumberFormat="1" applyFont="1" applyAlignment="1">
      <alignment horizontal="center" vertical="center" wrapText="1"/>
    </xf>
    <xf numFmtId="0" fontId="14" fillId="0" borderId="0" xfId="0" applyFont="1" applyAlignment="1">
      <alignment wrapText="1"/>
    </xf>
    <xf numFmtId="0" fontId="16" fillId="0" borderId="0" xfId="0" applyFont="1" applyAlignment="1">
      <alignment horizontal="center" vertical="center" wrapText="1"/>
    </xf>
    <xf numFmtId="0" fontId="44" fillId="0" borderId="1" xfId="0" applyFont="1" applyBorder="1" applyAlignment="1">
      <alignment vertical="center"/>
    </xf>
    <xf numFmtId="0" fontId="45" fillId="0" borderId="1" xfId="0" applyFont="1" applyBorder="1" applyAlignment="1">
      <alignment vertical="center"/>
    </xf>
    <xf numFmtId="0" fontId="6" fillId="15" borderId="1" xfId="0" applyFont="1" applyFill="1" applyBorder="1" applyAlignment="1">
      <alignment horizontal="center" vertical="center" wrapText="1"/>
    </xf>
    <xf numFmtId="0" fontId="6" fillId="15" borderId="1" xfId="0" applyFont="1" applyFill="1" applyBorder="1" applyAlignment="1" applyProtection="1">
      <alignment horizontal="center" vertical="center" wrapText="1"/>
    </xf>
    <xf numFmtId="0" fontId="0" fillId="0" borderId="1" xfId="0" applyFill="1" applyBorder="1" applyAlignment="1" applyProtection="1">
      <alignment horizontal="center" vertical="center"/>
      <protection locked="0"/>
    </xf>
    <xf numFmtId="14" fontId="0" fillId="0" borderId="1" xfId="0" applyNumberFormat="1" applyFont="1" applyBorder="1" applyAlignment="1" applyProtection="1">
      <alignment horizontal="center" vertical="center"/>
      <protection locked="0"/>
    </xf>
    <xf numFmtId="0" fontId="0" fillId="8" borderId="1" xfId="0" applyFont="1" applyFill="1" applyBorder="1" applyAlignment="1" applyProtection="1">
      <alignment horizontal="center" vertical="center" wrapText="1"/>
      <protection locked="0"/>
    </xf>
    <xf numFmtId="0" fontId="0" fillId="0" borderId="1" xfId="0" applyBorder="1" applyAlignment="1" applyProtection="1">
      <alignment horizontal="center" vertical="center"/>
      <protection locked="0"/>
    </xf>
    <xf numFmtId="14" fontId="6" fillId="0" borderId="1" xfId="0" applyNumberFormat="1" applyFont="1" applyBorder="1" applyAlignment="1">
      <alignment horizontal="center" vertical="center"/>
    </xf>
    <xf numFmtId="14" fontId="0" fillId="9" borderId="1" xfId="0" applyNumberFormat="1" applyFont="1" applyFill="1" applyBorder="1" applyAlignment="1" applyProtection="1">
      <alignment horizontal="center" vertical="center" wrapText="1"/>
      <protection locked="0"/>
    </xf>
    <xf numFmtId="0" fontId="6" fillId="0" borderId="1" xfId="0" applyFont="1" applyBorder="1" applyAlignment="1">
      <alignment vertical="top" wrapText="1"/>
    </xf>
    <xf numFmtId="14" fontId="44" fillId="0" borderId="1" xfId="0" applyNumberFormat="1" applyFont="1" applyBorder="1" applyAlignment="1">
      <alignment horizontal="center" vertical="center" wrapText="1"/>
    </xf>
    <xf numFmtId="9" fontId="2" fillId="2" borderId="32" xfId="7" applyFont="1" applyFill="1" applyBorder="1" applyAlignment="1" applyProtection="1">
      <alignment horizontal="center" vertical="center" wrapText="1"/>
      <protection locked="0"/>
    </xf>
    <xf numFmtId="9" fontId="2" fillId="2" borderId="8" xfId="7" applyFont="1" applyFill="1" applyBorder="1" applyAlignment="1" applyProtection="1">
      <alignment horizontal="center" vertical="center" wrapText="1"/>
      <protection locked="0"/>
    </xf>
    <xf numFmtId="0" fontId="23" fillId="2" borderId="0" xfId="2" applyFont="1" applyAlignment="1" applyProtection="1">
      <alignment horizontal="left" vertical="center" wrapText="1"/>
    </xf>
    <xf numFmtId="0" fontId="23" fillId="2" borderId="0" xfId="2" applyFont="1" applyAlignment="1" applyProtection="1">
      <alignment horizontal="center" vertical="center" wrapText="1"/>
    </xf>
    <xf numFmtId="0" fontId="8" fillId="11" borderId="4" xfId="6" applyFont="1" applyFill="1" applyBorder="1" applyAlignment="1" applyProtection="1">
      <alignment horizontal="center" wrapText="1"/>
    </xf>
    <xf numFmtId="0" fontId="8" fillId="11" borderId="2" xfId="6" applyFont="1" applyFill="1" applyBorder="1" applyAlignment="1" applyProtection="1">
      <alignment horizontal="center" wrapText="1"/>
    </xf>
    <xf numFmtId="0" fontId="20" fillId="10" borderId="1" xfId="0" applyFont="1" applyFill="1" applyBorder="1" applyAlignment="1" applyProtection="1">
      <alignment horizontal="center" vertical="center" wrapText="1"/>
    </xf>
    <xf numFmtId="0" fontId="21" fillId="3" borderId="4" xfId="3" applyFont="1" applyBorder="1" applyAlignment="1" applyProtection="1">
      <alignment horizontal="center" wrapText="1"/>
    </xf>
    <xf numFmtId="0" fontId="21" fillId="3" borderId="2" xfId="3" applyFont="1" applyBorder="1" applyAlignment="1" applyProtection="1">
      <alignment horizontal="center" wrapText="1"/>
    </xf>
    <xf numFmtId="0" fontId="11" fillId="7" borderId="2" xfId="6" applyFont="1" applyFill="1" applyBorder="1" applyAlignment="1" applyProtection="1">
      <alignment horizontal="center" wrapText="1"/>
    </xf>
    <xf numFmtId="0" fontId="6" fillId="24" borderId="10" xfId="0" applyFont="1" applyFill="1" applyBorder="1" applyAlignment="1" applyProtection="1">
      <alignment horizontal="center" vertical="center"/>
    </xf>
    <xf numFmtId="0" fontId="6" fillId="24" borderId="37" xfId="0" applyFont="1" applyFill="1" applyBorder="1" applyAlignment="1" applyProtection="1">
      <alignment horizontal="center" vertical="center"/>
    </xf>
    <xf numFmtId="0" fontId="29" fillId="17" borderId="11" xfId="0" applyFont="1" applyFill="1" applyBorder="1" applyAlignment="1">
      <alignment horizontal="center"/>
    </xf>
    <xf numFmtId="0" fontId="29" fillId="17" borderId="12" xfId="0" applyFont="1" applyFill="1" applyBorder="1" applyAlignment="1">
      <alignment horizontal="center"/>
    </xf>
    <xf numFmtId="0" fontId="29" fillId="17" borderId="13" xfId="0" applyFont="1" applyFill="1" applyBorder="1" applyAlignment="1">
      <alignment horizontal="center"/>
    </xf>
    <xf numFmtId="0" fontId="31" fillId="20" borderId="0" xfId="2" applyFont="1" applyFill="1" applyAlignment="1">
      <alignment horizontal="center" vertical="center" wrapText="1"/>
    </xf>
    <xf numFmtId="0" fontId="16" fillId="18" borderId="10" xfId="0" applyFont="1" applyFill="1" applyBorder="1" applyAlignment="1">
      <alignment horizontal="center" vertical="center"/>
    </xf>
    <xf numFmtId="0" fontId="33" fillId="15" borderId="11" xfId="0" applyFont="1" applyFill="1" applyBorder="1" applyAlignment="1">
      <alignment horizontal="center"/>
    </xf>
    <xf numFmtId="0" fontId="33" fillId="15" borderId="12" xfId="0" applyFont="1" applyFill="1" applyBorder="1" applyAlignment="1">
      <alignment horizontal="center"/>
    </xf>
    <xf numFmtId="0" fontId="33" fillId="15" borderId="13" xfId="0" applyFont="1" applyFill="1" applyBorder="1" applyAlignment="1">
      <alignment horizontal="center"/>
    </xf>
    <xf numFmtId="14" fontId="44" fillId="0" borderId="1" xfId="0" applyNumberFormat="1" applyFont="1" applyBorder="1" applyAlignment="1">
      <alignment horizontal="center" vertical="center" wrapText="1"/>
    </xf>
    <xf numFmtId="0" fontId="6" fillId="0" borderId="34" xfId="0" applyFont="1" applyBorder="1" applyAlignment="1">
      <alignment horizontal="center" vertical="center"/>
    </xf>
    <xf numFmtId="0" fontId="6" fillId="8" borderId="34" xfId="0" applyFont="1" applyFill="1" applyBorder="1" applyAlignment="1" applyProtection="1">
      <alignment horizontal="center" vertical="center" wrapText="1"/>
      <protection locked="0"/>
    </xf>
    <xf numFmtId="164" fontId="6" fillId="0" borderId="34" xfId="0" applyNumberFormat="1" applyFont="1" applyFill="1" applyBorder="1" applyAlignment="1" applyProtection="1">
      <alignment horizontal="center" vertical="center" wrapText="1"/>
      <protection locked="0"/>
    </xf>
    <xf numFmtId="0" fontId="6" fillId="0" borderId="35" xfId="0" applyFont="1" applyFill="1" applyBorder="1" applyAlignment="1" applyProtection="1">
      <alignment horizontal="center" vertical="center" wrapText="1"/>
      <protection locked="0"/>
    </xf>
    <xf numFmtId="0" fontId="6" fillId="0" borderId="35" xfId="0" applyFont="1" applyFill="1" applyBorder="1" applyAlignment="1" applyProtection="1">
      <alignment horizontal="left" vertical="center" wrapText="1"/>
      <protection locked="0"/>
    </xf>
  </cellXfs>
  <cellStyles count="57">
    <cellStyle name="40% - Énfasis2 2" xfId="14"/>
    <cellStyle name="60% - Énfasis2" xfId="3" builtinId="36"/>
    <cellStyle name="60% - Énfasis6" xfId="6" builtinId="52"/>
    <cellStyle name="Énfasis2" xfId="2" builtinId="33"/>
    <cellStyle name="Énfasis3" xfId="4" builtinId="37"/>
    <cellStyle name="Énfasis6" xfId="5" builtinId="49"/>
    <cellStyle name="Estilo 1" xfId="10"/>
    <cellStyle name="Euro" xfId="15"/>
    <cellStyle name="Hipervínculo" xfId="9" builtinId="8"/>
    <cellStyle name="Millares 2" xfId="16"/>
    <cellStyle name="Millares 2 2" xfId="17"/>
    <cellStyle name="Millares 2 2 2" xfId="49"/>
    <cellStyle name="Millares 2 3" xfId="18"/>
    <cellStyle name="Millares 2 3 2" xfId="50"/>
    <cellStyle name="Millares 2 4" xfId="19"/>
    <cellStyle name="Millares 2 4 2" xfId="51"/>
    <cellStyle name="Millares 2 5" xfId="20"/>
    <cellStyle name="Millares 2 5 2" xfId="52"/>
    <cellStyle name="Millares 2 6" xfId="21"/>
    <cellStyle name="Millares 2 6 2" xfId="53"/>
    <cellStyle name="Millares 2 7" xfId="48"/>
    <cellStyle name="Millares 3" xfId="22"/>
    <cellStyle name="Millares 3 2" xfId="54"/>
    <cellStyle name="Millares 4" xfId="23"/>
    <cellStyle name="Millares 4 2" xfId="55"/>
    <cellStyle name="Millares 5" xfId="24"/>
    <cellStyle name="Millares 5 2" xfId="56"/>
    <cellStyle name="Moneda [0] 2" xfId="25"/>
    <cellStyle name="Moneda 2" xfId="26"/>
    <cellStyle name="Moneda 3" xfId="27"/>
    <cellStyle name="Normal" xfId="0" builtinId="0"/>
    <cellStyle name="Normal 10" xfId="28"/>
    <cellStyle name="Normal 10 2" xfId="29"/>
    <cellStyle name="Normal 10 3" xfId="44"/>
    <cellStyle name="Normal 11" xfId="8"/>
    <cellStyle name="Normal 13" xfId="45"/>
    <cellStyle name="Normal 16" xfId="46"/>
    <cellStyle name="Normal 2" xfId="11"/>
    <cellStyle name="Normal 2 2" xfId="30"/>
    <cellStyle name="Normal 2 3" xfId="13"/>
    <cellStyle name="Normal 2 4 2" xfId="47"/>
    <cellStyle name="Normal 2_Análisis Cta." xfId="31"/>
    <cellStyle name="Normal 3" xfId="32"/>
    <cellStyle name="Normal 3 2" xfId="33"/>
    <cellStyle name="Normal 3 3" xfId="12"/>
    <cellStyle name="Normal 4" xfId="34"/>
    <cellStyle name="Normal 5" xfId="35"/>
    <cellStyle name="Normal 6" xfId="36"/>
    <cellStyle name="Normal 7" xfId="37"/>
    <cellStyle name="Normal 8" xfId="38"/>
    <cellStyle name="Normal 9" xfId="39"/>
    <cellStyle name="Notas 2" xfId="40"/>
    <cellStyle name="Notas 3" xfId="41"/>
    <cellStyle name="Notas 4" xfId="42"/>
    <cellStyle name="Notas 5" xfId="43"/>
    <cellStyle name="Porcentaje" xfId="1" builtinId="5"/>
    <cellStyle name="Porcentaje 2" xfId="7"/>
  </cellStyles>
  <dxfs count="874">
    <dxf>
      <font>
        <b/>
        <i val="0"/>
        <color rgb="FF00B050"/>
      </font>
    </dxf>
    <dxf>
      <font>
        <b/>
        <i val="0"/>
        <color theme="9" tint="-0.499984740745262"/>
      </font>
    </dxf>
    <dxf>
      <font>
        <b/>
        <i val="0"/>
        <color rgb="FF7030A0"/>
      </font>
    </dxf>
    <dxf>
      <font>
        <b/>
        <i val="0"/>
        <color rgb="FF00B050"/>
      </font>
    </dxf>
    <dxf>
      <font>
        <b/>
        <i val="0"/>
        <color theme="9" tint="-0.499984740745262"/>
      </font>
    </dxf>
    <dxf>
      <font>
        <b/>
        <i val="0"/>
        <color rgb="FF7030A0"/>
      </font>
    </dxf>
    <dxf>
      <font>
        <b/>
        <i val="0"/>
        <color rgb="FF00B050"/>
      </font>
    </dxf>
    <dxf>
      <font>
        <b/>
        <i val="0"/>
        <color theme="9" tint="-0.499984740745262"/>
      </font>
    </dxf>
    <dxf>
      <font>
        <b/>
        <i val="0"/>
        <color rgb="FF7030A0"/>
      </font>
    </dxf>
    <dxf>
      <font>
        <b/>
        <i val="0"/>
        <color rgb="FF00B050"/>
      </font>
    </dxf>
    <dxf>
      <font>
        <b/>
        <i val="0"/>
        <color theme="9" tint="-0.499984740745262"/>
      </font>
    </dxf>
    <dxf>
      <font>
        <b/>
        <i val="0"/>
        <color rgb="FF7030A0"/>
      </font>
    </dxf>
    <dxf>
      <font>
        <b/>
        <i val="0"/>
        <color rgb="FF00B050"/>
      </font>
    </dxf>
    <dxf>
      <font>
        <b/>
        <i val="0"/>
        <color theme="9" tint="-0.499984740745262"/>
      </font>
    </dxf>
    <dxf>
      <font>
        <b/>
        <i val="0"/>
        <color rgb="FF7030A0"/>
      </font>
    </dxf>
    <dxf>
      <font>
        <b/>
        <i val="0"/>
        <color theme="9" tint="-0.499984740745262"/>
      </font>
    </dxf>
    <dxf>
      <font>
        <b/>
        <i val="0"/>
        <color rgb="FF7030A0"/>
      </font>
    </dxf>
    <dxf>
      <font>
        <b/>
        <i val="0"/>
        <color theme="9" tint="-0.499984740745262"/>
      </font>
    </dxf>
    <dxf>
      <font>
        <b/>
        <i val="0"/>
        <color rgb="FF7030A0"/>
      </font>
    </dxf>
    <dxf>
      <font>
        <b/>
        <i val="0"/>
        <color theme="9" tint="-0.499984740745262"/>
      </font>
    </dxf>
    <dxf>
      <font>
        <b/>
        <i val="0"/>
        <color rgb="FF7030A0"/>
      </font>
    </dxf>
    <dxf>
      <font>
        <b/>
        <i val="0"/>
        <color theme="9" tint="-0.499984740745262"/>
      </font>
    </dxf>
    <dxf>
      <font>
        <b/>
        <i val="0"/>
        <color rgb="FF7030A0"/>
      </font>
    </dxf>
    <dxf>
      <font>
        <b/>
        <i val="0"/>
        <color rgb="FF00B050"/>
      </font>
    </dxf>
    <dxf>
      <font>
        <b/>
        <i val="0"/>
        <color rgb="FF00B050"/>
      </font>
    </dxf>
    <dxf>
      <font>
        <b/>
        <i val="0"/>
        <color rgb="FFFF0000"/>
      </font>
    </dxf>
    <dxf>
      <font>
        <b/>
        <i val="0"/>
        <color theme="9" tint="-0.499984740745262"/>
      </font>
    </dxf>
    <dxf>
      <font>
        <b/>
        <i val="0"/>
        <color rgb="FF7030A0"/>
      </font>
    </dxf>
    <dxf>
      <font>
        <b/>
        <i val="0"/>
        <color theme="9" tint="-0.499984740745262"/>
      </font>
    </dxf>
    <dxf>
      <font>
        <b/>
        <i val="0"/>
        <color rgb="FF7030A0"/>
      </font>
    </dxf>
    <dxf>
      <font>
        <b/>
        <i val="0"/>
        <color theme="9" tint="-0.499984740745262"/>
      </font>
    </dxf>
    <dxf>
      <font>
        <b/>
        <i val="0"/>
        <color rgb="FF7030A0"/>
      </font>
    </dxf>
    <dxf>
      <font>
        <b/>
        <i val="0"/>
        <color theme="9" tint="-0.499984740745262"/>
      </font>
    </dxf>
    <dxf>
      <font>
        <b/>
        <i val="0"/>
        <color rgb="FF7030A0"/>
      </font>
    </dxf>
    <dxf>
      <font>
        <b/>
        <i val="0"/>
        <color theme="9" tint="-0.499984740745262"/>
      </font>
    </dxf>
    <dxf>
      <font>
        <b/>
        <i val="0"/>
        <color rgb="FF7030A0"/>
      </font>
    </dxf>
    <dxf>
      <font>
        <b/>
        <i val="0"/>
        <color theme="9" tint="-0.499984740745262"/>
      </font>
    </dxf>
    <dxf>
      <font>
        <b/>
        <i val="0"/>
        <color rgb="FF7030A0"/>
      </font>
    </dxf>
    <dxf>
      <font>
        <color theme="0"/>
      </font>
      <fill>
        <patternFill>
          <bgColor rgb="FFFF0000"/>
        </patternFill>
      </fill>
    </dxf>
    <dxf>
      <font>
        <b/>
        <i val="0"/>
        <color rgb="FFFFFF00"/>
      </font>
      <fill>
        <gradientFill>
          <stop position="0">
            <color rgb="FFFF0000"/>
          </stop>
          <stop position="1">
            <color theme="5" tint="0.59999389629810485"/>
          </stop>
        </gradientFill>
      </fill>
    </dxf>
    <dxf>
      <font>
        <b/>
        <i val="0"/>
        <color rgb="FF00B050"/>
      </font>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rgb="FF9C0006"/>
      </font>
      <fill>
        <patternFill>
          <bgColor rgb="FFFFC7CE"/>
        </patternFill>
      </fill>
    </dxf>
    <dxf>
      <font>
        <b/>
        <i val="0"/>
        <color rgb="FF00B050"/>
      </font>
    </dxf>
    <dxf>
      <font>
        <b/>
        <i val="0"/>
        <color theme="9" tint="-0.499984740745262"/>
      </font>
    </dxf>
    <dxf>
      <font>
        <b/>
        <i val="0"/>
        <color rgb="FF7030A0"/>
      </font>
    </dxf>
    <dxf>
      <font>
        <color theme="0"/>
      </font>
      <fill>
        <patternFill>
          <bgColor rgb="FFFF0000"/>
        </patternFill>
      </fill>
    </dxf>
    <dxf>
      <font>
        <b/>
        <i val="0"/>
        <color rgb="FFFFFF00"/>
      </font>
      <fill>
        <gradientFill>
          <stop position="0">
            <color rgb="FFFF0000"/>
          </stop>
          <stop position="1">
            <color theme="5" tint="0.59999389629810485"/>
          </stop>
        </gradientFill>
      </fill>
    </dxf>
    <dxf>
      <font>
        <b/>
        <i val="0"/>
        <color rgb="FF00B050"/>
      </font>
    </dxf>
    <dxf>
      <font>
        <b/>
        <i val="0"/>
        <color theme="9" tint="-0.499984740745262"/>
      </font>
    </dxf>
    <dxf>
      <font>
        <b/>
        <i val="0"/>
        <color rgb="FF7030A0"/>
      </font>
    </dxf>
    <dxf>
      <font>
        <color theme="0"/>
      </font>
      <fill>
        <patternFill>
          <bgColor rgb="FFFF0000"/>
        </patternFill>
      </fill>
    </dxf>
    <dxf>
      <font>
        <b/>
        <i val="0"/>
        <color rgb="FFFFFF00"/>
      </font>
      <fill>
        <gradientFill>
          <stop position="0">
            <color rgb="FFFF0000"/>
          </stop>
          <stop position="1">
            <color theme="5" tint="0.59999389629810485"/>
          </stop>
        </gradientFill>
      </fill>
    </dxf>
    <dxf>
      <font>
        <b/>
        <i val="0"/>
        <color rgb="FF00B050"/>
      </font>
    </dxf>
    <dxf>
      <font>
        <b/>
        <i val="0"/>
        <color theme="9" tint="-0.499984740745262"/>
      </font>
    </dxf>
    <dxf>
      <font>
        <b/>
        <i val="0"/>
        <color rgb="FF7030A0"/>
      </font>
    </dxf>
    <dxf>
      <font>
        <color theme="0"/>
      </font>
      <fill>
        <patternFill>
          <bgColor rgb="FFFF0000"/>
        </patternFill>
      </fill>
    </dxf>
    <dxf>
      <font>
        <b/>
        <i val="0"/>
        <color rgb="FFFFFF00"/>
      </font>
      <fill>
        <gradientFill>
          <stop position="0">
            <color rgb="FFFF0000"/>
          </stop>
          <stop position="1">
            <color theme="5" tint="0.59999389629810485"/>
          </stop>
        </gradientFill>
      </fill>
    </dxf>
    <dxf>
      <font>
        <b/>
        <i val="0"/>
        <color rgb="FF00B050"/>
      </font>
    </dxf>
    <dxf>
      <font>
        <b/>
        <i val="0"/>
        <color theme="9" tint="-0.499984740745262"/>
      </font>
    </dxf>
    <dxf>
      <font>
        <b/>
        <i val="0"/>
        <color rgb="FF7030A0"/>
      </font>
    </dxf>
    <dxf>
      <font>
        <color theme="0"/>
      </font>
      <fill>
        <patternFill>
          <bgColor rgb="FFFF0000"/>
        </patternFill>
      </fill>
    </dxf>
    <dxf>
      <font>
        <b/>
        <i val="0"/>
        <color rgb="FFFFFF00"/>
      </font>
      <fill>
        <gradientFill>
          <stop position="0">
            <color rgb="FFFF0000"/>
          </stop>
          <stop position="1">
            <color theme="5" tint="0.59999389629810485"/>
          </stop>
        </gradientFill>
      </fill>
    </dxf>
    <dxf>
      <font>
        <b/>
        <i val="0"/>
        <color rgb="FF00B050"/>
      </font>
    </dxf>
    <dxf>
      <font>
        <b/>
        <i val="0"/>
        <color theme="9" tint="-0.499984740745262"/>
      </font>
    </dxf>
    <dxf>
      <font>
        <b/>
        <i val="0"/>
        <color rgb="FF7030A0"/>
      </font>
    </dxf>
    <dxf>
      <font>
        <b/>
        <i val="0"/>
        <color rgb="FF00B050"/>
      </font>
    </dxf>
    <dxf>
      <font>
        <b/>
        <i val="0"/>
        <color rgb="FFFF0000"/>
      </font>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rgb="FF9C0006"/>
      </font>
      <fill>
        <patternFill>
          <bgColor rgb="FFFFC7CE"/>
        </pattern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b/>
        <i val="0"/>
        <color theme="9" tint="-0.499984740745262"/>
      </font>
    </dxf>
    <dxf>
      <font>
        <b/>
        <i val="0"/>
        <color rgb="FF7030A0"/>
      </font>
    </dxf>
    <dxf>
      <font>
        <color theme="0"/>
      </font>
      <fill>
        <patternFill>
          <bgColor rgb="FFFF0000"/>
        </patternFill>
      </fill>
    </dxf>
    <dxf>
      <font>
        <b/>
        <i val="0"/>
        <color rgb="FFFFFF00"/>
      </font>
      <fill>
        <gradientFill>
          <stop position="0">
            <color rgb="FFFF0000"/>
          </stop>
          <stop position="1">
            <color theme="5" tint="0.59999389629810485"/>
          </stop>
        </gradientFill>
      </fill>
    </dxf>
    <dxf>
      <font>
        <b/>
        <i val="0"/>
        <color theme="9" tint="-0.499984740745262"/>
      </font>
    </dxf>
    <dxf>
      <font>
        <b/>
        <i val="0"/>
        <color rgb="FF7030A0"/>
      </font>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b/>
        <i val="0"/>
        <color theme="9" tint="-0.499984740745262"/>
      </font>
    </dxf>
    <dxf>
      <font>
        <b/>
        <i val="0"/>
        <color rgb="FF7030A0"/>
      </font>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b/>
        <i val="0"/>
        <color theme="9" tint="-0.499984740745262"/>
      </font>
    </dxf>
    <dxf>
      <font>
        <b/>
        <i val="0"/>
        <color rgb="FF7030A0"/>
      </font>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b/>
        <i val="0"/>
        <color theme="9" tint="-0.499984740745262"/>
      </font>
    </dxf>
    <dxf>
      <font>
        <b/>
        <i val="0"/>
        <color rgb="FF7030A0"/>
      </font>
    </dxf>
    <dxf>
      <font>
        <color theme="0"/>
      </font>
      <fill>
        <patternFill>
          <bgColor rgb="FFFF0000"/>
        </patternFill>
      </fill>
    </dxf>
    <dxf>
      <font>
        <b/>
        <i val="0"/>
        <color rgb="FFFFFF00"/>
      </font>
      <fill>
        <gradientFill>
          <stop position="0">
            <color rgb="FFFF0000"/>
          </stop>
          <stop position="1">
            <color theme="5" tint="0.59999389629810485"/>
          </stop>
        </gradientFill>
      </fill>
    </dxf>
    <dxf>
      <font>
        <b/>
        <i val="0"/>
        <color theme="9" tint="-0.499984740745262"/>
      </font>
    </dxf>
    <dxf>
      <font>
        <b/>
        <i val="0"/>
        <color rgb="FF7030A0"/>
      </font>
    </dxf>
    <dxf>
      <font>
        <color theme="0"/>
      </font>
      <fill>
        <patternFill>
          <bgColor rgb="FFFF0000"/>
        </patternFill>
      </fill>
    </dxf>
    <dxf>
      <font>
        <b/>
        <i val="0"/>
        <color rgb="FFFFFF00"/>
      </font>
      <fill>
        <gradientFill>
          <stop position="0">
            <color rgb="FFFF0000"/>
          </stop>
          <stop position="1">
            <color theme="5" tint="0.59999389629810485"/>
          </stop>
        </gradientFill>
      </fill>
    </dxf>
    <dxf>
      <font>
        <b/>
        <i val="0"/>
        <color theme="9" tint="-0.499984740745262"/>
      </font>
    </dxf>
    <dxf>
      <font>
        <b/>
        <i val="0"/>
        <color rgb="FF7030A0"/>
      </font>
    </dxf>
    <dxf>
      <font>
        <color theme="0"/>
      </font>
      <fill>
        <patternFill>
          <bgColor rgb="FFFF0000"/>
        </patternFill>
      </fill>
    </dxf>
    <dxf>
      <font>
        <b/>
        <i val="0"/>
        <color rgb="FFFFFF00"/>
      </font>
      <fill>
        <gradientFill>
          <stop position="0">
            <color rgb="FFFF0000"/>
          </stop>
          <stop position="1">
            <color theme="5" tint="0.59999389629810485"/>
          </stop>
        </gradientFill>
      </fill>
    </dxf>
    <dxf>
      <font>
        <b/>
        <i val="0"/>
        <color theme="9" tint="-0.499984740745262"/>
      </font>
    </dxf>
    <dxf>
      <font>
        <b/>
        <i val="0"/>
        <color rgb="FF7030A0"/>
      </font>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b/>
        <i val="0"/>
        <color theme="9" tint="-0.499984740745262"/>
      </font>
    </dxf>
    <dxf>
      <font>
        <b/>
        <i val="0"/>
        <color rgb="FF7030A0"/>
      </font>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color theme="0"/>
      </font>
      <fill>
        <patternFill>
          <bgColor rgb="FFFF0000"/>
        </patternFill>
      </fill>
    </dxf>
    <dxf>
      <font>
        <b/>
        <i val="0"/>
        <color rgb="FFFFFF00"/>
      </font>
      <fill>
        <gradientFill>
          <stop position="0">
            <color rgb="FFFF0000"/>
          </stop>
          <stop position="1">
            <color theme="5" tint="0.59999389629810485"/>
          </stop>
        </gradientFill>
      </fill>
    </dxf>
    <dxf>
      <font>
        <b/>
        <i val="0"/>
        <color theme="9" tint="-0.499984740745262"/>
      </font>
    </dxf>
    <dxf>
      <font>
        <b/>
        <i val="0"/>
        <color rgb="FF7030A0"/>
      </font>
    </dxf>
    <dxf>
      <font>
        <b/>
        <i val="0"/>
        <color rgb="FF7030A0"/>
      </font>
    </dxf>
    <dxf>
      <font>
        <b/>
        <i val="0"/>
        <color theme="3"/>
      </font>
    </dxf>
    <dxf>
      <font>
        <b/>
        <i val="0"/>
        <color rgb="FFFF0000"/>
      </font>
    </dxf>
    <dxf>
      <font>
        <b/>
        <i val="0"/>
        <color rgb="FF0070C0"/>
      </font>
    </dxf>
    <dxf>
      <font>
        <color rgb="FF9C0006"/>
      </font>
      <fill>
        <patternFill>
          <bgColor rgb="FFFFC7CE"/>
        </pattern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theme="9" tint="-0.499984740745262"/>
      </font>
      <fill>
        <gradientFill degree="135">
          <stop position="0">
            <color rgb="FF00B050"/>
          </stop>
          <stop position="1">
            <color theme="9" tint="0.59999389629810485"/>
          </stop>
        </gradientFill>
      </fill>
    </dxf>
    <dxf>
      <font>
        <b/>
        <i val="0"/>
        <color theme="0"/>
      </font>
      <fill>
        <gradientFill degree="45">
          <stop position="0">
            <color rgb="FFFF0000"/>
          </stop>
          <stop position="1">
            <color theme="0" tint="-0.25098422193060094"/>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theme="9" tint="-0.499984740745262"/>
      </font>
      <fill>
        <gradientFill degree="135">
          <stop position="0">
            <color rgb="FF00B050"/>
          </stop>
          <stop position="1">
            <color theme="9" tint="0.59999389629810485"/>
          </stop>
        </gradientFill>
      </fill>
    </dxf>
    <dxf>
      <font>
        <b/>
        <i val="0"/>
        <color theme="0"/>
      </font>
      <fill>
        <gradientFill degree="45">
          <stop position="0">
            <color rgb="FFFF0000"/>
          </stop>
          <stop position="1">
            <color theme="0" tint="-0.25098422193060094"/>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theme="0"/>
      </font>
      <fill>
        <gradientFill>
          <stop position="0">
            <color rgb="FF002060"/>
          </stop>
          <stop position="1">
            <color theme="8" tint="-0.25098422193060094"/>
          </stop>
        </gradientFill>
      </fill>
    </dxf>
    <dxf>
      <font>
        <b/>
        <i val="0"/>
        <color theme="0"/>
      </font>
      <fill>
        <gradientFill degree="90">
          <stop position="0">
            <color rgb="FF0070C0"/>
          </stop>
          <stop position="1">
            <color rgb="FF002060"/>
          </stop>
        </gradientFill>
      </fill>
    </dxf>
    <dxf>
      <font>
        <b/>
        <i val="0"/>
        <color rgb="FFFF0000"/>
      </font>
      <fill>
        <gradientFill degree="45">
          <stop position="0">
            <color rgb="FFFFFF00"/>
          </stop>
          <stop position="1">
            <color theme="7" tint="-0.25098422193060094"/>
          </stop>
        </gradientFill>
      </fill>
    </dxf>
    <dxf>
      <font>
        <b/>
        <i val="0"/>
        <color theme="1"/>
      </font>
      <fill>
        <gradientFill degree="45">
          <stop position="0">
            <color theme="0"/>
          </stop>
          <stop position="1">
            <color theme="4"/>
          </stop>
        </gradientFill>
      </fill>
    </dxf>
    <dxf>
      <font>
        <b/>
        <i val="0"/>
        <color rgb="FF002060"/>
      </font>
      <fill>
        <gradientFill degree="45">
          <stop position="0">
            <color theme="5" tint="0.80001220740379042"/>
          </stop>
          <stop position="1">
            <color theme="5" tint="-0.25098422193060094"/>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theme="0"/>
      </font>
      <fill>
        <gradientFill>
          <stop position="0">
            <color rgb="FF002060"/>
          </stop>
          <stop position="1">
            <color theme="8" tint="-0.25098422193060094"/>
          </stop>
        </gradientFill>
      </fill>
    </dxf>
    <dxf>
      <font>
        <b/>
        <i val="0"/>
        <color theme="0"/>
      </font>
      <fill>
        <gradientFill degree="90">
          <stop position="0">
            <color rgb="FF0070C0"/>
          </stop>
          <stop position="1">
            <color rgb="FF002060"/>
          </stop>
        </gradientFill>
      </fill>
    </dxf>
    <dxf>
      <font>
        <b/>
        <i val="0"/>
        <color rgb="FFFF0000"/>
      </font>
      <fill>
        <gradientFill degree="45">
          <stop position="0">
            <color rgb="FFFFFF00"/>
          </stop>
          <stop position="1">
            <color theme="7" tint="-0.25098422193060094"/>
          </stop>
        </gradientFill>
      </fill>
    </dxf>
    <dxf>
      <font>
        <b/>
        <i val="0"/>
        <color theme="1"/>
      </font>
      <fill>
        <gradientFill degree="45">
          <stop position="0">
            <color theme="0"/>
          </stop>
          <stop position="1">
            <color theme="4"/>
          </stop>
        </gradientFill>
      </fill>
    </dxf>
    <dxf>
      <font>
        <b/>
        <i val="0"/>
        <color rgb="FF002060"/>
      </font>
      <fill>
        <gradientFill degree="45">
          <stop position="0">
            <color theme="5" tint="0.80001220740379042"/>
          </stop>
          <stop position="1">
            <color theme="5" tint="-0.25098422193060094"/>
          </stop>
        </gradientFill>
      </fill>
    </dxf>
    <dxf>
      <font>
        <b/>
        <i val="0"/>
        <color theme="0"/>
      </font>
      <fill>
        <gradientFill>
          <stop position="0">
            <color rgb="FF002060"/>
          </stop>
          <stop position="1">
            <color theme="8" tint="-0.25098422193060094"/>
          </stop>
        </gradientFill>
      </fill>
    </dxf>
    <dxf>
      <font>
        <b/>
        <i val="0"/>
        <color theme="0"/>
      </font>
      <fill>
        <gradientFill degree="90">
          <stop position="0">
            <color rgb="FF0070C0"/>
          </stop>
          <stop position="1">
            <color rgb="FF002060"/>
          </stop>
        </gradientFill>
      </fill>
    </dxf>
    <dxf>
      <font>
        <b/>
        <i val="0"/>
        <color rgb="FFFF0000"/>
      </font>
      <fill>
        <gradientFill degree="45">
          <stop position="0">
            <color rgb="FFFFFF00"/>
          </stop>
          <stop position="1">
            <color theme="7" tint="-0.25098422193060094"/>
          </stop>
        </gradientFill>
      </fill>
    </dxf>
    <dxf>
      <font>
        <b/>
        <i val="0"/>
        <color theme="1"/>
      </font>
      <fill>
        <gradientFill degree="45">
          <stop position="0">
            <color theme="0"/>
          </stop>
          <stop position="1">
            <color theme="4"/>
          </stop>
        </gradientFill>
      </fill>
    </dxf>
    <dxf>
      <font>
        <b/>
        <i val="0"/>
        <color rgb="FF002060"/>
      </font>
      <fill>
        <gradientFill degree="45">
          <stop position="0">
            <color theme="5" tint="0.80001220740379042"/>
          </stop>
          <stop position="1">
            <color theme="5" tint="-0.25098422193060094"/>
          </stop>
        </gradientFill>
      </fill>
    </dxf>
    <dxf>
      <font>
        <b/>
        <i val="0"/>
        <color theme="0"/>
      </font>
      <fill>
        <gradientFill>
          <stop position="0">
            <color rgb="FF002060"/>
          </stop>
          <stop position="1">
            <color theme="8" tint="-0.25098422193060094"/>
          </stop>
        </gradientFill>
      </fill>
    </dxf>
    <dxf>
      <font>
        <b/>
        <i val="0"/>
        <color theme="0"/>
      </font>
      <fill>
        <gradientFill degree="90">
          <stop position="0">
            <color rgb="FF0070C0"/>
          </stop>
          <stop position="1">
            <color rgb="FF002060"/>
          </stop>
        </gradientFill>
      </fill>
    </dxf>
    <dxf>
      <font>
        <b/>
        <i val="0"/>
        <color rgb="FFFF0000"/>
      </font>
      <fill>
        <gradientFill degree="45">
          <stop position="0">
            <color rgb="FFFFFF00"/>
          </stop>
          <stop position="1">
            <color theme="7" tint="-0.25098422193060094"/>
          </stop>
        </gradientFill>
      </fill>
    </dxf>
    <dxf>
      <font>
        <b/>
        <i val="0"/>
        <color theme="1"/>
      </font>
      <fill>
        <gradientFill degree="45">
          <stop position="0">
            <color theme="0"/>
          </stop>
          <stop position="1">
            <color theme="4"/>
          </stop>
        </gradientFill>
      </fill>
    </dxf>
    <dxf>
      <font>
        <b/>
        <i val="0"/>
        <color rgb="FF002060"/>
      </font>
      <fill>
        <gradientFill degree="45">
          <stop position="0">
            <color theme="5" tint="0.80001220740379042"/>
          </stop>
          <stop position="1">
            <color theme="5" tint="-0.25098422193060094"/>
          </stop>
        </gradientFill>
      </fill>
    </dxf>
    <dxf>
      <font>
        <b/>
        <i val="0"/>
        <color theme="0"/>
      </font>
      <fill>
        <gradientFill>
          <stop position="0">
            <color rgb="FF002060"/>
          </stop>
          <stop position="1">
            <color theme="8" tint="-0.25098422193060094"/>
          </stop>
        </gradientFill>
      </fill>
    </dxf>
    <dxf>
      <font>
        <b/>
        <i val="0"/>
        <color theme="0"/>
      </font>
      <fill>
        <gradientFill degree="90">
          <stop position="0">
            <color rgb="FF0070C0"/>
          </stop>
          <stop position="1">
            <color rgb="FF002060"/>
          </stop>
        </gradientFill>
      </fill>
    </dxf>
    <dxf>
      <font>
        <b/>
        <i val="0"/>
        <color rgb="FFFF0000"/>
      </font>
      <fill>
        <gradientFill degree="45">
          <stop position="0">
            <color rgb="FFFFFF00"/>
          </stop>
          <stop position="1">
            <color theme="7" tint="-0.25098422193060094"/>
          </stop>
        </gradientFill>
      </fill>
    </dxf>
    <dxf>
      <font>
        <b/>
        <i val="0"/>
        <color theme="1"/>
      </font>
      <fill>
        <gradientFill degree="45">
          <stop position="0">
            <color theme="0"/>
          </stop>
          <stop position="1">
            <color theme="4"/>
          </stop>
        </gradientFill>
      </fill>
    </dxf>
    <dxf>
      <font>
        <b/>
        <i val="0"/>
        <color rgb="FF002060"/>
      </font>
      <fill>
        <gradientFill degree="45">
          <stop position="0">
            <color theme="5" tint="0.80001220740379042"/>
          </stop>
          <stop position="1">
            <color theme="5" tint="-0.25098422193060094"/>
          </stop>
        </gradientFill>
      </fill>
    </dxf>
    <dxf>
      <font>
        <b/>
        <i val="0"/>
        <color theme="0"/>
      </font>
      <fill>
        <gradientFill>
          <stop position="0">
            <color rgb="FF002060"/>
          </stop>
          <stop position="1">
            <color theme="8" tint="-0.25098422193060094"/>
          </stop>
        </gradientFill>
      </fill>
    </dxf>
    <dxf>
      <font>
        <b/>
        <i val="0"/>
        <color theme="0"/>
      </font>
      <fill>
        <gradientFill degree="90">
          <stop position="0">
            <color rgb="FF0070C0"/>
          </stop>
          <stop position="1">
            <color rgb="FF002060"/>
          </stop>
        </gradientFill>
      </fill>
    </dxf>
    <dxf>
      <font>
        <b/>
        <i val="0"/>
        <color rgb="FFFF0000"/>
      </font>
      <fill>
        <gradientFill degree="45">
          <stop position="0">
            <color rgb="FFFFFF00"/>
          </stop>
          <stop position="1">
            <color theme="7" tint="-0.25098422193060094"/>
          </stop>
        </gradientFill>
      </fill>
    </dxf>
    <dxf>
      <font>
        <b/>
        <i val="0"/>
        <color theme="1"/>
      </font>
      <fill>
        <gradientFill degree="45">
          <stop position="0">
            <color theme="0"/>
          </stop>
          <stop position="1">
            <color theme="4"/>
          </stop>
        </gradientFill>
      </fill>
    </dxf>
    <dxf>
      <font>
        <b/>
        <i val="0"/>
        <color rgb="FF002060"/>
      </font>
      <fill>
        <gradientFill degree="45">
          <stop position="0">
            <color theme="5" tint="0.80001220740379042"/>
          </stop>
          <stop position="1">
            <color theme="5" tint="-0.25098422193060094"/>
          </stop>
        </gradientFill>
      </fill>
    </dxf>
    <dxf>
      <font>
        <b/>
        <i val="0"/>
        <color theme="0"/>
      </font>
      <fill>
        <gradientFill>
          <stop position="0">
            <color rgb="FF002060"/>
          </stop>
          <stop position="1">
            <color theme="8" tint="-0.25098422193060094"/>
          </stop>
        </gradientFill>
      </fill>
    </dxf>
    <dxf>
      <font>
        <b/>
        <i val="0"/>
        <color theme="0"/>
      </font>
      <fill>
        <gradientFill degree="90">
          <stop position="0">
            <color rgb="FF0070C0"/>
          </stop>
          <stop position="1">
            <color rgb="FF002060"/>
          </stop>
        </gradientFill>
      </fill>
    </dxf>
    <dxf>
      <font>
        <b/>
        <i val="0"/>
        <color rgb="FFFF0000"/>
      </font>
      <fill>
        <gradientFill degree="45">
          <stop position="0">
            <color rgb="FFFFFF00"/>
          </stop>
          <stop position="1">
            <color theme="7" tint="-0.25098422193060094"/>
          </stop>
        </gradientFill>
      </fill>
    </dxf>
    <dxf>
      <font>
        <b/>
        <i val="0"/>
        <color theme="1"/>
      </font>
      <fill>
        <gradientFill degree="45">
          <stop position="0">
            <color theme="0"/>
          </stop>
          <stop position="1">
            <color theme="4"/>
          </stop>
        </gradientFill>
      </fill>
    </dxf>
    <dxf>
      <font>
        <b/>
        <i val="0"/>
        <color rgb="FF002060"/>
      </font>
      <fill>
        <gradientFill degree="45">
          <stop position="0">
            <color theme="5" tint="0.80001220740379042"/>
          </stop>
          <stop position="1">
            <color theme="5" tint="-0.25098422193060094"/>
          </stop>
        </gradientFill>
      </fill>
    </dxf>
    <dxf>
      <font>
        <b/>
        <i val="0"/>
        <color theme="0"/>
      </font>
      <fill>
        <gradientFill>
          <stop position="0">
            <color rgb="FF002060"/>
          </stop>
          <stop position="1">
            <color theme="8" tint="-0.25098422193060094"/>
          </stop>
        </gradientFill>
      </fill>
    </dxf>
    <dxf>
      <font>
        <b/>
        <i val="0"/>
        <color theme="0"/>
      </font>
      <fill>
        <gradientFill degree="90">
          <stop position="0">
            <color rgb="FF0070C0"/>
          </stop>
          <stop position="1">
            <color rgb="FF002060"/>
          </stop>
        </gradientFill>
      </fill>
    </dxf>
    <dxf>
      <font>
        <b/>
        <i val="0"/>
        <color rgb="FFFF0000"/>
      </font>
      <fill>
        <gradientFill degree="45">
          <stop position="0">
            <color rgb="FFFFFF00"/>
          </stop>
          <stop position="1">
            <color theme="7" tint="-0.25098422193060094"/>
          </stop>
        </gradientFill>
      </fill>
    </dxf>
    <dxf>
      <font>
        <b/>
        <i val="0"/>
        <color theme="1"/>
      </font>
      <fill>
        <gradientFill degree="45">
          <stop position="0">
            <color theme="0"/>
          </stop>
          <stop position="1">
            <color theme="4"/>
          </stop>
        </gradientFill>
      </fill>
    </dxf>
    <dxf>
      <font>
        <b/>
        <i val="0"/>
        <color rgb="FF002060"/>
      </font>
      <fill>
        <gradientFill degree="45">
          <stop position="0">
            <color theme="5" tint="0.80001220740379042"/>
          </stop>
          <stop position="1">
            <color theme="5" tint="-0.25098422193060094"/>
          </stop>
        </gradientFill>
      </fill>
    </dxf>
    <dxf>
      <font>
        <b/>
        <i val="0"/>
        <color theme="0"/>
      </font>
      <fill>
        <gradientFill>
          <stop position="0">
            <color rgb="FF002060"/>
          </stop>
          <stop position="1">
            <color theme="8" tint="-0.25098422193060094"/>
          </stop>
        </gradientFill>
      </fill>
    </dxf>
    <dxf>
      <font>
        <b/>
        <i val="0"/>
        <color theme="0"/>
      </font>
      <fill>
        <gradientFill degree="90">
          <stop position="0">
            <color rgb="FF0070C0"/>
          </stop>
          <stop position="1">
            <color rgb="FF002060"/>
          </stop>
        </gradientFill>
      </fill>
    </dxf>
    <dxf>
      <font>
        <b/>
        <i val="0"/>
        <color rgb="FFFF0000"/>
      </font>
      <fill>
        <gradientFill degree="45">
          <stop position="0">
            <color rgb="FFFFFF00"/>
          </stop>
          <stop position="1">
            <color theme="7" tint="-0.25098422193060094"/>
          </stop>
        </gradientFill>
      </fill>
    </dxf>
    <dxf>
      <font>
        <b/>
        <i val="0"/>
        <color theme="1"/>
      </font>
      <fill>
        <gradientFill degree="45">
          <stop position="0">
            <color theme="0"/>
          </stop>
          <stop position="1">
            <color theme="4"/>
          </stop>
        </gradientFill>
      </fill>
    </dxf>
    <dxf>
      <font>
        <b/>
        <i val="0"/>
        <color rgb="FF002060"/>
      </font>
      <fill>
        <gradientFill degree="45">
          <stop position="0">
            <color theme="5" tint="0.80001220740379042"/>
          </stop>
          <stop position="1">
            <color theme="5" tint="-0.25098422193060094"/>
          </stop>
        </gradientFill>
      </fill>
    </dxf>
    <dxf>
      <font>
        <b/>
        <i val="0"/>
        <color theme="0"/>
      </font>
      <fill>
        <gradientFill>
          <stop position="0">
            <color rgb="FF002060"/>
          </stop>
          <stop position="1">
            <color theme="8" tint="-0.25098422193060094"/>
          </stop>
        </gradientFill>
      </fill>
    </dxf>
    <dxf>
      <font>
        <b/>
        <i val="0"/>
        <color theme="0"/>
      </font>
      <fill>
        <gradientFill degree="90">
          <stop position="0">
            <color rgb="FF0070C0"/>
          </stop>
          <stop position="1">
            <color rgb="FF002060"/>
          </stop>
        </gradientFill>
      </fill>
    </dxf>
    <dxf>
      <font>
        <b/>
        <i val="0"/>
        <color rgb="FFFF0000"/>
      </font>
      <fill>
        <gradientFill degree="45">
          <stop position="0">
            <color rgb="FFFFFF00"/>
          </stop>
          <stop position="1">
            <color theme="7" tint="-0.25098422193060094"/>
          </stop>
        </gradientFill>
      </fill>
    </dxf>
    <dxf>
      <font>
        <b/>
        <i val="0"/>
        <color theme="1"/>
      </font>
      <fill>
        <gradientFill degree="45">
          <stop position="0">
            <color theme="0"/>
          </stop>
          <stop position="1">
            <color theme="4"/>
          </stop>
        </gradientFill>
      </fill>
    </dxf>
    <dxf>
      <font>
        <b/>
        <i val="0"/>
        <color rgb="FF002060"/>
      </font>
      <fill>
        <gradientFill degree="45">
          <stop position="0">
            <color theme="5" tint="0.80001220740379042"/>
          </stop>
          <stop position="1">
            <color theme="5" tint="-0.25098422193060094"/>
          </stop>
        </gradientFill>
      </fill>
    </dxf>
    <dxf>
      <font>
        <b/>
        <i val="0"/>
        <color theme="0"/>
      </font>
      <fill>
        <gradientFill>
          <stop position="0">
            <color rgb="FF002060"/>
          </stop>
          <stop position="1">
            <color theme="8" tint="-0.25098422193060094"/>
          </stop>
        </gradientFill>
      </fill>
    </dxf>
    <dxf>
      <font>
        <b/>
        <i val="0"/>
        <color theme="0"/>
      </font>
      <fill>
        <gradientFill degree="90">
          <stop position="0">
            <color rgb="FF0070C0"/>
          </stop>
          <stop position="1">
            <color rgb="FF002060"/>
          </stop>
        </gradientFill>
      </fill>
    </dxf>
    <dxf>
      <font>
        <b/>
        <i val="0"/>
        <color rgb="FFFF0000"/>
      </font>
      <fill>
        <gradientFill degree="45">
          <stop position="0">
            <color rgb="FFFFFF00"/>
          </stop>
          <stop position="1">
            <color theme="7" tint="-0.25098422193060094"/>
          </stop>
        </gradientFill>
      </fill>
    </dxf>
    <dxf>
      <font>
        <b/>
        <i val="0"/>
        <color theme="1"/>
      </font>
      <fill>
        <gradientFill degree="45">
          <stop position="0">
            <color theme="0"/>
          </stop>
          <stop position="1">
            <color theme="4"/>
          </stop>
        </gradientFill>
      </fill>
    </dxf>
    <dxf>
      <font>
        <b/>
        <i val="0"/>
        <color rgb="FF002060"/>
      </font>
      <fill>
        <gradientFill degree="45">
          <stop position="0">
            <color theme="5" tint="0.80001220740379042"/>
          </stop>
          <stop position="1">
            <color theme="5" tint="-0.25098422193060094"/>
          </stop>
        </gradientFill>
      </fill>
    </dxf>
    <dxf>
      <font>
        <b/>
        <i val="0"/>
        <color theme="0"/>
      </font>
      <fill>
        <gradientFill>
          <stop position="0">
            <color rgb="FF002060"/>
          </stop>
          <stop position="1">
            <color theme="8" tint="-0.25098422193060094"/>
          </stop>
        </gradientFill>
      </fill>
    </dxf>
    <dxf>
      <font>
        <b/>
        <i val="0"/>
        <color theme="0"/>
      </font>
      <fill>
        <gradientFill degree="90">
          <stop position="0">
            <color rgb="FF0070C0"/>
          </stop>
          <stop position="1">
            <color rgb="FF002060"/>
          </stop>
        </gradientFill>
      </fill>
    </dxf>
    <dxf>
      <font>
        <b/>
        <i val="0"/>
        <color rgb="FFFF0000"/>
      </font>
      <fill>
        <gradientFill degree="45">
          <stop position="0">
            <color rgb="FFFFFF00"/>
          </stop>
          <stop position="1">
            <color theme="7" tint="-0.25098422193060094"/>
          </stop>
        </gradientFill>
      </fill>
    </dxf>
    <dxf>
      <font>
        <b/>
        <i val="0"/>
        <color theme="1"/>
      </font>
      <fill>
        <gradientFill degree="45">
          <stop position="0">
            <color theme="0"/>
          </stop>
          <stop position="1">
            <color theme="4"/>
          </stop>
        </gradientFill>
      </fill>
    </dxf>
    <dxf>
      <font>
        <b/>
        <i val="0"/>
        <color rgb="FF002060"/>
      </font>
      <fill>
        <gradientFill degree="45">
          <stop position="0">
            <color theme="5" tint="0.80001220740379042"/>
          </stop>
          <stop position="1">
            <color theme="5" tint="-0.25098422193060094"/>
          </stop>
        </gradientFill>
      </fill>
    </dxf>
    <dxf>
      <font>
        <b/>
        <i val="0"/>
        <color theme="0"/>
      </font>
      <fill>
        <gradientFill>
          <stop position="0">
            <color rgb="FF002060"/>
          </stop>
          <stop position="1">
            <color theme="8" tint="-0.25098422193060094"/>
          </stop>
        </gradientFill>
      </fill>
    </dxf>
    <dxf>
      <font>
        <b/>
        <i val="0"/>
        <color theme="0"/>
      </font>
      <fill>
        <gradientFill degree="90">
          <stop position="0">
            <color rgb="FF0070C0"/>
          </stop>
          <stop position="1">
            <color rgb="FF002060"/>
          </stop>
        </gradientFill>
      </fill>
    </dxf>
    <dxf>
      <font>
        <b/>
        <i val="0"/>
        <color rgb="FFFF0000"/>
      </font>
      <fill>
        <gradientFill degree="45">
          <stop position="0">
            <color rgb="FFFFFF00"/>
          </stop>
          <stop position="1">
            <color theme="7" tint="-0.25098422193060094"/>
          </stop>
        </gradientFill>
      </fill>
    </dxf>
    <dxf>
      <font>
        <b/>
        <i val="0"/>
        <color theme="1"/>
      </font>
      <fill>
        <gradientFill degree="45">
          <stop position="0">
            <color theme="0"/>
          </stop>
          <stop position="1">
            <color theme="4"/>
          </stop>
        </gradientFill>
      </fill>
    </dxf>
    <dxf>
      <font>
        <b/>
        <i val="0"/>
        <color rgb="FF002060"/>
      </font>
      <fill>
        <gradientFill degree="45">
          <stop position="0">
            <color theme="5" tint="0.80001220740379042"/>
          </stop>
          <stop position="1">
            <color theme="5" tint="-0.25098422193060094"/>
          </stop>
        </gradientFill>
      </fill>
    </dxf>
    <dxf>
      <font>
        <b/>
        <i val="0"/>
        <color theme="0"/>
      </font>
      <fill>
        <gradientFill>
          <stop position="0">
            <color rgb="FF002060"/>
          </stop>
          <stop position="1">
            <color theme="8" tint="-0.25098422193060094"/>
          </stop>
        </gradientFill>
      </fill>
    </dxf>
    <dxf>
      <font>
        <b/>
        <i val="0"/>
        <color theme="0"/>
      </font>
      <fill>
        <gradientFill degree="90">
          <stop position="0">
            <color rgb="FF0070C0"/>
          </stop>
          <stop position="1">
            <color rgb="FF002060"/>
          </stop>
        </gradientFill>
      </fill>
    </dxf>
    <dxf>
      <font>
        <b/>
        <i val="0"/>
        <color rgb="FFFF0000"/>
      </font>
      <fill>
        <gradientFill degree="45">
          <stop position="0">
            <color rgb="FFFFFF00"/>
          </stop>
          <stop position="1">
            <color theme="7" tint="-0.25098422193060094"/>
          </stop>
        </gradientFill>
      </fill>
    </dxf>
    <dxf>
      <font>
        <b/>
        <i val="0"/>
        <color theme="1"/>
      </font>
      <fill>
        <gradientFill degree="45">
          <stop position="0">
            <color theme="0"/>
          </stop>
          <stop position="1">
            <color theme="4"/>
          </stop>
        </gradientFill>
      </fill>
    </dxf>
    <dxf>
      <font>
        <b/>
        <i val="0"/>
        <color rgb="FF002060"/>
      </font>
      <fill>
        <gradientFill degree="45">
          <stop position="0">
            <color theme="5" tint="0.80001220740379042"/>
          </stop>
          <stop position="1">
            <color theme="5" tint="-0.25098422193060094"/>
          </stop>
        </gradientFill>
      </fill>
    </dxf>
    <dxf>
      <font>
        <b/>
        <i val="0"/>
        <color theme="0"/>
      </font>
      <fill>
        <gradientFill>
          <stop position="0">
            <color rgb="FF002060"/>
          </stop>
          <stop position="1">
            <color theme="8" tint="-0.25098422193060094"/>
          </stop>
        </gradientFill>
      </fill>
    </dxf>
    <dxf>
      <font>
        <b/>
        <i val="0"/>
        <color theme="0"/>
      </font>
      <fill>
        <gradientFill degree="90">
          <stop position="0">
            <color rgb="FF0070C0"/>
          </stop>
          <stop position="1">
            <color rgb="FF002060"/>
          </stop>
        </gradientFill>
      </fill>
    </dxf>
    <dxf>
      <font>
        <b/>
        <i val="0"/>
        <color rgb="FFFF0000"/>
      </font>
      <fill>
        <gradientFill degree="45">
          <stop position="0">
            <color rgb="FFFFFF00"/>
          </stop>
          <stop position="1">
            <color theme="7" tint="-0.25098422193060094"/>
          </stop>
        </gradientFill>
      </fill>
    </dxf>
    <dxf>
      <font>
        <b/>
        <i val="0"/>
        <color theme="1"/>
      </font>
      <fill>
        <gradientFill degree="45">
          <stop position="0">
            <color theme="0"/>
          </stop>
          <stop position="1">
            <color theme="4"/>
          </stop>
        </gradientFill>
      </fill>
    </dxf>
    <dxf>
      <font>
        <b/>
        <i val="0"/>
        <color rgb="FF002060"/>
      </font>
      <fill>
        <gradientFill degree="45">
          <stop position="0">
            <color theme="5" tint="0.80001220740379042"/>
          </stop>
          <stop position="1">
            <color theme="5" tint="-0.25098422193060094"/>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
      <font>
        <b/>
        <i val="0"/>
        <color rgb="FF0070C0"/>
      </font>
      <fill>
        <gradientFill>
          <stop position="0">
            <color rgb="FFFFFF00"/>
          </stop>
          <stop position="1">
            <color theme="7"/>
          </stop>
        </gradientFill>
      </fill>
    </dxf>
    <dxf>
      <font>
        <b/>
        <i val="0"/>
        <color rgb="FFFFFF00"/>
      </font>
      <fill>
        <gradientFill degree="45">
          <stop position="0">
            <color theme="5" tint="-0.25098422193060094"/>
          </stop>
          <stop position="1">
            <color rgb="FF00B0F0"/>
          </stop>
        </gradientFill>
      </fill>
    </dxf>
    <dxf>
      <font>
        <b/>
        <i val="0"/>
        <color rgb="FF002060"/>
      </font>
      <fill>
        <gradientFill>
          <stop position="0">
            <color rgb="FF00B050"/>
          </stop>
          <stop position="1">
            <color theme="7" tint="0.80001220740379042"/>
          </stop>
        </gradientFill>
      </fill>
    </dxf>
    <dxf>
      <font>
        <b/>
        <i val="0"/>
      </font>
      <fill>
        <gradientFill>
          <stop position="0">
            <color theme="0" tint="-0.49803155613879818"/>
          </stop>
          <stop position="1">
            <color theme="0" tint="-5.0965910824915313E-2"/>
          </stop>
        </gradientFill>
      </fill>
    </dxf>
    <dxf>
      <font>
        <b/>
        <i val="0"/>
        <color rgb="FFFF0000"/>
      </font>
      <fill>
        <gradientFill degree="45">
          <stop position="0">
            <color theme="8" tint="-0.49803155613879818"/>
          </stop>
          <stop position="1">
            <color theme="0"/>
          </stop>
        </gradientFill>
      </fill>
    </dxf>
    <dxf>
      <font>
        <b/>
        <i val="0"/>
        <color rgb="FFFFFF00"/>
      </font>
      <fill>
        <gradientFill>
          <stop position="0">
            <color rgb="FFFF0000"/>
          </stop>
          <stop position="1">
            <color theme="5" tint="0.59999389629810485"/>
          </stop>
        </gradientFill>
      </fill>
    </dxf>
  </dxfs>
  <tableStyles count="0" defaultTableStyle="TableStyleMedium2" defaultPivotStyle="PivotStyleLight16"/>
  <colors>
    <mruColors>
      <color rgb="FFFF7C80"/>
      <color rgb="FFCE0A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bertgonzalez/Desktop/INSTIT/N&#186;48%20ENFERMEDADES%20EMERGENTES/III_INFORMES/7.%20PLAN_ACC/Resupesta%20auditados/Los%20Rios/UAI_INST_INFO%20CAIGG_EMERGENTES_48%20-%20LOS%20RI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preyesp/Desktop/PAmela%20Reyes/2015/AUDITORIAS/PMG%202015%20Seguimiento%20compromisos%20cuarto%20trimestre/SSP%20FINAL%20Plan%20de%20Seguimiento%20CAIGG%20-%20DIPRES%204&#186;%20cort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obertgonzalez/AppData/Local/Microsoft/Windows/Temporary%20Internet%20Files/Content.Outlook/6F99UWC7/Planilla-OG-N-1-OG-N-3-COMPRAS-PUBLI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e de Auditoría"/>
      <sheetName val="Datos"/>
      <sheetName val="Instituciones"/>
      <sheetName val="Divisiones"/>
    </sheetNames>
    <sheetDataSet>
      <sheetData sheetId="0"/>
      <sheetData sheetId="1">
        <row r="2">
          <cell r="D2" t="str">
            <v>Criticidad Alta</v>
          </cell>
        </row>
        <row r="3">
          <cell r="D3" t="str">
            <v>Criticidad Media</v>
          </cell>
        </row>
        <row r="4">
          <cell r="D4" t="str">
            <v>Criticidad Baja</v>
          </cell>
        </row>
      </sheetData>
      <sheetData sheetId="2"/>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guimiento"/>
      <sheetName val="Lista Desplegable"/>
      <sheetName val="RESUMEN"/>
      <sheetName val="Res 2 corte"/>
      <sheetName val="Hoja1"/>
    </sheetNames>
    <sheetDataSet>
      <sheetData sheetId="0"/>
      <sheetData sheetId="1">
        <row r="2">
          <cell r="A2" t="str">
            <v>Cumplido</v>
          </cell>
        </row>
        <row r="3">
          <cell r="A3" t="str">
            <v>Cumplido Parcial</v>
          </cell>
        </row>
        <row r="4">
          <cell r="A4" t="str">
            <v>En Plazo</v>
          </cell>
        </row>
        <row r="5">
          <cell r="A5" t="str">
            <v>No Cumplido</v>
          </cell>
        </row>
        <row r="6">
          <cell r="A6" t="str">
            <v>Reformulado</v>
          </cell>
        </row>
        <row r="7">
          <cell r="A7" t="str">
            <v>Eliminado</v>
          </cell>
        </row>
        <row r="8">
          <cell r="A8" t="str">
            <v>No Aplica</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Instituciones"/>
      <sheetName val="OG N° 1 y 3 COMPRAS PÚBLICAS"/>
    </sheetNames>
    <sheetDataSet>
      <sheetData sheetId="0">
        <row r="2">
          <cell r="F2" t="str">
            <v>ADQUISICIÓN DE BIENES</v>
          </cell>
        </row>
        <row r="3">
          <cell r="F3" t="str">
            <v>ADQUISICIÓN DE SERVICIOS</v>
          </cell>
        </row>
      </sheetData>
      <sheetData sheetId="1"/>
      <sheetData sheetId="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bert Gonzalez Caro" refreshedDate="42733.614533680557" createdVersion="5" refreshedVersion="5" minRefreshableVersion="3" recordCount="348">
  <cacheSource type="worksheet">
    <worksheetSource ref="B3:D351" sheet="Base"/>
  </cacheSource>
  <cacheFields count="3">
    <cacheField name="División" numFmtId="0">
      <sharedItems count="16">
        <s v="Gabinete"/>
        <s v="División de Administración y Finanzas"/>
        <s v="SEREMI V"/>
        <s v="División de Planificación Sanitaria"/>
        <s v="División de Prevención y Control de Enfermedades"/>
        <s v="SEREMI XII"/>
        <s v="División de Políticas Públicas Saludables y Promoción"/>
        <s v="SEREMI XIII"/>
        <s v="SEREMI XIV"/>
        <s v="SEREMI I"/>
        <s v="FONASA"/>
        <s v="CENABAST"/>
        <s v="Instituto de Salud Pública"/>
        <s v="Superintendencia de Salud"/>
        <s v="SEREMEI VIII"/>
        <s v="Dvision de Gestión y desarrollo  de las Personas"/>
      </sharedItems>
    </cacheField>
    <cacheField name="Área Auditada" numFmtId="0">
      <sharedItems count="40">
        <s v="Unidad de Transparencia"/>
        <s v="COMPIN "/>
        <s v="División Jurídica"/>
        <s v="Depto. de Gestión de  Personas"/>
        <s v="Depto. de Control y Gestión"/>
        <s v="SEREMI V"/>
        <s v="Depto. Gestión Sectorial TIC"/>
        <s v="Depto. de Estadísticas e Información de Salud (DEIS)"/>
        <s v="Departamento vacunas e Inmunizaciones y DEIS"/>
        <s v="Depto. de Administracion y Servicios"/>
        <s v="SEREMI XII"/>
        <s v="Unidad de Personal"/>
        <s v="Unidad de Información y Desarrollo del Personal"/>
        <s v="Depto. de Alimentos y Nutrición"/>
        <s v="Depto. de Desarrollo Estratégico"/>
        <s v="Depto. de Polit.y Reg.farmac. de prestadores de salud y med"/>
        <s v="SEREMI XIII"/>
        <s v="División de Administración y Finanzas"/>
        <s v="SEREMI XIV"/>
        <s v="SEREMI I"/>
        <s v="División de Políticas Públicas Saludables y Promoción"/>
        <s v="Fonasa"/>
        <s v="Cenabast"/>
        <s v="Instituto de Salud Pública"/>
        <s v="Superintendencia de Salud"/>
        <s v="Unidad de Tesoreria"/>
        <s v="Oficina de Información, Reclamos y Sugerencias"/>
        <s v="División de Planificación Sanitaria"/>
        <s v="Ambas Subsecretarías"/>
        <s v="Departamento de Finanzas y Presupuesto"/>
        <s v="SEREMIS (Consolidados)"/>
        <s v="Avance METS"/>
        <s v="Departamento de Administración de Servicios"/>
        <s v="Departamento de Asistencia Remota en Salud (DARS)"/>
        <s v="Depto. de Vacunas e Inmunizaciones"/>
        <s v="Depto. de Promoción de la Salud y Participación Ciudadana"/>
        <s v="Unidad de Control de Gestión de la Subsecretaría de Salud Pública"/>
        <s v="Depto.Gestion de las Personas"/>
        <s v="SEREMEI VIII"/>
        <s v="Dvision de Gestión y desarrollo  de las Personas"/>
      </sharedItems>
    </cacheField>
    <cacheField name="Condición" numFmtId="0">
      <sharedItems count="6">
        <s v="Cumplida"/>
        <s v="No Cumplida"/>
        <s v="En Proceso"/>
        <s v="Asume el Riesgo"/>
        <s v="Cumplida Parcial"/>
        <s v="En Suscripció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8">
  <r>
    <x v="0"/>
    <x v="0"/>
    <x v="0"/>
  </r>
  <r>
    <x v="0"/>
    <x v="1"/>
    <x v="0"/>
  </r>
  <r>
    <x v="0"/>
    <x v="2"/>
    <x v="0"/>
  </r>
  <r>
    <x v="0"/>
    <x v="2"/>
    <x v="0"/>
  </r>
  <r>
    <x v="0"/>
    <x v="2"/>
    <x v="0"/>
  </r>
  <r>
    <x v="0"/>
    <x v="2"/>
    <x v="0"/>
  </r>
  <r>
    <x v="0"/>
    <x v="2"/>
    <x v="0"/>
  </r>
  <r>
    <x v="1"/>
    <x v="3"/>
    <x v="0"/>
  </r>
  <r>
    <x v="1"/>
    <x v="3"/>
    <x v="0"/>
  </r>
  <r>
    <x v="1"/>
    <x v="3"/>
    <x v="0"/>
  </r>
  <r>
    <x v="1"/>
    <x v="3"/>
    <x v="0"/>
  </r>
  <r>
    <x v="1"/>
    <x v="3"/>
    <x v="0"/>
  </r>
  <r>
    <x v="0"/>
    <x v="0"/>
    <x v="0"/>
  </r>
  <r>
    <x v="0"/>
    <x v="0"/>
    <x v="0"/>
  </r>
  <r>
    <x v="0"/>
    <x v="0"/>
    <x v="0"/>
  </r>
  <r>
    <x v="0"/>
    <x v="4"/>
    <x v="0"/>
  </r>
  <r>
    <x v="2"/>
    <x v="5"/>
    <x v="0"/>
  </r>
  <r>
    <x v="0"/>
    <x v="6"/>
    <x v="0"/>
  </r>
  <r>
    <x v="3"/>
    <x v="7"/>
    <x v="0"/>
  </r>
  <r>
    <x v="4"/>
    <x v="8"/>
    <x v="0"/>
  </r>
  <r>
    <x v="3"/>
    <x v="7"/>
    <x v="0"/>
  </r>
  <r>
    <x v="3"/>
    <x v="7"/>
    <x v="0"/>
  </r>
  <r>
    <x v="1"/>
    <x v="9"/>
    <x v="0"/>
  </r>
  <r>
    <x v="1"/>
    <x v="9"/>
    <x v="0"/>
  </r>
  <r>
    <x v="1"/>
    <x v="9"/>
    <x v="0"/>
  </r>
  <r>
    <x v="1"/>
    <x v="9"/>
    <x v="0"/>
  </r>
  <r>
    <x v="5"/>
    <x v="10"/>
    <x v="0"/>
  </r>
  <r>
    <x v="1"/>
    <x v="9"/>
    <x v="0"/>
  </r>
  <r>
    <x v="1"/>
    <x v="9"/>
    <x v="0"/>
  </r>
  <r>
    <x v="0"/>
    <x v="4"/>
    <x v="0"/>
  </r>
  <r>
    <x v="0"/>
    <x v="4"/>
    <x v="1"/>
  </r>
  <r>
    <x v="0"/>
    <x v="4"/>
    <x v="0"/>
  </r>
  <r>
    <x v="0"/>
    <x v="4"/>
    <x v="0"/>
  </r>
  <r>
    <x v="0"/>
    <x v="4"/>
    <x v="0"/>
  </r>
  <r>
    <x v="0"/>
    <x v="4"/>
    <x v="0"/>
  </r>
  <r>
    <x v="0"/>
    <x v="4"/>
    <x v="0"/>
  </r>
  <r>
    <x v="0"/>
    <x v="4"/>
    <x v="0"/>
  </r>
  <r>
    <x v="0"/>
    <x v="4"/>
    <x v="0"/>
  </r>
  <r>
    <x v="1"/>
    <x v="11"/>
    <x v="0"/>
  </r>
  <r>
    <x v="1"/>
    <x v="12"/>
    <x v="0"/>
  </r>
  <r>
    <x v="1"/>
    <x v="11"/>
    <x v="0"/>
  </r>
  <r>
    <x v="1"/>
    <x v="12"/>
    <x v="0"/>
  </r>
  <r>
    <x v="1"/>
    <x v="12"/>
    <x v="0"/>
  </r>
  <r>
    <x v="6"/>
    <x v="13"/>
    <x v="0"/>
  </r>
  <r>
    <x v="6"/>
    <x v="13"/>
    <x v="0"/>
  </r>
  <r>
    <x v="6"/>
    <x v="13"/>
    <x v="0"/>
  </r>
  <r>
    <x v="6"/>
    <x v="13"/>
    <x v="0"/>
  </r>
  <r>
    <x v="6"/>
    <x v="13"/>
    <x v="0"/>
  </r>
  <r>
    <x v="0"/>
    <x v="0"/>
    <x v="0"/>
  </r>
  <r>
    <x v="0"/>
    <x v="0"/>
    <x v="0"/>
  </r>
  <r>
    <x v="0"/>
    <x v="0"/>
    <x v="0"/>
  </r>
  <r>
    <x v="0"/>
    <x v="0"/>
    <x v="0"/>
  </r>
  <r>
    <x v="0"/>
    <x v="0"/>
    <x v="0"/>
  </r>
  <r>
    <x v="0"/>
    <x v="0"/>
    <x v="0"/>
  </r>
  <r>
    <x v="0"/>
    <x v="0"/>
    <x v="0"/>
  </r>
  <r>
    <x v="0"/>
    <x v="0"/>
    <x v="2"/>
  </r>
  <r>
    <x v="0"/>
    <x v="14"/>
    <x v="0"/>
  </r>
  <r>
    <x v="0"/>
    <x v="14"/>
    <x v="0"/>
  </r>
  <r>
    <x v="0"/>
    <x v="14"/>
    <x v="0"/>
  </r>
  <r>
    <x v="0"/>
    <x v="14"/>
    <x v="0"/>
  </r>
  <r>
    <x v="0"/>
    <x v="14"/>
    <x v="0"/>
  </r>
  <r>
    <x v="0"/>
    <x v="14"/>
    <x v="0"/>
  </r>
  <r>
    <x v="6"/>
    <x v="15"/>
    <x v="0"/>
  </r>
  <r>
    <x v="6"/>
    <x v="15"/>
    <x v="0"/>
  </r>
  <r>
    <x v="6"/>
    <x v="15"/>
    <x v="0"/>
  </r>
  <r>
    <x v="6"/>
    <x v="15"/>
    <x v="0"/>
  </r>
  <r>
    <x v="6"/>
    <x v="15"/>
    <x v="0"/>
  </r>
  <r>
    <x v="6"/>
    <x v="15"/>
    <x v="0"/>
  </r>
  <r>
    <x v="6"/>
    <x v="15"/>
    <x v="0"/>
  </r>
  <r>
    <x v="0"/>
    <x v="4"/>
    <x v="3"/>
  </r>
  <r>
    <x v="0"/>
    <x v="4"/>
    <x v="0"/>
  </r>
  <r>
    <x v="0"/>
    <x v="4"/>
    <x v="0"/>
  </r>
  <r>
    <x v="1"/>
    <x v="3"/>
    <x v="0"/>
  </r>
  <r>
    <x v="1"/>
    <x v="3"/>
    <x v="0"/>
  </r>
  <r>
    <x v="1"/>
    <x v="3"/>
    <x v="0"/>
  </r>
  <r>
    <x v="1"/>
    <x v="3"/>
    <x v="0"/>
  </r>
  <r>
    <x v="1"/>
    <x v="3"/>
    <x v="0"/>
  </r>
  <r>
    <x v="1"/>
    <x v="3"/>
    <x v="0"/>
  </r>
  <r>
    <x v="1"/>
    <x v="3"/>
    <x v="0"/>
  </r>
  <r>
    <x v="1"/>
    <x v="3"/>
    <x v="0"/>
  </r>
  <r>
    <x v="0"/>
    <x v="1"/>
    <x v="0"/>
  </r>
  <r>
    <x v="0"/>
    <x v="1"/>
    <x v="0"/>
  </r>
  <r>
    <x v="0"/>
    <x v="1"/>
    <x v="0"/>
  </r>
  <r>
    <x v="0"/>
    <x v="1"/>
    <x v="0"/>
  </r>
  <r>
    <x v="0"/>
    <x v="1"/>
    <x v="0"/>
  </r>
  <r>
    <x v="0"/>
    <x v="1"/>
    <x v="0"/>
  </r>
  <r>
    <x v="0"/>
    <x v="1"/>
    <x v="0"/>
  </r>
  <r>
    <x v="0"/>
    <x v="1"/>
    <x v="0"/>
  </r>
  <r>
    <x v="0"/>
    <x v="1"/>
    <x v="0"/>
  </r>
  <r>
    <x v="0"/>
    <x v="1"/>
    <x v="0"/>
  </r>
  <r>
    <x v="0"/>
    <x v="1"/>
    <x v="0"/>
  </r>
  <r>
    <x v="0"/>
    <x v="1"/>
    <x v="0"/>
  </r>
  <r>
    <x v="0"/>
    <x v="1"/>
    <x v="0"/>
  </r>
  <r>
    <x v="0"/>
    <x v="1"/>
    <x v="0"/>
  </r>
  <r>
    <x v="0"/>
    <x v="1"/>
    <x v="0"/>
  </r>
  <r>
    <x v="0"/>
    <x v="1"/>
    <x v="0"/>
  </r>
  <r>
    <x v="0"/>
    <x v="1"/>
    <x v="0"/>
  </r>
  <r>
    <x v="0"/>
    <x v="1"/>
    <x v="0"/>
  </r>
  <r>
    <x v="0"/>
    <x v="1"/>
    <x v="2"/>
  </r>
  <r>
    <x v="0"/>
    <x v="1"/>
    <x v="0"/>
  </r>
  <r>
    <x v="0"/>
    <x v="1"/>
    <x v="0"/>
  </r>
  <r>
    <x v="0"/>
    <x v="1"/>
    <x v="0"/>
  </r>
  <r>
    <x v="1"/>
    <x v="3"/>
    <x v="0"/>
  </r>
  <r>
    <x v="1"/>
    <x v="3"/>
    <x v="0"/>
  </r>
  <r>
    <x v="7"/>
    <x v="16"/>
    <x v="0"/>
  </r>
  <r>
    <x v="7"/>
    <x v="16"/>
    <x v="0"/>
  </r>
  <r>
    <x v="7"/>
    <x v="16"/>
    <x v="0"/>
  </r>
  <r>
    <x v="7"/>
    <x v="16"/>
    <x v="0"/>
  </r>
  <r>
    <x v="1"/>
    <x v="17"/>
    <x v="0"/>
  </r>
  <r>
    <x v="1"/>
    <x v="9"/>
    <x v="0"/>
  </r>
  <r>
    <x v="1"/>
    <x v="9"/>
    <x v="0"/>
  </r>
  <r>
    <x v="1"/>
    <x v="9"/>
    <x v="0"/>
  </r>
  <r>
    <x v="1"/>
    <x v="9"/>
    <x v="0"/>
  </r>
  <r>
    <x v="1"/>
    <x v="9"/>
    <x v="0"/>
  </r>
  <r>
    <x v="1"/>
    <x v="9"/>
    <x v="0"/>
  </r>
  <r>
    <x v="8"/>
    <x v="18"/>
    <x v="0"/>
  </r>
  <r>
    <x v="8"/>
    <x v="18"/>
    <x v="0"/>
  </r>
  <r>
    <x v="8"/>
    <x v="18"/>
    <x v="0"/>
  </r>
  <r>
    <x v="8"/>
    <x v="18"/>
    <x v="0"/>
  </r>
  <r>
    <x v="8"/>
    <x v="18"/>
    <x v="0"/>
  </r>
  <r>
    <x v="8"/>
    <x v="18"/>
    <x v="0"/>
  </r>
  <r>
    <x v="7"/>
    <x v="16"/>
    <x v="0"/>
  </r>
  <r>
    <x v="7"/>
    <x v="16"/>
    <x v="0"/>
  </r>
  <r>
    <x v="7"/>
    <x v="16"/>
    <x v="0"/>
  </r>
  <r>
    <x v="7"/>
    <x v="16"/>
    <x v="0"/>
  </r>
  <r>
    <x v="7"/>
    <x v="16"/>
    <x v="0"/>
  </r>
  <r>
    <x v="7"/>
    <x v="16"/>
    <x v="0"/>
  </r>
  <r>
    <x v="7"/>
    <x v="16"/>
    <x v="0"/>
  </r>
  <r>
    <x v="7"/>
    <x v="16"/>
    <x v="0"/>
  </r>
  <r>
    <x v="7"/>
    <x v="16"/>
    <x v="0"/>
  </r>
  <r>
    <x v="7"/>
    <x v="16"/>
    <x v="0"/>
  </r>
  <r>
    <x v="7"/>
    <x v="16"/>
    <x v="0"/>
  </r>
  <r>
    <x v="7"/>
    <x v="16"/>
    <x v="0"/>
  </r>
  <r>
    <x v="9"/>
    <x v="19"/>
    <x v="0"/>
  </r>
  <r>
    <x v="9"/>
    <x v="19"/>
    <x v="0"/>
  </r>
  <r>
    <x v="9"/>
    <x v="19"/>
    <x v="0"/>
  </r>
  <r>
    <x v="9"/>
    <x v="19"/>
    <x v="0"/>
  </r>
  <r>
    <x v="9"/>
    <x v="19"/>
    <x v="0"/>
  </r>
  <r>
    <x v="9"/>
    <x v="19"/>
    <x v="0"/>
  </r>
  <r>
    <x v="9"/>
    <x v="19"/>
    <x v="0"/>
  </r>
  <r>
    <x v="9"/>
    <x v="19"/>
    <x v="0"/>
  </r>
  <r>
    <x v="9"/>
    <x v="19"/>
    <x v="0"/>
  </r>
  <r>
    <x v="9"/>
    <x v="19"/>
    <x v="0"/>
  </r>
  <r>
    <x v="9"/>
    <x v="19"/>
    <x v="0"/>
  </r>
  <r>
    <x v="0"/>
    <x v="0"/>
    <x v="0"/>
  </r>
  <r>
    <x v="0"/>
    <x v="0"/>
    <x v="2"/>
  </r>
  <r>
    <x v="6"/>
    <x v="20"/>
    <x v="0"/>
  </r>
  <r>
    <x v="6"/>
    <x v="20"/>
    <x v="0"/>
  </r>
  <r>
    <x v="6"/>
    <x v="20"/>
    <x v="0"/>
  </r>
  <r>
    <x v="1"/>
    <x v="17"/>
    <x v="0"/>
  </r>
  <r>
    <x v="1"/>
    <x v="17"/>
    <x v="0"/>
  </r>
  <r>
    <x v="1"/>
    <x v="17"/>
    <x v="0"/>
  </r>
  <r>
    <x v="7"/>
    <x v="16"/>
    <x v="0"/>
  </r>
  <r>
    <x v="7"/>
    <x v="16"/>
    <x v="3"/>
  </r>
  <r>
    <x v="8"/>
    <x v="18"/>
    <x v="0"/>
  </r>
  <r>
    <x v="8"/>
    <x v="18"/>
    <x v="0"/>
  </r>
  <r>
    <x v="8"/>
    <x v="18"/>
    <x v="0"/>
  </r>
  <r>
    <x v="8"/>
    <x v="18"/>
    <x v="0"/>
  </r>
  <r>
    <x v="1"/>
    <x v="9"/>
    <x v="0"/>
  </r>
  <r>
    <x v="1"/>
    <x v="9"/>
    <x v="0"/>
  </r>
  <r>
    <x v="3"/>
    <x v="7"/>
    <x v="0"/>
  </r>
  <r>
    <x v="0"/>
    <x v="6"/>
    <x v="0"/>
  </r>
  <r>
    <x v="0"/>
    <x v="6"/>
    <x v="0"/>
  </r>
  <r>
    <x v="0"/>
    <x v="6"/>
    <x v="0"/>
  </r>
  <r>
    <x v="0"/>
    <x v="6"/>
    <x v="0"/>
  </r>
  <r>
    <x v="0"/>
    <x v="6"/>
    <x v="0"/>
  </r>
  <r>
    <x v="0"/>
    <x v="6"/>
    <x v="0"/>
  </r>
  <r>
    <x v="0"/>
    <x v="6"/>
    <x v="0"/>
  </r>
  <r>
    <x v="0"/>
    <x v="6"/>
    <x v="2"/>
  </r>
  <r>
    <x v="0"/>
    <x v="6"/>
    <x v="0"/>
  </r>
  <r>
    <x v="0"/>
    <x v="6"/>
    <x v="0"/>
  </r>
  <r>
    <x v="10"/>
    <x v="21"/>
    <x v="0"/>
  </r>
  <r>
    <x v="10"/>
    <x v="21"/>
    <x v="0"/>
  </r>
  <r>
    <x v="11"/>
    <x v="22"/>
    <x v="0"/>
  </r>
  <r>
    <x v="11"/>
    <x v="22"/>
    <x v="0"/>
  </r>
  <r>
    <x v="11"/>
    <x v="22"/>
    <x v="0"/>
  </r>
  <r>
    <x v="12"/>
    <x v="23"/>
    <x v="0"/>
  </r>
  <r>
    <x v="13"/>
    <x v="24"/>
    <x v="0"/>
  </r>
  <r>
    <x v="0"/>
    <x v="4"/>
    <x v="1"/>
  </r>
  <r>
    <x v="0"/>
    <x v="4"/>
    <x v="1"/>
  </r>
  <r>
    <x v="0"/>
    <x v="4"/>
    <x v="0"/>
  </r>
  <r>
    <x v="0"/>
    <x v="4"/>
    <x v="1"/>
  </r>
  <r>
    <x v="0"/>
    <x v="4"/>
    <x v="1"/>
  </r>
  <r>
    <x v="0"/>
    <x v="4"/>
    <x v="1"/>
  </r>
  <r>
    <x v="0"/>
    <x v="4"/>
    <x v="1"/>
  </r>
  <r>
    <x v="0"/>
    <x v="4"/>
    <x v="1"/>
  </r>
  <r>
    <x v="0"/>
    <x v="4"/>
    <x v="1"/>
  </r>
  <r>
    <x v="0"/>
    <x v="4"/>
    <x v="1"/>
  </r>
  <r>
    <x v="0"/>
    <x v="4"/>
    <x v="1"/>
  </r>
  <r>
    <x v="0"/>
    <x v="4"/>
    <x v="1"/>
  </r>
  <r>
    <x v="1"/>
    <x v="25"/>
    <x v="0"/>
  </r>
  <r>
    <x v="1"/>
    <x v="25"/>
    <x v="0"/>
  </r>
  <r>
    <x v="1"/>
    <x v="3"/>
    <x v="0"/>
  </r>
  <r>
    <x v="0"/>
    <x v="26"/>
    <x v="1"/>
  </r>
  <r>
    <x v="0"/>
    <x v="26"/>
    <x v="0"/>
  </r>
  <r>
    <x v="9"/>
    <x v="19"/>
    <x v="0"/>
  </r>
  <r>
    <x v="3"/>
    <x v="27"/>
    <x v="0"/>
  </r>
  <r>
    <x v="3"/>
    <x v="27"/>
    <x v="0"/>
  </r>
  <r>
    <x v="3"/>
    <x v="27"/>
    <x v="0"/>
  </r>
  <r>
    <x v="1"/>
    <x v="17"/>
    <x v="0"/>
  </r>
  <r>
    <x v="1"/>
    <x v="9"/>
    <x v="0"/>
  </r>
  <r>
    <x v="1"/>
    <x v="9"/>
    <x v="0"/>
  </r>
  <r>
    <x v="1"/>
    <x v="9"/>
    <x v="0"/>
  </r>
  <r>
    <x v="1"/>
    <x v="9"/>
    <x v="0"/>
  </r>
  <r>
    <x v="0"/>
    <x v="28"/>
    <x v="0"/>
  </r>
  <r>
    <x v="0"/>
    <x v="28"/>
    <x v="0"/>
  </r>
  <r>
    <x v="0"/>
    <x v="28"/>
    <x v="0"/>
  </r>
  <r>
    <x v="1"/>
    <x v="29"/>
    <x v="0"/>
  </r>
  <r>
    <x v="1"/>
    <x v="29"/>
    <x v="0"/>
  </r>
  <r>
    <x v="0"/>
    <x v="4"/>
    <x v="4"/>
  </r>
  <r>
    <x v="1"/>
    <x v="3"/>
    <x v="0"/>
  </r>
  <r>
    <x v="1"/>
    <x v="9"/>
    <x v="2"/>
  </r>
  <r>
    <x v="0"/>
    <x v="0"/>
    <x v="0"/>
  </r>
  <r>
    <x v="1"/>
    <x v="9"/>
    <x v="0"/>
  </r>
  <r>
    <x v="0"/>
    <x v="30"/>
    <x v="0"/>
  </r>
  <r>
    <x v="0"/>
    <x v="31"/>
    <x v="0"/>
  </r>
  <r>
    <x v="0"/>
    <x v="31"/>
    <x v="0"/>
  </r>
  <r>
    <x v="0"/>
    <x v="31"/>
    <x v="3"/>
  </r>
  <r>
    <x v="1"/>
    <x v="32"/>
    <x v="2"/>
  </r>
  <r>
    <x v="1"/>
    <x v="32"/>
    <x v="1"/>
  </r>
  <r>
    <x v="1"/>
    <x v="32"/>
    <x v="2"/>
  </r>
  <r>
    <x v="1"/>
    <x v="32"/>
    <x v="2"/>
  </r>
  <r>
    <x v="1"/>
    <x v="32"/>
    <x v="0"/>
  </r>
  <r>
    <x v="1"/>
    <x v="32"/>
    <x v="2"/>
  </r>
  <r>
    <x v="1"/>
    <x v="32"/>
    <x v="2"/>
  </r>
  <r>
    <x v="1"/>
    <x v="32"/>
    <x v="1"/>
  </r>
  <r>
    <x v="1"/>
    <x v="32"/>
    <x v="1"/>
  </r>
  <r>
    <x v="0"/>
    <x v="30"/>
    <x v="0"/>
  </r>
  <r>
    <x v="0"/>
    <x v="30"/>
    <x v="0"/>
  </r>
  <r>
    <x v="0"/>
    <x v="33"/>
    <x v="0"/>
  </r>
  <r>
    <x v="0"/>
    <x v="33"/>
    <x v="0"/>
  </r>
  <r>
    <x v="0"/>
    <x v="33"/>
    <x v="0"/>
  </r>
  <r>
    <x v="0"/>
    <x v="33"/>
    <x v="0"/>
  </r>
  <r>
    <x v="0"/>
    <x v="33"/>
    <x v="0"/>
  </r>
  <r>
    <x v="0"/>
    <x v="4"/>
    <x v="1"/>
  </r>
  <r>
    <x v="0"/>
    <x v="4"/>
    <x v="1"/>
  </r>
  <r>
    <x v="0"/>
    <x v="4"/>
    <x v="1"/>
  </r>
  <r>
    <x v="0"/>
    <x v="7"/>
    <x v="0"/>
  </r>
  <r>
    <x v="4"/>
    <x v="34"/>
    <x v="4"/>
  </r>
  <r>
    <x v="4"/>
    <x v="34"/>
    <x v="4"/>
  </r>
  <r>
    <x v="3"/>
    <x v="7"/>
    <x v="0"/>
  </r>
  <r>
    <x v="4"/>
    <x v="8"/>
    <x v="0"/>
  </r>
  <r>
    <x v="3"/>
    <x v="7"/>
    <x v="0"/>
  </r>
  <r>
    <x v="1"/>
    <x v="9"/>
    <x v="0"/>
  </r>
  <r>
    <x v="0"/>
    <x v="0"/>
    <x v="1"/>
  </r>
  <r>
    <x v="7"/>
    <x v="16"/>
    <x v="0"/>
  </r>
  <r>
    <x v="1"/>
    <x v="17"/>
    <x v="4"/>
  </r>
  <r>
    <x v="0"/>
    <x v="4"/>
    <x v="4"/>
  </r>
  <r>
    <x v="1"/>
    <x v="29"/>
    <x v="0"/>
  </r>
  <r>
    <x v="1"/>
    <x v="17"/>
    <x v="0"/>
  </r>
  <r>
    <x v="8"/>
    <x v="18"/>
    <x v="0"/>
  </r>
  <r>
    <x v="8"/>
    <x v="18"/>
    <x v="0"/>
  </r>
  <r>
    <x v="0"/>
    <x v="0"/>
    <x v="0"/>
  </r>
  <r>
    <x v="0"/>
    <x v="0"/>
    <x v="0"/>
  </r>
  <r>
    <x v="0"/>
    <x v="0"/>
    <x v="0"/>
  </r>
  <r>
    <x v="0"/>
    <x v="26"/>
    <x v="0"/>
  </r>
  <r>
    <x v="6"/>
    <x v="20"/>
    <x v="2"/>
  </r>
  <r>
    <x v="1"/>
    <x v="29"/>
    <x v="4"/>
  </r>
  <r>
    <x v="1"/>
    <x v="29"/>
    <x v="4"/>
  </r>
  <r>
    <x v="10"/>
    <x v="21"/>
    <x v="2"/>
  </r>
  <r>
    <x v="7"/>
    <x v="16"/>
    <x v="1"/>
  </r>
  <r>
    <x v="7"/>
    <x v="16"/>
    <x v="1"/>
  </r>
  <r>
    <x v="7"/>
    <x v="16"/>
    <x v="1"/>
  </r>
  <r>
    <x v="7"/>
    <x v="16"/>
    <x v="1"/>
  </r>
  <r>
    <x v="7"/>
    <x v="16"/>
    <x v="0"/>
  </r>
  <r>
    <x v="7"/>
    <x v="16"/>
    <x v="1"/>
  </r>
  <r>
    <x v="7"/>
    <x v="16"/>
    <x v="1"/>
  </r>
  <r>
    <x v="7"/>
    <x v="16"/>
    <x v="0"/>
  </r>
  <r>
    <x v="4"/>
    <x v="34"/>
    <x v="0"/>
  </r>
  <r>
    <x v="9"/>
    <x v="19"/>
    <x v="2"/>
  </r>
  <r>
    <x v="9"/>
    <x v="19"/>
    <x v="0"/>
  </r>
  <r>
    <x v="9"/>
    <x v="19"/>
    <x v="2"/>
  </r>
  <r>
    <x v="9"/>
    <x v="19"/>
    <x v="4"/>
  </r>
  <r>
    <x v="9"/>
    <x v="19"/>
    <x v="0"/>
  </r>
  <r>
    <x v="9"/>
    <x v="19"/>
    <x v="2"/>
  </r>
  <r>
    <x v="9"/>
    <x v="19"/>
    <x v="2"/>
  </r>
  <r>
    <x v="3"/>
    <x v="27"/>
    <x v="0"/>
  </r>
  <r>
    <x v="8"/>
    <x v="18"/>
    <x v="2"/>
  </r>
  <r>
    <x v="9"/>
    <x v="19"/>
    <x v="2"/>
  </r>
  <r>
    <x v="9"/>
    <x v="19"/>
    <x v="2"/>
  </r>
  <r>
    <x v="9"/>
    <x v="19"/>
    <x v="2"/>
  </r>
  <r>
    <x v="9"/>
    <x v="19"/>
    <x v="2"/>
  </r>
  <r>
    <x v="9"/>
    <x v="19"/>
    <x v="2"/>
  </r>
  <r>
    <x v="9"/>
    <x v="19"/>
    <x v="2"/>
  </r>
  <r>
    <x v="9"/>
    <x v="19"/>
    <x v="2"/>
  </r>
  <r>
    <x v="7"/>
    <x v="16"/>
    <x v="0"/>
  </r>
  <r>
    <x v="0"/>
    <x v="6"/>
    <x v="2"/>
  </r>
  <r>
    <x v="0"/>
    <x v="6"/>
    <x v="2"/>
  </r>
  <r>
    <x v="10"/>
    <x v="21"/>
    <x v="2"/>
  </r>
  <r>
    <x v="10"/>
    <x v="21"/>
    <x v="2"/>
  </r>
  <r>
    <x v="11"/>
    <x v="22"/>
    <x v="2"/>
  </r>
  <r>
    <x v="0"/>
    <x v="33"/>
    <x v="2"/>
  </r>
  <r>
    <x v="6"/>
    <x v="13"/>
    <x v="4"/>
  </r>
  <r>
    <x v="8"/>
    <x v="18"/>
    <x v="4"/>
  </r>
  <r>
    <x v="8"/>
    <x v="18"/>
    <x v="4"/>
  </r>
  <r>
    <x v="8"/>
    <x v="18"/>
    <x v="4"/>
  </r>
  <r>
    <x v="8"/>
    <x v="18"/>
    <x v="4"/>
  </r>
  <r>
    <x v="5"/>
    <x v="10"/>
    <x v="0"/>
  </r>
  <r>
    <x v="5"/>
    <x v="10"/>
    <x v="4"/>
  </r>
  <r>
    <x v="5"/>
    <x v="10"/>
    <x v="4"/>
  </r>
  <r>
    <x v="5"/>
    <x v="10"/>
    <x v="4"/>
  </r>
  <r>
    <x v="1"/>
    <x v="32"/>
    <x v="2"/>
  </r>
  <r>
    <x v="1"/>
    <x v="32"/>
    <x v="2"/>
  </r>
  <r>
    <x v="0"/>
    <x v="26"/>
    <x v="2"/>
  </r>
  <r>
    <x v="0"/>
    <x v="26"/>
    <x v="4"/>
  </r>
  <r>
    <x v="0"/>
    <x v="26"/>
    <x v="2"/>
  </r>
  <r>
    <x v="1"/>
    <x v="29"/>
    <x v="1"/>
  </r>
  <r>
    <x v="1"/>
    <x v="9"/>
    <x v="2"/>
  </r>
  <r>
    <x v="1"/>
    <x v="9"/>
    <x v="2"/>
  </r>
  <r>
    <x v="1"/>
    <x v="9"/>
    <x v="2"/>
  </r>
  <r>
    <x v="1"/>
    <x v="9"/>
    <x v="2"/>
  </r>
  <r>
    <x v="1"/>
    <x v="9"/>
    <x v="2"/>
  </r>
  <r>
    <x v="6"/>
    <x v="35"/>
    <x v="5"/>
  </r>
  <r>
    <x v="6"/>
    <x v="35"/>
    <x v="5"/>
  </r>
  <r>
    <x v="6"/>
    <x v="35"/>
    <x v="5"/>
  </r>
  <r>
    <x v="6"/>
    <x v="35"/>
    <x v="5"/>
  </r>
  <r>
    <x v="6"/>
    <x v="35"/>
    <x v="5"/>
  </r>
  <r>
    <x v="6"/>
    <x v="35"/>
    <x v="5"/>
  </r>
  <r>
    <x v="6"/>
    <x v="35"/>
    <x v="5"/>
  </r>
  <r>
    <x v="6"/>
    <x v="35"/>
    <x v="5"/>
  </r>
  <r>
    <x v="6"/>
    <x v="35"/>
    <x v="5"/>
  </r>
  <r>
    <x v="6"/>
    <x v="35"/>
    <x v="5"/>
  </r>
  <r>
    <x v="6"/>
    <x v="35"/>
    <x v="5"/>
  </r>
  <r>
    <x v="6"/>
    <x v="35"/>
    <x v="5"/>
  </r>
  <r>
    <x v="6"/>
    <x v="35"/>
    <x v="5"/>
  </r>
  <r>
    <x v="6"/>
    <x v="35"/>
    <x v="5"/>
  </r>
  <r>
    <x v="0"/>
    <x v="36"/>
    <x v="0"/>
  </r>
  <r>
    <x v="0"/>
    <x v="36"/>
    <x v="0"/>
  </r>
  <r>
    <x v="0"/>
    <x v="36"/>
    <x v="2"/>
  </r>
  <r>
    <x v="1"/>
    <x v="37"/>
    <x v="5"/>
  </r>
  <r>
    <x v="1"/>
    <x v="37"/>
    <x v="5"/>
  </r>
  <r>
    <x v="1"/>
    <x v="37"/>
    <x v="5"/>
  </r>
  <r>
    <x v="1"/>
    <x v="37"/>
    <x v="5"/>
  </r>
  <r>
    <x v="1"/>
    <x v="37"/>
    <x v="5"/>
  </r>
  <r>
    <x v="1"/>
    <x v="37"/>
    <x v="5"/>
  </r>
  <r>
    <x v="1"/>
    <x v="37"/>
    <x v="5"/>
  </r>
  <r>
    <x v="1"/>
    <x v="37"/>
    <x v="5"/>
  </r>
  <r>
    <x v="1"/>
    <x v="37"/>
    <x v="5"/>
  </r>
  <r>
    <x v="1"/>
    <x v="37"/>
    <x v="5"/>
  </r>
  <r>
    <x v="1"/>
    <x v="37"/>
    <x v="5"/>
  </r>
  <r>
    <x v="1"/>
    <x v="37"/>
    <x v="5"/>
  </r>
  <r>
    <x v="1"/>
    <x v="37"/>
    <x v="5"/>
  </r>
  <r>
    <x v="1"/>
    <x v="37"/>
    <x v="5"/>
  </r>
  <r>
    <x v="1"/>
    <x v="37"/>
    <x v="5"/>
  </r>
  <r>
    <x v="1"/>
    <x v="37"/>
    <x v="5"/>
  </r>
  <r>
    <x v="14"/>
    <x v="38"/>
    <x v="5"/>
  </r>
  <r>
    <x v="15"/>
    <x v="39"/>
    <x v="5"/>
  </r>
  <r>
    <x v="2"/>
    <x v="5"/>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2" cacheId="2"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A3:G19" firstHeaderRow="1" firstDataRow="2" firstDataCol="1"/>
  <pivotFields count="3">
    <pivotField axis="axisRow" showAll="0">
      <items count="17">
        <item h="1" x="11"/>
        <item h="1" x="1"/>
        <item h="1" x="3"/>
        <item h="1" x="6"/>
        <item h="1" x="4"/>
        <item h="1" x="15"/>
        <item h="1" x="10"/>
        <item x="0"/>
        <item h="1" x="12"/>
        <item h="1" x="14"/>
        <item h="1" x="9"/>
        <item h="1" x="2"/>
        <item h="1" x="5"/>
        <item h="1" x="7"/>
        <item h="1" x="8"/>
        <item h="1" x="13"/>
        <item t="default"/>
      </items>
    </pivotField>
    <pivotField axis="axisRow" showAll="0">
      <items count="41">
        <item x="28"/>
        <item x="31"/>
        <item x="22"/>
        <item x="1"/>
        <item x="32"/>
        <item x="33"/>
        <item x="29"/>
        <item x="8"/>
        <item x="9"/>
        <item x="13"/>
        <item x="4"/>
        <item x="14"/>
        <item x="7"/>
        <item x="3"/>
        <item x="15"/>
        <item x="35"/>
        <item x="34"/>
        <item x="6"/>
        <item x="37"/>
        <item x="17"/>
        <item x="27"/>
        <item x="20"/>
        <item x="2"/>
        <item x="39"/>
        <item x="21"/>
        <item x="23"/>
        <item x="26"/>
        <item x="38"/>
        <item x="19"/>
        <item x="5"/>
        <item x="10"/>
        <item x="16"/>
        <item x="18"/>
        <item x="30"/>
        <item x="24"/>
        <item x="36"/>
        <item x="12"/>
        <item x="11"/>
        <item x="25"/>
        <item x="0"/>
        <item t="default"/>
      </items>
    </pivotField>
    <pivotField axis="axisCol" dataField="1" showAll="0">
      <items count="7">
        <item x="3"/>
        <item x="0"/>
        <item x="4"/>
        <item x="2"/>
        <item x="5"/>
        <item x="1"/>
        <item t="default"/>
      </items>
    </pivotField>
  </pivotFields>
  <rowFields count="2">
    <field x="0"/>
    <field x="1"/>
  </rowFields>
  <rowItems count="15">
    <i>
      <x v="7"/>
    </i>
    <i r="1">
      <x/>
    </i>
    <i r="1">
      <x v="1"/>
    </i>
    <i r="1">
      <x v="3"/>
    </i>
    <i r="1">
      <x v="5"/>
    </i>
    <i r="1">
      <x v="10"/>
    </i>
    <i r="1">
      <x v="11"/>
    </i>
    <i r="1">
      <x v="12"/>
    </i>
    <i r="1">
      <x v="17"/>
    </i>
    <i r="1">
      <x v="22"/>
    </i>
    <i r="1">
      <x v="26"/>
    </i>
    <i r="1">
      <x v="33"/>
    </i>
    <i r="1">
      <x v="35"/>
    </i>
    <i r="1">
      <x v="39"/>
    </i>
    <i t="grand">
      <x/>
    </i>
  </rowItems>
  <colFields count="1">
    <field x="2"/>
  </colFields>
  <colItems count="6">
    <i>
      <x/>
    </i>
    <i>
      <x v="1"/>
    </i>
    <i>
      <x v="2"/>
    </i>
    <i>
      <x v="3"/>
    </i>
    <i>
      <x v="5"/>
    </i>
    <i t="grand">
      <x/>
    </i>
  </colItems>
  <dataFields count="1">
    <dataField name="Cuenta de Condició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PAPELES%20DE%20TRABAJO%20SSP\236.-PT_NO%20PMG_236" TargetMode="External"/><Relationship Id="rId299" Type="http://schemas.openxmlformats.org/officeDocument/2006/relationships/hyperlink" Target="PAPELES%20DE%20TRABAJO%20SSP\409.-PT_NO%20PMG_409" TargetMode="External"/><Relationship Id="rId21" Type="http://schemas.openxmlformats.org/officeDocument/2006/relationships/hyperlink" Target="PAPELES%20DE%20TRABAJO%20SSP\35.-PT_PMG_35" TargetMode="External"/><Relationship Id="rId63" Type="http://schemas.openxmlformats.org/officeDocument/2006/relationships/hyperlink" Target="PAPELES%20DE%20TRABAJO%20SSP\82.-PT_PMG_82" TargetMode="External"/><Relationship Id="rId159" Type="http://schemas.openxmlformats.org/officeDocument/2006/relationships/hyperlink" Target="PAPELES%20DE%20TRABAJO%20SSP\148.-PT_NO%20PMG_148" TargetMode="External"/><Relationship Id="rId324" Type="http://schemas.openxmlformats.org/officeDocument/2006/relationships/hyperlink" Target="PAPELES%20DE%20TRABAJO%20SSP\251.-PT_NO%20PMG_251" TargetMode="External"/><Relationship Id="rId366" Type="http://schemas.openxmlformats.org/officeDocument/2006/relationships/hyperlink" Target="PAPELES%20DE%20TRABAJO%20SSP\365.-T_PMG_365" TargetMode="External"/><Relationship Id="rId170" Type="http://schemas.openxmlformats.org/officeDocument/2006/relationships/hyperlink" Target="PAPELES%20DE%20TRABAJO%20SSP\64.-PT_PMG_64" TargetMode="External"/><Relationship Id="rId226" Type="http://schemas.openxmlformats.org/officeDocument/2006/relationships/hyperlink" Target="PAPELES%20DE%20TRABAJO%20SSP\313.-PT_NO%20PMG_313" TargetMode="External"/><Relationship Id="rId268" Type="http://schemas.openxmlformats.org/officeDocument/2006/relationships/hyperlink" Target="PAPELES%20DE%20TRABAJO%20SSP\162.-PT_REPROG_162" TargetMode="External"/><Relationship Id="rId32" Type="http://schemas.openxmlformats.org/officeDocument/2006/relationships/hyperlink" Target="PAPELES%20DE%20TRABAJO%20SSP\52.-PT_PMG_52" TargetMode="External"/><Relationship Id="rId74" Type="http://schemas.openxmlformats.org/officeDocument/2006/relationships/hyperlink" Target="PAPELES%20DE%20TRABAJO%20SSP\86.-PT_PMG_86" TargetMode="External"/><Relationship Id="rId128" Type="http://schemas.openxmlformats.org/officeDocument/2006/relationships/hyperlink" Target="PAPELES%20DE%20TRABAJO%20SSP\132.-PT_NO%20PMG_132.-" TargetMode="External"/><Relationship Id="rId335" Type="http://schemas.openxmlformats.org/officeDocument/2006/relationships/hyperlink" Target="PAPELES%20DE%20TRABAJO%20SSP\398.-PT_NO%20PMG_398" TargetMode="External"/><Relationship Id="rId377" Type="http://schemas.openxmlformats.org/officeDocument/2006/relationships/hyperlink" Target="PAPELES%20DE%20TRABAJO%20SSP\288.-PT_NO%20PMG_288" TargetMode="External"/><Relationship Id="rId5" Type="http://schemas.openxmlformats.org/officeDocument/2006/relationships/hyperlink" Target="PAPELES%20DE%20TRABAJO%20SSP\6.-PT_PMG_6" TargetMode="External"/><Relationship Id="rId181" Type="http://schemas.openxmlformats.org/officeDocument/2006/relationships/hyperlink" Target="PAPELES%20DE%20TRABAJO%20SSP\311.-PT_PMG_311" TargetMode="External"/><Relationship Id="rId237" Type="http://schemas.openxmlformats.org/officeDocument/2006/relationships/hyperlink" Target="PAPELES%20DE%20TRABAJO%20SSP\127.-PT_NO%20PMG_127" TargetMode="External"/><Relationship Id="rId402" Type="http://schemas.openxmlformats.org/officeDocument/2006/relationships/hyperlink" Target="PAPELES%20DE%20TRABAJO%20SSP\426.-PT_NO%20PMG_426" TargetMode="External"/><Relationship Id="rId258" Type="http://schemas.openxmlformats.org/officeDocument/2006/relationships/hyperlink" Target="PAPELES%20DE%20TRABAJO%20SSP\41.-PT_REPROG_41" TargetMode="External"/><Relationship Id="rId279" Type="http://schemas.openxmlformats.org/officeDocument/2006/relationships/hyperlink" Target="PAPELES%20DE%20TRABAJO%20SSP\209.-PT_REPROG_209" TargetMode="External"/><Relationship Id="rId22" Type="http://schemas.openxmlformats.org/officeDocument/2006/relationships/hyperlink" Target="PAPELES%20DE%20TRABAJO%20SSP\36.-PT_PMG_36" TargetMode="External"/><Relationship Id="rId43" Type="http://schemas.openxmlformats.org/officeDocument/2006/relationships/hyperlink" Target="PAPELES%20DE%20TRABAJO%20SSP\136.-PT_NO%20PMG_136" TargetMode="External"/><Relationship Id="rId64" Type="http://schemas.openxmlformats.org/officeDocument/2006/relationships/hyperlink" Target="PAPELES%20DE%20TRABAJO%20SSP\83.-PT_PMG_83" TargetMode="External"/><Relationship Id="rId118" Type="http://schemas.openxmlformats.org/officeDocument/2006/relationships/hyperlink" Target="PAPELES%20DE%20TRABAJO%20SSP\237.-PT_NO%20PMG_237" TargetMode="External"/><Relationship Id="rId139" Type="http://schemas.openxmlformats.org/officeDocument/2006/relationships/hyperlink" Target="PAPELES%20DE%20TRABAJO%20SSP\220.-PT_NO%20PMG_220" TargetMode="External"/><Relationship Id="rId290" Type="http://schemas.openxmlformats.org/officeDocument/2006/relationships/hyperlink" Target="PAPELES%20DE%20TRABAJO%20SSP\296.-PT_REPROG_296" TargetMode="External"/><Relationship Id="rId304" Type="http://schemas.openxmlformats.org/officeDocument/2006/relationships/hyperlink" Target="PAPELES%20DE%20TRABAJO%20SSP\203.-PT_NO%20PMG_203" TargetMode="External"/><Relationship Id="rId325" Type="http://schemas.openxmlformats.org/officeDocument/2006/relationships/hyperlink" Target="PAPELES%20DE%20TRABAJO%20SSP\392.-PT_NO%20PMG_392" TargetMode="External"/><Relationship Id="rId346" Type="http://schemas.openxmlformats.org/officeDocument/2006/relationships/hyperlink" Target="PAPELES%20DE%20TRABAJO%20SSP\381.-PT_NO%20PMG_381" TargetMode="External"/><Relationship Id="rId367" Type="http://schemas.openxmlformats.org/officeDocument/2006/relationships/hyperlink" Target="PAPELES%20DE%20TRABAJO%20SSP\366.-PT_PMG_366" TargetMode="External"/><Relationship Id="rId388" Type="http://schemas.openxmlformats.org/officeDocument/2006/relationships/hyperlink" Target="PAPELES%20DE%20TRABAJO%20SSP\453.-PT_PMG_453" TargetMode="External"/><Relationship Id="rId85" Type="http://schemas.openxmlformats.org/officeDocument/2006/relationships/hyperlink" Target="PAPELES%20DE%20TRABAJO%20SSP\101.-PT_NO%20PMG_101" TargetMode="External"/><Relationship Id="rId150" Type="http://schemas.openxmlformats.org/officeDocument/2006/relationships/hyperlink" Target="PAPELES%20DE%20TRABAJO%20SSP\210.-PT_NO%20PMG_210" TargetMode="External"/><Relationship Id="rId171" Type="http://schemas.openxmlformats.org/officeDocument/2006/relationships/hyperlink" Target="PAPELES%20DE%20TRABAJO%20SSP\65.-PT_PMG_65" TargetMode="External"/><Relationship Id="rId192" Type="http://schemas.openxmlformats.org/officeDocument/2006/relationships/hyperlink" Target="PAPELES%20DE%20TRABAJO%20SSP\122.-PT_NO%20PMG_122" TargetMode="External"/><Relationship Id="rId206" Type="http://schemas.openxmlformats.org/officeDocument/2006/relationships/hyperlink" Target="PAPELES%20DE%20TRABAJO%20SSP\179_PT_NO%20PMG_179" TargetMode="External"/><Relationship Id="rId227" Type="http://schemas.openxmlformats.org/officeDocument/2006/relationships/hyperlink" Target="PAPELES%20DE%20TRABAJO%20SSP\194.-PT_NO%20PMG_194" TargetMode="External"/><Relationship Id="rId413" Type="http://schemas.openxmlformats.org/officeDocument/2006/relationships/hyperlink" Target="PAPELES%20DE%20TRABAJO%20SSP\483.-PT_NO%20PMG_483" TargetMode="External"/><Relationship Id="rId248" Type="http://schemas.openxmlformats.org/officeDocument/2006/relationships/hyperlink" Target="PAPELES%20DE%20TRABAJO%20SSP\206.-PT_NO%20PMG_206" TargetMode="External"/><Relationship Id="rId269" Type="http://schemas.openxmlformats.org/officeDocument/2006/relationships/hyperlink" Target="PAPELES%20DE%20TRABAJO%20SSP\165.-PT_REPROG_165" TargetMode="External"/><Relationship Id="rId12" Type="http://schemas.openxmlformats.org/officeDocument/2006/relationships/hyperlink" Target="PAPELES%20DE%20TRABAJO%20SSP\13.-PT_PMG_13" TargetMode="External"/><Relationship Id="rId33" Type="http://schemas.openxmlformats.org/officeDocument/2006/relationships/hyperlink" Target="PAPELES%20DE%20TRABAJO%20SSP\53.-PT_PMG_53" TargetMode="External"/><Relationship Id="rId108" Type="http://schemas.openxmlformats.org/officeDocument/2006/relationships/hyperlink" Target="PAPELES%20DE%20TRABAJO%20SSP\14.-PT_PMG_14" TargetMode="External"/><Relationship Id="rId129" Type="http://schemas.openxmlformats.org/officeDocument/2006/relationships/hyperlink" Target="PAPELES%20DE%20TRABAJO%20SSP\155.-PT_NO%20PMG_155" TargetMode="External"/><Relationship Id="rId280" Type="http://schemas.openxmlformats.org/officeDocument/2006/relationships/hyperlink" Target="PAPELES%20DE%20TRABAJO%20SSP\226.-PT_REPROG_226" TargetMode="External"/><Relationship Id="rId315" Type="http://schemas.openxmlformats.org/officeDocument/2006/relationships/hyperlink" Target="PAPELES%20DE%20TRABAJO%20SSP\418.-PT_NO%20PMG_418" TargetMode="External"/><Relationship Id="rId336" Type="http://schemas.openxmlformats.org/officeDocument/2006/relationships/hyperlink" Target="PAPELES%20DE%20TRABAJO%20SSP\399.-PT_NOM%20PMG_399" TargetMode="External"/><Relationship Id="rId357" Type="http://schemas.openxmlformats.org/officeDocument/2006/relationships/hyperlink" Target="PAPELES%20DE%20TRABAJO%20SSP\354.-PT_NO%20PMG_354" TargetMode="External"/><Relationship Id="rId54" Type="http://schemas.openxmlformats.org/officeDocument/2006/relationships/hyperlink" Target="PAPELES%20DE%20TRABAJO%20SSP\212.-PT_NO%20PMG_212" TargetMode="External"/><Relationship Id="rId75" Type="http://schemas.openxmlformats.org/officeDocument/2006/relationships/hyperlink" Target="PAPELES%20DE%20TRABAJO%20SSP\87.-PT_PMG_87" TargetMode="External"/><Relationship Id="rId96" Type="http://schemas.openxmlformats.org/officeDocument/2006/relationships/hyperlink" Target="PAPELES%20DE%20TRABAJO%20SSP\259.-PT_NO%20PMG_259" TargetMode="External"/><Relationship Id="rId140" Type="http://schemas.openxmlformats.org/officeDocument/2006/relationships/hyperlink" Target="PAPELES%20DE%20TRABAJO%20SSP\221.-PT_NO%20PMG_221" TargetMode="External"/><Relationship Id="rId161" Type="http://schemas.openxmlformats.org/officeDocument/2006/relationships/hyperlink" Target="PAPELES%20DE%20TRABAJO%20SSP\150.-PT_NO%20PMG_150" TargetMode="External"/><Relationship Id="rId182" Type="http://schemas.openxmlformats.org/officeDocument/2006/relationships/hyperlink" Target="PAPELES%20DE%20TRABAJO%20SSP\106.-PT_NO%20PMG_106" TargetMode="External"/><Relationship Id="rId217" Type="http://schemas.openxmlformats.org/officeDocument/2006/relationships/hyperlink" Target="PAPELES%20DE%20TRABAJO%20SSP\92.-PT_NO%20PMG_92" TargetMode="External"/><Relationship Id="rId378" Type="http://schemas.openxmlformats.org/officeDocument/2006/relationships/hyperlink" Target="PAPELES%20DE%20TRABAJO%20SSP\289.-PT_NO%20PMG_289" TargetMode="External"/><Relationship Id="rId399" Type="http://schemas.openxmlformats.org/officeDocument/2006/relationships/hyperlink" Target="PAPELES%20DE%20TRABAJO%20SSP\440.-PT_NO%20PMG_440" TargetMode="External"/><Relationship Id="rId403" Type="http://schemas.openxmlformats.org/officeDocument/2006/relationships/hyperlink" Target="PAPELES%20DE%20TRABAJO%20SSP\429.-PT_NO%20PMG_429" TargetMode="External"/><Relationship Id="rId6" Type="http://schemas.openxmlformats.org/officeDocument/2006/relationships/hyperlink" Target="PAPELES%20DE%20TRABAJO%20SSP\7.-PT_PMG_7" TargetMode="External"/><Relationship Id="rId238" Type="http://schemas.openxmlformats.org/officeDocument/2006/relationships/hyperlink" Target="PAPELES%20DE%20TRABAJO%20SSP\166.-PT_NO%20PMG_166" TargetMode="External"/><Relationship Id="rId259" Type="http://schemas.openxmlformats.org/officeDocument/2006/relationships/hyperlink" Target="PAPELES%20DE%20TRABAJO%20SSP\42.-PT_REPROG_42" TargetMode="External"/><Relationship Id="rId23" Type="http://schemas.openxmlformats.org/officeDocument/2006/relationships/hyperlink" Target="PAPELES%20DE%20TRABAJO%20SSP\37.-PT_PMG_37" TargetMode="External"/><Relationship Id="rId119" Type="http://schemas.openxmlformats.org/officeDocument/2006/relationships/hyperlink" Target="PAPELES%20DE%20TRABAJO%20SSP\238.-PT_NO%20PMG_238" TargetMode="External"/><Relationship Id="rId270" Type="http://schemas.openxmlformats.org/officeDocument/2006/relationships/hyperlink" Target="PAPELES%20DE%20TRABAJO%20SSP\171.-PT_REPROG_171" TargetMode="External"/><Relationship Id="rId291" Type="http://schemas.openxmlformats.org/officeDocument/2006/relationships/hyperlink" Target="PAPELES%20DE%20TRABAJO%20SSP\297.-PT_REPROG_297" TargetMode="External"/><Relationship Id="rId305" Type="http://schemas.openxmlformats.org/officeDocument/2006/relationships/hyperlink" Target="PAPELES%20DE%20TRABAJO%20SSP\413.-PT_NO%20PMG_413" TargetMode="External"/><Relationship Id="rId326" Type="http://schemas.openxmlformats.org/officeDocument/2006/relationships/hyperlink" Target="PAPELES%20DE%20TRABAJO%20SSP\410.-PT_NO%20PMG_410" TargetMode="External"/><Relationship Id="rId347" Type="http://schemas.openxmlformats.org/officeDocument/2006/relationships/hyperlink" Target="PAPELES%20DE%20TRABAJO%20SSP\326.-PT_NO%20PMG_326" TargetMode="External"/><Relationship Id="rId44" Type="http://schemas.openxmlformats.org/officeDocument/2006/relationships/hyperlink" Target="PAPELES%20DE%20TRABAJO%20SSP\141.-PT_NO%20PMG_141" TargetMode="External"/><Relationship Id="rId65" Type="http://schemas.openxmlformats.org/officeDocument/2006/relationships/hyperlink" Target="PAPELES%20DE%20TRABAJO%20SSP\84.-PT_PMG_84" TargetMode="External"/><Relationship Id="rId86" Type="http://schemas.openxmlformats.org/officeDocument/2006/relationships/hyperlink" Target="PAPELES%20DE%20TRABAJO%20SSP\204.-PT_NO%20PMG_204" TargetMode="External"/><Relationship Id="rId130" Type="http://schemas.openxmlformats.org/officeDocument/2006/relationships/hyperlink" Target="PAPELES%20DE%20TRABAJO%20SSP\156.-PT_NO%20PMG_156" TargetMode="External"/><Relationship Id="rId151" Type="http://schemas.openxmlformats.org/officeDocument/2006/relationships/hyperlink" Target="PAPELES%20DE%20TRABAJO%20SSP\58.-PT_PMG_58" TargetMode="External"/><Relationship Id="rId368" Type="http://schemas.openxmlformats.org/officeDocument/2006/relationships/hyperlink" Target="PAPELES%20DE%20TRABAJO%20SSP\367.-PT_PMG_367" TargetMode="External"/><Relationship Id="rId389" Type="http://schemas.openxmlformats.org/officeDocument/2006/relationships/hyperlink" Target="PAPELES%20DE%20TRABAJO%20SSP\454.-PT_PMG_454" TargetMode="External"/><Relationship Id="rId172" Type="http://schemas.openxmlformats.org/officeDocument/2006/relationships/hyperlink" Target="PAPELES%20DE%20TRABAJO%20SSP\66.-PT_PMG_66" TargetMode="External"/><Relationship Id="rId193" Type="http://schemas.openxmlformats.org/officeDocument/2006/relationships/hyperlink" Target="PAPELES%20DE%20TRABAJO%20SSP\123.-PT_NO%20PMG_123" TargetMode="External"/><Relationship Id="rId207" Type="http://schemas.openxmlformats.org/officeDocument/2006/relationships/hyperlink" Target="PAPELES%20DE%20TRABAJO%20SSP\184.-PT_NO%20PMG_184" TargetMode="External"/><Relationship Id="rId228" Type="http://schemas.openxmlformats.org/officeDocument/2006/relationships/hyperlink" Target="PAPELES%20DE%20TRABAJO%20SSP\195.-PT_NO%20PMG_195" TargetMode="External"/><Relationship Id="rId249" Type="http://schemas.openxmlformats.org/officeDocument/2006/relationships/hyperlink" Target="PAPELES%20DE%20TRABAJO%20SSP\20.-PT_REPROG_20" TargetMode="External"/><Relationship Id="rId414" Type="http://schemas.openxmlformats.org/officeDocument/2006/relationships/hyperlink" Target="PAPELES%20DE%20TRABAJO%20SSP\484.-PT_NO%20PMG_484" TargetMode="External"/><Relationship Id="rId13" Type="http://schemas.openxmlformats.org/officeDocument/2006/relationships/hyperlink" Target="PAPELES%20DE%20TRABAJO%20SSP\15.-PT_PMG_15" TargetMode="External"/><Relationship Id="rId109" Type="http://schemas.openxmlformats.org/officeDocument/2006/relationships/hyperlink" Target="PAPELES%20DE%20TRABAJO%20SSP\139.-PT_NO%20PMG_139" TargetMode="External"/><Relationship Id="rId260" Type="http://schemas.openxmlformats.org/officeDocument/2006/relationships/hyperlink" Target="PAPELES%20DE%20TRABAJO%20SSP\43.-PT_REPROG_43" TargetMode="External"/><Relationship Id="rId281" Type="http://schemas.openxmlformats.org/officeDocument/2006/relationships/hyperlink" Target="PAPELES%20DE%20TRABAJO%20SSP\227.-PT_REPROG_227" TargetMode="External"/><Relationship Id="rId316" Type="http://schemas.openxmlformats.org/officeDocument/2006/relationships/hyperlink" Target="PAPELES%20DE%20TRABAJO%20SSP\419.-PT_NO%20PMG_419" TargetMode="External"/><Relationship Id="rId337" Type="http://schemas.openxmlformats.org/officeDocument/2006/relationships/hyperlink" Target="PAPELES%20DE%20TRABAJO%20SSP\400.-PT_NO%20PMG_400" TargetMode="External"/><Relationship Id="rId34" Type="http://schemas.openxmlformats.org/officeDocument/2006/relationships/hyperlink" Target="PAPELES%20DE%20TRABAJO%20SSP\54.-PT_PMG_54" TargetMode="External"/><Relationship Id="rId55" Type="http://schemas.openxmlformats.org/officeDocument/2006/relationships/hyperlink" Target="PAPELES%20DE%20TRABAJO%20SSP\214.-PT_NO%20PMG_214" TargetMode="External"/><Relationship Id="rId76" Type="http://schemas.openxmlformats.org/officeDocument/2006/relationships/hyperlink" Target="PAPELES%20DE%20TRABAJO%20SSP\88.-PT_PMG_88" TargetMode="External"/><Relationship Id="rId97" Type="http://schemas.openxmlformats.org/officeDocument/2006/relationships/hyperlink" Target="PAPELES%20DE%20TRABAJO%20SSP\262.-PT_NO%20PMG_262" TargetMode="External"/><Relationship Id="rId120" Type="http://schemas.openxmlformats.org/officeDocument/2006/relationships/hyperlink" Target="PAPELES%20DE%20TRABAJO%20SSP\239.-PT_NO%20PMG_239" TargetMode="External"/><Relationship Id="rId141" Type="http://schemas.openxmlformats.org/officeDocument/2006/relationships/hyperlink" Target="PAPELES%20DE%20TRABAJO%20SSP\222.-PT_NO%20PMG_222" TargetMode="External"/><Relationship Id="rId358" Type="http://schemas.openxmlformats.org/officeDocument/2006/relationships/hyperlink" Target="PAPELES%20DE%20TRABAJO%20SSP\355.-PT_NO%20PMG_355" TargetMode="External"/><Relationship Id="rId379" Type="http://schemas.openxmlformats.org/officeDocument/2006/relationships/hyperlink" Target="PAPELES%20DE%20TRABAJO%20SSP\325.-PT_NO%20PMG_325" TargetMode="External"/><Relationship Id="rId7" Type="http://schemas.openxmlformats.org/officeDocument/2006/relationships/hyperlink" Target="PAPELES%20DE%20TRABAJO%20SSP\8.-PT_PMG_8" TargetMode="External"/><Relationship Id="rId162" Type="http://schemas.openxmlformats.org/officeDocument/2006/relationships/hyperlink" Target="PAPELES%20DE%20TRABAJO%20SSP\151.-PT_NO%20PMG_151" TargetMode="External"/><Relationship Id="rId183" Type="http://schemas.openxmlformats.org/officeDocument/2006/relationships/hyperlink" Target="PAPELES%20DE%20TRABAJO%20SSP\109.-PT_NO%20PMG_109" TargetMode="External"/><Relationship Id="rId218" Type="http://schemas.openxmlformats.org/officeDocument/2006/relationships/hyperlink" Target="PAPELES%20DE%20TRABAJO%20SSP\274.-PT_NO%20PMG_274" TargetMode="External"/><Relationship Id="rId239" Type="http://schemas.openxmlformats.org/officeDocument/2006/relationships/hyperlink" Target="PAPELES%20DE%20TRABAJO%20SSP\167.-PT_NO%20PMG_167" TargetMode="External"/><Relationship Id="rId390" Type="http://schemas.openxmlformats.org/officeDocument/2006/relationships/hyperlink" Target="PAPELES%20DE%20TRABAJO%20SSP\455.-PT_PMG_455" TargetMode="External"/><Relationship Id="rId404" Type="http://schemas.openxmlformats.org/officeDocument/2006/relationships/hyperlink" Target="PAPELES%20DE%20TRABAJO%20SSP\425.-PT_NO%20PMG_425" TargetMode="External"/><Relationship Id="rId250" Type="http://schemas.openxmlformats.org/officeDocument/2006/relationships/hyperlink" Target="PAPELES%20DE%20TRABAJO%20SSP\21.-PT_REPROG_21" TargetMode="External"/><Relationship Id="rId271" Type="http://schemas.openxmlformats.org/officeDocument/2006/relationships/hyperlink" Target="PAPELES%20DE%20TRABAJO%20SSP\177.-PT_REPROG_177" TargetMode="External"/><Relationship Id="rId292" Type="http://schemas.openxmlformats.org/officeDocument/2006/relationships/hyperlink" Target="PAPELES%20DE%20TRABAJO%20SSP\298.-PT_REPROG_298" TargetMode="External"/><Relationship Id="rId306" Type="http://schemas.openxmlformats.org/officeDocument/2006/relationships/hyperlink" Target="PAPELES%20DE%20TRABAJO%20SSP\414.-PT_NO%20PMG_414" TargetMode="External"/><Relationship Id="rId24" Type="http://schemas.openxmlformats.org/officeDocument/2006/relationships/hyperlink" Target="PAPELES%20DE%20TRABAJO%20SSP\38.-PT_PMG_38" TargetMode="External"/><Relationship Id="rId45" Type="http://schemas.openxmlformats.org/officeDocument/2006/relationships/hyperlink" Target="PAPELES%20DE%20TRABAJO%20SSP\142.-PT_NO%20PMG_142" TargetMode="External"/><Relationship Id="rId66" Type="http://schemas.openxmlformats.org/officeDocument/2006/relationships/hyperlink" Target="PAPELES%20DE%20TRABAJO%20SSP\79.-PT_PMG_79" TargetMode="External"/><Relationship Id="rId87" Type="http://schemas.openxmlformats.org/officeDocument/2006/relationships/hyperlink" Target="PAPELES%20DE%20TRABAJO%20SSP\95.-PT_NO%20PMG_95" TargetMode="External"/><Relationship Id="rId110" Type="http://schemas.openxmlformats.org/officeDocument/2006/relationships/hyperlink" Target="PAPELES%20DE%20TRABAJO%20SSP\140.-PT_NO%20PMG_140" TargetMode="External"/><Relationship Id="rId131" Type="http://schemas.openxmlformats.org/officeDocument/2006/relationships/hyperlink" Target="PAPELES%20DE%20TRABAJO%20SSP\157.-PT_NO%20PMG_157" TargetMode="External"/><Relationship Id="rId327" Type="http://schemas.openxmlformats.org/officeDocument/2006/relationships/hyperlink" Target="PAPELES%20DE%20TRABAJO%20SSP\312.-PT_NO%20PMG_312" TargetMode="External"/><Relationship Id="rId348" Type="http://schemas.openxmlformats.org/officeDocument/2006/relationships/hyperlink" Target="PAPELES%20DE%20TRABAJO%20SSP\327.-PT_NO%20PMG_327" TargetMode="External"/><Relationship Id="rId369" Type="http://schemas.openxmlformats.org/officeDocument/2006/relationships/hyperlink" Target="PAPELES%20DE%20TRABAJO%20SSP\393.-PT_NO%20PMG_393" TargetMode="External"/><Relationship Id="rId152" Type="http://schemas.openxmlformats.org/officeDocument/2006/relationships/hyperlink" Target="PAPELES%20DE%20TRABAJO%20SSP\283.-PT_NO%20PMG_283" TargetMode="External"/><Relationship Id="rId173" Type="http://schemas.openxmlformats.org/officeDocument/2006/relationships/hyperlink" Target="PAPELES%20DE%20TRABAJO%20SSP\68.-PT_PMG_68" TargetMode="External"/><Relationship Id="rId194" Type="http://schemas.openxmlformats.org/officeDocument/2006/relationships/hyperlink" Target="PAPELES%20DE%20TRABAJO%20SSP\315.-PT_NO%20PMG_315" TargetMode="External"/><Relationship Id="rId208" Type="http://schemas.openxmlformats.org/officeDocument/2006/relationships/hyperlink" Target="PAPELES%20DE%20TRABAJO%20SSP\186.-PT_NO%20PMG_186" TargetMode="External"/><Relationship Id="rId229" Type="http://schemas.openxmlformats.org/officeDocument/2006/relationships/hyperlink" Target="PAPELES%20DE%20TRABAJO%20SSP\196.-PT_NO%20PMG_196" TargetMode="External"/><Relationship Id="rId380" Type="http://schemas.openxmlformats.org/officeDocument/2006/relationships/hyperlink" Target="PAPELES%20DE%20TRABAJO%20SSP\265.-PT_NO%20PMG_265" TargetMode="External"/><Relationship Id="rId415" Type="http://schemas.openxmlformats.org/officeDocument/2006/relationships/hyperlink" Target="PAPELES%20DE%20TRABAJO%20SSP\334.-PT_PMG_334" TargetMode="External"/><Relationship Id="rId240" Type="http://schemas.openxmlformats.org/officeDocument/2006/relationships/hyperlink" Target="PAPELES%20DE%20TRABAJO%20SSP\260.-PT_NO%20PMG_260" TargetMode="External"/><Relationship Id="rId261" Type="http://schemas.openxmlformats.org/officeDocument/2006/relationships/hyperlink" Target="PAPELES%20DE%20TRABAJO%20SSP\45.-PT_REPROG_45" TargetMode="External"/><Relationship Id="rId14" Type="http://schemas.openxmlformats.org/officeDocument/2006/relationships/hyperlink" Target="PAPELES%20DE%20TRABAJO%20SSP\16.-PT_PMG_16" TargetMode="External"/><Relationship Id="rId35" Type="http://schemas.openxmlformats.org/officeDocument/2006/relationships/hyperlink" Target="PAPELES%20DE%20TRABAJO%20SSP\56.-PT_PMG_56" TargetMode="External"/><Relationship Id="rId56" Type="http://schemas.openxmlformats.org/officeDocument/2006/relationships/hyperlink" Target="PAPELES%20DE%20TRABAJO%20SSP\215.-PT_NO%20PMG_215" TargetMode="External"/><Relationship Id="rId77" Type="http://schemas.openxmlformats.org/officeDocument/2006/relationships/hyperlink" Target="PAPELES%20DE%20TRABAJO%20SSP\89.-PT_PMG_89" TargetMode="External"/><Relationship Id="rId100" Type="http://schemas.openxmlformats.org/officeDocument/2006/relationships/hyperlink" Target="PAPELES%20DE%20TRABAJO%20SSP\268.-PT_NO%20PMG_268" TargetMode="External"/><Relationship Id="rId282" Type="http://schemas.openxmlformats.org/officeDocument/2006/relationships/hyperlink" Target="PAPELES%20DE%20TRABAJO%20SSP\255.-PT_REPROG_255" TargetMode="External"/><Relationship Id="rId317" Type="http://schemas.openxmlformats.org/officeDocument/2006/relationships/hyperlink" Target="PAPELES%20DE%20TRABAJO%20SSP\422.-PT_NO%20PMG_422" TargetMode="External"/><Relationship Id="rId338" Type="http://schemas.openxmlformats.org/officeDocument/2006/relationships/hyperlink" Target="PAPELES%20DE%20TRABAJO%20SSP\401.-PT_NO%20PMG_401" TargetMode="External"/><Relationship Id="rId359" Type="http://schemas.openxmlformats.org/officeDocument/2006/relationships/hyperlink" Target="PAPELES%20DE%20TRABAJO%20SSP\356.-PT_NO%20PMG_356" TargetMode="External"/><Relationship Id="rId8" Type="http://schemas.openxmlformats.org/officeDocument/2006/relationships/hyperlink" Target="PAPELES%20DE%20TRABAJO%20SSP\9.-PT_PMG_9" TargetMode="External"/><Relationship Id="rId98" Type="http://schemas.openxmlformats.org/officeDocument/2006/relationships/hyperlink" Target="PAPELES%20DE%20TRABAJO%20SSP\266.-PT_NO%20PMG_266" TargetMode="External"/><Relationship Id="rId121" Type="http://schemas.openxmlformats.org/officeDocument/2006/relationships/hyperlink" Target="PAPELES%20DE%20TRABAJO%20SSP\241.-PT_NO%20PMG_241" TargetMode="External"/><Relationship Id="rId142" Type="http://schemas.openxmlformats.org/officeDocument/2006/relationships/hyperlink" Target="PAPELES%20DE%20TRABAJO%20SSP\223.-PT_NO%20PMG_223" TargetMode="External"/><Relationship Id="rId163" Type="http://schemas.openxmlformats.org/officeDocument/2006/relationships/hyperlink" Target="PAPELES%20DE%20TRABAJO%20SSP\152.-PT_NO%20PMG_152" TargetMode="External"/><Relationship Id="rId184" Type="http://schemas.openxmlformats.org/officeDocument/2006/relationships/hyperlink" Target="PAPELES%20DE%20TRABAJO%20SSP\110.-PT_NO%20PMG_110" TargetMode="External"/><Relationship Id="rId219" Type="http://schemas.openxmlformats.org/officeDocument/2006/relationships/hyperlink" Target="PAPELES%20DE%20TRABAJO%20SSP\275.-PT_NO%20PMG_275" TargetMode="External"/><Relationship Id="rId370" Type="http://schemas.openxmlformats.org/officeDocument/2006/relationships/hyperlink" Target="PAPELES%20DE%20TRABAJO%20SSP\347.-PT_NO%20PMG_347" TargetMode="External"/><Relationship Id="rId391" Type="http://schemas.openxmlformats.org/officeDocument/2006/relationships/hyperlink" Target="PAPELES%20DE%20TRABAJO%20SSP\456.-PT_PMG_456" TargetMode="External"/><Relationship Id="rId405" Type="http://schemas.openxmlformats.org/officeDocument/2006/relationships/hyperlink" Target="PAPELES%20DE%20TRABAJO%20SSP\427.-PT_NO%20PMG_427" TargetMode="External"/><Relationship Id="rId230" Type="http://schemas.openxmlformats.org/officeDocument/2006/relationships/hyperlink" Target="PAPELES%20DE%20TRABAJO%20SSP\33.-PT_PMG_33" TargetMode="External"/><Relationship Id="rId251" Type="http://schemas.openxmlformats.org/officeDocument/2006/relationships/hyperlink" Target="PAPELES%20DE%20TRABAJO%20SSP\22.-PT_REPROG_22" TargetMode="External"/><Relationship Id="rId25" Type="http://schemas.openxmlformats.org/officeDocument/2006/relationships/hyperlink" Target="PAPELES%20DE%20TRABAJO%20SSP\39.-PT_PMG_39" TargetMode="External"/><Relationship Id="rId46" Type="http://schemas.openxmlformats.org/officeDocument/2006/relationships/hyperlink" Target="PAPELES%20DE%20TRABAJO%20SSP\211.-PT_NO%20PMG_211" TargetMode="External"/><Relationship Id="rId67" Type="http://schemas.openxmlformats.org/officeDocument/2006/relationships/hyperlink" Target="PAPELES%20DE%20TRABAJO%20SSP\126.-PT_NO%20PMG_126" TargetMode="External"/><Relationship Id="rId272" Type="http://schemas.openxmlformats.org/officeDocument/2006/relationships/hyperlink" Target="PAPELES%20DE%20TRABAJO%20SSP\180.-PT_REPROG_180" TargetMode="External"/><Relationship Id="rId293" Type="http://schemas.openxmlformats.org/officeDocument/2006/relationships/hyperlink" Target="PAPELES%20DE%20TRABAJO%20SSP\303.-PT_REPROG_303" TargetMode="External"/><Relationship Id="rId307" Type="http://schemas.openxmlformats.org/officeDocument/2006/relationships/hyperlink" Target="PAPELES%20DE%20TRABAJO%20SSP\415.-PT_NO%20PMG_415" TargetMode="External"/><Relationship Id="rId328" Type="http://schemas.openxmlformats.org/officeDocument/2006/relationships/hyperlink" Target="PAPELES%20DE%20TRABAJO%20SSP\314.-PT_NO%20PMG_314" TargetMode="External"/><Relationship Id="rId349" Type="http://schemas.openxmlformats.org/officeDocument/2006/relationships/hyperlink" Target="PAPELES%20DE%20TRABAJO%20SSP\328.-PT_PMG_328" TargetMode="External"/><Relationship Id="rId88" Type="http://schemas.openxmlformats.org/officeDocument/2006/relationships/hyperlink" Target="PAPELES%20DE%20TRABAJO%20SSP\124.-PT_NO%20PMG_124" TargetMode="External"/><Relationship Id="rId111" Type="http://schemas.openxmlformats.org/officeDocument/2006/relationships/hyperlink" Target="PAPELES%20DE%20TRABAJO%20SSP\228.-PT_PMG_228" TargetMode="External"/><Relationship Id="rId132" Type="http://schemas.openxmlformats.org/officeDocument/2006/relationships/hyperlink" Target="PAPELES%20DE%20TRABAJO%20SSP\161.-PT_NO%20PMG_161" TargetMode="External"/><Relationship Id="rId153" Type="http://schemas.openxmlformats.org/officeDocument/2006/relationships/hyperlink" Target="PAPELES%20DE%20TRABAJO%20SSP\224.-PT_NO%20PMG_224" TargetMode="External"/><Relationship Id="rId174" Type="http://schemas.openxmlformats.org/officeDocument/2006/relationships/hyperlink" Target="PAPELES%20DE%20TRABAJO%20SSP\137.-PT_NO%20PMG%20137" TargetMode="External"/><Relationship Id="rId195" Type="http://schemas.openxmlformats.org/officeDocument/2006/relationships/hyperlink" Target="PAPELES%20DE%20TRABAJO%20SSP\316.-PT_NO%20PMG_316" TargetMode="External"/><Relationship Id="rId209" Type="http://schemas.openxmlformats.org/officeDocument/2006/relationships/hyperlink" Target="PAPELES%20DE%20TRABAJO%20SSP\173.-PT_NO%20PMG-173" TargetMode="External"/><Relationship Id="rId360" Type="http://schemas.openxmlformats.org/officeDocument/2006/relationships/hyperlink" Target="PAPELES%20DE%20TRABAJO%20SSP\358.-PT_NO%20PMG_358" TargetMode="External"/><Relationship Id="rId381" Type="http://schemas.openxmlformats.org/officeDocument/2006/relationships/hyperlink" Target="PAPELES%20DE%20TRABAJO%20SSP\432.-PT_NO%20PMG_432" TargetMode="External"/><Relationship Id="rId416" Type="http://schemas.openxmlformats.org/officeDocument/2006/relationships/hyperlink" Target="PAPELES%20DE%20TRABAJO%20SSP\448.-PT_PMG_448" TargetMode="External"/><Relationship Id="rId220" Type="http://schemas.openxmlformats.org/officeDocument/2006/relationships/hyperlink" Target="PAPELES%20DE%20TRABAJO%20SSP\277.-PT_NO%20PMG_277" TargetMode="External"/><Relationship Id="rId241" Type="http://schemas.openxmlformats.org/officeDocument/2006/relationships/hyperlink" Target="PAPELES%20DE%20TRABAJO%20SSP\261.-PT_NO%20PMG_261" TargetMode="External"/><Relationship Id="rId15" Type="http://schemas.openxmlformats.org/officeDocument/2006/relationships/hyperlink" Target="PAPELES%20DE%20TRABAJO%20SSP\18.-PT_PMG_18" TargetMode="External"/><Relationship Id="rId36" Type="http://schemas.openxmlformats.org/officeDocument/2006/relationships/hyperlink" Target="PAPELES%20DE%20TRABAJO%20SSP\59.-PT_PMG_59" TargetMode="External"/><Relationship Id="rId57" Type="http://schemas.openxmlformats.org/officeDocument/2006/relationships/hyperlink" Target="PAPELES%20DE%20TRABAJO%20SSP\216.-PT_NO%20PMG_216" TargetMode="External"/><Relationship Id="rId262" Type="http://schemas.openxmlformats.org/officeDocument/2006/relationships/hyperlink" Target="PAPELES%20DE%20TRABAJO%20SSP\129.-PT_REPROG_129" TargetMode="External"/><Relationship Id="rId283" Type="http://schemas.openxmlformats.org/officeDocument/2006/relationships/hyperlink" Target="PAPELES%20DE%20TRABAJO%20SSP\273.-PT_REPROG_273" TargetMode="External"/><Relationship Id="rId318" Type="http://schemas.openxmlformats.org/officeDocument/2006/relationships/hyperlink" Target="PAPELES%20DE%20TRABAJO%20SSP\421.-PT_NO%20PMG_421" TargetMode="External"/><Relationship Id="rId339" Type="http://schemas.openxmlformats.org/officeDocument/2006/relationships/hyperlink" Target="PAPELES%20DE%20TRABAJO%20SSP\402.-PT_NO%20PMG_402" TargetMode="External"/><Relationship Id="rId78" Type="http://schemas.openxmlformats.org/officeDocument/2006/relationships/hyperlink" Target="PAPELES%20DE%20TRABAJO%20SSP\90.-PT_PMG_90" TargetMode="External"/><Relationship Id="rId99" Type="http://schemas.openxmlformats.org/officeDocument/2006/relationships/hyperlink" Target="PAPELES%20DE%20TRABAJO%20SSP\267.-PT_NO%20PMG_267" TargetMode="External"/><Relationship Id="rId101" Type="http://schemas.openxmlformats.org/officeDocument/2006/relationships/hyperlink" Target="PAPELES%20DE%20TRABAJO%20SSP\269.-PT_NO%20PMG_269" TargetMode="External"/><Relationship Id="rId122" Type="http://schemas.openxmlformats.org/officeDocument/2006/relationships/hyperlink" Target="PAPELES%20DE%20TRABAJO%20SSP\242.-PT_NO%20PMG_242" TargetMode="External"/><Relationship Id="rId143" Type="http://schemas.openxmlformats.org/officeDocument/2006/relationships/hyperlink" Target="PAPELES%20DE%20TRABAJO%20SSP\197.-PT_NO%20PMG_197" TargetMode="External"/><Relationship Id="rId164" Type="http://schemas.openxmlformats.org/officeDocument/2006/relationships/hyperlink" Target="PAPELES%20DE%20TRABAJO%20SSP\153.-PT_NO%20PMG_153" TargetMode="External"/><Relationship Id="rId185" Type="http://schemas.openxmlformats.org/officeDocument/2006/relationships/hyperlink" Target="PAPELES%20DE%20TRABAJO%20SSP\111.-PT_NO%20PMG_111" TargetMode="External"/><Relationship Id="rId350" Type="http://schemas.openxmlformats.org/officeDocument/2006/relationships/hyperlink" Target="PAPELES%20DE%20TRABAJO%20SSP\329.-PT_NO%20PMG_329" TargetMode="External"/><Relationship Id="rId371" Type="http://schemas.openxmlformats.org/officeDocument/2006/relationships/hyperlink" Target="PAPELES%20DE%20TRABAJO%20SSP\348.-PT_NO%20PMG_348" TargetMode="External"/><Relationship Id="rId406" Type="http://schemas.openxmlformats.org/officeDocument/2006/relationships/hyperlink" Target="PAPELES%20DE%20TRABAJO%20SSP\430.-PT_NO%20PMG_430" TargetMode="External"/><Relationship Id="rId9" Type="http://schemas.openxmlformats.org/officeDocument/2006/relationships/hyperlink" Target="PAPELES%20DE%20TRABAJO%20SSP\10.-PT_PMG_10" TargetMode="External"/><Relationship Id="rId210" Type="http://schemas.openxmlformats.org/officeDocument/2006/relationships/hyperlink" Target="PAPELES%20DE%20TRABAJO%20SSP\174.-PT_NO%20PMG_174" TargetMode="External"/><Relationship Id="rId392" Type="http://schemas.openxmlformats.org/officeDocument/2006/relationships/hyperlink" Target="PAPELES%20DE%20TRABAJO%20SSP\460.-PT_NO%20PMG_460" TargetMode="External"/><Relationship Id="rId26" Type="http://schemas.openxmlformats.org/officeDocument/2006/relationships/hyperlink" Target="PAPELES%20DE%20TRABAJO%20SSP\40.-PT_PMG_40" TargetMode="External"/><Relationship Id="rId231" Type="http://schemas.openxmlformats.org/officeDocument/2006/relationships/hyperlink" Target="PAPELES%20DE%20TRABAJO%20SSP\257.-PT_NO%20PMG_257" TargetMode="External"/><Relationship Id="rId252" Type="http://schemas.openxmlformats.org/officeDocument/2006/relationships/hyperlink" Target="PAPELES%20DE%20TRABAJO%20SSP\405.-PT_NO%20PMG_405" TargetMode="External"/><Relationship Id="rId273" Type="http://schemas.openxmlformats.org/officeDocument/2006/relationships/hyperlink" Target="PAPELES%20DE%20TRABAJO%20SSP\181.-PT_REPROG_181" TargetMode="External"/><Relationship Id="rId294" Type="http://schemas.openxmlformats.org/officeDocument/2006/relationships/hyperlink" Target="PAPELES%20DE%20TRABAJO%20SSP\305.-PT_REPROG_305" TargetMode="External"/><Relationship Id="rId308" Type="http://schemas.openxmlformats.org/officeDocument/2006/relationships/hyperlink" Target="PAPELES%20DE%20TRABAJO%20SSP\250.-PT_NO%20PMG_250" TargetMode="External"/><Relationship Id="rId329" Type="http://schemas.openxmlformats.org/officeDocument/2006/relationships/hyperlink" Target="PAPELES%20DE%20TRABAJO%20SSP\374.-PT_NO%20PMG_374" TargetMode="External"/><Relationship Id="rId47" Type="http://schemas.openxmlformats.org/officeDocument/2006/relationships/hyperlink" Target="PAPELES%20DE%20TRABAJO%20SSP\118.-PT_NO%20PMG_118" TargetMode="External"/><Relationship Id="rId68" Type="http://schemas.openxmlformats.org/officeDocument/2006/relationships/hyperlink" Target="PAPELES%20DE%20TRABAJO%20SSP\70.-PT_PMG_70" TargetMode="External"/><Relationship Id="rId89" Type="http://schemas.openxmlformats.org/officeDocument/2006/relationships/hyperlink" Target="PAPELES%20DE%20TRABAJO%20SSP\116.-PT_NO%20PMG-116" TargetMode="External"/><Relationship Id="rId112" Type="http://schemas.openxmlformats.org/officeDocument/2006/relationships/hyperlink" Target="PAPELES%20DE%20TRABAJO%20SSP\134.-PT_NO%20PMG_134" TargetMode="External"/><Relationship Id="rId133" Type="http://schemas.openxmlformats.org/officeDocument/2006/relationships/hyperlink" Target="PAPELES%20DE%20TRABAJO%20SSP\164.-PT_NO%20PMG_164" TargetMode="External"/><Relationship Id="rId154" Type="http://schemas.openxmlformats.org/officeDocument/2006/relationships/hyperlink" Target="PAPELES%20DE%20TRABAJO%20SSP\225.-PT_NO%20PMG_225" TargetMode="External"/><Relationship Id="rId175" Type="http://schemas.openxmlformats.org/officeDocument/2006/relationships/hyperlink" Target="PAPELES%20DE%20TRABAJO%20SSP\138.-PT_NO%20PMG_138" TargetMode="External"/><Relationship Id="rId340" Type="http://schemas.openxmlformats.org/officeDocument/2006/relationships/hyperlink" Target="PAPELES%20DE%20TRABAJO%20SSP\403.-PT_NO%20PMG_403" TargetMode="External"/><Relationship Id="rId361" Type="http://schemas.openxmlformats.org/officeDocument/2006/relationships/hyperlink" Target="PAPELES%20DE%20TRABAJO%20SSP\259.-PT_NO%20PMG_259" TargetMode="External"/><Relationship Id="rId196" Type="http://schemas.openxmlformats.org/officeDocument/2006/relationships/hyperlink" Target="PAPELES%20DE%20TRABAJO%20SSP\317.-PT_NO%20PMG_317" TargetMode="External"/><Relationship Id="rId200" Type="http://schemas.openxmlformats.org/officeDocument/2006/relationships/hyperlink" Target="PAPELES%20DE%20TRABAJO%20SSP\247.-PT_NO%20PMG_247" TargetMode="External"/><Relationship Id="rId382" Type="http://schemas.openxmlformats.org/officeDocument/2006/relationships/hyperlink" Target="PAPELES%20DE%20TRABAJO%20SSP\433.-PT_NO%20PMG_433" TargetMode="External"/><Relationship Id="rId417" Type="http://schemas.openxmlformats.org/officeDocument/2006/relationships/hyperlink" Target="PAPELES%20DE%20TRABAJO%20SSP\50.-PT_PMG_50" TargetMode="External"/><Relationship Id="rId16" Type="http://schemas.openxmlformats.org/officeDocument/2006/relationships/hyperlink" Target="PAPELES%20DE%20TRABAJO%20SSP\19.-PT_PMG_19" TargetMode="External"/><Relationship Id="rId221" Type="http://schemas.openxmlformats.org/officeDocument/2006/relationships/hyperlink" Target="PAPELES%20DE%20TRABAJO%20SSP\290.-PT_NO%20PMG_290" TargetMode="External"/><Relationship Id="rId242" Type="http://schemas.openxmlformats.org/officeDocument/2006/relationships/hyperlink" Target="PAPELES%20DE%20TRABAJO%20SSP\263.-PT_NO%20PMG_263" TargetMode="External"/><Relationship Id="rId263" Type="http://schemas.openxmlformats.org/officeDocument/2006/relationships/hyperlink" Target="PAPELES%20DE%20TRABAJO%20SSP\130.-PT_REPROG_130" TargetMode="External"/><Relationship Id="rId284" Type="http://schemas.openxmlformats.org/officeDocument/2006/relationships/hyperlink" Target="PAPELES%20DE%20TRABAJO%20SSP\278.-PT_REPROG_278" TargetMode="External"/><Relationship Id="rId319" Type="http://schemas.openxmlformats.org/officeDocument/2006/relationships/hyperlink" Target="PAPELES%20DE%20TRABAJO%20SSP\404.-PT_NO%20PMG_404" TargetMode="External"/><Relationship Id="rId37" Type="http://schemas.openxmlformats.org/officeDocument/2006/relationships/hyperlink" Target="PAPELES%20DE%20TRABAJO%20SSP\60.-PT_PMG_60" TargetMode="External"/><Relationship Id="rId58" Type="http://schemas.openxmlformats.org/officeDocument/2006/relationships/hyperlink" Target="PAPELES%20DE%20TRABAJO%20SSP\217.-PT_NO%20PMG_217" TargetMode="External"/><Relationship Id="rId79" Type="http://schemas.openxmlformats.org/officeDocument/2006/relationships/hyperlink" Target="PAPELES%20DE%20TRABAJO%20SSP\91.-PT_PMG_91" TargetMode="External"/><Relationship Id="rId102" Type="http://schemas.openxmlformats.org/officeDocument/2006/relationships/hyperlink" Target="PAPELES%20DE%20TRABAJO%20SSP\270.-PT_NO%20PMG_270" TargetMode="External"/><Relationship Id="rId123" Type="http://schemas.openxmlformats.org/officeDocument/2006/relationships/hyperlink" Target="PAPELES%20DE%20TRABAJO%20SSP\108.-PT_NO%20PMG_108" TargetMode="External"/><Relationship Id="rId144" Type="http://schemas.openxmlformats.org/officeDocument/2006/relationships/hyperlink" Target="PAPELES%20DE%20TRABAJO%20SSP\198.-PT_NO%20PMG_198" TargetMode="External"/><Relationship Id="rId330" Type="http://schemas.openxmlformats.org/officeDocument/2006/relationships/hyperlink" Target="PAPELES%20DE%20TRABAJO%20SSP\343.-PT_NO%20PMG_343" TargetMode="External"/><Relationship Id="rId90" Type="http://schemas.openxmlformats.org/officeDocument/2006/relationships/hyperlink" Target="PAPELES%20DE%20TRABAJO%20SSP\245.-PT_NO%20PMG_245" TargetMode="External"/><Relationship Id="rId165" Type="http://schemas.openxmlformats.org/officeDocument/2006/relationships/hyperlink" Target="PAPELES%20DE%20TRABAJO%20SSP\154.-PT_NO%20PMG_154" TargetMode="External"/><Relationship Id="rId186" Type="http://schemas.openxmlformats.org/officeDocument/2006/relationships/hyperlink" Target="PAPELES%20DE%20TRABAJO%20SSP\113.-PT_NO%20PMG_113" TargetMode="External"/><Relationship Id="rId351" Type="http://schemas.openxmlformats.org/officeDocument/2006/relationships/hyperlink" Target="PAPELES%20DE%20TRABAJO%20SSP\332.-PT_NO%20PMG_332" TargetMode="External"/><Relationship Id="rId372" Type="http://schemas.openxmlformats.org/officeDocument/2006/relationships/hyperlink" Target="PAPELES%20DE%20TRABAJO%20SSP\357.-PT_REPROG_357" TargetMode="External"/><Relationship Id="rId393" Type="http://schemas.openxmlformats.org/officeDocument/2006/relationships/hyperlink" Target="PAPELES%20DE%20TRABAJO%20SSP\462.-PT_NO%20PMG_462" TargetMode="External"/><Relationship Id="rId407" Type="http://schemas.openxmlformats.org/officeDocument/2006/relationships/hyperlink" Target="PAPELES%20DE%20TRABAJO%20SSP\431.-PT_NO%20PMG_431" TargetMode="External"/><Relationship Id="rId211" Type="http://schemas.openxmlformats.org/officeDocument/2006/relationships/hyperlink" Target="PAPELES%20DE%20TRABAJO%20SSP\175.-PT_NO%20PMG_175" TargetMode="External"/><Relationship Id="rId232" Type="http://schemas.openxmlformats.org/officeDocument/2006/relationships/hyperlink" Target="PAPELES%20DE%20TRABAJO%20SSP\248.-PT_NO%20PMG_248" TargetMode="External"/><Relationship Id="rId253" Type="http://schemas.openxmlformats.org/officeDocument/2006/relationships/hyperlink" Target="PAPELES%20DE%20TRABAJO%20SSP\406.-PT_NO%20PMG_406" TargetMode="External"/><Relationship Id="rId274" Type="http://schemas.openxmlformats.org/officeDocument/2006/relationships/hyperlink" Target="PAPELES%20DE%20TRABAJO%20SSP\183.-PT_REPROG_183" TargetMode="External"/><Relationship Id="rId295" Type="http://schemas.openxmlformats.org/officeDocument/2006/relationships/hyperlink" Target="PAPELES%20DE%20TRABAJO%20SSP\306.-PT_REPROG_306" TargetMode="External"/><Relationship Id="rId309" Type="http://schemas.openxmlformats.org/officeDocument/2006/relationships/hyperlink" Target="PAPELES%20DE%20TRABAJO%20SSP\249.-PT_NO%20PMG_249" TargetMode="External"/><Relationship Id="rId27" Type="http://schemas.openxmlformats.org/officeDocument/2006/relationships/hyperlink" Target="PAPELES%20DE%20TRABAJO%20SSP\46.-PT_PMG_46" TargetMode="External"/><Relationship Id="rId48" Type="http://schemas.openxmlformats.org/officeDocument/2006/relationships/hyperlink" Target="PAPELES%20DE%20TRABAJO%20SSP\103.-PT_NO%20PMG_103" TargetMode="External"/><Relationship Id="rId69" Type="http://schemas.openxmlformats.org/officeDocument/2006/relationships/hyperlink" Target="PAPELES%20DE%20TRABAJO%20SSP\72.-PT_PMG_72" TargetMode="External"/><Relationship Id="rId113" Type="http://schemas.openxmlformats.org/officeDocument/2006/relationships/hyperlink" Target="PAPELES%20DE%20TRABAJO%20SSP\135.-PT_NO%20PMG_135" TargetMode="External"/><Relationship Id="rId134" Type="http://schemas.openxmlformats.org/officeDocument/2006/relationships/hyperlink" Target="PAPELES%20DE%20TRABAJO%20SSP\168.-PT_NO%20PMG_168" TargetMode="External"/><Relationship Id="rId320" Type="http://schemas.openxmlformats.org/officeDocument/2006/relationships/hyperlink" Target="PAPELES%20DE%20TRABAJO%20SSP\424.-PT_PMG_424" TargetMode="External"/><Relationship Id="rId80" Type="http://schemas.openxmlformats.org/officeDocument/2006/relationships/hyperlink" Target="PAPELES%20DE%20TRABAJO%20SSP\96.-PT_NO%20PMG_96" TargetMode="External"/><Relationship Id="rId155" Type="http://schemas.openxmlformats.org/officeDocument/2006/relationships/hyperlink" Target="PAPELES%20DE%20TRABAJO%20SSP\145.-PT_NO%20PMG_145" TargetMode="External"/><Relationship Id="rId176" Type="http://schemas.openxmlformats.org/officeDocument/2006/relationships/hyperlink" Target="PAPELES%20DE%20TRABAJO%20SSP\144.-PT_NO%20PMG_144" TargetMode="External"/><Relationship Id="rId197" Type="http://schemas.openxmlformats.org/officeDocument/2006/relationships/hyperlink" Target="PAPELES%20DE%20TRABAJO%20SSP\176.-PT_NO%20PMG_176" TargetMode="External"/><Relationship Id="rId341" Type="http://schemas.openxmlformats.org/officeDocument/2006/relationships/hyperlink" Target="PAPELES%20DE%20TRABAJO%20SSP\395.-PT_NO%20PMG_395" TargetMode="External"/><Relationship Id="rId362" Type="http://schemas.openxmlformats.org/officeDocument/2006/relationships/hyperlink" Target="PAPELES%20DE%20TRABAJO%20SSP\360.-PT_NO%20PMG_360" TargetMode="External"/><Relationship Id="rId383" Type="http://schemas.openxmlformats.org/officeDocument/2006/relationships/hyperlink" Target="PAPELES%20DE%20TRABAJO%20SSP\434.-PT_NO%20PMG_434" TargetMode="External"/><Relationship Id="rId418" Type="http://schemas.openxmlformats.org/officeDocument/2006/relationships/printerSettings" Target="../printerSettings/printerSettings1.bin"/><Relationship Id="rId201" Type="http://schemas.openxmlformats.org/officeDocument/2006/relationships/hyperlink" Target="PAPELES%20DE%20TRABAJO%20SSP\253.-PT_NO%20PMG_253" TargetMode="External"/><Relationship Id="rId222" Type="http://schemas.openxmlformats.org/officeDocument/2006/relationships/hyperlink" Target="PAPELES%20DE%20TRABAJO%20SSP\276.-PT_NO%20PMG_276" TargetMode="External"/><Relationship Id="rId243" Type="http://schemas.openxmlformats.org/officeDocument/2006/relationships/hyperlink" Target="PAPELES%20DE%20TRABAJO%20SSP\264.-PT_NO%20PMG_264" TargetMode="External"/><Relationship Id="rId264" Type="http://schemas.openxmlformats.org/officeDocument/2006/relationships/hyperlink" Target="PAPELES%20DE%20TRABAJO%20SSP\143.-PT_REPROG_143" TargetMode="External"/><Relationship Id="rId285" Type="http://schemas.openxmlformats.org/officeDocument/2006/relationships/hyperlink" Target="PAPELES%20DE%20TRABAJO%20SSP\284.-PT_REPRAG_284" TargetMode="External"/><Relationship Id="rId17" Type="http://schemas.openxmlformats.org/officeDocument/2006/relationships/hyperlink" Target="PAPELES%20DE%20TRABAJO%20SSP\23.-PT_PMG_23" TargetMode="External"/><Relationship Id="rId38" Type="http://schemas.openxmlformats.org/officeDocument/2006/relationships/hyperlink" Target="PAPELES%20DE%20TRABAJO%20SSP\61.-PT_PMG_61" TargetMode="External"/><Relationship Id="rId59" Type="http://schemas.openxmlformats.org/officeDocument/2006/relationships/hyperlink" Target="PAPELES%20DE%20TRABAJO%20SSP\218.-PT_NO%20PMG_218" TargetMode="External"/><Relationship Id="rId103" Type="http://schemas.openxmlformats.org/officeDocument/2006/relationships/hyperlink" Target="PAPELES%20DE%20TRABAJO%20SSP\271.-PT_NO%20PMG_271" TargetMode="External"/><Relationship Id="rId124" Type="http://schemas.openxmlformats.org/officeDocument/2006/relationships/hyperlink" Target="PAPELES%20DE%20TRABAJO%20SSP\93.-PT_NO%20PMG_93" TargetMode="External"/><Relationship Id="rId310" Type="http://schemas.openxmlformats.org/officeDocument/2006/relationships/hyperlink" Target="PAPELES%20DE%20TRABAJO%20SSP\71.-PT_PMG_71" TargetMode="External"/><Relationship Id="rId70" Type="http://schemas.openxmlformats.org/officeDocument/2006/relationships/hyperlink" Target="PAPELES%20DE%20TRABAJO%20SSP\73.-PT_PMG_73" TargetMode="External"/><Relationship Id="rId91" Type="http://schemas.openxmlformats.org/officeDocument/2006/relationships/hyperlink" Target="PAPELES%20DE%20TRABAJO%20SSP\244.-PT_NO%20PMG-244" TargetMode="External"/><Relationship Id="rId145" Type="http://schemas.openxmlformats.org/officeDocument/2006/relationships/hyperlink" Target="PAPELES%20DE%20TRABAJO%20SSP\199.-PT_NO%20PMG_199" TargetMode="External"/><Relationship Id="rId166" Type="http://schemas.openxmlformats.org/officeDocument/2006/relationships/hyperlink" Target="PAPELES%20DE%20TRABAJO%20SSP\57.-PT_PMG_57" TargetMode="External"/><Relationship Id="rId187" Type="http://schemas.openxmlformats.org/officeDocument/2006/relationships/hyperlink" Target="PAPELES%20DE%20TRABAJO%20SSP\114.-PT_NO%20PMG_114" TargetMode="External"/><Relationship Id="rId331" Type="http://schemas.openxmlformats.org/officeDocument/2006/relationships/hyperlink" Target="PAPELES%20DE%20TRABAJO%20SSP\350.-PT_NO%20PMG_350" TargetMode="External"/><Relationship Id="rId352" Type="http://schemas.openxmlformats.org/officeDocument/2006/relationships/hyperlink" Target="PAPELES%20DE%20TRABAJO%20SSP\336.-PT_NO%20PMG_336" TargetMode="External"/><Relationship Id="rId373" Type="http://schemas.openxmlformats.org/officeDocument/2006/relationships/hyperlink" Target="PAPELES%20DE%20TRABAJO%20SSP\333.-PT_REPROG_333" TargetMode="External"/><Relationship Id="rId394" Type="http://schemas.openxmlformats.org/officeDocument/2006/relationships/hyperlink" Target="PAPELES%20DE%20TRABAJO%20SSP\435.-PT_NO%20PMG_435" TargetMode="External"/><Relationship Id="rId408" Type="http://schemas.openxmlformats.org/officeDocument/2006/relationships/hyperlink" Target="PAPELES%20DE%20TRABAJO%20SSP\420.-PT_NO%20PMG_420" TargetMode="External"/><Relationship Id="rId1" Type="http://schemas.openxmlformats.org/officeDocument/2006/relationships/hyperlink" Target="PAPELES%20DE%20TRABAJO%20SSP\1.-PT_PMG_1" TargetMode="External"/><Relationship Id="rId212" Type="http://schemas.openxmlformats.org/officeDocument/2006/relationships/hyperlink" Target="PAPELES%20DE%20TRABAJO%20SSP\185.-PT_NO%20PMG_185" TargetMode="External"/><Relationship Id="rId233" Type="http://schemas.openxmlformats.org/officeDocument/2006/relationships/hyperlink" Target="PAPELES%20DE%20TRABAJO%20SSP\233.-PT.PMG_233" TargetMode="External"/><Relationship Id="rId254" Type="http://schemas.openxmlformats.org/officeDocument/2006/relationships/hyperlink" Target="PAPELES%20DE%20TRABAJO%20SSP\26.-PT_REPROG_26" TargetMode="External"/><Relationship Id="rId28" Type="http://schemas.openxmlformats.org/officeDocument/2006/relationships/hyperlink" Target="PAPELES%20DE%20TRABAJO%20SSP\47.-PT_PMG_47" TargetMode="External"/><Relationship Id="rId49" Type="http://schemas.openxmlformats.org/officeDocument/2006/relationships/hyperlink" Target="PAPELES%20DE%20TRABAJO%20SSP\104.-PT_NO%20PMG_104" TargetMode="External"/><Relationship Id="rId114" Type="http://schemas.openxmlformats.org/officeDocument/2006/relationships/hyperlink" Target="PAPELES%20DE%20TRABAJO%20SSP\133.-PT_NO%20PMG_133" TargetMode="External"/><Relationship Id="rId275" Type="http://schemas.openxmlformats.org/officeDocument/2006/relationships/hyperlink" Target="PAPELES%20DE%20TRABAJO%20SSP\187.-PT_REPROG_187" TargetMode="External"/><Relationship Id="rId296" Type="http://schemas.openxmlformats.org/officeDocument/2006/relationships/hyperlink" Target="PAPELES%20DE%20TRABAJO%20SSP\307.-PT_REPROG_307" TargetMode="External"/><Relationship Id="rId300" Type="http://schemas.openxmlformats.org/officeDocument/2006/relationships/hyperlink" Target="PAPELES%20DE%20TRABAJO%20SSP\308.-PT_PMG_308" TargetMode="External"/><Relationship Id="rId60" Type="http://schemas.openxmlformats.org/officeDocument/2006/relationships/hyperlink" Target="PAPELES%20DE%20TRABAJO%20SSP\219.-PT_NO%20PMG_219" TargetMode="External"/><Relationship Id="rId81" Type="http://schemas.openxmlformats.org/officeDocument/2006/relationships/hyperlink" Target="PAPELES%20DE%20TRABAJO%20SSP\97.-PT_NO%20PMG_97" TargetMode="External"/><Relationship Id="rId135" Type="http://schemas.openxmlformats.org/officeDocument/2006/relationships/hyperlink" Target="PAPELES%20DE%20TRABAJO%20SSP\169.-PT_NO%20PMG_169" TargetMode="External"/><Relationship Id="rId156" Type="http://schemas.openxmlformats.org/officeDocument/2006/relationships/hyperlink" Target="PAPELES%20DE%20TRABAJO%20SSP\230.-PT%20PMG_230" TargetMode="External"/><Relationship Id="rId177" Type="http://schemas.openxmlformats.org/officeDocument/2006/relationships/hyperlink" Target="PAPELES%20DE%20TRABAJO%20SSP\102.-PT_NO%20PMG_102" TargetMode="External"/><Relationship Id="rId198" Type="http://schemas.openxmlformats.org/officeDocument/2006/relationships/hyperlink" Target="PAPELES%20DE%20TRABAJO%20SSP\178.-PT_NO%20PMG_178" TargetMode="External"/><Relationship Id="rId321" Type="http://schemas.openxmlformats.org/officeDocument/2006/relationships/hyperlink" Target="PAPELES%20DE%20TRABAJO%20SSP\234.-PT_NO%20PMG_234" TargetMode="External"/><Relationship Id="rId342" Type="http://schemas.openxmlformats.org/officeDocument/2006/relationships/hyperlink" Target="PAPELES%20DE%20TRABAJO%20SSP\391.-PT_NO%20PMG_391" TargetMode="External"/><Relationship Id="rId363" Type="http://schemas.openxmlformats.org/officeDocument/2006/relationships/hyperlink" Target="PAPELES%20DE%20TRABAJO%20SSP\261.-PT_NO%20PMG_261" TargetMode="External"/><Relationship Id="rId384" Type="http://schemas.openxmlformats.org/officeDocument/2006/relationships/hyperlink" Target="PAPELES%20DE%20TRABAJO%20SSP\449.-PT_NO%20PMG_449" TargetMode="External"/><Relationship Id="rId419" Type="http://schemas.openxmlformats.org/officeDocument/2006/relationships/vmlDrawing" Target="../drawings/vmlDrawing1.vml"/><Relationship Id="rId202" Type="http://schemas.openxmlformats.org/officeDocument/2006/relationships/hyperlink" Target="PAPELES%20DE%20TRABAJO%20SSP\256.-PT_NO%20PMG_256" TargetMode="External"/><Relationship Id="rId223" Type="http://schemas.openxmlformats.org/officeDocument/2006/relationships/hyperlink" Target="PAPELES%20DE%20TRABAJO%20SSP\55.-PT_PMG_55" TargetMode="External"/><Relationship Id="rId244" Type="http://schemas.openxmlformats.org/officeDocument/2006/relationships/hyperlink" Target="PAPELES%20DE%20TRABAJO%20SSP\281.-PT_NO%20PMG_281" TargetMode="External"/><Relationship Id="rId18" Type="http://schemas.openxmlformats.org/officeDocument/2006/relationships/hyperlink" Target="PAPELES%20DE%20TRABAJO%20SSP\31.-PT_PMG_31" TargetMode="External"/><Relationship Id="rId39" Type="http://schemas.openxmlformats.org/officeDocument/2006/relationships/hyperlink" Target="PAPELES%20DE%20TRABAJO%20SSP\62.-PT_PMG_62" TargetMode="External"/><Relationship Id="rId265" Type="http://schemas.openxmlformats.org/officeDocument/2006/relationships/hyperlink" Target="PAPELES%20DE%20TRABAJO%20SSP\158.-PT_REPROG_158" TargetMode="External"/><Relationship Id="rId286" Type="http://schemas.openxmlformats.org/officeDocument/2006/relationships/hyperlink" Target="PAPELES%20DE%20TRABAJO%20SSP\291.-PT_REPROG_291" TargetMode="External"/><Relationship Id="rId50" Type="http://schemas.openxmlformats.org/officeDocument/2006/relationships/hyperlink" Target="PAPELES%20DE%20TRABAJO%20SSP\105.-PT_NO%20PMG_105" TargetMode="External"/><Relationship Id="rId104" Type="http://schemas.openxmlformats.org/officeDocument/2006/relationships/hyperlink" Target="PAPELES%20DE%20TRABAJO%20SSP\272.-PT_NO%20PMG_272" TargetMode="External"/><Relationship Id="rId125" Type="http://schemas.openxmlformats.org/officeDocument/2006/relationships/hyperlink" Target="PAPELES%20DE%20TRABAJO%20SSP\94.-PT_NO%20PMG_94" TargetMode="External"/><Relationship Id="rId146" Type="http://schemas.openxmlformats.org/officeDocument/2006/relationships/hyperlink" Target="PAPELES%20DE%20TRABAJO%20SSP\200.-PT_NO%20PMG_200" TargetMode="External"/><Relationship Id="rId167" Type="http://schemas.openxmlformats.org/officeDocument/2006/relationships/hyperlink" Target="PAPELES%20DE%20TRABAJO%20SSP\44.-PT_PMG_44" TargetMode="External"/><Relationship Id="rId188" Type="http://schemas.openxmlformats.org/officeDocument/2006/relationships/hyperlink" Target="PAPELES%20DE%20TRABAJO%20SSP\115.-PT_NO%20PMG_115" TargetMode="External"/><Relationship Id="rId311" Type="http://schemas.openxmlformats.org/officeDocument/2006/relationships/hyperlink" Target="PAPELES%20DE%20TRABAJO%20SSP\74.-PT_PMG_74" TargetMode="External"/><Relationship Id="rId332" Type="http://schemas.openxmlformats.org/officeDocument/2006/relationships/hyperlink" Target="PAPELES%20DE%20TRABAJO%20SSP\394.-PT_NO%20PMG_394" TargetMode="External"/><Relationship Id="rId353" Type="http://schemas.openxmlformats.org/officeDocument/2006/relationships/hyperlink" Target="PAPELES%20DE%20TRABAJO%20SSP\337.-PT_NO%20PMG_337" TargetMode="External"/><Relationship Id="rId374" Type="http://schemas.openxmlformats.org/officeDocument/2006/relationships/hyperlink" Target="PAPELES%20DE%20TRABAJO%20SSP\364.-PT_PMG_364" TargetMode="External"/><Relationship Id="rId395" Type="http://schemas.openxmlformats.org/officeDocument/2006/relationships/hyperlink" Target="PAPELES%20DE%20TRABAJO%20SSP\436.-PT_NO%20PMG_436" TargetMode="External"/><Relationship Id="rId409" Type="http://schemas.openxmlformats.org/officeDocument/2006/relationships/hyperlink" Target="PAPELES%20DE%20TRABAJO%20SSP\423.-PT_NO%20PMG_423" TargetMode="External"/><Relationship Id="rId71" Type="http://schemas.openxmlformats.org/officeDocument/2006/relationships/hyperlink" Target="PAPELES%20DE%20TRABAJO%20SSP\75.-PT_PMG_75" TargetMode="External"/><Relationship Id="rId92" Type="http://schemas.openxmlformats.org/officeDocument/2006/relationships/hyperlink" Target="PAPELES%20DE%20TRABAJO%20SSP\252.-PT_NO%20PMG_252" TargetMode="External"/><Relationship Id="rId213" Type="http://schemas.openxmlformats.org/officeDocument/2006/relationships/hyperlink" Target="PAPELES%20DE%20TRABAJO%20SSP\190.-PT_NO%20PMG_190" TargetMode="External"/><Relationship Id="rId234" Type="http://schemas.openxmlformats.org/officeDocument/2006/relationships/hyperlink" Target="PAPELES%20DE%20TRABAJO%20SSP\201.-PT_NO%20PMG-201" TargetMode="External"/><Relationship Id="rId420" Type="http://schemas.openxmlformats.org/officeDocument/2006/relationships/comments" Target="../comments1.xml"/><Relationship Id="rId2" Type="http://schemas.openxmlformats.org/officeDocument/2006/relationships/hyperlink" Target="PAPELES%20DE%20TRABAJO%20SSP\2.-PT_PMG_2" TargetMode="External"/><Relationship Id="rId29" Type="http://schemas.openxmlformats.org/officeDocument/2006/relationships/hyperlink" Target="PAPELES%20DE%20TRABAJO%20SSP\48.-PT_PMG_48" TargetMode="External"/><Relationship Id="rId255" Type="http://schemas.openxmlformats.org/officeDocument/2006/relationships/hyperlink" Target="PAPELES%20DE%20TRABAJO%20SSP\27.-PT_REPROG_27" TargetMode="External"/><Relationship Id="rId276" Type="http://schemas.openxmlformats.org/officeDocument/2006/relationships/hyperlink" Target="PAPELES%20DE%20TRABAJO%20SSP\188.-PT_REPROG_188" TargetMode="External"/><Relationship Id="rId297" Type="http://schemas.openxmlformats.org/officeDocument/2006/relationships/hyperlink" Target="PAPELES%20DE%20TRABAJO%20SSP\310.-PT_REPROG_310" TargetMode="External"/><Relationship Id="rId40" Type="http://schemas.openxmlformats.org/officeDocument/2006/relationships/hyperlink" Target="PAPELES%20DE%20TRABAJO%20SSP\63.-PT_PMG_63" TargetMode="External"/><Relationship Id="rId115" Type="http://schemas.openxmlformats.org/officeDocument/2006/relationships/hyperlink" Target="PAPELES%20DE%20TRABAJO%20SSP\213.-PT_NO%20PMG_213" TargetMode="External"/><Relationship Id="rId136" Type="http://schemas.openxmlformats.org/officeDocument/2006/relationships/hyperlink" Target="PAPELES%20DE%20TRABAJO%20SSP\170.-PT_NO%20PMG_170" TargetMode="External"/><Relationship Id="rId157" Type="http://schemas.openxmlformats.org/officeDocument/2006/relationships/hyperlink" Target="PAPELES%20DE%20TRABAJO%20SSP\147.-PT_NO%20PMG_147" TargetMode="External"/><Relationship Id="rId178" Type="http://schemas.openxmlformats.org/officeDocument/2006/relationships/hyperlink" Target="PAPELES%20DE%20TRABAJO%20SSP\279.-PT_NO%20PMG_279" TargetMode="External"/><Relationship Id="rId301" Type="http://schemas.openxmlformats.org/officeDocument/2006/relationships/hyperlink" Target="PAPELES%20DE%20TRABAJO%20SSP\309.-PT_PMG_309" TargetMode="External"/><Relationship Id="rId322" Type="http://schemas.openxmlformats.org/officeDocument/2006/relationships/hyperlink" Target="PAPELES%20DE%20TRABAJO%20SSP\240.-PT_NO%20PMG_240" TargetMode="External"/><Relationship Id="rId343" Type="http://schemas.openxmlformats.org/officeDocument/2006/relationships/hyperlink" Target="PAPELES%20DE%20TRABAJO%20SSP\390.-PT_NO%20PMG_390" TargetMode="External"/><Relationship Id="rId364" Type="http://schemas.openxmlformats.org/officeDocument/2006/relationships/hyperlink" Target="PAPELES%20DE%20TRABAJO%20SSP\362.-PT_PMG_362" TargetMode="External"/><Relationship Id="rId61" Type="http://schemas.openxmlformats.org/officeDocument/2006/relationships/hyperlink" Target="PAPELES%20DE%20TRABAJO%20SSP\80.-PT_PMG_80" TargetMode="External"/><Relationship Id="rId82" Type="http://schemas.openxmlformats.org/officeDocument/2006/relationships/hyperlink" Target="PAPELES%20DE%20TRABAJO%20SSP\98.-PT_NO%20PMG_98" TargetMode="External"/><Relationship Id="rId199" Type="http://schemas.openxmlformats.org/officeDocument/2006/relationships/hyperlink" Target="PAPELES%20DE%20TRABAJO%20SSP\182.-PT_NO%20PMG_182" TargetMode="External"/><Relationship Id="rId203" Type="http://schemas.openxmlformats.org/officeDocument/2006/relationships/hyperlink" Target="PAPELES%20DE%20TRABAJO%20SSP\29.-PT_PMG_29" TargetMode="External"/><Relationship Id="rId385" Type="http://schemas.openxmlformats.org/officeDocument/2006/relationships/hyperlink" Target="PAPELES%20DE%20TRABAJO%20SSP\450.-PT_NO%20PMG_450" TargetMode="External"/><Relationship Id="rId19" Type="http://schemas.openxmlformats.org/officeDocument/2006/relationships/hyperlink" Target="PAPELES%20DE%20TRABAJO%20SSP\32.-PT_PMG_32" TargetMode="External"/><Relationship Id="rId224" Type="http://schemas.openxmlformats.org/officeDocument/2006/relationships/hyperlink" Target="PAPELES%20DE%20TRABAJO%20SSP\282.-PT_NO%20PMG_282" TargetMode="External"/><Relationship Id="rId245" Type="http://schemas.openxmlformats.org/officeDocument/2006/relationships/hyperlink" Target="PAPELES%20DE%20TRABAJO%20SSP\163.-PT_NO%20PMG_163" TargetMode="External"/><Relationship Id="rId266" Type="http://schemas.openxmlformats.org/officeDocument/2006/relationships/hyperlink" Target="PAPELES%20DE%20TRABAJO%20SSP\159.-PT_REPROG_159" TargetMode="External"/><Relationship Id="rId287" Type="http://schemas.openxmlformats.org/officeDocument/2006/relationships/hyperlink" Target="PAPELES%20DE%20TRABAJO%20SSP\293.-PT_REPROG_293" TargetMode="External"/><Relationship Id="rId410" Type="http://schemas.openxmlformats.org/officeDocument/2006/relationships/hyperlink" Target="PAPELES%20DE%20TRABAJO%20SSP\330.-PT_PMG_330" TargetMode="External"/><Relationship Id="rId30" Type="http://schemas.openxmlformats.org/officeDocument/2006/relationships/hyperlink" Target="PAPELES%20DE%20TRABAJO%20SSP\49.-PT_PMG_49" TargetMode="External"/><Relationship Id="rId105" Type="http://schemas.openxmlformats.org/officeDocument/2006/relationships/hyperlink" Target="PAPELES%20DE%20TRABAJO%20SSP\229.-PT_PMG_229" TargetMode="External"/><Relationship Id="rId126" Type="http://schemas.openxmlformats.org/officeDocument/2006/relationships/hyperlink" Target="PAPELES%20DE%20TRABAJO%20SSP\128.-PT_NO%20PMG_128" TargetMode="External"/><Relationship Id="rId147" Type="http://schemas.openxmlformats.org/officeDocument/2006/relationships/hyperlink" Target="PAPELES%20DE%20TRABAJO%20SSP\300.-PT_NO%20PMG_300" TargetMode="External"/><Relationship Id="rId168" Type="http://schemas.openxmlformats.org/officeDocument/2006/relationships/hyperlink" Target="PAPELES%20DE%20TRABAJO%20SSP\76.-PT_PMG_76" TargetMode="External"/><Relationship Id="rId312" Type="http://schemas.openxmlformats.org/officeDocument/2006/relationships/hyperlink" Target="PAPELES%20DE%20TRABAJO%20SSP\407.-PT_PMG_407" TargetMode="External"/><Relationship Id="rId333" Type="http://schemas.openxmlformats.org/officeDocument/2006/relationships/hyperlink" Target="PAPELES%20DE%20TRABAJO%20SSP\396.-PT_NO%20PMG_396" TargetMode="External"/><Relationship Id="rId354" Type="http://schemas.openxmlformats.org/officeDocument/2006/relationships/hyperlink" Target="PAPELES%20DE%20TRABAJO%20SSP\338.-PT_NO%20PMG_338" TargetMode="External"/><Relationship Id="rId51" Type="http://schemas.openxmlformats.org/officeDocument/2006/relationships/hyperlink" Target="PAPELES%20DE%20TRABAJO%20SSP\107.-PT_NO%20PMG_107" TargetMode="External"/><Relationship Id="rId72" Type="http://schemas.openxmlformats.org/officeDocument/2006/relationships/hyperlink" Target="PAPELES%20DE%20TRABAJO%20SSP\77.-PT_PMG_77" TargetMode="External"/><Relationship Id="rId93" Type="http://schemas.openxmlformats.org/officeDocument/2006/relationships/hyperlink" Target="PAPELES%20DE%20TRABAJO%20SSP\254.-PT_NO%20PMG_254" TargetMode="External"/><Relationship Id="rId189" Type="http://schemas.openxmlformats.org/officeDocument/2006/relationships/hyperlink" Target="PAPELES%20DE%20TRABAJO%20SSP\117.-PT_NO%20PMG_117" TargetMode="External"/><Relationship Id="rId375" Type="http://schemas.openxmlformats.org/officeDocument/2006/relationships/hyperlink" Target="PAPELES%20DE%20TRABAJO%20SSP\353.-PT_NO%20PMG_353" TargetMode="External"/><Relationship Id="rId396" Type="http://schemas.openxmlformats.org/officeDocument/2006/relationships/hyperlink" Target="PAPELES%20DE%20TRABAJO%20SSP\437.-PT_NO%20PMG_437" TargetMode="External"/><Relationship Id="rId3" Type="http://schemas.openxmlformats.org/officeDocument/2006/relationships/hyperlink" Target="PAPELES%20DE%20TRABAJO%20SSP\4.-PT_PMG_4" TargetMode="External"/><Relationship Id="rId214" Type="http://schemas.openxmlformats.org/officeDocument/2006/relationships/hyperlink" Target="PAPELES%20DE%20TRABAJO%20SSP\299.-PT_NO%20PMG_299" TargetMode="External"/><Relationship Id="rId235" Type="http://schemas.openxmlformats.org/officeDocument/2006/relationships/hyperlink" Target="PAPELES%20DE%20TRABAJO%20SSP\193.-PT_NO%20PMG_193" TargetMode="External"/><Relationship Id="rId256" Type="http://schemas.openxmlformats.org/officeDocument/2006/relationships/hyperlink" Target="PAPELES%20DE%20TRABAJO%20SSP\28.-PT_REPROG_28" TargetMode="External"/><Relationship Id="rId277" Type="http://schemas.openxmlformats.org/officeDocument/2006/relationships/hyperlink" Target="PAPELES%20DE%20TRABAJO%20SSP\189.-PT_REPROG_189" TargetMode="External"/><Relationship Id="rId298" Type="http://schemas.openxmlformats.org/officeDocument/2006/relationships/hyperlink" Target="PAPELES%20DE%20TRABAJO%20SSP\408.-PT_NO%20PMG_408" TargetMode="External"/><Relationship Id="rId400" Type="http://schemas.openxmlformats.org/officeDocument/2006/relationships/hyperlink" Target="PAPELES%20DE%20TRABAJO%20SSP\441.-PT_NO%20PMG_441" TargetMode="External"/><Relationship Id="rId116" Type="http://schemas.openxmlformats.org/officeDocument/2006/relationships/hyperlink" Target="PAPELES%20DE%20TRABAJO%20SSP\235.-PT_NO%20PMG_235" TargetMode="External"/><Relationship Id="rId137" Type="http://schemas.openxmlformats.org/officeDocument/2006/relationships/hyperlink" Target="PAPELES%20DE%20TRABAJO%20SSP\172.-PT_NO%20PMG_172" TargetMode="External"/><Relationship Id="rId158" Type="http://schemas.openxmlformats.org/officeDocument/2006/relationships/hyperlink" Target="PAPELES%20DE%20TRABAJO%20SSP\146.-PT_NO%20PMG_146" TargetMode="External"/><Relationship Id="rId302" Type="http://schemas.openxmlformats.org/officeDocument/2006/relationships/hyperlink" Target="PAPELES%20DE%20TRABAJO%20SSP\411.-PT_NO%20PMG_411" TargetMode="External"/><Relationship Id="rId323" Type="http://schemas.openxmlformats.org/officeDocument/2006/relationships/hyperlink" Target="PAPELES%20DE%20TRABAJO%20SSP\246.-PT_NO%20PMG_246" TargetMode="External"/><Relationship Id="rId344" Type="http://schemas.openxmlformats.org/officeDocument/2006/relationships/hyperlink" Target="PAPELES%20DE%20TRABAJO%20SSP\389.-PT_NO%20PMG_389" TargetMode="External"/><Relationship Id="rId20" Type="http://schemas.openxmlformats.org/officeDocument/2006/relationships/hyperlink" Target="PAPELES%20DE%20TRABAJO%20SSP\34.-PT_PMG_34" TargetMode="External"/><Relationship Id="rId41" Type="http://schemas.openxmlformats.org/officeDocument/2006/relationships/hyperlink" Target="PAPELES%20DE%20TRABAJO%20SSP\67.-PT_PMG_67" TargetMode="External"/><Relationship Id="rId62" Type="http://schemas.openxmlformats.org/officeDocument/2006/relationships/hyperlink" Target="PAPELES%20DE%20TRABAJO%20SSP\81.-PT_PMG_81" TargetMode="External"/><Relationship Id="rId83" Type="http://schemas.openxmlformats.org/officeDocument/2006/relationships/hyperlink" Target="PAPELES%20DE%20TRABAJO%20SSP\99.-PT_NO%20PMG_99" TargetMode="External"/><Relationship Id="rId179" Type="http://schemas.openxmlformats.org/officeDocument/2006/relationships/hyperlink" Target="PAPELES%20DE%20TRABAJO%20SSP\280.-PT_NO%20PMG_280" TargetMode="External"/><Relationship Id="rId365" Type="http://schemas.openxmlformats.org/officeDocument/2006/relationships/hyperlink" Target="PAPELES%20DE%20TRABAJO%20SSP\363.-PT_PMG_363" TargetMode="External"/><Relationship Id="rId386" Type="http://schemas.openxmlformats.org/officeDocument/2006/relationships/hyperlink" Target="PAPELES%20DE%20TRABAJO%20SSP\451.-PT_NO%20PMG_451" TargetMode="External"/><Relationship Id="rId190" Type="http://schemas.openxmlformats.org/officeDocument/2006/relationships/hyperlink" Target="PAPELES%20DE%20TRABAJO%20SSP\119.-PT_NO%20PMG_119" TargetMode="External"/><Relationship Id="rId204" Type="http://schemas.openxmlformats.org/officeDocument/2006/relationships/hyperlink" Target="PAPELES%20DE%20TRABAJO%20SSP\24.-PT_PMG_24" TargetMode="External"/><Relationship Id="rId225" Type="http://schemas.openxmlformats.org/officeDocument/2006/relationships/hyperlink" Target="PAPELES%20DE%20TRABAJO%20SSP\232.-PT%20PMG_232" TargetMode="External"/><Relationship Id="rId246" Type="http://schemas.openxmlformats.org/officeDocument/2006/relationships/hyperlink" Target="PAPELES%20DE%20TRABAJO%20SSP\205.-PT_NO%20PMG_205" TargetMode="External"/><Relationship Id="rId267" Type="http://schemas.openxmlformats.org/officeDocument/2006/relationships/hyperlink" Target="PAPELES%20DE%20TRABAJO%20SSP\160.-PT_REPROG_160" TargetMode="External"/><Relationship Id="rId288" Type="http://schemas.openxmlformats.org/officeDocument/2006/relationships/hyperlink" Target="PAPELES%20DE%20TRABAJO%20SSP\294.-PT_REPROG_294" TargetMode="External"/><Relationship Id="rId411" Type="http://schemas.openxmlformats.org/officeDocument/2006/relationships/hyperlink" Target="PAPELES%20DE%20TRABAJO%20SSP\78.-PT_PMG_78" TargetMode="External"/><Relationship Id="rId106" Type="http://schemas.openxmlformats.org/officeDocument/2006/relationships/hyperlink" Target="PAPELES%20DE%20TRABAJO%20SSP\231.-PT%20PMG_231" TargetMode="External"/><Relationship Id="rId127" Type="http://schemas.openxmlformats.org/officeDocument/2006/relationships/hyperlink" Target="PAPELES%20DE%20TRABAJO%20SSP\131.-PT_NO%20PMG_131" TargetMode="External"/><Relationship Id="rId313" Type="http://schemas.openxmlformats.org/officeDocument/2006/relationships/hyperlink" Target="PAPELES%20DE%20TRABAJO%20SSP\416.-PT_NO%20PMG_416" TargetMode="External"/><Relationship Id="rId10" Type="http://schemas.openxmlformats.org/officeDocument/2006/relationships/hyperlink" Target="PAPELES%20DE%20TRABAJO%20SSP\11.-PT_PMG_11" TargetMode="External"/><Relationship Id="rId31" Type="http://schemas.openxmlformats.org/officeDocument/2006/relationships/hyperlink" Target="PAPELES%20DE%20TRABAJO%20SSP\51.-PT_PMG_51" TargetMode="External"/><Relationship Id="rId52" Type="http://schemas.openxmlformats.org/officeDocument/2006/relationships/hyperlink" Target="PAPELES%20DE%20TRABAJO%20SSP\202.-PT_NO%20PMG_202" TargetMode="External"/><Relationship Id="rId73" Type="http://schemas.openxmlformats.org/officeDocument/2006/relationships/hyperlink" Target="PAPELES%20DE%20TRABAJO%20SSP\85.-PT_PMG_85" TargetMode="External"/><Relationship Id="rId94" Type="http://schemas.openxmlformats.org/officeDocument/2006/relationships/hyperlink" Target="http://www.minsal.cl/" TargetMode="External"/><Relationship Id="rId148" Type="http://schemas.openxmlformats.org/officeDocument/2006/relationships/hyperlink" Target="PAPELES%20DE%20TRABAJO%20SSP\292.-PT_NO%20PMG_292" TargetMode="External"/><Relationship Id="rId169" Type="http://schemas.openxmlformats.org/officeDocument/2006/relationships/hyperlink" Target="PAPELES%20DE%20TRABAJO%20SSP\17.-PT_PMG_17" TargetMode="External"/><Relationship Id="rId334" Type="http://schemas.openxmlformats.org/officeDocument/2006/relationships/hyperlink" Target="PAPELES%20DE%20TRABAJO%20SSP\397.-PT_NO%20PMG_397" TargetMode="External"/><Relationship Id="rId355" Type="http://schemas.openxmlformats.org/officeDocument/2006/relationships/hyperlink" Target="PAPELES%20DE%20TRABAJO%20SSP\351.-PT_NO%20PMG_351" TargetMode="External"/><Relationship Id="rId376" Type="http://schemas.openxmlformats.org/officeDocument/2006/relationships/hyperlink" Target="PAPELES%20DE%20TRABAJO%20SSP\287.-PT_NO%20PMG_287" TargetMode="External"/><Relationship Id="rId397" Type="http://schemas.openxmlformats.org/officeDocument/2006/relationships/hyperlink" Target="PAPELES%20DE%20TRABAJO%20SSP\438.-PT_NO%20PMG_438" TargetMode="External"/><Relationship Id="rId4" Type="http://schemas.openxmlformats.org/officeDocument/2006/relationships/hyperlink" Target="PAPELES%20DE%20TRABAJO%20SSP\5.-PT_PMG_5" TargetMode="External"/><Relationship Id="rId180" Type="http://schemas.openxmlformats.org/officeDocument/2006/relationships/hyperlink" Target="PAPELES%20DE%20TRABAJO%20SSP\191.-PT_NO%20PMG_191" TargetMode="External"/><Relationship Id="rId215" Type="http://schemas.openxmlformats.org/officeDocument/2006/relationships/hyperlink" Target="PAPELES%20DE%20TRABAJO%20SSP\301.-PT_NO%20PMG_301" TargetMode="External"/><Relationship Id="rId236" Type="http://schemas.openxmlformats.org/officeDocument/2006/relationships/hyperlink" Target="PAPELES%20DE%20TRABAJO%20SSP\304.-PT_NO%20PMG_304" TargetMode="External"/><Relationship Id="rId257" Type="http://schemas.openxmlformats.org/officeDocument/2006/relationships/hyperlink" Target="PAPELES%20DE%20TRABAJO%20SSP\30.-PT_PMG_30" TargetMode="External"/><Relationship Id="rId278" Type="http://schemas.openxmlformats.org/officeDocument/2006/relationships/hyperlink" Target="PAPELES%20DE%20TRABAJO%20SSP\192.-PT_REPROG_192" TargetMode="External"/><Relationship Id="rId401" Type="http://schemas.openxmlformats.org/officeDocument/2006/relationships/hyperlink" Target="PAPELES%20DE%20TRABAJO%20SSP\428.-PT_NO%20PMG_428" TargetMode="External"/><Relationship Id="rId303" Type="http://schemas.openxmlformats.org/officeDocument/2006/relationships/hyperlink" Target="PAPELES%20DE%20TRABAJO%20SSP\412.-PT_NO%20PMG_412" TargetMode="External"/><Relationship Id="rId42" Type="http://schemas.openxmlformats.org/officeDocument/2006/relationships/hyperlink" Target="PAPELES%20DE%20TRABAJO%20SSP\69.-PT_PMG_69" TargetMode="External"/><Relationship Id="rId84" Type="http://schemas.openxmlformats.org/officeDocument/2006/relationships/hyperlink" Target="PAPELES%20DE%20TRABAJO%20SSP\100.-PT_NO%20PMG_100" TargetMode="External"/><Relationship Id="rId138" Type="http://schemas.openxmlformats.org/officeDocument/2006/relationships/hyperlink" Target="PAPELES%20DE%20TRABAJO%20SSP\286.-PT_NO%20PMG_286" TargetMode="External"/><Relationship Id="rId345" Type="http://schemas.openxmlformats.org/officeDocument/2006/relationships/hyperlink" Target="PAPELES%20DE%20TRABAJO%20SSP\387.-PT_NO%20PMG_387" TargetMode="External"/><Relationship Id="rId387" Type="http://schemas.openxmlformats.org/officeDocument/2006/relationships/hyperlink" Target="PAPELES%20DE%20TRABAJO%20SSP\452.-PT_NO%20PMG_452" TargetMode="External"/><Relationship Id="rId191" Type="http://schemas.openxmlformats.org/officeDocument/2006/relationships/hyperlink" Target="PAPELES%20DE%20TRABAJO%20SSP\120.-PT_NO%20PMG_120" TargetMode="External"/><Relationship Id="rId205" Type="http://schemas.openxmlformats.org/officeDocument/2006/relationships/hyperlink" Target="PAPELES%20DE%20TRABAJO%20SSP\25.-PT_PMG_25" TargetMode="External"/><Relationship Id="rId247" Type="http://schemas.openxmlformats.org/officeDocument/2006/relationships/hyperlink" Target="PAPELES%20DE%20TRABAJO%20SSP\207.-PT_NO%20PMG_207" TargetMode="External"/><Relationship Id="rId412" Type="http://schemas.openxmlformats.org/officeDocument/2006/relationships/hyperlink" Target="PAPELES%20DE%20TRABAJO%20SSP\482.-PT_NO%20PMG_482" TargetMode="External"/><Relationship Id="rId107" Type="http://schemas.openxmlformats.org/officeDocument/2006/relationships/hyperlink" Target="PAPELES%20DE%20TRABAJO%20SSP\3.-PT_PMG_3" TargetMode="External"/><Relationship Id="rId289" Type="http://schemas.openxmlformats.org/officeDocument/2006/relationships/hyperlink" Target="PAPELES%20DE%20TRABAJO%20SSP\295.-PT_REPROG_295" TargetMode="External"/><Relationship Id="rId11" Type="http://schemas.openxmlformats.org/officeDocument/2006/relationships/hyperlink" Target="PAPELES%20DE%20TRABAJO%20SSP\12.-PT_PMG_12" TargetMode="External"/><Relationship Id="rId53" Type="http://schemas.openxmlformats.org/officeDocument/2006/relationships/hyperlink" Target="PAPELES%20DE%20TRABAJO%20SSP\125.-PT_NO%20PMG_125" TargetMode="External"/><Relationship Id="rId149" Type="http://schemas.openxmlformats.org/officeDocument/2006/relationships/hyperlink" Target="PAPELES%20DE%20TRABAJO%20SSP\208.-PT_NO%20PMG_208" TargetMode="External"/><Relationship Id="rId314" Type="http://schemas.openxmlformats.org/officeDocument/2006/relationships/hyperlink" Target="PAPELES%20DE%20TRABAJO%20SSP\417.-PT_NO%20PMG_417" TargetMode="External"/><Relationship Id="rId356" Type="http://schemas.openxmlformats.org/officeDocument/2006/relationships/hyperlink" Target="PAPELES%20DE%20TRABAJO%20SSP\352.-PT_,O%20PMG_352" TargetMode="External"/><Relationship Id="rId398" Type="http://schemas.openxmlformats.org/officeDocument/2006/relationships/hyperlink" Target="PAPELES%20DE%20TRABAJO%20SSP\439.-PT_NO%20PMG_439" TargetMode="External"/><Relationship Id="rId95" Type="http://schemas.openxmlformats.org/officeDocument/2006/relationships/hyperlink" Target="PAPELES%20DE%20TRABAJO%20SSP\258.-PT_NO%20PMG_258" TargetMode="External"/><Relationship Id="rId160" Type="http://schemas.openxmlformats.org/officeDocument/2006/relationships/hyperlink" Target="PAPELES%20DE%20TRABAJO%20SSP\149.-PT_NO%20PMG_149" TargetMode="External"/><Relationship Id="rId216" Type="http://schemas.openxmlformats.org/officeDocument/2006/relationships/hyperlink" Target="PAPELES%20DE%20TRABAJO%20SSP\302.-PT_NO%20PMG_302"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AI532"/>
  <sheetViews>
    <sheetView tabSelected="1" zoomScaleNormal="100" workbookViewId="0">
      <pane xSplit="2" ySplit="7" topLeftCell="C8" activePane="bottomRight" state="frozen"/>
      <selection pane="topRight" activeCell="B1" sqref="B1"/>
      <selection pane="bottomLeft" activeCell="A10" sqref="A10"/>
      <selection pane="bottomRight" activeCell="O516" sqref="O516"/>
    </sheetView>
  </sheetViews>
  <sheetFormatPr baseColWidth="10" defaultRowHeight="12.75" x14ac:dyDescent="0.2"/>
  <cols>
    <col min="1" max="1" width="1.7109375" style="1" customWidth="1"/>
    <col min="2" max="2" width="9.140625" style="22" customWidth="1"/>
    <col min="3" max="3" width="7.28515625" style="3" customWidth="1"/>
    <col min="4" max="4" width="5.42578125" style="3" customWidth="1"/>
    <col min="5" max="5" width="6.42578125" style="3" customWidth="1"/>
    <col min="6" max="6" width="11.140625" style="14" customWidth="1"/>
    <col min="7" max="7" width="12.42578125" style="14" customWidth="1"/>
    <col min="8" max="8" width="10.28515625" style="14" customWidth="1"/>
    <col min="9" max="9" width="10.140625" style="14" customWidth="1"/>
    <col min="10" max="10" width="4.7109375" style="14" customWidth="1"/>
    <col min="11" max="11" width="7" style="14" customWidth="1"/>
    <col min="12" max="12" width="7.42578125" style="14" customWidth="1"/>
    <col min="13" max="13" width="6.140625" style="14" customWidth="1"/>
    <col min="14" max="14" width="9" style="14" customWidth="1"/>
    <col min="15" max="15" width="7.28515625" style="19" customWidth="1"/>
    <col min="16" max="16" width="8.140625" style="19" customWidth="1"/>
    <col min="17" max="17" width="27" style="333" customWidth="1"/>
    <col min="18" max="18" width="36.28515625" style="333" customWidth="1"/>
    <col min="19" max="19" width="15.85546875" style="2" customWidth="1"/>
    <col min="20" max="20" width="11.28515625" style="14" customWidth="1"/>
    <col min="21" max="21" width="40.85546875" style="2" customWidth="1"/>
    <col min="22" max="22" width="15" style="14" customWidth="1"/>
    <col min="23" max="23" width="13.42578125" style="355" customWidth="1"/>
    <col min="24" max="24" width="12.28515625" style="334" customWidth="1"/>
    <col min="25" max="25" width="11.85546875" style="356" customWidth="1"/>
    <col min="26" max="26" width="12.5703125" style="357" customWidth="1"/>
    <col min="27" max="27" width="16.140625" style="357" customWidth="1"/>
    <col min="28" max="28" width="43.7109375" style="333" customWidth="1"/>
    <col min="29" max="29" width="22.5703125" style="19" customWidth="1"/>
    <col min="30" max="30" width="3.28515625" style="19" customWidth="1"/>
    <col min="31" max="31" width="24.5703125" style="333" customWidth="1"/>
    <col min="32" max="32" width="11.42578125" style="333"/>
    <col min="33" max="33" width="11.42578125" style="14"/>
    <col min="34" max="35" width="11.42578125" style="333"/>
    <col min="36" max="16384" width="11.42578125" style="1"/>
  </cols>
  <sheetData>
    <row r="1" spans="2:35" ht="15" customHeight="1" x14ac:dyDescent="0.2">
      <c r="B1" s="60"/>
      <c r="C1" s="61"/>
      <c r="D1" s="61"/>
      <c r="E1" s="61"/>
      <c r="F1" s="61"/>
      <c r="G1" s="61"/>
      <c r="H1" s="61"/>
      <c r="I1" s="61"/>
      <c r="J1" s="61"/>
      <c r="K1" s="61"/>
      <c r="L1" s="61"/>
      <c r="M1" s="61"/>
      <c r="N1" s="61"/>
      <c r="O1" s="62"/>
      <c r="P1" s="63"/>
      <c r="Q1" s="64"/>
      <c r="R1" s="64"/>
      <c r="S1" s="65"/>
      <c r="T1" s="71"/>
      <c r="U1" s="65"/>
      <c r="V1" s="66" t="s">
        <v>675</v>
      </c>
      <c r="W1" s="67">
        <f ca="1">TODAY()</f>
        <v>42787</v>
      </c>
      <c r="X1" s="68"/>
      <c r="Y1" s="69"/>
      <c r="Z1" s="70"/>
      <c r="AA1" s="70"/>
      <c r="AB1" s="64"/>
      <c r="AC1" s="62"/>
      <c r="AE1" s="1"/>
      <c r="AF1" s="1"/>
      <c r="AG1" s="3"/>
      <c r="AH1" s="1"/>
      <c r="AI1" s="1"/>
    </row>
    <row r="2" spans="2:35" ht="16.5" customHeight="1" x14ac:dyDescent="0.2">
      <c r="B2" s="60"/>
      <c r="C2" s="61"/>
      <c r="D2" s="61"/>
      <c r="E2" s="61"/>
      <c r="F2" s="61"/>
      <c r="G2" s="61"/>
      <c r="H2" s="61"/>
      <c r="I2" s="61"/>
      <c r="J2" s="61"/>
      <c r="K2" s="61"/>
      <c r="L2" s="61"/>
      <c r="M2" s="61"/>
      <c r="N2" s="61"/>
      <c r="O2" s="64"/>
      <c r="P2" s="64"/>
      <c r="Q2" s="64"/>
      <c r="R2" s="64"/>
      <c r="S2" s="65"/>
      <c r="T2" s="71"/>
      <c r="U2" s="65"/>
      <c r="V2" s="66"/>
      <c r="W2" s="67"/>
      <c r="X2" s="68"/>
      <c r="Y2" s="69"/>
      <c r="Z2" s="70"/>
      <c r="AA2" s="70"/>
      <c r="AB2" s="64"/>
      <c r="AC2" s="62"/>
      <c r="AE2" s="1"/>
      <c r="AF2" s="1"/>
      <c r="AG2" s="3"/>
      <c r="AH2" s="1"/>
      <c r="AI2" s="1"/>
    </row>
    <row r="3" spans="2:35" ht="15" customHeight="1" x14ac:dyDescent="0.2">
      <c r="B3" s="60"/>
      <c r="C3" s="372" t="s">
        <v>888</v>
      </c>
      <c r="D3" s="372"/>
      <c r="E3" s="372"/>
      <c r="F3" s="372"/>
      <c r="G3" s="372"/>
      <c r="H3" s="372"/>
      <c r="I3" s="372"/>
      <c r="J3" s="372"/>
      <c r="K3" s="373"/>
      <c r="L3" s="373"/>
      <c r="M3" s="372"/>
      <c r="N3" s="64"/>
      <c r="O3" s="62"/>
      <c r="P3" s="62"/>
      <c r="Q3" s="64"/>
      <c r="R3" s="64"/>
      <c r="S3" s="65"/>
      <c r="T3" s="71"/>
      <c r="U3" s="65"/>
      <c r="V3" s="71"/>
      <c r="W3" s="72"/>
      <c r="X3" s="68"/>
      <c r="Y3" s="69"/>
      <c r="Z3" s="73"/>
      <c r="AA3" s="70"/>
      <c r="AB3" s="64"/>
      <c r="AC3" s="62"/>
      <c r="AE3" s="1"/>
      <c r="AF3" s="1"/>
      <c r="AG3" s="3"/>
      <c r="AH3" s="1"/>
      <c r="AI3" s="1"/>
    </row>
    <row r="4" spans="2:35" x14ac:dyDescent="0.2">
      <c r="B4" s="60"/>
      <c r="C4" s="61"/>
      <c r="D4" s="61"/>
      <c r="E4" s="61"/>
      <c r="F4" s="61"/>
      <c r="G4" s="61"/>
      <c r="H4" s="61"/>
      <c r="I4" s="61"/>
      <c r="J4" s="61"/>
      <c r="K4" s="61"/>
      <c r="L4" s="61"/>
      <c r="M4" s="61"/>
      <c r="N4" s="61"/>
      <c r="O4" s="62"/>
      <c r="P4" s="62"/>
      <c r="Q4" s="64"/>
      <c r="R4" s="64"/>
      <c r="S4" s="65"/>
      <c r="T4" s="71"/>
      <c r="U4" s="65"/>
      <c r="V4" s="71"/>
      <c r="W4" s="72"/>
      <c r="X4" s="68"/>
      <c r="Y4" s="69"/>
      <c r="Z4" s="70"/>
      <c r="AA4" s="70"/>
      <c r="AB4" s="64"/>
      <c r="AC4" s="62"/>
      <c r="AE4" s="1"/>
      <c r="AF4" s="1"/>
      <c r="AG4" s="3"/>
      <c r="AH4" s="1"/>
      <c r="AI4" s="1"/>
    </row>
    <row r="5" spans="2:35" ht="13.5" thickBot="1" x14ac:dyDescent="0.25">
      <c r="B5" s="60"/>
      <c r="C5" s="61"/>
      <c r="D5" s="61"/>
      <c r="E5" s="61"/>
      <c r="F5" s="61"/>
      <c r="G5" s="61"/>
      <c r="H5" s="61"/>
      <c r="I5" s="61"/>
      <c r="J5" s="61"/>
      <c r="K5" s="61"/>
      <c r="L5" s="61"/>
      <c r="M5" s="74"/>
      <c r="N5" s="74"/>
      <c r="O5" s="75"/>
      <c r="P5" s="75"/>
      <c r="Q5" s="76"/>
      <c r="R5" s="76"/>
      <c r="S5" s="77"/>
      <c r="T5" s="74"/>
      <c r="U5" s="77"/>
      <c r="V5" s="74"/>
      <c r="W5" s="78"/>
      <c r="X5" s="79"/>
      <c r="Y5" s="80"/>
      <c r="Z5" s="81"/>
      <c r="AA5" s="81"/>
      <c r="AB5" s="76"/>
      <c r="AC5" s="75"/>
      <c r="AE5" s="1"/>
      <c r="AF5" s="1"/>
      <c r="AG5" s="3"/>
      <c r="AH5" s="1"/>
      <c r="AI5" s="1"/>
    </row>
    <row r="6" spans="2:35" ht="13.5" customHeight="1" thickBot="1" x14ac:dyDescent="0.25">
      <c r="B6" s="60"/>
      <c r="C6" s="61"/>
      <c r="D6" s="61"/>
      <c r="E6" s="61"/>
      <c r="F6" s="380" t="s">
        <v>2094</v>
      </c>
      <c r="G6" s="380"/>
      <c r="H6" s="380"/>
      <c r="I6" s="381"/>
      <c r="J6" s="331"/>
      <c r="K6" s="376" t="s">
        <v>0</v>
      </c>
      <c r="L6" s="376"/>
      <c r="M6" s="376"/>
      <c r="N6" s="376"/>
      <c r="O6" s="376"/>
      <c r="P6" s="376"/>
      <c r="Q6" s="377" t="s">
        <v>1</v>
      </c>
      <c r="R6" s="378"/>
      <c r="S6" s="378"/>
      <c r="T6" s="378"/>
      <c r="U6" s="379" t="s">
        <v>26</v>
      </c>
      <c r="V6" s="379"/>
      <c r="W6" s="379"/>
      <c r="X6" s="379"/>
      <c r="Y6" s="379"/>
      <c r="Z6" s="379"/>
      <c r="AA6" s="379"/>
      <c r="AB6" s="374" t="s">
        <v>6</v>
      </c>
      <c r="AC6" s="375"/>
      <c r="AE6" s="370" t="s">
        <v>1072</v>
      </c>
      <c r="AF6" s="1"/>
      <c r="AG6" s="3"/>
      <c r="AH6" s="1"/>
      <c r="AI6" s="1"/>
    </row>
    <row r="7" spans="2:35" ht="34.5" thickBot="1" x14ac:dyDescent="0.25">
      <c r="B7" s="82" t="s">
        <v>638</v>
      </c>
      <c r="C7" s="83" t="s">
        <v>10</v>
      </c>
      <c r="D7" s="84" t="s">
        <v>11</v>
      </c>
      <c r="E7" s="84" t="s">
        <v>2</v>
      </c>
      <c r="F7" s="330" t="s">
        <v>2095</v>
      </c>
      <c r="G7" s="330" t="s">
        <v>2096</v>
      </c>
      <c r="H7" s="330" t="s">
        <v>2097</v>
      </c>
      <c r="I7" s="330" t="s">
        <v>2098</v>
      </c>
      <c r="J7" s="330" t="s">
        <v>2099</v>
      </c>
      <c r="K7" s="85" t="s">
        <v>13</v>
      </c>
      <c r="L7" s="85" t="s">
        <v>3</v>
      </c>
      <c r="M7" s="86" t="s">
        <v>14</v>
      </c>
      <c r="N7" s="87" t="s">
        <v>15</v>
      </c>
      <c r="O7" s="88" t="s">
        <v>8</v>
      </c>
      <c r="P7" s="88" t="s">
        <v>16</v>
      </c>
      <c r="Q7" s="89" t="s">
        <v>17</v>
      </c>
      <c r="R7" s="89" t="s">
        <v>23</v>
      </c>
      <c r="S7" s="89" t="s">
        <v>4</v>
      </c>
      <c r="T7" s="89" t="s">
        <v>9</v>
      </c>
      <c r="U7" s="90" t="s">
        <v>5</v>
      </c>
      <c r="V7" s="154" t="s">
        <v>1113</v>
      </c>
      <c r="W7" s="154" t="s">
        <v>1114</v>
      </c>
      <c r="X7" s="155" t="s">
        <v>1115</v>
      </c>
      <c r="Y7" s="91" t="s">
        <v>790</v>
      </c>
      <c r="Z7" s="91" t="s">
        <v>694</v>
      </c>
      <c r="AA7" s="91" t="s">
        <v>7</v>
      </c>
      <c r="AB7" s="92" t="s">
        <v>6</v>
      </c>
      <c r="AC7" s="93" t="s">
        <v>778</v>
      </c>
      <c r="AE7" s="371"/>
      <c r="AF7" s="1"/>
      <c r="AG7" s="3"/>
      <c r="AH7" s="1"/>
      <c r="AI7" s="1"/>
    </row>
    <row r="8" spans="2:35" ht="90.75" customHeight="1" thickBot="1" x14ac:dyDescent="0.25">
      <c r="B8" s="27">
        <v>1</v>
      </c>
      <c r="C8" s="4" t="s">
        <v>777</v>
      </c>
      <c r="D8" s="20">
        <v>2013</v>
      </c>
      <c r="E8" s="9" t="s">
        <v>12</v>
      </c>
      <c r="F8" s="227" t="s">
        <v>2104</v>
      </c>
      <c r="G8" s="227" t="s">
        <v>2105</v>
      </c>
      <c r="H8" s="227"/>
      <c r="I8" s="227" t="s">
        <v>2116</v>
      </c>
      <c r="J8" s="227" t="s">
        <v>2112</v>
      </c>
      <c r="K8" s="104" t="s">
        <v>1144</v>
      </c>
      <c r="L8" s="227" t="s">
        <v>18</v>
      </c>
      <c r="M8" s="5" t="s">
        <v>1051</v>
      </c>
      <c r="N8" s="6">
        <v>41518</v>
      </c>
      <c r="O8" s="11" t="s">
        <v>19</v>
      </c>
      <c r="P8" s="228" t="s">
        <v>25</v>
      </c>
      <c r="Q8" s="16" t="s">
        <v>20</v>
      </c>
      <c r="R8" s="16" t="s">
        <v>21</v>
      </c>
      <c r="S8" s="15" t="s">
        <v>22</v>
      </c>
      <c r="T8" s="227"/>
      <c r="U8" s="16" t="s">
        <v>24</v>
      </c>
      <c r="V8" s="8">
        <v>41820</v>
      </c>
      <c r="W8" s="8">
        <v>42338</v>
      </c>
      <c r="X8" s="21">
        <f>IF(AA8="Reprogramado",0,V8-$V$1)</f>
        <v>0</v>
      </c>
      <c r="Y8" s="230">
        <v>0</v>
      </c>
      <c r="Z8" s="23" t="s">
        <v>778</v>
      </c>
      <c r="AA8" s="56" t="s">
        <v>778</v>
      </c>
      <c r="AB8" s="24" t="s">
        <v>697</v>
      </c>
      <c r="AC8" s="150" t="s">
        <v>1097</v>
      </c>
      <c r="AD8" s="57"/>
      <c r="AE8" s="147"/>
      <c r="AG8" s="334" t="str">
        <f t="shared" ref="AG8:AG72" si="0">IF(X8&gt;=-1,"VIGENTE","VENCIDO")</f>
        <v>VIGENTE</v>
      </c>
    </row>
    <row r="9" spans="2:35" ht="135.75" customHeight="1" thickBot="1" x14ac:dyDescent="0.25">
      <c r="B9" s="94">
        <v>2</v>
      </c>
      <c r="C9" s="95" t="s">
        <v>674</v>
      </c>
      <c r="D9" s="96">
        <v>2013</v>
      </c>
      <c r="E9" s="97" t="s">
        <v>12</v>
      </c>
      <c r="F9" s="227" t="s">
        <v>2104</v>
      </c>
      <c r="G9" s="227" t="s">
        <v>2105</v>
      </c>
      <c r="H9" s="227"/>
      <c r="I9" s="227" t="s">
        <v>2140</v>
      </c>
      <c r="J9" s="227" t="s">
        <v>2112</v>
      </c>
      <c r="K9" s="102" t="s">
        <v>1055</v>
      </c>
      <c r="L9" s="228" t="s">
        <v>27</v>
      </c>
      <c r="M9" s="99">
        <v>9</v>
      </c>
      <c r="N9" s="100">
        <v>41518</v>
      </c>
      <c r="O9" s="114" t="s">
        <v>28</v>
      </c>
      <c r="P9" s="102" t="s">
        <v>639</v>
      </c>
      <c r="Q9" s="110" t="s">
        <v>29</v>
      </c>
      <c r="R9" s="110" t="s">
        <v>30</v>
      </c>
      <c r="S9" s="273" t="s">
        <v>497</v>
      </c>
      <c r="T9" s="227"/>
      <c r="U9" s="114" t="s">
        <v>542</v>
      </c>
      <c r="V9" s="105">
        <v>41639</v>
      </c>
      <c r="W9" s="106">
        <v>42323</v>
      </c>
      <c r="X9" s="229">
        <f t="shared" ref="X9:X26" si="1">IF(Z9="Cumplida",0,W9-$W$1)</f>
        <v>0</v>
      </c>
      <c r="Y9" s="230">
        <v>1</v>
      </c>
      <c r="Z9" s="107" t="s">
        <v>695</v>
      </c>
      <c r="AA9" s="231" t="s">
        <v>780</v>
      </c>
      <c r="AB9" s="133" t="s">
        <v>698</v>
      </c>
      <c r="AC9" s="104"/>
      <c r="AE9" s="147"/>
      <c r="AG9" s="334" t="str">
        <f t="shared" si="0"/>
        <v>VIGENTE</v>
      </c>
    </row>
    <row r="10" spans="2:35" ht="57" customHeight="1" thickBot="1" x14ac:dyDescent="0.25">
      <c r="B10" s="109">
        <v>3</v>
      </c>
      <c r="C10" s="95" t="s">
        <v>674</v>
      </c>
      <c r="D10" s="96">
        <v>2014</v>
      </c>
      <c r="E10" s="97" t="s">
        <v>12</v>
      </c>
      <c r="F10" s="227" t="s">
        <v>2104</v>
      </c>
      <c r="G10" s="227" t="s">
        <v>2105</v>
      </c>
      <c r="H10" s="99" t="s">
        <v>1040</v>
      </c>
      <c r="I10" s="227" t="s">
        <v>2134</v>
      </c>
      <c r="J10" s="227" t="s">
        <v>2112</v>
      </c>
      <c r="K10" s="102" t="s">
        <v>1055</v>
      </c>
      <c r="L10" s="228" t="s">
        <v>2067</v>
      </c>
      <c r="M10" s="99" t="s">
        <v>1040</v>
      </c>
      <c r="N10" s="100">
        <v>41760</v>
      </c>
      <c r="O10" s="114" t="s">
        <v>40</v>
      </c>
      <c r="P10" s="102" t="s">
        <v>639</v>
      </c>
      <c r="Q10" s="110" t="s">
        <v>72</v>
      </c>
      <c r="R10" s="110" t="s">
        <v>73</v>
      </c>
      <c r="S10" s="273" t="s">
        <v>498</v>
      </c>
      <c r="T10" s="227" t="s">
        <v>1631</v>
      </c>
      <c r="U10" s="114" t="s">
        <v>543</v>
      </c>
      <c r="V10" s="105">
        <v>42369</v>
      </c>
      <c r="W10" s="106">
        <v>42368</v>
      </c>
      <c r="X10" s="229">
        <f t="shared" si="1"/>
        <v>0</v>
      </c>
      <c r="Y10" s="230">
        <v>1</v>
      </c>
      <c r="Z10" s="107" t="s">
        <v>695</v>
      </c>
      <c r="AA10" s="231" t="s">
        <v>780</v>
      </c>
      <c r="AB10" s="252" t="s">
        <v>1108</v>
      </c>
      <c r="AC10" s="104"/>
      <c r="AE10" s="147"/>
      <c r="AG10" s="334" t="str">
        <f t="shared" si="0"/>
        <v>VIGENTE</v>
      </c>
    </row>
    <row r="11" spans="2:35" ht="57" customHeight="1" thickBot="1" x14ac:dyDescent="0.25">
      <c r="B11" s="94">
        <v>4</v>
      </c>
      <c r="C11" s="95" t="s">
        <v>674</v>
      </c>
      <c r="D11" s="96">
        <v>2014</v>
      </c>
      <c r="E11" s="97" t="s">
        <v>12</v>
      </c>
      <c r="F11" s="227" t="s">
        <v>2103</v>
      </c>
      <c r="G11" s="227" t="s">
        <v>2106</v>
      </c>
      <c r="H11" s="99" t="s">
        <v>1042</v>
      </c>
      <c r="I11" s="227" t="s">
        <v>2129</v>
      </c>
      <c r="J11" s="227" t="s">
        <v>2112</v>
      </c>
      <c r="K11" s="102" t="s">
        <v>1055</v>
      </c>
      <c r="L11" s="228" t="s">
        <v>1145</v>
      </c>
      <c r="M11" s="99" t="s">
        <v>1042</v>
      </c>
      <c r="N11" s="100">
        <v>41814</v>
      </c>
      <c r="O11" s="114" t="s">
        <v>41</v>
      </c>
      <c r="P11" s="102" t="s">
        <v>25</v>
      </c>
      <c r="Q11" s="110" t="s">
        <v>74</v>
      </c>
      <c r="R11" s="110" t="s">
        <v>75</v>
      </c>
      <c r="S11" s="273" t="s">
        <v>499</v>
      </c>
      <c r="T11" s="227" t="s">
        <v>1633</v>
      </c>
      <c r="U11" s="114" t="s">
        <v>544</v>
      </c>
      <c r="V11" s="105">
        <v>42004</v>
      </c>
      <c r="W11" s="106">
        <v>42307</v>
      </c>
      <c r="X11" s="229">
        <f t="shared" si="1"/>
        <v>0</v>
      </c>
      <c r="Y11" s="230">
        <v>1</v>
      </c>
      <c r="Z11" s="107" t="s">
        <v>695</v>
      </c>
      <c r="AA11" s="231" t="s">
        <v>780</v>
      </c>
      <c r="AB11" s="133" t="s">
        <v>646</v>
      </c>
      <c r="AC11" s="104"/>
      <c r="AE11" s="147"/>
      <c r="AG11" s="334" t="str">
        <f t="shared" si="0"/>
        <v>VIGENTE</v>
      </c>
    </row>
    <row r="12" spans="2:35" ht="56.25" customHeight="1" thickBot="1" x14ac:dyDescent="0.25">
      <c r="B12" s="111">
        <v>5</v>
      </c>
      <c r="C12" s="95" t="s">
        <v>674</v>
      </c>
      <c r="D12" s="96">
        <v>2014</v>
      </c>
      <c r="E12" s="97" t="s">
        <v>12</v>
      </c>
      <c r="F12" s="227" t="s">
        <v>2103</v>
      </c>
      <c r="G12" s="227" t="s">
        <v>2106</v>
      </c>
      <c r="H12" s="99" t="s">
        <v>1042</v>
      </c>
      <c r="I12" s="227" t="s">
        <v>2129</v>
      </c>
      <c r="J12" s="227" t="s">
        <v>2112</v>
      </c>
      <c r="K12" s="102" t="s">
        <v>1055</v>
      </c>
      <c r="L12" s="228" t="s">
        <v>1145</v>
      </c>
      <c r="M12" s="99" t="s">
        <v>1042</v>
      </c>
      <c r="N12" s="100">
        <v>41814</v>
      </c>
      <c r="O12" s="114" t="s">
        <v>41</v>
      </c>
      <c r="P12" s="102" t="s">
        <v>25</v>
      </c>
      <c r="Q12" s="110" t="s">
        <v>76</v>
      </c>
      <c r="R12" s="110" t="s">
        <v>75</v>
      </c>
      <c r="S12" s="273" t="s">
        <v>499</v>
      </c>
      <c r="T12" s="227" t="s">
        <v>1631</v>
      </c>
      <c r="U12" s="114" t="s">
        <v>544</v>
      </c>
      <c r="V12" s="105">
        <v>42004</v>
      </c>
      <c r="W12" s="106">
        <v>42307</v>
      </c>
      <c r="X12" s="229">
        <f t="shared" si="1"/>
        <v>0</v>
      </c>
      <c r="Y12" s="230">
        <v>1</v>
      </c>
      <c r="Z12" s="107" t="s">
        <v>695</v>
      </c>
      <c r="AA12" s="231" t="s">
        <v>780</v>
      </c>
      <c r="AB12" s="133" t="s">
        <v>676</v>
      </c>
      <c r="AC12" s="104"/>
      <c r="AE12" s="147"/>
      <c r="AG12" s="334" t="str">
        <f t="shared" si="0"/>
        <v>VIGENTE</v>
      </c>
    </row>
    <row r="13" spans="2:35" ht="57" customHeight="1" thickBot="1" x14ac:dyDescent="0.25">
      <c r="B13" s="94">
        <v>6</v>
      </c>
      <c r="C13" s="95" t="s">
        <v>674</v>
      </c>
      <c r="D13" s="96">
        <v>2014</v>
      </c>
      <c r="E13" s="97" t="s">
        <v>12</v>
      </c>
      <c r="F13" s="227" t="s">
        <v>2103</v>
      </c>
      <c r="G13" s="227" t="s">
        <v>2106</v>
      </c>
      <c r="H13" s="99" t="s">
        <v>1042</v>
      </c>
      <c r="I13" s="227" t="s">
        <v>2129</v>
      </c>
      <c r="J13" s="227" t="s">
        <v>2112</v>
      </c>
      <c r="K13" s="102" t="s">
        <v>1055</v>
      </c>
      <c r="L13" s="228" t="s">
        <v>1145</v>
      </c>
      <c r="M13" s="99" t="s">
        <v>1042</v>
      </c>
      <c r="N13" s="100">
        <v>41814</v>
      </c>
      <c r="O13" s="114" t="s">
        <v>41</v>
      </c>
      <c r="P13" s="102" t="s">
        <v>25</v>
      </c>
      <c r="Q13" s="110" t="s">
        <v>77</v>
      </c>
      <c r="R13" s="110" t="s">
        <v>75</v>
      </c>
      <c r="S13" s="273" t="s">
        <v>499</v>
      </c>
      <c r="T13" s="227" t="s">
        <v>1631</v>
      </c>
      <c r="U13" s="114" t="s">
        <v>544</v>
      </c>
      <c r="V13" s="105">
        <v>42004</v>
      </c>
      <c r="W13" s="106">
        <v>42307</v>
      </c>
      <c r="X13" s="229">
        <f t="shared" si="1"/>
        <v>0</v>
      </c>
      <c r="Y13" s="230">
        <v>1</v>
      </c>
      <c r="Z13" s="107" t="s">
        <v>695</v>
      </c>
      <c r="AA13" s="231" t="s">
        <v>780</v>
      </c>
      <c r="AB13" s="133" t="s">
        <v>677</v>
      </c>
      <c r="AC13" s="104"/>
      <c r="AE13" s="147"/>
      <c r="AG13" s="334" t="str">
        <f t="shared" si="0"/>
        <v>VIGENTE</v>
      </c>
    </row>
    <row r="14" spans="2:35" ht="112.5" customHeight="1" thickBot="1" x14ac:dyDescent="0.25">
      <c r="B14" s="111">
        <v>7</v>
      </c>
      <c r="C14" s="95" t="s">
        <v>674</v>
      </c>
      <c r="D14" s="96">
        <v>2014</v>
      </c>
      <c r="E14" s="97" t="s">
        <v>12</v>
      </c>
      <c r="F14" s="227" t="s">
        <v>2103</v>
      </c>
      <c r="G14" s="227" t="s">
        <v>2106</v>
      </c>
      <c r="H14" s="99" t="s">
        <v>1042</v>
      </c>
      <c r="I14" s="227" t="s">
        <v>2129</v>
      </c>
      <c r="J14" s="227" t="s">
        <v>2112</v>
      </c>
      <c r="K14" s="102" t="s">
        <v>1055</v>
      </c>
      <c r="L14" s="228" t="s">
        <v>1145</v>
      </c>
      <c r="M14" s="99" t="s">
        <v>1042</v>
      </c>
      <c r="N14" s="100">
        <v>41814</v>
      </c>
      <c r="O14" s="114" t="s">
        <v>42</v>
      </c>
      <c r="P14" s="102" t="s">
        <v>25</v>
      </c>
      <c r="Q14" s="110" t="s">
        <v>78</v>
      </c>
      <c r="R14" s="110" t="s">
        <v>79</v>
      </c>
      <c r="S14" s="273" t="s">
        <v>499</v>
      </c>
      <c r="T14" s="227" t="s">
        <v>1633</v>
      </c>
      <c r="U14" s="114" t="s">
        <v>544</v>
      </c>
      <c r="V14" s="105">
        <v>42004</v>
      </c>
      <c r="W14" s="106">
        <v>42307</v>
      </c>
      <c r="X14" s="229">
        <f t="shared" si="1"/>
        <v>0</v>
      </c>
      <c r="Y14" s="230">
        <v>1</v>
      </c>
      <c r="Z14" s="107" t="s">
        <v>695</v>
      </c>
      <c r="AA14" s="231" t="s">
        <v>780</v>
      </c>
      <c r="AB14" s="133" t="s">
        <v>678</v>
      </c>
      <c r="AC14" s="104"/>
      <c r="AE14" s="147"/>
      <c r="AG14" s="334" t="str">
        <f t="shared" si="0"/>
        <v>VIGENTE</v>
      </c>
    </row>
    <row r="15" spans="2:35" ht="113.25" customHeight="1" thickBot="1" x14ac:dyDescent="0.25">
      <c r="B15" s="94">
        <v>8</v>
      </c>
      <c r="C15" s="95" t="s">
        <v>674</v>
      </c>
      <c r="D15" s="96">
        <v>2014</v>
      </c>
      <c r="E15" s="97" t="s">
        <v>12</v>
      </c>
      <c r="F15" s="227" t="s">
        <v>2103</v>
      </c>
      <c r="G15" s="227" t="s">
        <v>2106</v>
      </c>
      <c r="H15" s="99" t="s">
        <v>1042</v>
      </c>
      <c r="I15" s="227" t="s">
        <v>2129</v>
      </c>
      <c r="J15" s="227" t="s">
        <v>2112</v>
      </c>
      <c r="K15" s="102" t="s">
        <v>1055</v>
      </c>
      <c r="L15" s="228" t="s">
        <v>1145</v>
      </c>
      <c r="M15" s="99" t="s">
        <v>1042</v>
      </c>
      <c r="N15" s="100">
        <v>41814</v>
      </c>
      <c r="O15" s="114" t="s">
        <v>42</v>
      </c>
      <c r="P15" s="102" t="s">
        <v>25</v>
      </c>
      <c r="Q15" s="110" t="s">
        <v>80</v>
      </c>
      <c r="R15" s="110" t="s">
        <v>79</v>
      </c>
      <c r="S15" s="273" t="s">
        <v>499</v>
      </c>
      <c r="T15" s="227" t="s">
        <v>1631</v>
      </c>
      <c r="U15" s="114" t="s">
        <v>544</v>
      </c>
      <c r="V15" s="105">
        <v>42004</v>
      </c>
      <c r="W15" s="106">
        <v>42307</v>
      </c>
      <c r="X15" s="229">
        <f t="shared" si="1"/>
        <v>0</v>
      </c>
      <c r="Y15" s="230">
        <v>1</v>
      </c>
      <c r="Z15" s="107" t="s">
        <v>695</v>
      </c>
      <c r="AA15" s="231" t="s">
        <v>780</v>
      </c>
      <c r="AB15" s="133" t="s">
        <v>679</v>
      </c>
      <c r="AC15" s="104"/>
      <c r="AE15" s="147"/>
      <c r="AG15" s="334" t="str">
        <f t="shared" si="0"/>
        <v>VIGENTE</v>
      </c>
    </row>
    <row r="16" spans="2:35" ht="123.75" customHeight="1" thickBot="1" x14ac:dyDescent="0.25">
      <c r="B16" s="111">
        <v>9</v>
      </c>
      <c r="C16" s="95" t="s">
        <v>674</v>
      </c>
      <c r="D16" s="96">
        <v>2014</v>
      </c>
      <c r="E16" s="97" t="s">
        <v>12</v>
      </c>
      <c r="F16" s="227" t="s">
        <v>2104</v>
      </c>
      <c r="G16" s="227" t="s">
        <v>2105</v>
      </c>
      <c r="H16" s="99" t="s">
        <v>1043</v>
      </c>
      <c r="I16" s="227" t="s">
        <v>2117</v>
      </c>
      <c r="J16" s="227" t="s">
        <v>2112</v>
      </c>
      <c r="K16" s="102" t="s">
        <v>1144</v>
      </c>
      <c r="L16" s="228" t="s">
        <v>1216</v>
      </c>
      <c r="M16" s="99" t="s">
        <v>1043</v>
      </c>
      <c r="N16" s="100">
        <v>41820</v>
      </c>
      <c r="O16" s="114" t="s">
        <v>43</v>
      </c>
      <c r="P16" s="102" t="s">
        <v>642</v>
      </c>
      <c r="Q16" s="110" t="s">
        <v>81</v>
      </c>
      <c r="R16" s="110" t="s">
        <v>82</v>
      </c>
      <c r="S16" s="273" t="s">
        <v>500</v>
      </c>
      <c r="T16" s="227" t="s">
        <v>1633</v>
      </c>
      <c r="U16" s="114" t="s">
        <v>545</v>
      </c>
      <c r="V16" s="105">
        <v>42035</v>
      </c>
      <c r="W16" s="106">
        <v>42335</v>
      </c>
      <c r="X16" s="229">
        <f t="shared" si="1"/>
        <v>0</v>
      </c>
      <c r="Y16" s="230">
        <v>1</v>
      </c>
      <c r="Z16" s="107" t="s">
        <v>695</v>
      </c>
      <c r="AA16" s="231" t="s">
        <v>780</v>
      </c>
      <c r="AB16" s="133" t="s">
        <v>699</v>
      </c>
      <c r="AC16" s="104"/>
      <c r="AE16" s="147"/>
      <c r="AG16" s="334" t="str">
        <f t="shared" si="0"/>
        <v>VIGENTE</v>
      </c>
    </row>
    <row r="17" spans="2:33" ht="102" customHeight="1" thickBot="1" x14ac:dyDescent="0.25">
      <c r="B17" s="94">
        <v>10</v>
      </c>
      <c r="C17" s="95" t="s">
        <v>674</v>
      </c>
      <c r="D17" s="96">
        <v>2014</v>
      </c>
      <c r="E17" s="97" t="s">
        <v>12</v>
      </c>
      <c r="F17" s="227" t="s">
        <v>2104</v>
      </c>
      <c r="G17" s="227" t="s">
        <v>2105</v>
      </c>
      <c r="H17" s="99" t="s">
        <v>1041</v>
      </c>
      <c r="I17" s="227" t="s">
        <v>2134</v>
      </c>
      <c r="J17" s="227" t="s">
        <v>2112</v>
      </c>
      <c r="K17" s="102" t="s">
        <v>1144</v>
      </c>
      <c r="L17" s="228" t="s">
        <v>1216</v>
      </c>
      <c r="M17" s="99" t="s">
        <v>1041</v>
      </c>
      <c r="N17" s="100">
        <v>41835</v>
      </c>
      <c r="O17" s="114" t="s">
        <v>44</v>
      </c>
      <c r="P17" s="102" t="s">
        <v>643</v>
      </c>
      <c r="Q17" s="110" t="s">
        <v>83</v>
      </c>
      <c r="R17" s="110" t="s">
        <v>84</v>
      </c>
      <c r="S17" s="273" t="s">
        <v>501</v>
      </c>
      <c r="T17" s="227" t="s">
        <v>1633</v>
      </c>
      <c r="U17" s="114" t="s">
        <v>546</v>
      </c>
      <c r="V17" s="106">
        <v>42035</v>
      </c>
      <c r="W17" s="106">
        <v>42338</v>
      </c>
      <c r="X17" s="229">
        <f t="shared" si="1"/>
        <v>0</v>
      </c>
      <c r="Y17" s="230">
        <v>1</v>
      </c>
      <c r="Z17" s="107" t="s">
        <v>695</v>
      </c>
      <c r="AA17" s="231" t="s">
        <v>780</v>
      </c>
      <c r="AB17" s="133" t="s">
        <v>700</v>
      </c>
      <c r="AC17" s="104"/>
      <c r="AE17" s="147"/>
      <c r="AG17" s="334" t="str">
        <f t="shared" si="0"/>
        <v>VIGENTE</v>
      </c>
    </row>
    <row r="18" spans="2:33" ht="45" customHeight="1" thickBot="1" x14ac:dyDescent="0.25">
      <c r="B18" s="111">
        <v>11</v>
      </c>
      <c r="C18" s="95" t="s">
        <v>674</v>
      </c>
      <c r="D18" s="96">
        <v>2014</v>
      </c>
      <c r="E18" s="97" t="s">
        <v>12</v>
      </c>
      <c r="F18" s="227" t="s">
        <v>2104</v>
      </c>
      <c r="G18" s="227" t="s">
        <v>2105</v>
      </c>
      <c r="H18" s="99" t="s">
        <v>1041</v>
      </c>
      <c r="I18" s="227" t="s">
        <v>2134</v>
      </c>
      <c r="J18" s="227" t="s">
        <v>2112</v>
      </c>
      <c r="K18" s="102" t="s">
        <v>1144</v>
      </c>
      <c r="L18" s="228" t="s">
        <v>1216</v>
      </c>
      <c r="M18" s="99" t="s">
        <v>1041</v>
      </c>
      <c r="N18" s="100">
        <v>41835</v>
      </c>
      <c r="O18" s="114" t="s">
        <v>44</v>
      </c>
      <c r="P18" s="102" t="s">
        <v>643</v>
      </c>
      <c r="Q18" s="110" t="s">
        <v>85</v>
      </c>
      <c r="R18" s="110" t="s">
        <v>86</v>
      </c>
      <c r="S18" s="273" t="s">
        <v>501</v>
      </c>
      <c r="T18" s="227"/>
      <c r="U18" s="114" t="s">
        <v>547</v>
      </c>
      <c r="V18" s="106">
        <v>42063</v>
      </c>
      <c r="W18" s="105">
        <v>42335</v>
      </c>
      <c r="X18" s="229">
        <f t="shared" si="1"/>
        <v>0</v>
      </c>
      <c r="Y18" s="230">
        <v>1</v>
      </c>
      <c r="Z18" s="107" t="s">
        <v>695</v>
      </c>
      <c r="AA18" s="231" t="s">
        <v>780</v>
      </c>
      <c r="AB18" s="133" t="s">
        <v>703</v>
      </c>
      <c r="AC18" s="104"/>
      <c r="AE18" s="147"/>
      <c r="AG18" s="334" t="str">
        <f t="shared" si="0"/>
        <v>VIGENTE</v>
      </c>
    </row>
    <row r="19" spans="2:33" ht="45.75" customHeight="1" thickBot="1" x14ac:dyDescent="0.25">
      <c r="B19" s="94">
        <v>12</v>
      </c>
      <c r="C19" s="95" t="s">
        <v>674</v>
      </c>
      <c r="D19" s="96">
        <v>2014</v>
      </c>
      <c r="E19" s="97" t="s">
        <v>12</v>
      </c>
      <c r="F19" s="227" t="s">
        <v>2104</v>
      </c>
      <c r="G19" s="227" t="s">
        <v>2105</v>
      </c>
      <c r="H19" s="99" t="s">
        <v>1041</v>
      </c>
      <c r="I19" s="227" t="s">
        <v>2134</v>
      </c>
      <c r="J19" s="227" t="s">
        <v>2112</v>
      </c>
      <c r="K19" s="102" t="s">
        <v>1144</v>
      </c>
      <c r="L19" s="228" t="s">
        <v>1216</v>
      </c>
      <c r="M19" s="99" t="s">
        <v>1041</v>
      </c>
      <c r="N19" s="100">
        <v>41835</v>
      </c>
      <c r="O19" s="114" t="s">
        <v>44</v>
      </c>
      <c r="P19" s="102" t="s">
        <v>643</v>
      </c>
      <c r="Q19" s="110" t="s">
        <v>87</v>
      </c>
      <c r="R19" s="110" t="s">
        <v>88</v>
      </c>
      <c r="S19" s="273" t="s">
        <v>501</v>
      </c>
      <c r="T19" s="227" t="s">
        <v>1631</v>
      </c>
      <c r="U19" s="114" t="s">
        <v>547</v>
      </c>
      <c r="V19" s="106">
        <v>42063</v>
      </c>
      <c r="W19" s="105">
        <v>42335</v>
      </c>
      <c r="X19" s="229">
        <f t="shared" si="1"/>
        <v>0</v>
      </c>
      <c r="Y19" s="230">
        <v>1</v>
      </c>
      <c r="Z19" s="107" t="s">
        <v>695</v>
      </c>
      <c r="AA19" s="231" t="s">
        <v>780</v>
      </c>
      <c r="AB19" s="133" t="s">
        <v>704</v>
      </c>
      <c r="AC19" s="104"/>
      <c r="AE19" s="147"/>
      <c r="AG19" s="334" t="str">
        <f t="shared" si="0"/>
        <v>VIGENTE</v>
      </c>
    </row>
    <row r="20" spans="2:33" ht="67.5" customHeight="1" thickBot="1" x14ac:dyDescent="0.25">
      <c r="B20" s="111">
        <v>13</v>
      </c>
      <c r="C20" s="95" t="s">
        <v>674</v>
      </c>
      <c r="D20" s="96">
        <v>2014</v>
      </c>
      <c r="E20" s="97" t="s">
        <v>12</v>
      </c>
      <c r="F20" s="227" t="s">
        <v>2104</v>
      </c>
      <c r="G20" s="227" t="s">
        <v>2105</v>
      </c>
      <c r="H20" s="99" t="s">
        <v>1044</v>
      </c>
      <c r="I20" s="227" t="s">
        <v>2133</v>
      </c>
      <c r="J20" s="227" t="s">
        <v>2112</v>
      </c>
      <c r="K20" s="102" t="s">
        <v>1144</v>
      </c>
      <c r="L20" s="228" t="s">
        <v>1216</v>
      </c>
      <c r="M20" s="99" t="s">
        <v>1044</v>
      </c>
      <c r="N20" s="100">
        <v>41835</v>
      </c>
      <c r="O20" s="114" t="s">
        <v>45</v>
      </c>
      <c r="P20" s="102" t="s">
        <v>639</v>
      </c>
      <c r="Q20" s="110" t="s">
        <v>89</v>
      </c>
      <c r="R20" s="110" t="s">
        <v>90</v>
      </c>
      <c r="S20" s="273" t="s">
        <v>502</v>
      </c>
      <c r="T20" s="227" t="s">
        <v>1953</v>
      </c>
      <c r="U20" s="114" t="s">
        <v>548</v>
      </c>
      <c r="V20" s="106">
        <v>41942</v>
      </c>
      <c r="W20" s="106">
        <v>42460</v>
      </c>
      <c r="X20" s="229">
        <f t="shared" si="1"/>
        <v>0</v>
      </c>
      <c r="Y20" s="230">
        <v>1</v>
      </c>
      <c r="Z20" s="107" t="s">
        <v>695</v>
      </c>
      <c r="AA20" s="231" t="s">
        <v>780</v>
      </c>
      <c r="AB20" s="133" t="s">
        <v>705</v>
      </c>
      <c r="AC20" s="104"/>
      <c r="AE20" s="147"/>
      <c r="AG20" s="334" t="str">
        <f t="shared" si="0"/>
        <v>VIGENTE</v>
      </c>
    </row>
    <row r="21" spans="2:33" ht="45.75" customHeight="1" thickBot="1" x14ac:dyDescent="0.25">
      <c r="B21" s="112">
        <v>14</v>
      </c>
      <c r="C21" s="95" t="s">
        <v>674</v>
      </c>
      <c r="D21" s="96">
        <v>2014</v>
      </c>
      <c r="E21" s="97" t="s">
        <v>12</v>
      </c>
      <c r="F21" s="227" t="s">
        <v>2103</v>
      </c>
      <c r="G21" s="227" t="s">
        <v>2103</v>
      </c>
      <c r="H21" s="99" t="s">
        <v>1045</v>
      </c>
      <c r="I21" s="227"/>
      <c r="J21" s="227" t="s">
        <v>2112</v>
      </c>
      <c r="K21" s="102" t="s">
        <v>1055</v>
      </c>
      <c r="L21" s="228" t="s">
        <v>27</v>
      </c>
      <c r="M21" s="99" t="s">
        <v>1045</v>
      </c>
      <c r="N21" s="100">
        <v>41851</v>
      </c>
      <c r="O21" s="114" t="s">
        <v>46</v>
      </c>
      <c r="P21" s="102" t="s">
        <v>639</v>
      </c>
      <c r="Q21" s="110" t="s">
        <v>91</v>
      </c>
      <c r="R21" s="110" t="s">
        <v>92</v>
      </c>
      <c r="S21" s="273" t="s">
        <v>497</v>
      </c>
      <c r="T21" s="227" t="s">
        <v>1631</v>
      </c>
      <c r="U21" s="114" t="s">
        <v>549</v>
      </c>
      <c r="V21" s="106">
        <v>42004</v>
      </c>
      <c r="W21" s="106">
        <v>42323</v>
      </c>
      <c r="X21" s="229">
        <f t="shared" si="1"/>
        <v>0</v>
      </c>
      <c r="Y21" s="230">
        <v>1</v>
      </c>
      <c r="Z21" s="107" t="s">
        <v>695</v>
      </c>
      <c r="AA21" s="231" t="s">
        <v>780</v>
      </c>
      <c r="AB21" s="133" t="s">
        <v>1109</v>
      </c>
      <c r="AC21" s="104"/>
      <c r="AE21" s="147"/>
      <c r="AG21" s="334" t="str">
        <f t="shared" si="0"/>
        <v>VIGENTE</v>
      </c>
    </row>
    <row r="22" spans="2:33" ht="78.75" customHeight="1" thickBot="1" x14ac:dyDescent="0.25">
      <c r="B22" s="111">
        <v>15</v>
      </c>
      <c r="C22" s="95" t="s">
        <v>674</v>
      </c>
      <c r="D22" s="96">
        <v>2014</v>
      </c>
      <c r="E22" s="97" t="s">
        <v>12</v>
      </c>
      <c r="F22" s="227" t="s">
        <v>2103</v>
      </c>
      <c r="G22" s="227" t="s">
        <v>2103</v>
      </c>
      <c r="H22" s="99" t="s">
        <v>1045</v>
      </c>
      <c r="I22" s="227"/>
      <c r="J22" s="227" t="s">
        <v>2112</v>
      </c>
      <c r="K22" s="102" t="s">
        <v>1055</v>
      </c>
      <c r="L22" s="228" t="s">
        <v>27</v>
      </c>
      <c r="M22" s="99" t="s">
        <v>1045</v>
      </c>
      <c r="N22" s="100">
        <v>41851</v>
      </c>
      <c r="O22" s="114" t="s">
        <v>46</v>
      </c>
      <c r="P22" s="102" t="s">
        <v>639</v>
      </c>
      <c r="Q22" s="110" t="s">
        <v>93</v>
      </c>
      <c r="R22" s="110" t="s">
        <v>94</v>
      </c>
      <c r="S22" s="273" t="s">
        <v>497</v>
      </c>
      <c r="T22" s="227" t="s">
        <v>1631</v>
      </c>
      <c r="U22" s="114" t="s">
        <v>550</v>
      </c>
      <c r="V22" s="106">
        <v>41973</v>
      </c>
      <c r="W22" s="106">
        <v>42323</v>
      </c>
      <c r="X22" s="229">
        <f t="shared" si="1"/>
        <v>0</v>
      </c>
      <c r="Y22" s="230">
        <v>1</v>
      </c>
      <c r="Z22" s="107" t="s">
        <v>695</v>
      </c>
      <c r="AA22" s="231" t="s">
        <v>780</v>
      </c>
      <c r="AB22" s="133" t="s">
        <v>701</v>
      </c>
      <c r="AC22" s="104"/>
      <c r="AE22" s="147"/>
      <c r="AG22" s="334" t="str">
        <f t="shared" si="0"/>
        <v>VIGENTE</v>
      </c>
    </row>
    <row r="23" spans="2:33" ht="45.75" customHeight="1" x14ac:dyDescent="0.2">
      <c r="B23" s="197">
        <v>16</v>
      </c>
      <c r="C23" s="139" t="s">
        <v>674</v>
      </c>
      <c r="D23" s="140">
        <v>2014</v>
      </c>
      <c r="E23" s="141" t="s">
        <v>12</v>
      </c>
      <c r="F23" s="227" t="s">
        <v>2103</v>
      </c>
      <c r="G23" s="227" t="s">
        <v>2103</v>
      </c>
      <c r="H23" s="99" t="s">
        <v>1045</v>
      </c>
      <c r="I23" s="227"/>
      <c r="J23" s="227" t="s">
        <v>2112</v>
      </c>
      <c r="K23" s="178" t="s">
        <v>1055</v>
      </c>
      <c r="L23" s="302" t="s">
        <v>27</v>
      </c>
      <c r="M23" s="142" t="s">
        <v>1045</v>
      </c>
      <c r="N23" s="143">
        <v>41851</v>
      </c>
      <c r="O23" s="114" t="s">
        <v>46</v>
      </c>
      <c r="P23" s="178" t="s">
        <v>639</v>
      </c>
      <c r="Q23" s="179" t="s">
        <v>95</v>
      </c>
      <c r="R23" s="179" t="s">
        <v>96</v>
      </c>
      <c r="S23" s="274" t="s">
        <v>497</v>
      </c>
      <c r="T23" s="227" t="s">
        <v>1633</v>
      </c>
      <c r="U23" s="114" t="s">
        <v>551</v>
      </c>
      <c r="V23" s="199">
        <v>41973</v>
      </c>
      <c r="W23" s="199">
        <v>42323</v>
      </c>
      <c r="X23" s="229">
        <f t="shared" si="1"/>
        <v>0</v>
      </c>
      <c r="Y23" s="230">
        <v>1</v>
      </c>
      <c r="Z23" s="180" t="s">
        <v>695</v>
      </c>
      <c r="AA23" s="181" t="s">
        <v>780</v>
      </c>
      <c r="AB23" s="133" t="s">
        <v>680</v>
      </c>
      <c r="AC23" s="174"/>
      <c r="AE23" s="147"/>
      <c r="AG23" s="334" t="str">
        <f t="shared" si="0"/>
        <v>VIGENTE</v>
      </c>
    </row>
    <row r="24" spans="2:33" ht="57" customHeight="1" x14ac:dyDescent="0.2">
      <c r="B24" s="195">
        <v>17</v>
      </c>
      <c r="C24" s="145" t="s">
        <v>674</v>
      </c>
      <c r="D24" s="146">
        <v>2014</v>
      </c>
      <c r="E24" s="97" t="s">
        <v>12</v>
      </c>
      <c r="F24" s="227" t="s">
        <v>2104</v>
      </c>
      <c r="G24" s="227" t="s">
        <v>2105</v>
      </c>
      <c r="H24" s="367" t="s">
        <v>2182</v>
      </c>
      <c r="I24" s="227" t="s">
        <v>2141</v>
      </c>
      <c r="J24" s="227" t="s">
        <v>2112</v>
      </c>
      <c r="K24" s="102" t="s">
        <v>1055</v>
      </c>
      <c r="L24" s="228" t="s">
        <v>1201</v>
      </c>
      <c r="M24" s="99" t="s">
        <v>1046</v>
      </c>
      <c r="N24" s="100">
        <v>41899</v>
      </c>
      <c r="O24" s="114" t="s">
        <v>47</v>
      </c>
      <c r="P24" s="102" t="s">
        <v>640</v>
      </c>
      <c r="Q24" s="110" t="s">
        <v>97</v>
      </c>
      <c r="R24" s="110" t="s">
        <v>98</v>
      </c>
      <c r="S24" s="275" t="s">
        <v>503</v>
      </c>
      <c r="T24" s="227" t="s">
        <v>1953</v>
      </c>
      <c r="U24" s="114" t="s">
        <v>552</v>
      </c>
      <c r="V24" s="100">
        <v>42369</v>
      </c>
      <c r="W24" s="106">
        <v>42369</v>
      </c>
      <c r="X24" s="229">
        <f t="shared" si="1"/>
        <v>0</v>
      </c>
      <c r="Y24" s="230">
        <v>1</v>
      </c>
      <c r="Z24" s="165" t="s">
        <v>695</v>
      </c>
      <c r="AA24" s="231" t="s">
        <v>780</v>
      </c>
      <c r="AB24" s="252" t="s">
        <v>1391</v>
      </c>
      <c r="AC24" s="104"/>
      <c r="AE24" s="147" t="s">
        <v>1116</v>
      </c>
      <c r="AG24" s="334" t="str">
        <f t="shared" si="0"/>
        <v>VIGENTE</v>
      </c>
    </row>
    <row r="25" spans="2:33" ht="135.75" customHeight="1" thickBot="1" x14ac:dyDescent="0.25">
      <c r="B25" s="116">
        <v>18</v>
      </c>
      <c r="C25" s="182" t="s">
        <v>674</v>
      </c>
      <c r="D25" s="183">
        <v>2014</v>
      </c>
      <c r="E25" s="184" t="s">
        <v>12</v>
      </c>
      <c r="F25" s="227" t="s">
        <v>2103</v>
      </c>
      <c r="G25" s="227" t="s">
        <v>2106</v>
      </c>
      <c r="H25" s="227" t="s">
        <v>2160</v>
      </c>
      <c r="I25" s="227" t="s">
        <v>2133</v>
      </c>
      <c r="J25" s="227" t="s">
        <v>2112</v>
      </c>
      <c r="K25" s="189" t="s">
        <v>31</v>
      </c>
      <c r="L25" s="303" t="s">
        <v>31</v>
      </c>
      <c r="M25" s="200" t="s">
        <v>1026</v>
      </c>
      <c r="N25" s="201">
        <v>41885</v>
      </c>
      <c r="O25" s="114" t="s">
        <v>48</v>
      </c>
      <c r="P25" s="189" t="s">
        <v>647</v>
      </c>
      <c r="Q25" s="190" t="s">
        <v>99</v>
      </c>
      <c r="R25" s="190" t="s">
        <v>100</v>
      </c>
      <c r="S25" s="276" t="s">
        <v>504</v>
      </c>
      <c r="T25" s="227" t="s">
        <v>1631</v>
      </c>
      <c r="U25" s="114" t="s">
        <v>553</v>
      </c>
      <c r="V25" s="201">
        <v>42004</v>
      </c>
      <c r="W25" s="203">
        <v>42338</v>
      </c>
      <c r="X25" s="229">
        <f t="shared" si="1"/>
        <v>0</v>
      </c>
      <c r="Y25" s="230">
        <v>1</v>
      </c>
      <c r="Z25" s="204" t="s">
        <v>695</v>
      </c>
      <c r="AA25" s="193" t="s">
        <v>780</v>
      </c>
      <c r="AB25" s="133" t="s">
        <v>702</v>
      </c>
      <c r="AC25" s="185"/>
      <c r="AE25" s="147"/>
      <c r="AG25" s="334" t="str">
        <f t="shared" si="0"/>
        <v>VIGENTE</v>
      </c>
    </row>
    <row r="26" spans="2:33" ht="45" customHeight="1" thickBot="1" x14ac:dyDescent="0.25">
      <c r="B26" s="94">
        <v>19</v>
      </c>
      <c r="C26" s="95" t="s">
        <v>674</v>
      </c>
      <c r="D26" s="96">
        <v>2014</v>
      </c>
      <c r="E26" s="97" t="s">
        <v>12</v>
      </c>
      <c r="F26" s="227" t="s">
        <v>2104</v>
      </c>
      <c r="G26" s="227" t="s">
        <v>2105</v>
      </c>
      <c r="H26" s="99" t="s">
        <v>1027</v>
      </c>
      <c r="I26" s="227" t="s">
        <v>2153</v>
      </c>
      <c r="J26" s="227" t="s">
        <v>2112</v>
      </c>
      <c r="K26" s="102" t="s">
        <v>1055</v>
      </c>
      <c r="L26" s="228" t="s">
        <v>1240</v>
      </c>
      <c r="M26" s="99" t="s">
        <v>1027</v>
      </c>
      <c r="N26" s="100">
        <v>41961</v>
      </c>
      <c r="O26" s="114" t="s">
        <v>49</v>
      </c>
      <c r="P26" s="102" t="s">
        <v>1071</v>
      </c>
      <c r="Q26" s="110" t="s">
        <v>101</v>
      </c>
      <c r="R26" s="110" t="s">
        <v>102</v>
      </c>
      <c r="S26" s="273" t="s">
        <v>505</v>
      </c>
      <c r="T26" s="227" t="s">
        <v>1953</v>
      </c>
      <c r="U26" s="114" t="s">
        <v>554</v>
      </c>
      <c r="V26" s="100">
        <v>42368</v>
      </c>
      <c r="W26" s="106">
        <v>42368</v>
      </c>
      <c r="X26" s="229">
        <f t="shared" si="1"/>
        <v>0</v>
      </c>
      <c r="Y26" s="230">
        <v>1</v>
      </c>
      <c r="Z26" s="107" t="s">
        <v>695</v>
      </c>
      <c r="AA26" s="231" t="s">
        <v>780</v>
      </c>
      <c r="AB26" s="133" t="s">
        <v>648</v>
      </c>
      <c r="AC26" s="104"/>
      <c r="AE26" s="147"/>
      <c r="AG26" s="334" t="str">
        <f t="shared" si="0"/>
        <v>VIGENTE</v>
      </c>
    </row>
    <row r="27" spans="2:33" ht="57" customHeight="1" thickBot="1" x14ac:dyDescent="0.25">
      <c r="B27" s="196">
        <v>20</v>
      </c>
      <c r="C27" s="4" t="s">
        <v>777</v>
      </c>
      <c r="D27" s="96">
        <v>2014</v>
      </c>
      <c r="E27" s="97" t="s">
        <v>12</v>
      </c>
      <c r="F27" s="227" t="s">
        <v>2104</v>
      </c>
      <c r="G27" s="227" t="s">
        <v>2105</v>
      </c>
      <c r="H27" s="99" t="s">
        <v>1027</v>
      </c>
      <c r="I27" s="227" t="s">
        <v>2153</v>
      </c>
      <c r="J27" s="227" t="s">
        <v>2112</v>
      </c>
      <c r="K27" s="104" t="s">
        <v>1055</v>
      </c>
      <c r="L27" s="227" t="s">
        <v>1313</v>
      </c>
      <c r="M27" s="99" t="s">
        <v>1027</v>
      </c>
      <c r="N27" s="100">
        <v>41961</v>
      </c>
      <c r="O27" s="113" t="s">
        <v>49</v>
      </c>
      <c r="P27" s="102" t="s">
        <v>1071</v>
      </c>
      <c r="Q27" s="110" t="s">
        <v>103</v>
      </c>
      <c r="R27" s="110" t="s">
        <v>104</v>
      </c>
      <c r="S27" s="103" t="s">
        <v>1166</v>
      </c>
      <c r="T27" s="227" t="s">
        <v>1631</v>
      </c>
      <c r="U27" s="114" t="s">
        <v>555</v>
      </c>
      <c r="V27" s="100">
        <v>42093</v>
      </c>
      <c r="W27" s="106">
        <v>42368</v>
      </c>
      <c r="X27" s="21">
        <f>IF(AA27="Reprogramado",0,V27-$V$1)</f>
        <v>0</v>
      </c>
      <c r="Y27" s="230">
        <v>0</v>
      </c>
      <c r="Z27" s="165" t="s">
        <v>778</v>
      </c>
      <c r="AA27" s="231" t="s">
        <v>778</v>
      </c>
      <c r="AB27" s="194" t="s">
        <v>1716</v>
      </c>
      <c r="AC27" s="104" t="s">
        <v>1648</v>
      </c>
      <c r="AE27" s="147" t="s">
        <v>1116</v>
      </c>
      <c r="AG27" s="334" t="str">
        <f t="shared" si="0"/>
        <v>VIGENTE</v>
      </c>
    </row>
    <row r="28" spans="2:33" ht="57" customHeight="1" thickBot="1" x14ac:dyDescent="0.25">
      <c r="B28" s="220">
        <v>21</v>
      </c>
      <c r="C28" s="4" t="s">
        <v>777</v>
      </c>
      <c r="D28" s="96">
        <v>2014</v>
      </c>
      <c r="E28" s="113" t="s">
        <v>12</v>
      </c>
      <c r="F28" s="227" t="s">
        <v>2104</v>
      </c>
      <c r="G28" s="227" t="s">
        <v>2105</v>
      </c>
      <c r="H28" s="99" t="s">
        <v>1047</v>
      </c>
      <c r="I28" s="227" t="s">
        <v>2154</v>
      </c>
      <c r="J28" s="227" t="s">
        <v>2112</v>
      </c>
      <c r="K28" s="104" t="s">
        <v>1148</v>
      </c>
      <c r="L28" s="227" t="s">
        <v>1238</v>
      </c>
      <c r="M28" s="99" t="s">
        <v>1047</v>
      </c>
      <c r="N28" s="100">
        <v>41961</v>
      </c>
      <c r="O28" s="113" t="s">
        <v>50</v>
      </c>
      <c r="P28" s="102" t="s">
        <v>649</v>
      </c>
      <c r="Q28" s="110" t="s">
        <v>105</v>
      </c>
      <c r="R28" s="110" t="s">
        <v>106</v>
      </c>
      <c r="S28" s="103" t="s">
        <v>506</v>
      </c>
      <c r="T28" s="227" t="s">
        <v>1953</v>
      </c>
      <c r="U28" s="114" t="s">
        <v>556</v>
      </c>
      <c r="V28" s="100">
        <v>42185</v>
      </c>
      <c r="W28" s="100">
        <v>42338</v>
      </c>
      <c r="X28" s="21">
        <f>IF(AA28="Reprogramado",0,V28-$V$1)</f>
        <v>0</v>
      </c>
      <c r="Y28" s="230">
        <v>0</v>
      </c>
      <c r="Z28" s="165" t="s">
        <v>778</v>
      </c>
      <c r="AA28" s="231" t="s">
        <v>778</v>
      </c>
      <c r="AB28" s="153" t="s">
        <v>1716</v>
      </c>
      <c r="AC28" s="104" t="s">
        <v>1649</v>
      </c>
      <c r="AE28" s="147" t="s">
        <v>1116</v>
      </c>
      <c r="AG28" s="334" t="str">
        <f t="shared" si="0"/>
        <v>VIGENTE</v>
      </c>
    </row>
    <row r="29" spans="2:33" ht="57" customHeight="1" thickBot="1" x14ac:dyDescent="0.25">
      <c r="B29" s="196">
        <v>22</v>
      </c>
      <c r="C29" s="4" t="s">
        <v>777</v>
      </c>
      <c r="D29" s="96">
        <v>2014</v>
      </c>
      <c r="E29" s="113" t="s">
        <v>12</v>
      </c>
      <c r="F29" s="227" t="s">
        <v>2104</v>
      </c>
      <c r="G29" s="227" t="s">
        <v>2105</v>
      </c>
      <c r="H29" s="99" t="s">
        <v>1047</v>
      </c>
      <c r="I29" s="227" t="s">
        <v>2154</v>
      </c>
      <c r="J29" s="227" t="s">
        <v>2112</v>
      </c>
      <c r="K29" s="104" t="s">
        <v>1148</v>
      </c>
      <c r="L29" s="227" t="s">
        <v>1238</v>
      </c>
      <c r="M29" s="99" t="s">
        <v>1047</v>
      </c>
      <c r="N29" s="100">
        <v>41961</v>
      </c>
      <c r="O29" s="113" t="s">
        <v>50</v>
      </c>
      <c r="P29" s="102" t="s">
        <v>649</v>
      </c>
      <c r="Q29" s="110" t="s">
        <v>107</v>
      </c>
      <c r="R29" s="110" t="s">
        <v>108</v>
      </c>
      <c r="S29" s="103" t="s">
        <v>506</v>
      </c>
      <c r="T29" s="227" t="s">
        <v>1633</v>
      </c>
      <c r="U29" s="114" t="s">
        <v>557</v>
      </c>
      <c r="V29" s="100">
        <v>42185</v>
      </c>
      <c r="W29" s="100">
        <v>42338</v>
      </c>
      <c r="X29" s="21">
        <f>IF(AA29="Reprogramado",0,V29-$V$1)</f>
        <v>0</v>
      </c>
      <c r="Y29" s="230">
        <v>0</v>
      </c>
      <c r="Z29" s="165" t="s">
        <v>778</v>
      </c>
      <c r="AA29" s="231" t="s">
        <v>778</v>
      </c>
      <c r="AB29" s="153" t="s">
        <v>1716</v>
      </c>
      <c r="AC29" s="104" t="s">
        <v>1650</v>
      </c>
      <c r="AE29" s="147" t="s">
        <v>1116</v>
      </c>
      <c r="AG29" s="334" t="str">
        <f t="shared" si="0"/>
        <v>VIGENTE</v>
      </c>
    </row>
    <row r="30" spans="2:33" ht="78.75" customHeight="1" thickBot="1" x14ac:dyDescent="0.25">
      <c r="B30" s="94">
        <v>23</v>
      </c>
      <c r="C30" s="139" t="s">
        <v>674</v>
      </c>
      <c r="D30" s="140">
        <v>2014</v>
      </c>
      <c r="E30" s="211" t="s">
        <v>12</v>
      </c>
      <c r="F30" s="227" t="s">
        <v>2104</v>
      </c>
      <c r="G30" s="227" t="s">
        <v>2105</v>
      </c>
      <c r="H30" s="99" t="s">
        <v>1047</v>
      </c>
      <c r="I30" s="227" t="s">
        <v>2154</v>
      </c>
      <c r="J30" s="227" t="s">
        <v>2112</v>
      </c>
      <c r="K30" s="178" t="s">
        <v>1150</v>
      </c>
      <c r="L30" s="302" t="s">
        <v>1313</v>
      </c>
      <c r="M30" s="142" t="s">
        <v>1047</v>
      </c>
      <c r="N30" s="143">
        <v>41961</v>
      </c>
      <c r="O30" s="114" t="s">
        <v>50</v>
      </c>
      <c r="P30" s="178" t="s">
        <v>649</v>
      </c>
      <c r="Q30" s="179" t="s">
        <v>109</v>
      </c>
      <c r="R30" s="179" t="s">
        <v>110</v>
      </c>
      <c r="S30" s="274" t="s">
        <v>507</v>
      </c>
      <c r="T30" s="227" t="s">
        <v>1631</v>
      </c>
      <c r="U30" s="114" t="s">
        <v>558</v>
      </c>
      <c r="V30" s="143">
        <v>42153</v>
      </c>
      <c r="W30" s="199">
        <v>42460</v>
      </c>
      <c r="X30" s="229">
        <f>IF(Z30="Cumplida",0,W30-$W$1)</f>
        <v>0</v>
      </c>
      <c r="Y30" s="230">
        <v>1</v>
      </c>
      <c r="Z30" s="180" t="s">
        <v>695</v>
      </c>
      <c r="AA30" s="181" t="s">
        <v>780</v>
      </c>
      <c r="AB30" s="133" t="s">
        <v>706</v>
      </c>
      <c r="AC30" s="174"/>
      <c r="AE30" s="147"/>
      <c r="AG30" s="334" t="str">
        <f t="shared" si="0"/>
        <v>VIGENTE</v>
      </c>
    </row>
    <row r="31" spans="2:33" ht="68.25" customHeight="1" thickBot="1" x14ac:dyDescent="0.25">
      <c r="B31" s="112">
        <v>24</v>
      </c>
      <c r="C31" s="95" t="s">
        <v>674</v>
      </c>
      <c r="D31" s="146">
        <v>2014</v>
      </c>
      <c r="E31" s="113" t="s">
        <v>12</v>
      </c>
      <c r="F31" s="227" t="s">
        <v>2104</v>
      </c>
      <c r="G31" s="227" t="s">
        <v>2105</v>
      </c>
      <c r="H31" s="99" t="s">
        <v>1047</v>
      </c>
      <c r="I31" s="227" t="s">
        <v>2154</v>
      </c>
      <c r="J31" s="227" t="s">
        <v>2112</v>
      </c>
      <c r="K31" s="102" t="s">
        <v>1148</v>
      </c>
      <c r="L31" s="114" t="s">
        <v>32</v>
      </c>
      <c r="M31" s="99" t="s">
        <v>1047</v>
      </c>
      <c r="N31" s="100">
        <v>41961</v>
      </c>
      <c r="O31" s="114" t="s">
        <v>50</v>
      </c>
      <c r="P31" s="102" t="s">
        <v>649</v>
      </c>
      <c r="Q31" s="110" t="s">
        <v>111</v>
      </c>
      <c r="R31" s="110" t="s">
        <v>112</v>
      </c>
      <c r="S31" s="275" t="s">
        <v>508</v>
      </c>
      <c r="T31" s="227" t="s">
        <v>1631</v>
      </c>
      <c r="U31" s="114" t="s">
        <v>559</v>
      </c>
      <c r="V31" s="100">
        <v>42216</v>
      </c>
      <c r="W31" s="100">
        <v>42369</v>
      </c>
      <c r="X31" s="229">
        <f>IF(Z31="Cumplida",0,W31-$W$1)</f>
        <v>0</v>
      </c>
      <c r="Y31" s="230">
        <v>1</v>
      </c>
      <c r="Z31" s="107" t="s">
        <v>695</v>
      </c>
      <c r="AA31" s="231" t="s">
        <v>780</v>
      </c>
      <c r="AB31" s="133" t="s">
        <v>1458</v>
      </c>
      <c r="AC31" s="104"/>
      <c r="AE31" s="147" t="s">
        <v>1116</v>
      </c>
      <c r="AG31" s="334" t="str">
        <f t="shared" si="0"/>
        <v>VIGENTE</v>
      </c>
    </row>
    <row r="32" spans="2:33" ht="57" customHeight="1" thickBot="1" x14ac:dyDescent="0.25">
      <c r="B32" s="112">
        <v>25</v>
      </c>
      <c r="C32" s="95" t="s">
        <v>674</v>
      </c>
      <c r="D32" s="146">
        <v>2014</v>
      </c>
      <c r="E32" s="113" t="s">
        <v>12</v>
      </c>
      <c r="F32" s="227" t="s">
        <v>2104</v>
      </c>
      <c r="G32" s="227" t="s">
        <v>2105</v>
      </c>
      <c r="H32" s="99" t="s">
        <v>1047</v>
      </c>
      <c r="I32" s="227" t="s">
        <v>2154</v>
      </c>
      <c r="J32" s="227" t="s">
        <v>2112</v>
      </c>
      <c r="K32" s="102" t="s">
        <v>1150</v>
      </c>
      <c r="L32" s="228" t="s">
        <v>1313</v>
      </c>
      <c r="M32" s="99" t="s">
        <v>1047</v>
      </c>
      <c r="N32" s="100">
        <v>41961</v>
      </c>
      <c r="O32" s="114" t="s">
        <v>50</v>
      </c>
      <c r="P32" s="102" t="s">
        <v>649</v>
      </c>
      <c r="Q32" s="110" t="s">
        <v>113</v>
      </c>
      <c r="R32" s="110" t="s">
        <v>114</v>
      </c>
      <c r="S32" s="275" t="s">
        <v>507</v>
      </c>
      <c r="T32" s="227" t="s">
        <v>1631</v>
      </c>
      <c r="U32" s="114" t="s">
        <v>560</v>
      </c>
      <c r="V32" s="100">
        <v>42247</v>
      </c>
      <c r="W32" s="100">
        <v>42369</v>
      </c>
      <c r="X32" s="229">
        <f>IF(Z32="Cumplida",0,W32-$W$1)</f>
        <v>0</v>
      </c>
      <c r="Y32" s="230">
        <v>1</v>
      </c>
      <c r="Z32" s="107" t="s">
        <v>695</v>
      </c>
      <c r="AA32" s="231" t="s">
        <v>780</v>
      </c>
      <c r="AB32" s="133" t="s">
        <v>1459</v>
      </c>
      <c r="AC32" s="104"/>
      <c r="AE32" s="147" t="s">
        <v>1116</v>
      </c>
      <c r="AG32" s="334" t="str">
        <f t="shared" si="0"/>
        <v>VIGENTE</v>
      </c>
    </row>
    <row r="33" spans="2:33" ht="79.5" customHeight="1" thickBot="1" x14ac:dyDescent="0.25">
      <c r="B33" s="249">
        <v>26</v>
      </c>
      <c r="C33" s="4" t="s">
        <v>777</v>
      </c>
      <c r="D33" s="183">
        <v>2014</v>
      </c>
      <c r="E33" s="202" t="s">
        <v>12</v>
      </c>
      <c r="F33" s="227" t="s">
        <v>2104</v>
      </c>
      <c r="G33" s="227" t="s">
        <v>2105</v>
      </c>
      <c r="H33" s="99" t="s">
        <v>1047</v>
      </c>
      <c r="I33" s="227" t="s">
        <v>2154</v>
      </c>
      <c r="J33" s="227" t="s">
        <v>2112</v>
      </c>
      <c r="K33" s="189" t="s">
        <v>1148</v>
      </c>
      <c r="L33" s="186" t="s">
        <v>1238</v>
      </c>
      <c r="M33" s="200" t="s">
        <v>1047</v>
      </c>
      <c r="N33" s="201">
        <v>41961</v>
      </c>
      <c r="O33" s="202" t="s">
        <v>50</v>
      </c>
      <c r="P33" s="189" t="s">
        <v>649</v>
      </c>
      <c r="Q33" s="190" t="s">
        <v>115</v>
      </c>
      <c r="R33" s="190" t="s">
        <v>116</v>
      </c>
      <c r="S33" s="213" t="s">
        <v>506</v>
      </c>
      <c r="T33" s="227" t="s">
        <v>1631</v>
      </c>
      <c r="U33" s="114" t="s">
        <v>561</v>
      </c>
      <c r="V33" s="201">
        <v>42094</v>
      </c>
      <c r="W33" s="201">
        <v>42338</v>
      </c>
      <c r="X33" s="21">
        <f>IF(AA33="Reprogramado",0,V33-$V$1)</f>
        <v>0</v>
      </c>
      <c r="Y33" s="230">
        <v>0</v>
      </c>
      <c r="Z33" s="165" t="s">
        <v>778</v>
      </c>
      <c r="AA33" s="231" t="s">
        <v>778</v>
      </c>
      <c r="AB33" s="194" t="s">
        <v>1716</v>
      </c>
      <c r="AC33" s="104" t="s">
        <v>1651</v>
      </c>
      <c r="AE33" s="147" t="s">
        <v>1116</v>
      </c>
      <c r="AG33" s="334" t="str">
        <f t="shared" si="0"/>
        <v>VIGENTE</v>
      </c>
    </row>
    <row r="34" spans="2:33" ht="57" customHeight="1" thickBot="1" x14ac:dyDescent="0.25">
      <c r="B34" s="220">
        <v>27</v>
      </c>
      <c r="C34" s="4" t="s">
        <v>777</v>
      </c>
      <c r="D34" s="96">
        <v>2014</v>
      </c>
      <c r="E34" s="113" t="s">
        <v>12</v>
      </c>
      <c r="F34" s="227" t="s">
        <v>2104</v>
      </c>
      <c r="G34" s="227" t="s">
        <v>2105</v>
      </c>
      <c r="H34" s="99" t="s">
        <v>1047</v>
      </c>
      <c r="I34" s="227" t="s">
        <v>2154</v>
      </c>
      <c r="J34" s="227" t="s">
        <v>2112</v>
      </c>
      <c r="K34" s="102" t="s">
        <v>1150</v>
      </c>
      <c r="L34" s="227" t="s">
        <v>1313</v>
      </c>
      <c r="M34" s="99" t="s">
        <v>1047</v>
      </c>
      <c r="N34" s="100">
        <v>41961</v>
      </c>
      <c r="O34" s="113" t="s">
        <v>50</v>
      </c>
      <c r="P34" s="102" t="s">
        <v>649</v>
      </c>
      <c r="Q34" s="110" t="s">
        <v>117</v>
      </c>
      <c r="R34" s="110" t="s">
        <v>118</v>
      </c>
      <c r="S34" s="103" t="s">
        <v>507</v>
      </c>
      <c r="T34" s="227" t="s">
        <v>1953</v>
      </c>
      <c r="U34" s="114" t="s">
        <v>562</v>
      </c>
      <c r="V34" s="100">
        <v>42277</v>
      </c>
      <c r="W34" s="106">
        <v>42460</v>
      </c>
      <c r="X34" s="21">
        <f>IF(AA34="Reprogramado",0,V34-$V$1)</f>
        <v>0</v>
      </c>
      <c r="Y34" s="230">
        <v>0</v>
      </c>
      <c r="Z34" s="165" t="s">
        <v>778</v>
      </c>
      <c r="AA34" s="231" t="s">
        <v>778</v>
      </c>
      <c r="AB34" s="153" t="s">
        <v>1716</v>
      </c>
      <c r="AC34" s="104" t="s">
        <v>1652</v>
      </c>
      <c r="AE34" s="147" t="s">
        <v>1116</v>
      </c>
      <c r="AG34" s="334" t="str">
        <f t="shared" si="0"/>
        <v>VIGENTE</v>
      </c>
    </row>
    <row r="35" spans="2:33" ht="90.75" customHeight="1" thickBot="1" x14ac:dyDescent="0.25">
      <c r="B35" s="196">
        <v>28</v>
      </c>
      <c r="C35" s="4" t="s">
        <v>777</v>
      </c>
      <c r="D35" s="140">
        <v>2014</v>
      </c>
      <c r="E35" s="211" t="s">
        <v>12</v>
      </c>
      <c r="F35" s="227" t="s">
        <v>2104</v>
      </c>
      <c r="G35" s="227" t="s">
        <v>2105</v>
      </c>
      <c r="H35" s="99" t="s">
        <v>1047</v>
      </c>
      <c r="I35" s="227" t="s">
        <v>2154</v>
      </c>
      <c r="J35" s="227" t="s">
        <v>2112</v>
      </c>
      <c r="K35" s="178" t="s">
        <v>1148</v>
      </c>
      <c r="L35" s="212" t="s">
        <v>32</v>
      </c>
      <c r="M35" s="142" t="s">
        <v>1047</v>
      </c>
      <c r="N35" s="143">
        <v>41961</v>
      </c>
      <c r="O35" s="211" t="s">
        <v>50</v>
      </c>
      <c r="P35" s="178" t="s">
        <v>649</v>
      </c>
      <c r="Q35" s="179" t="s">
        <v>119</v>
      </c>
      <c r="R35" s="179" t="s">
        <v>120</v>
      </c>
      <c r="S35" s="198" t="s">
        <v>508</v>
      </c>
      <c r="T35" s="227" t="s">
        <v>1633</v>
      </c>
      <c r="U35" s="114" t="s">
        <v>563</v>
      </c>
      <c r="V35" s="199">
        <v>42277</v>
      </c>
      <c r="W35" s="199">
        <v>42460</v>
      </c>
      <c r="X35" s="21">
        <f>IF(AA35="Reprogramado",0,V35-$V$1)</f>
        <v>0</v>
      </c>
      <c r="Y35" s="230">
        <v>0</v>
      </c>
      <c r="Z35" s="165" t="s">
        <v>778</v>
      </c>
      <c r="AA35" s="231" t="s">
        <v>778</v>
      </c>
      <c r="AB35" s="153" t="s">
        <v>1716</v>
      </c>
      <c r="AC35" s="104" t="s">
        <v>1653</v>
      </c>
      <c r="AE35" s="147" t="s">
        <v>1116</v>
      </c>
      <c r="AG35" s="334" t="str">
        <f t="shared" si="0"/>
        <v>VIGENTE</v>
      </c>
    </row>
    <row r="36" spans="2:33" ht="57" customHeight="1" thickBot="1" x14ac:dyDescent="0.25">
      <c r="B36" s="112">
        <v>29</v>
      </c>
      <c r="C36" s="95" t="s">
        <v>674</v>
      </c>
      <c r="D36" s="146">
        <v>2014</v>
      </c>
      <c r="E36" s="113" t="s">
        <v>12</v>
      </c>
      <c r="F36" s="227" t="s">
        <v>2104</v>
      </c>
      <c r="G36" s="227" t="s">
        <v>2105</v>
      </c>
      <c r="H36" s="99" t="s">
        <v>1047</v>
      </c>
      <c r="I36" s="227" t="s">
        <v>2154</v>
      </c>
      <c r="J36" s="227" t="s">
        <v>2112</v>
      </c>
      <c r="K36" s="102" t="s">
        <v>1150</v>
      </c>
      <c r="L36" s="228" t="s">
        <v>1313</v>
      </c>
      <c r="M36" s="99" t="s">
        <v>1047</v>
      </c>
      <c r="N36" s="100">
        <v>41961</v>
      </c>
      <c r="O36" s="114" t="s">
        <v>50</v>
      </c>
      <c r="P36" s="102" t="s">
        <v>649</v>
      </c>
      <c r="Q36" s="110" t="s">
        <v>121</v>
      </c>
      <c r="R36" s="110" t="s">
        <v>122</v>
      </c>
      <c r="S36" s="275" t="s">
        <v>507</v>
      </c>
      <c r="T36" s="227" t="s">
        <v>1633</v>
      </c>
      <c r="U36" s="114" t="s">
        <v>564</v>
      </c>
      <c r="V36" s="106">
        <v>42338</v>
      </c>
      <c r="W36" s="100">
        <v>42338</v>
      </c>
      <c r="X36" s="229">
        <f>IF(Z36="Cumplida",0,W36-$W$1)</f>
        <v>0</v>
      </c>
      <c r="Y36" s="230">
        <v>1</v>
      </c>
      <c r="Z36" s="107" t="s">
        <v>695</v>
      </c>
      <c r="AA36" s="231" t="s">
        <v>780</v>
      </c>
      <c r="AB36" s="252" t="s">
        <v>1460</v>
      </c>
      <c r="AC36" s="104"/>
      <c r="AE36" s="147" t="s">
        <v>1116</v>
      </c>
      <c r="AG36" s="334" t="str">
        <f t="shared" si="0"/>
        <v>VIGENTE</v>
      </c>
    </row>
    <row r="37" spans="2:33" ht="57" customHeight="1" thickBot="1" x14ac:dyDescent="0.25">
      <c r="B37" s="249">
        <v>30</v>
      </c>
      <c r="C37" s="4" t="s">
        <v>777</v>
      </c>
      <c r="D37" s="183">
        <v>2014</v>
      </c>
      <c r="E37" s="202" t="s">
        <v>12</v>
      </c>
      <c r="F37" s="227" t="s">
        <v>2104</v>
      </c>
      <c r="G37" s="227" t="s">
        <v>2105</v>
      </c>
      <c r="H37" s="99" t="s">
        <v>1047</v>
      </c>
      <c r="I37" s="227" t="s">
        <v>2154</v>
      </c>
      <c r="J37" s="227" t="s">
        <v>2112</v>
      </c>
      <c r="K37" s="189" t="s">
        <v>1150</v>
      </c>
      <c r="L37" s="186" t="s">
        <v>1313</v>
      </c>
      <c r="M37" s="200" t="s">
        <v>1047</v>
      </c>
      <c r="N37" s="201">
        <v>41961</v>
      </c>
      <c r="O37" s="202" t="s">
        <v>50</v>
      </c>
      <c r="P37" s="189" t="s">
        <v>649</v>
      </c>
      <c r="Q37" s="190" t="s">
        <v>123</v>
      </c>
      <c r="R37" s="190" t="s">
        <v>124</v>
      </c>
      <c r="S37" s="213" t="s">
        <v>507</v>
      </c>
      <c r="T37" s="227" t="s">
        <v>1633</v>
      </c>
      <c r="U37" s="114" t="s">
        <v>565</v>
      </c>
      <c r="V37" s="203">
        <v>42185</v>
      </c>
      <c r="W37" s="203">
        <v>42460</v>
      </c>
      <c r="X37" s="21">
        <f>IF(AA37="Reprogramado",0,V37-$V$1)</f>
        <v>0</v>
      </c>
      <c r="Y37" s="230">
        <v>0</v>
      </c>
      <c r="Z37" s="165" t="s">
        <v>778</v>
      </c>
      <c r="AA37" s="231" t="s">
        <v>778</v>
      </c>
      <c r="AB37" s="194" t="s">
        <v>1716</v>
      </c>
      <c r="AC37" s="104" t="s">
        <v>1654</v>
      </c>
      <c r="AE37" s="147" t="s">
        <v>1116</v>
      </c>
      <c r="AG37" s="334" t="str">
        <f t="shared" si="0"/>
        <v>VIGENTE</v>
      </c>
    </row>
    <row r="38" spans="2:33" ht="56.25" customHeight="1" thickBot="1" x14ac:dyDescent="0.25">
      <c r="B38" s="55">
        <v>31</v>
      </c>
      <c r="C38" s="4" t="s">
        <v>777</v>
      </c>
      <c r="D38" s="20">
        <v>2014</v>
      </c>
      <c r="E38" s="12" t="s">
        <v>12</v>
      </c>
      <c r="F38" s="227" t="s">
        <v>2104</v>
      </c>
      <c r="G38" s="227" t="s">
        <v>2105</v>
      </c>
      <c r="H38" s="99" t="s">
        <v>1047</v>
      </c>
      <c r="I38" s="227" t="s">
        <v>2154</v>
      </c>
      <c r="J38" s="227" t="s">
        <v>2112</v>
      </c>
      <c r="K38" s="102" t="s">
        <v>1150</v>
      </c>
      <c r="L38" s="227" t="s">
        <v>1313</v>
      </c>
      <c r="M38" s="5" t="s">
        <v>1047</v>
      </c>
      <c r="N38" s="6">
        <v>41961</v>
      </c>
      <c r="O38" s="7" t="s">
        <v>50</v>
      </c>
      <c r="P38" s="228" t="s">
        <v>649</v>
      </c>
      <c r="Q38" s="16" t="s">
        <v>125</v>
      </c>
      <c r="R38" s="16" t="s">
        <v>126</v>
      </c>
      <c r="S38" s="15" t="s">
        <v>507</v>
      </c>
      <c r="T38" s="227" t="s">
        <v>1631</v>
      </c>
      <c r="U38" s="114" t="s">
        <v>566</v>
      </c>
      <c r="V38" s="166">
        <v>42216</v>
      </c>
      <c r="W38" s="6">
        <v>42307</v>
      </c>
      <c r="X38" s="21">
        <f>IF(AA38="Reprogramado",0,V38-$V$1)</f>
        <v>0</v>
      </c>
      <c r="Y38" s="230">
        <v>0</v>
      </c>
      <c r="Z38" s="23" t="s">
        <v>778</v>
      </c>
      <c r="AA38" s="56" t="s">
        <v>778</v>
      </c>
      <c r="AB38" s="24" t="s">
        <v>650</v>
      </c>
      <c r="AC38" s="150" t="s">
        <v>1098</v>
      </c>
      <c r="AD38" s="57"/>
      <c r="AE38" s="147"/>
      <c r="AG38" s="334" t="str">
        <f t="shared" si="0"/>
        <v>VIGENTE</v>
      </c>
    </row>
    <row r="39" spans="2:33" ht="45.75" customHeight="1" thickTop="1" thickBot="1" x14ac:dyDescent="0.25">
      <c r="B39" s="116">
        <v>32</v>
      </c>
      <c r="C39" s="95" t="s">
        <v>674</v>
      </c>
      <c r="D39" s="96">
        <v>2014</v>
      </c>
      <c r="E39" s="97" t="s">
        <v>12</v>
      </c>
      <c r="F39" s="227" t="s">
        <v>2101</v>
      </c>
      <c r="G39" s="227" t="s">
        <v>2105</v>
      </c>
      <c r="H39" s="99" t="s">
        <v>1134</v>
      </c>
      <c r="I39" s="227" t="s">
        <v>2133</v>
      </c>
      <c r="J39" s="227" t="s">
        <v>2112</v>
      </c>
      <c r="K39" s="102" t="s">
        <v>1144</v>
      </c>
      <c r="L39" s="228" t="s">
        <v>1188</v>
      </c>
      <c r="M39" s="99" t="s">
        <v>1134</v>
      </c>
      <c r="N39" s="100">
        <v>41982</v>
      </c>
      <c r="O39" s="114" t="s">
        <v>51</v>
      </c>
      <c r="P39" s="102" t="s">
        <v>639</v>
      </c>
      <c r="Q39" s="110" t="s">
        <v>127</v>
      </c>
      <c r="R39" s="110" t="s">
        <v>128</v>
      </c>
      <c r="S39" s="273" t="s">
        <v>509</v>
      </c>
      <c r="T39" s="227" t="s">
        <v>1633</v>
      </c>
      <c r="U39" s="114" t="s">
        <v>567</v>
      </c>
      <c r="V39" s="106">
        <v>42185</v>
      </c>
      <c r="W39" s="106">
        <v>42338</v>
      </c>
      <c r="X39" s="229">
        <f>IF(Z39="Cumplida",0,W39-$W$1)</f>
        <v>0</v>
      </c>
      <c r="Y39" s="230">
        <v>1</v>
      </c>
      <c r="Z39" s="107" t="s">
        <v>695</v>
      </c>
      <c r="AA39" s="231" t="s">
        <v>780</v>
      </c>
      <c r="AB39" s="133" t="s">
        <v>707</v>
      </c>
      <c r="AC39" s="104"/>
      <c r="AE39" s="147"/>
      <c r="AG39" s="334" t="str">
        <f t="shared" si="0"/>
        <v>VIGENTE</v>
      </c>
    </row>
    <row r="40" spans="2:33" ht="68.25" customHeight="1" thickBot="1" x14ac:dyDescent="0.25">
      <c r="B40" s="220">
        <v>33</v>
      </c>
      <c r="C40" s="4" t="s">
        <v>777</v>
      </c>
      <c r="D40" s="96">
        <v>2014</v>
      </c>
      <c r="E40" s="97" t="s">
        <v>12</v>
      </c>
      <c r="F40" s="227" t="s">
        <v>2101</v>
      </c>
      <c r="G40" s="227" t="s">
        <v>2105</v>
      </c>
      <c r="H40" s="99" t="s">
        <v>1134</v>
      </c>
      <c r="I40" s="227" t="s">
        <v>2133</v>
      </c>
      <c r="J40" s="227" t="s">
        <v>2112</v>
      </c>
      <c r="K40" s="102" t="s">
        <v>1144</v>
      </c>
      <c r="L40" s="227" t="s">
        <v>1188</v>
      </c>
      <c r="M40" s="99" t="s">
        <v>1134</v>
      </c>
      <c r="N40" s="100">
        <v>41982</v>
      </c>
      <c r="O40" s="113" t="s">
        <v>51</v>
      </c>
      <c r="P40" s="102" t="s">
        <v>639</v>
      </c>
      <c r="Q40" s="110" t="s">
        <v>129</v>
      </c>
      <c r="R40" s="110" t="s">
        <v>130</v>
      </c>
      <c r="S40" s="103" t="s">
        <v>509</v>
      </c>
      <c r="T40" s="227" t="s">
        <v>1953</v>
      </c>
      <c r="U40" s="114" t="s">
        <v>568</v>
      </c>
      <c r="V40" s="106">
        <v>42154</v>
      </c>
      <c r="W40" s="106">
        <v>42308</v>
      </c>
      <c r="X40" s="21">
        <f>IF(AA40="Reprogramado",0,V40-$V$1)</f>
        <v>0</v>
      </c>
      <c r="Y40" s="230">
        <v>0</v>
      </c>
      <c r="Z40" s="23" t="s">
        <v>778</v>
      </c>
      <c r="AA40" s="231" t="s">
        <v>778</v>
      </c>
      <c r="AB40" s="194" t="s">
        <v>1507</v>
      </c>
      <c r="AC40" s="104" t="s">
        <v>1509</v>
      </c>
      <c r="AE40" s="147" t="s">
        <v>1117</v>
      </c>
      <c r="AG40" s="334" t="str">
        <f t="shared" si="0"/>
        <v>VIGENTE</v>
      </c>
    </row>
    <row r="41" spans="2:33" ht="45.75" customHeight="1" thickBot="1" x14ac:dyDescent="0.25">
      <c r="B41" s="94">
        <v>34</v>
      </c>
      <c r="C41" s="95" t="s">
        <v>674</v>
      </c>
      <c r="D41" s="96">
        <v>2014</v>
      </c>
      <c r="E41" s="97" t="s">
        <v>12</v>
      </c>
      <c r="F41" s="227" t="s">
        <v>2101</v>
      </c>
      <c r="G41" s="227" t="s">
        <v>2105</v>
      </c>
      <c r="H41" s="99" t="s">
        <v>1134</v>
      </c>
      <c r="I41" s="227" t="s">
        <v>2133</v>
      </c>
      <c r="J41" s="227" t="s">
        <v>2112</v>
      </c>
      <c r="K41" s="102" t="s">
        <v>1144</v>
      </c>
      <c r="L41" s="228" t="s">
        <v>1188</v>
      </c>
      <c r="M41" s="99" t="s">
        <v>1134</v>
      </c>
      <c r="N41" s="100">
        <v>41982</v>
      </c>
      <c r="O41" s="114" t="s">
        <v>51</v>
      </c>
      <c r="P41" s="102" t="s">
        <v>639</v>
      </c>
      <c r="Q41" s="110" t="s">
        <v>131</v>
      </c>
      <c r="R41" s="110" t="s">
        <v>132</v>
      </c>
      <c r="S41" s="273" t="s">
        <v>509</v>
      </c>
      <c r="T41" s="227" t="s">
        <v>1633</v>
      </c>
      <c r="U41" s="114" t="s">
        <v>569</v>
      </c>
      <c r="V41" s="106">
        <v>42124</v>
      </c>
      <c r="W41" s="106">
        <v>42308</v>
      </c>
      <c r="X41" s="229">
        <f>IF(Z41="Cumplida",0,W41-$W$1)</f>
        <v>0</v>
      </c>
      <c r="Y41" s="230">
        <v>1</v>
      </c>
      <c r="Z41" s="107" t="s">
        <v>695</v>
      </c>
      <c r="AA41" s="231" t="s">
        <v>780</v>
      </c>
      <c r="AB41" s="133" t="s">
        <v>651</v>
      </c>
      <c r="AC41" s="104"/>
      <c r="AE41" s="147"/>
      <c r="AG41" s="334" t="str">
        <f t="shared" si="0"/>
        <v>VIGENTE</v>
      </c>
    </row>
    <row r="42" spans="2:33" ht="33.75" customHeight="1" thickBot="1" x14ac:dyDescent="0.25">
      <c r="B42" s="94">
        <v>35</v>
      </c>
      <c r="C42" s="95" t="s">
        <v>674</v>
      </c>
      <c r="D42" s="96">
        <v>2014</v>
      </c>
      <c r="E42" s="97" t="s">
        <v>12</v>
      </c>
      <c r="F42" s="227" t="s">
        <v>2101</v>
      </c>
      <c r="G42" s="227" t="s">
        <v>2105</v>
      </c>
      <c r="H42" s="99" t="s">
        <v>1134</v>
      </c>
      <c r="I42" s="227" t="s">
        <v>2133</v>
      </c>
      <c r="J42" s="227" t="s">
        <v>2112</v>
      </c>
      <c r="K42" s="102" t="s">
        <v>1144</v>
      </c>
      <c r="L42" s="228" t="s">
        <v>1188</v>
      </c>
      <c r="M42" s="99" t="s">
        <v>1134</v>
      </c>
      <c r="N42" s="100">
        <v>41982</v>
      </c>
      <c r="O42" s="114" t="s">
        <v>51</v>
      </c>
      <c r="P42" s="102" t="s">
        <v>639</v>
      </c>
      <c r="Q42" s="110" t="s">
        <v>133</v>
      </c>
      <c r="R42" s="110" t="s">
        <v>134</v>
      </c>
      <c r="S42" s="273" t="s">
        <v>509</v>
      </c>
      <c r="T42" s="227" t="s">
        <v>1633</v>
      </c>
      <c r="U42" s="114" t="s">
        <v>570</v>
      </c>
      <c r="V42" s="106">
        <v>42215</v>
      </c>
      <c r="W42" s="106">
        <v>42308</v>
      </c>
      <c r="X42" s="229">
        <f>IF(Z42="Cumplida",0,W42-$W$1)</f>
        <v>0</v>
      </c>
      <c r="Y42" s="230">
        <v>1</v>
      </c>
      <c r="Z42" s="107" t="s">
        <v>695</v>
      </c>
      <c r="AA42" s="231" t="s">
        <v>780</v>
      </c>
      <c r="AB42" s="133" t="s">
        <v>681</v>
      </c>
      <c r="AC42" s="104"/>
      <c r="AE42" s="147"/>
      <c r="AG42" s="334" t="str">
        <f t="shared" si="0"/>
        <v>VIGENTE</v>
      </c>
    </row>
    <row r="43" spans="2:33" ht="45.75" customHeight="1" thickBot="1" x14ac:dyDescent="0.25">
      <c r="B43" s="27">
        <v>36</v>
      </c>
      <c r="C43" s="4" t="s">
        <v>777</v>
      </c>
      <c r="D43" s="20">
        <v>2014</v>
      </c>
      <c r="E43" s="9" t="s">
        <v>12</v>
      </c>
      <c r="F43" s="227" t="s">
        <v>2101</v>
      </c>
      <c r="G43" s="227" t="s">
        <v>2105</v>
      </c>
      <c r="H43" s="99" t="s">
        <v>1134</v>
      </c>
      <c r="I43" s="227" t="s">
        <v>2133</v>
      </c>
      <c r="J43" s="227" t="s">
        <v>2112</v>
      </c>
      <c r="K43" s="102" t="s">
        <v>1144</v>
      </c>
      <c r="L43" s="227" t="s">
        <v>1188</v>
      </c>
      <c r="M43" s="5" t="s">
        <v>1134</v>
      </c>
      <c r="N43" s="6">
        <v>41982</v>
      </c>
      <c r="O43" s="7" t="s">
        <v>51</v>
      </c>
      <c r="P43" s="228" t="s">
        <v>639</v>
      </c>
      <c r="Q43" s="16" t="s">
        <v>135</v>
      </c>
      <c r="R43" s="16" t="s">
        <v>136</v>
      </c>
      <c r="S43" s="15" t="s">
        <v>509</v>
      </c>
      <c r="T43" s="227" t="s">
        <v>1631</v>
      </c>
      <c r="U43" s="114" t="s">
        <v>571</v>
      </c>
      <c r="V43" s="166">
        <v>42215</v>
      </c>
      <c r="W43" s="166">
        <v>42338</v>
      </c>
      <c r="X43" s="21">
        <f>IF(AA43="Reprogramado",0,V43-$V$1)</f>
        <v>0</v>
      </c>
      <c r="Y43" s="230">
        <v>0</v>
      </c>
      <c r="Z43" s="23" t="s">
        <v>778</v>
      </c>
      <c r="AA43" s="56" t="s">
        <v>778</v>
      </c>
      <c r="AB43" s="285" t="s">
        <v>708</v>
      </c>
      <c r="AC43" s="150" t="s">
        <v>1099</v>
      </c>
      <c r="AD43" s="57"/>
      <c r="AE43" s="147"/>
      <c r="AG43" s="334" t="str">
        <f t="shared" si="0"/>
        <v>VIGENTE</v>
      </c>
    </row>
    <row r="44" spans="2:33" ht="45" customHeight="1" thickBot="1" x14ac:dyDescent="0.25">
      <c r="B44" s="111">
        <v>37</v>
      </c>
      <c r="C44" s="95" t="s">
        <v>674</v>
      </c>
      <c r="D44" s="96">
        <v>2014</v>
      </c>
      <c r="E44" s="97" t="s">
        <v>12</v>
      </c>
      <c r="F44" s="227" t="s">
        <v>2101</v>
      </c>
      <c r="G44" s="227" t="s">
        <v>2106</v>
      </c>
      <c r="H44" s="99" t="s">
        <v>1048</v>
      </c>
      <c r="I44" s="227" t="s">
        <v>2148</v>
      </c>
      <c r="J44" s="227" t="s">
        <v>2112</v>
      </c>
      <c r="K44" s="102" t="s">
        <v>1144</v>
      </c>
      <c r="L44" s="228" t="s">
        <v>1188</v>
      </c>
      <c r="M44" s="99" t="s">
        <v>1048</v>
      </c>
      <c r="N44" s="100">
        <v>41995</v>
      </c>
      <c r="O44" s="114" t="s">
        <v>52</v>
      </c>
      <c r="P44" s="102" t="s">
        <v>25</v>
      </c>
      <c r="Q44" s="110" t="s">
        <v>137</v>
      </c>
      <c r="R44" s="110" t="s">
        <v>138</v>
      </c>
      <c r="S44" s="273" t="s">
        <v>510</v>
      </c>
      <c r="T44" s="227" t="s">
        <v>1953</v>
      </c>
      <c r="U44" s="114" t="s">
        <v>572</v>
      </c>
      <c r="V44" s="106">
        <v>42094</v>
      </c>
      <c r="W44" s="106">
        <v>42338</v>
      </c>
      <c r="X44" s="229">
        <f>IF(Z44="Cumplida",0,W44-$W$1)</f>
        <v>0</v>
      </c>
      <c r="Y44" s="230">
        <v>1</v>
      </c>
      <c r="Z44" s="107" t="s">
        <v>695</v>
      </c>
      <c r="AA44" s="231" t="s">
        <v>780</v>
      </c>
      <c r="AB44" s="133" t="s">
        <v>652</v>
      </c>
      <c r="AC44" s="104"/>
      <c r="AE44" s="147"/>
      <c r="AG44" s="334" t="str">
        <f t="shared" si="0"/>
        <v>VIGENTE</v>
      </c>
    </row>
    <row r="45" spans="2:33" ht="45.75" customHeight="1" thickBot="1" x14ac:dyDescent="0.25">
      <c r="B45" s="27">
        <v>38</v>
      </c>
      <c r="C45" s="4" t="s">
        <v>777</v>
      </c>
      <c r="D45" s="20">
        <v>2014</v>
      </c>
      <c r="E45" s="9" t="s">
        <v>12</v>
      </c>
      <c r="F45" s="227" t="s">
        <v>2101</v>
      </c>
      <c r="G45" s="227" t="s">
        <v>2106</v>
      </c>
      <c r="H45" s="99" t="s">
        <v>1048</v>
      </c>
      <c r="I45" s="227" t="s">
        <v>2148</v>
      </c>
      <c r="J45" s="227" t="s">
        <v>2112</v>
      </c>
      <c r="K45" s="102" t="s">
        <v>1144</v>
      </c>
      <c r="L45" s="227" t="s">
        <v>1188</v>
      </c>
      <c r="M45" s="5" t="s">
        <v>1048</v>
      </c>
      <c r="N45" s="6">
        <v>41995</v>
      </c>
      <c r="O45" s="7" t="s">
        <v>52</v>
      </c>
      <c r="P45" s="228" t="s">
        <v>25</v>
      </c>
      <c r="Q45" s="16" t="s">
        <v>139</v>
      </c>
      <c r="R45" s="16" t="s">
        <v>140</v>
      </c>
      <c r="S45" s="15" t="s">
        <v>510</v>
      </c>
      <c r="T45" s="227" t="s">
        <v>1633</v>
      </c>
      <c r="U45" s="114" t="s">
        <v>573</v>
      </c>
      <c r="V45" s="166">
        <v>42094</v>
      </c>
      <c r="W45" s="166">
        <v>42338</v>
      </c>
      <c r="X45" s="21">
        <f t="shared" ref="X45:X50" si="2">IF(AA45="Reprogramado",0,V45-$V$1)</f>
        <v>0</v>
      </c>
      <c r="Y45" s="230">
        <v>0</v>
      </c>
      <c r="Z45" s="23" t="s">
        <v>778</v>
      </c>
      <c r="AA45" s="56" t="s">
        <v>778</v>
      </c>
      <c r="AB45" s="285" t="s">
        <v>653</v>
      </c>
      <c r="AC45" s="150" t="s">
        <v>1100</v>
      </c>
      <c r="AD45" s="57"/>
      <c r="AE45" s="147"/>
      <c r="AG45" s="334" t="str">
        <f t="shared" si="0"/>
        <v>VIGENTE</v>
      </c>
    </row>
    <row r="46" spans="2:33" ht="78.75" customHeight="1" thickBot="1" x14ac:dyDescent="0.25">
      <c r="B46" s="28">
        <v>39</v>
      </c>
      <c r="C46" s="4" t="s">
        <v>777</v>
      </c>
      <c r="D46" s="20">
        <v>2014</v>
      </c>
      <c r="E46" s="9" t="s">
        <v>12</v>
      </c>
      <c r="F46" s="227" t="s">
        <v>2101</v>
      </c>
      <c r="G46" s="227" t="s">
        <v>2106</v>
      </c>
      <c r="H46" s="99" t="s">
        <v>1048</v>
      </c>
      <c r="I46" s="227" t="s">
        <v>2148</v>
      </c>
      <c r="J46" s="227" t="s">
        <v>2112</v>
      </c>
      <c r="K46" s="102" t="s">
        <v>1144</v>
      </c>
      <c r="L46" s="227" t="s">
        <v>1188</v>
      </c>
      <c r="M46" s="5" t="s">
        <v>1048</v>
      </c>
      <c r="N46" s="6">
        <v>41995</v>
      </c>
      <c r="O46" s="7" t="s">
        <v>52</v>
      </c>
      <c r="P46" s="228" t="s">
        <v>25</v>
      </c>
      <c r="Q46" s="16" t="s">
        <v>141</v>
      </c>
      <c r="R46" s="16" t="s">
        <v>142</v>
      </c>
      <c r="S46" s="15" t="s">
        <v>511</v>
      </c>
      <c r="T46" s="227" t="s">
        <v>1633</v>
      </c>
      <c r="U46" s="114" t="s">
        <v>574</v>
      </c>
      <c r="V46" s="166">
        <v>42004</v>
      </c>
      <c r="W46" s="166">
        <v>42338</v>
      </c>
      <c r="X46" s="21">
        <f t="shared" si="2"/>
        <v>0</v>
      </c>
      <c r="Y46" s="230">
        <v>0</v>
      </c>
      <c r="Z46" s="23" t="s">
        <v>778</v>
      </c>
      <c r="AA46" s="56" t="s">
        <v>778</v>
      </c>
      <c r="AB46" s="24" t="s">
        <v>709</v>
      </c>
      <c r="AC46" s="150" t="s">
        <v>1101</v>
      </c>
      <c r="AD46" s="57"/>
      <c r="AE46" s="147"/>
      <c r="AG46" s="334" t="str">
        <f t="shared" si="0"/>
        <v>VIGENTE</v>
      </c>
    </row>
    <row r="47" spans="2:33" ht="45.75" customHeight="1" thickBot="1" x14ac:dyDescent="0.25">
      <c r="B47" s="27">
        <v>40</v>
      </c>
      <c r="C47" s="4" t="s">
        <v>777</v>
      </c>
      <c r="D47" s="20">
        <v>2014</v>
      </c>
      <c r="E47" s="9" t="s">
        <v>12</v>
      </c>
      <c r="F47" s="227" t="s">
        <v>2101</v>
      </c>
      <c r="G47" s="227" t="s">
        <v>2106</v>
      </c>
      <c r="H47" s="99" t="s">
        <v>1048</v>
      </c>
      <c r="I47" s="227" t="s">
        <v>2148</v>
      </c>
      <c r="J47" s="227" t="s">
        <v>2112</v>
      </c>
      <c r="K47" s="102" t="s">
        <v>1144</v>
      </c>
      <c r="L47" s="227" t="s">
        <v>1188</v>
      </c>
      <c r="M47" s="5" t="s">
        <v>1048</v>
      </c>
      <c r="N47" s="6">
        <v>41995</v>
      </c>
      <c r="O47" s="7" t="s">
        <v>52</v>
      </c>
      <c r="P47" s="228" t="s">
        <v>25</v>
      </c>
      <c r="Q47" s="16" t="s">
        <v>495</v>
      </c>
      <c r="R47" s="16" t="s">
        <v>496</v>
      </c>
      <c r="S47" s="15" t="s">
        <v>510</v>
      </c>
      <c r="T47" s="227" t="s">
        <v>1633</v>
      </c>
      <c r="U47" s="114" t="s">
        <v>573</v>
      </c>
      <c r="V47" s="166">
        <v>42094</v>
      </c>
      <c r="W47" s="166">
        <v>42338</v>
      </c>
      <c r="X47" s="21">
        <f t="shared" si="2"/>
        <v>0</v>
      </c>
      <c r="Y47" s="230">
        <v>0</v>
      </c>
      <c r="Z47" s="23" t="s">
        <v>778</v>
      </c>
      <c r="AA47" s="56" t="s">
        <v>778</v>
      </c>
      <c r="AB47" s="24" t="s">
        <v>682</v>
      </c>
      <c r="AC47" s="150" t="s">
        <v>1102</v>
      </c>
      <c r="AD47" s="57"/>
      <c r="AE47" s="147"/>
      <c r="AG47" s="334" t="str">
        <f t="shared" si="0"/>
        <v>VIGENTE</v>
      </c>
    </row>
    <row r="48" spans="2:33" ht="124.5" customHeight="1" thickBot="1" x14ac:dyDescent="0.25">
      <c r="B48" s="196">
        <v>41</v>
      </c>
      <c r="C48" s="4" t="s">
        <v>777</v>
      </c>
      <c r="D48" s="96">
        <v>2014</v>
      </c>
      <c r="E48" s="97" t="s">
        <v>12</v>
      </c>
      <c r="F48" s="227" t="s">
        <v>2104</v>
      </c>
      <c r="G48" s="227" t="s">
        <v>2106</v>
      </c>
      <c r="H48" s="99" t="s">
        <v>1029</v>
      </c>
      <c r="I48" s="227" t="s">
        <v>2133</v>
      </c>
      <c r="J48" s="227" t="s">
        <v>2112</v>
      </c>
      <c r="K48" s="102" t="s">
        <v>33</v>
      </c>
      <c r="L48" s="227" t="s">
        <v>33</v>
      </c>
      <c r="M48" s="99" t="s">
        <v>1029</v>
      </c>
      <c r="N48" s="117">
        <v>41999</v>
      </c>
      <c r="O48" s="113" t="s">
        <v>53</v>
      </c>
      <c r="P48" s="102" t="s">
        <v>25</v>
      </c>
      <c r="Q48" s="104" t="s">
        <v>143</v>
      </c>
      <c r="R48" s="110" t="s">
        <v>144</v>
      </c>
      <c r="S48" s="103" t="s">
        <v>512</v>
      </c>
      <c r="T48" s="227" t="s">
        <v>1633</v>
      </c>
      <c r="U48" s="114" t="s">
        <v>575</v>
      </c>
      <c r="V48" s="106">
        <v>42124</v>
      </c>
      <c r="W48" s="106">
        <v>42338</v>
      </c>
      <c r="X48" s="21">
        <f t="shared" si="2"/>
        <v>0</v>
      </c>
      <c r="Y48" s="230">
        <v>0</v>
      </c>
      <c r="Z48" s="165" t="s">
        <v>778</v>
      </c>
      <c r="AA48" s="231" t="s">
        <v>778</v>
      </c>
      <c r="AB48" s="153" t="s">
        <v>1716</v>
      </c>
      <c r="AC48" s="104" t="s">
        <v>1655</v>
      </c>
      <c r="AE48" s="147" t="s">
        <v>1116</v>
      </c>
      <c r="AG48" s="334" t="str">
        <f t="shared" si="0"/>
        <v>VIGENTE</v>
      </c>
    </row>
    <row r="49" spans="2:33" ht="68.25" customHeight="1" thickBot="1" x14ac:dyDescent="0.25">
      <c r="B49" s="220">
        <v>42</v>
      </c>
      <c r="C49" s="4" t="s">
        <v>777</v>
      </c>
      <c r="D49" s="96">
        <v>2014</v>
      </c>
      <c r="E49" s="97" t="s">
        <v>12</v>
      </c>
      <c r="F49" s="227" t="s">
        <v>2104</v>
      </c>
      <c r="G49" s="227" t="s">
        <v>2106</v>
      </c>
      <c r="H49" s="99" t="s">
        <v>1029</v>
      </c>
      <c r="I49" s="227" t="s">
        <v>2133</v>
      </c>
      <c r="J49" s="227" t="s">
        <v>2112</v>
      </c>
      <c r="K49" s="102" t="s">
        <v>33</v>
      </c>
      <c r="L49" s="227" t="s">
        <v>33</v>
      </c>
      <c r="M49" s="99" t="s">
        <v>1029</v>
      </c>
      <c r="N49" s="117">
        <v>41999</v>
      </c>
      <c r="O49" s="113" t="s">
        <v>53</v>
      </c>
      <c r="P49" s="102" t="s">
        <v>25</v>
      </c>
      <c r="Q49" s="104" t="s">
        <v>145</v>
      </c>
      <c r="R49" s="110" t="s">
        <v>146</v>
      </c>
      <c r="S49" s="103" t="s">
        <v>513</v>
      </c>
      <c r="T49" s="227" t="s">
        <v>1953</v>
      </c>
      <c r="U49" s="114" t="s">
        <v>576</v>
      </c>
      <c r="V49" s="106">
        <v>42124</v>
      </c>
      <c r="W49" s="106">
        <v>42338</v>
      </c>
      <c r="X49" s="21">
        <f t="shared" si="2"/>
        <v>0</v>
      </c>
      <c r="Y49" s="230">
        <v>0</v>
      </c>
      <c r="Z49" s="165" t="s">
        <v>778</v>
      </c>
      <c r="AA49" s="231" t="s">
        <v>778</v>
      </c>
      <c r="AB49" s="153" t="s">
        <v>1716</v>
      </c>
      <c r="AC49" s="104" t="s">
        <v>1656</v>
      </c>
      <c r="AE49" s="147" t="s">
        <v>1116</v>
      </c>
      <c r="AG49" s="334" t="str">
        <f t="shared" si="0"/>
        <v>VIGENTE</v>
      </c>
    </row>
    <row r="50" spans="2:33" ht="68.25" customHeight="1" thickBot="1" x14ac:dyDescent="0.25">
      <c r="B50" s="196">
        <v>43</v>
      </c>
      <c r="C50" s="4" t="s">
        <v>777</v>
      </c>
      <c r="D50" s="96">
        <v>2014</v>
      </c>
      <c r="E50" s="97" t="s">
        <v>12</v>
      </c>
      <c r="F50" s="227" t="s">
        <v>2104</v>
      </c>
      <c r="G50" s="227" t="s">
        <v>2106</v>
      </c>
      <c r="H50" s="99" t="s">
        <v>1029</v>
      </c>
      <c r="I50" s="227" t="s">
        <v>2133</v>
      </c>
      <c r="J50" s="227" t="s">
        <v>2112</v>
      </c>
      <c r="K50" s="102" t="s">
        <v>33</v>
      </c>
      <c r="L50" s="227" t="s">
        <v>33</v>
      </c>
      <c r="M50" s="99" t="s">
        <v>1029</v>
      </c>
      <c r="N50" s="117">
        <v>41999</v>
      </c>
      <c r="O50" s="113" t="s">
        <v>53</v>
      </c>
      <c r="P50" s="102" t="s">
        <v>25</v>
      </c>
      <c r="Q50" s="104" t="s">
        <v>147</v>
      </c>
      <c r="R50" s="110" t="s">
        <v>148</v>
      </c>
      <c r="S50" s="103" t="s">
        <v>513</v>
      </c>
      <c r="T50" s="227" t="s">
        <v>1953</v>
      </c>
      <c r="U50" s="114" t="s">
        <v>577</v>
      </c>
      <c r="V50" s="106">
        <v>42094</v>
      </c>
      <c r="W50" s="106">
        <v>42338</v>
      </c>
      <c r="X50" s="21">
        <f t="shared" si="2"/>
        <v>0</v>
      </c>
      <c r="Y50" s="230">
        <v>0</v>
      </c>
      <c r="Z50" s="165" t="s">
        <v>778</v>
      </c>
      <c r="AA50" s="231" t="s">
        <v>778</v>
      </c>
      <c r="AB50" s="153" t="s">
        <v>1716</v>
      </c>
      <c r="AC50" s="104" t="s">
        <v>1657</v>
      </c>
      <c r="AE50" s="147" t="s">
        <v>1116</v>
      </c>
      <c r="AG50" s="334" t="str">
        <f t="shared" si="0"/>
        <v>VIGENTE</v>
      </c>
    </row>
    <row r="51" spans="2:33" ht="101.25" customHeight="1" thickBot="1" x14ac:dyDescent="0.25">
      <c r="B51" s="94">
        <v>44</v>
      </c>
      <c r="C51" s="95" t="s">
        <v>674</v>
      </c>
      <c r="D51" s="96">
        <v>2014</v>
      </c>
      <c r="E51" s="97" t="s">
        <v>12</v>
      </c>
      <c r="F51" s="227" t="s">
        <v>2104</v>
      </c>
      <c r="G51" s="227" t="s">
        <v>2106</v>
      </c>
      <c r="H51" s="99" t="s">
        <v>1029</v>
      </c>
      <c r="I51" s="227" t="s">
        <v>2133</v>
      </c>
      <c r="J51" s="227" t="s">
        <v>2112</v>
      </c>
      <c r="K51" s="102" t="s">
        <v>33</v>
      </c>
      <c r="L51" s="102" t="s">
        <v>33</v>
      </c>
      <c r="M51" s="99" t="s">
        <v>1029</v>
      </c>
      <c r="N51" s="117">
        <v>41999</v>
      </c>
      <c r="O51" s="114" t="s">
        <v>53</v>
      </c>
      <c r="P51" s="102" t="s">
        <v>25</v>
      </c>
      <c r="Q51" s="104" t="s">
        <v>149</v>
      </c>
      <c r="R51" s="110" t="s">
        <v>150</v>
      </c>
      <c r="S51" s="273" t="s">
        <v>514</v>
      </c>
      <c r="T51" s="227" t="s">
        <v>1633</v>
      </c>
      <c r="U51" s="114" t="s">
        <v>578</v>
      </c>
      <c r="V51" s="106">
        <v>42094</v>
      </c>
      <c r="W51" s="106">
        <v>42338</v>
      </c>
      <c r="X51" s="229">
        <f>IF(Z51="Cumplida",0,W51-$W$1)</f>
        <v>0</v>
      </c>
      <c r="Y51" s="230">
        <v>1</v>
      </c>
      <c r="Z51" s="107" t="s">
        <v>695</v>
      </c>
      <c r="AA51" s="231" t="s">
        <v>780</v>
      </c>
      <c r="AB51" s="252" t="s">
        <v>1388</v>
      </c>
      <c r="AC51" s="104"/>
      <c r="AE51" s="147"/>
      <c r="AG51" s="334" t="str">
        <f t="shared" si="0"/>
        <v>VIGENTE</v>
      </c>
    </row>
    <row r="52" spans="2:33" ht="68.25" customHeight="1" thickBot="1" x14ac:dyDescent="0.25">
      <c r="B52" s="196">
        <v>45</v>
      </c>
      <c r="C52" s="4" t="s">
        <v>777</v>
      </c>
      <c r="D52" s="96">
        <v>2014</v>
      </c>
      <c r="E52" s="97" t="s">
        <v>12</v>
      </c>
      <c r="F52" s="227" t="s">
        <v>2104</v>
      </c>
      <c r="G52" s="227" t="s">
        <v>2106</v>
      </c>
      <c r="H52" s="99" t="s">
        <v>1029</v>
      </c>
      <c r="I52" s="227" t="s">
        <v>2133</v>
      </c>
      <c r="J52" s="227" t="s">
        <v>2112</v>
      </c>
      <c r="K52" s="102" t="s">
        <v>33</v>
      </c>
      <c r="L52" s="227" t="s">
        <v>33</v>
      </c>
      <c r="M52" s="99" t="s">
        <v>1029</v>
      </c>
      <c r="N52" s="117">
        <v>41999</v>
      </c>
      <c r="O52" s="101" t="s">
        <v>53</v>
      </c>
      <c r="P52" s="102" t="s">
        <v>25</v>
      </c>
      <c r="Q52" s="104" t="s">
        <v>151</v>
      </c>
      <c r="R52" s="110" t="s">
        <v>152</v>
      </c>
      <c r="S52" s="103" t="s">
        <v>513</v>
      </c>
      <c r="T52" s="227" t="s">
        <v>1953</v>
      </c>
      <c r="U52" s="114" t="s">
        <v>579</v>
      </c>
      <c r="V52" s="106">
        <v>42094</v>
      </c>
      <c r="W52" s="106">
        <v>42338</v>
      </c>
      <c r="X52" s="21">
        <f>IF(AA52="Reprogramado",0,V52-$V$1)</f>
        <v>0</v>
      </c>
      <c r="Y52" s="230">
        <v>0</v>
      </c>
      <c r="Z52" s="165" t="s">
        <v>778</v>
      </c>
      <c r="AA52" s="231" t="s">
        <v>778</v>
      </c>
      <c r="AB52" s="194" t="s">
        <v>1716</v>
      </c>
      <c r="AC52" s="104" t="s">
        <v>1658</v>
      </c>
      <c r="AE52" s="147" t="s">
        <v>1116</v>
      </c>
      <c r="AG52" s="334" t="str">
        <f t="shared" si="0"/>
        <v>VIGENTE</v>
      </c>
    </row>
    <row r="53" spans="2:33" ht="157.5" customHeight="1" thickBot="1" x14ac:dyDescent="0.25">
      <c r="B53" s="111">
        <v>46</v>
      </c>
      <c r="C53" s="95" t="s">
        <v>674</v>
      </c>
      <c r="D53" s="96">
        <v>2015</v>
      </c>
      <c r="E53" s="97" t="s">
        <v>12</v>
      </c>
      <c r="F53" s="227" t="s">
        <v>2103</v>
      </c>
      <c r="G53" s="227" t="s">
        <v>2105</v>
      </c>
      <c r="H53" s="358" t="s">
        <v>2159</v>
      </c>
      <c r="I53" s="227" t="s">
        <v>2154</v>
      </c>
      <c r="J53" s="227" t="s">
        <v>2112</v>
      </c>
      <c r="K53" s="102" t="s">
        <v>1144</v>
      </c>
      <c r="L53" s="228" t="s">
        <v>1188</v>
      </c>
      <c r="M53" s="118" t="s">
        <v>1028</v>
      </c>
      <c r="N53" s="119">
        <v>42075</v>
      </c>
      <c r="O53" s="120" t="s">
        <v>54</v>
      </c>
      <c r="P53" s="102" t="s">
        <v>1071</v>
      </c>
      <c r="Q53" s="124" t="s">
        <v>153</v>
      </c>
      <c r="R53" s="110" t="s">
        <v>154</v>
      </c>
      <c r="S53" s="127" t="s">
        <v>668</v>
      </c>
      <c r="T53" s="227" t="s">
        <v>1633</v>
      </c>
      <c r="U53" s="114" t="s">
        <v>580</v>
      </c>
      <c r="V53" s="106">
        <v>42338</v>
      </c>
      <c r="W53" s="106">
        <v>42338</v>
      </c>
      <c r="X53" s="229">
        <f>IF(Z53="Cumplida",0,W53-$W$1)</f>
        <v>0</v>
      </c>
      <c r="Y53" s="230">
        <v>1</v>
      </c>
      <c r="Z53" s="107" t="s">
        <v>695</v>
      </c>
      <c r="AA53" s="231" t="s">
        <v>780</v>
      </c>
      <c r="AB53" s="133" t="s">
        <v>654</v>
      </c>
      <c r="AC53" s="104"/>
      <c r="AE53" s="147"/>
      <c r="AG53" s="334" t="str">
        <f t="shared" si="0"/>
        <v>VIGENTE</v>
      </c>
    </row>
    <row r="54" spans="2:33" ht="79.5" customHeight="1" thickBot="1" x14ac:dyDescent="0.25">
      <c r="B54" s="94">
        <v>47</v>
      </c>
      <c r="C54" s="95" t="s">
        <v>674</v>
      </c>
      <c r="D54" s="96">
        <v>2015</v>
      </c>
      <c r="E54" s="97" t="s">
        <v>12</v>
      </c>
      <c r="F54" s="227" t="s">
        <v>2103</v>
      </c>
      <c r="G54" s="227" t="s">
        <v>2105</v>
      </c>
      <c r="H54" s="358" t="s">
        <v>2159</v>
      </c>
      <c r="I54" s="227" t="s">
        <v>2154</v>
      </c>
      <c r="J54" s="227" t="s">
        <v>2112</v>
      </c>
      <c r="K54" s="102" t="s">
        <v>1144</v>
      </c>
      <c r="L54" s="228" t="s">
        <v>1188</v>
      </c>
      <c r="M54" s="118" t="s">
        <v>1028</v>
      </c>
      <c r="N54" s="119">
        <v>42075</v>
      </c>
      <c r="O54" s="120" t="s">
        <v>54</v>
      </c>
      <c r="P54" s="102" t="s">
        <v>1071</v>
      </c>
      <c r="Q54" s="124" t="s">
        <v>155</v>
      </c>
      <c r="R54" s="110" t="s">
        <v>156</v>
      </c>
      <c r="S54" s="127" t="s">
        <v>668</v>
      </c>
      <c r="T54" s="227" t="s">
        <v>1631</v>
      </c>
      <c r="U54" s="114" t="s">
        <v>581</v>
      </c>
      <c r="V54" s="106">
        <v>42338</v>
      </c>
      <c r="W54" s="106">
        <v>42338</v>
      </c>
      <c r="X54" s="229">
        <f>IF(Z54="Cumplida",0,W54-$W$1)</f>
        <v>0</v>
      </c>
      <c r="Y54" s="230">
        <v>1</v>
      </c>
      <c r="Z54" s="107" t="s">
        <v>695</v>
      </c>
      <c r="AA54" s="231" t="s">
        <v>780</v>
      </c>
      <c r="AB54" s="133" t="s">
        <v>719</v>
      </c>
      <c r="AC54" s="104"/>
      <c r="AE54" s="147"/>
      <c r="AG54" s="334" t="str">
        <f t="shared" si="0"/>
        <v>VIGENTE</v>
      </c>
    </row>
    <row r="55" spans="2:33" ht="68.25" customHeight="1" thickBot="1" x14ac:dyDescent="0.25">
      <c r="B55" s="27">
        <v>48</v>
      </c>
      <c r="C55" s="4" t="s">
        <v>777</v>
      </c>
      <c r="D55" s="20">
        <v>2015</v>
      </c>
      <c r="E55" s="9" t="s">
        <v>12</v>
      </c>
      <c r="F55" s="227" t="s">
        <v>2103</v>
      </c>
      <c r="G55" s="227" t="s">
        <v>2105</v>
      </c>
      <c r="H55" s="358" t="s">
        <v>2159</v>
      </c>
      <c r="I55" s="227" t="s">
        <v>2154</v>
      </c>
      <c r="J55" s="227" t="s">
        <v>2112</v>
      </c>
      <c r="K55" s="102" t="s">
        <v>1144</v>
      </c>
      <c r="L55" s="227" t="s">
        <v>1188</v>
      </c>
      <c r="M55" s="13" t="s">
        <v>1028</v>
      </c>
      <c r="N55" s="10">
        <v>42075</v>
      </c>
      <c r="O55" s="13" t="s">
        <v>54</v>
      </c>
      <c r="P55" s="228" t="s">
        <v>644</v>
      </c>
      <c r="Q55" s="335" t="s">
        <v>157</v>
      </c>
      <c r="R55" s="16" t="s">
        <v>158</v>
      </c>
      <c r="S55" s="17" t="s">
        <v>668</v>
      </c>
      <c r="T55" s="227" t="s">
        <v>1631</v>
      </c>
      <c r="U55" s="114" t="s">
        <v>582</v>
      </c>
      <c r="V55" s="166">
        <v>42338</v>
      </c>
      <c r="W55" s="166">
        <v>42338</v>
      </c>
      <c r="X55" s="21">
        <f>IF(AA55="Reprogramado",0,V55-$V$1)</f>
        <v>0</v>
      </c>
      <c r="Y55" s="230">
        <v>0</v>
      </c>
      <c r="Z55" s="23" t="s">
        <v>778</v>
      </c>
      <c r="AA55" s="56" t="s">
        <v>778</v>
      </c>
      <c r="AB55" s="285" t="s">
        <v>683</v>
      </c>
      <c r="AC55" s="150" t="s">
        <v>1103</v>
      </c>
      <c r="AD55" s="57"/>
      <c r="AE55" s="147"/>
      <c r="AG55" s="334" t="str">
        <f t="shared" si="0"/>
        <v>VIGENTE</v>
      </c>
    </row>
    <row r="56" spans="2:33" ht="68.25" customHeight="1" thickBot="1" x14ac:dyDescent="0.25">
      <c r="B56" s="94">
        <v>49</v>
      </c>
      <c r="C56" s="95" t="s">
        <v>674</v>
      </c>
      <c r="D56" s="96">
        <v>2015</v>
      </c>
      <c r="E56" s="97" t="s">
        <v>12</v>
      </c>
      <c r="F56" s="227" t="s">
        <v>2101</v>
      </c>
      <c r="G56" s="227" t="s">
        <v>2105</v>
      </c>
      <c r="H56" s="227" t="s">
        <v>2161</v>
      </c>
      <c r="I56" s="227" t="s">
        <v>2134</v>
      </c>
      <c r="J56" s="227" t="s">
        <v>2112</v>
      </c>
      <c r="K56" s="102" t="s">
        <v>1055</v>
      </c>
      <c r="L56" s="228" t="s">
        <v>1201</v>
      </c>
      <c r="M56" s="118" t="s">
        <v>1049</v>
      </c>
      <c r="N56" s="119">
        <v>42152</v>
      </c>
      <c r="O56" s="120" t="s">
        <v>55</v>
      </c>
      <c r="P56" s="102" t="s">
        <v>655</v>
      </c>
      <c r="Q56" s="121" t="s">
        <v>159</v>
      </c>
      <c r="R56" s="110" t="s">
        <v>160</v>
      </c>
      <c r="S56" s="277" t="s">
        <v>515</v>
      </c>
      <c r="T56" s="227" t="s">
        <v>1633</v>
      </c>
      <c r="U56" s="114" t="s">
        <v>583</v>
      </c>
      <c r="V56" s="117">
        <v>42305</v>
      </c>
      <c r="W56" s="117">
        <v>42305</v>
      </c>
      <c r="X56" s="229">
        <f t="shared" ref="X56:X61" si="3">IF(Z56="Cumplida",0,W56-$W$1)</f>
        <v>0</v>
      </c>
      <c r="Y56" s="230">
        <v>1</v>
      </c>
      <c r="Z56" s="107" t="s">
        <v>695</v>
      </c>
      <c r="AA56" s="231" t="s">
        <v>780</v>
      </c>
      <c r="AB56" s="133" t="s">
        <v>710</v>
      </c>
      <c r="AC56" s="104"/>
      <c r="AE56" s="147"/>
      <c r="AG56" s="334" t="str">
        <f t="shared" si="0"/>
        <v>VIGENTE</v>
      </c>
    </row>
    <row r="57" spans="2:33" ht="67.5" customHeight="1" thickBot="1" x14ac:dyDescent="0.25">
      <c r="B57" s="94">
        <v>50</v>
      </c>
      <c r="C57" s="95" t="s">
        <v>674</v>
      </c>
      <c r="D57" s="96">
        <v>2015</v>
      </c>
      <c r="E57" s="97" t="s">
        <v>12</v>
      </c>
      <c r="F57" s="227" t="s">
        <v>2101</v>
      </c>
      <c r="G57" s="227" t="s">
        <v>2105</v>
      </c>
      <c r="H57" s="227" t="s">
        <v>2161</v>
      </c>
      <c r="I57" s="227" t="s">
        <v>2134</v>
      </c>
      <c r="J57" s="227" t="s">
        <v>2112</v>
      </c>
      <c r="K57" s="102" t="s">
        <v>1055</v>
      </c>
      <c r="L57" s="228" t="s">
        <v>1201</v>
      </c>
      <c r="M57" s="118" t="s">
        <v>1049</v>
      </c>
      <c r="N57" s="119">
        <v>42152</v>
      </c>
      <c r="O57" s="120" t="s">
        <v>55</v>
      </c>
      <c r="P57" s="102" t="s">
        <v>655</v>
      </c>
      <c r="Q57" s="121" t="s">
        <v>161</v>
      </c>
      <c r="R57" s="110" t="s">
        <v>162</v>
      </c>
      <c r="S57" s="277" t="s">
        <v>515</v>
      </c>
      <c r="T57" s="227" t="s">
        <v>1633</v>
      </c>
      <c r="U57" s="114" t="s">
        <v>584</v>
      </c>
      <c r="V57" s="117">
        <v>42368</v>
      </c>
      <c r="W57" s="117">
        <v>42368</v>
      </c>
      <c r="X57" s="229">
        <f>IF(Z57="No Cumplida",0,W57-$W$1)</f>
        <v>0</v>
      </c>
      <c r="Y57" s="230">
        <v>0</v>
      </c>
      <c r="Z57" s="107" t="s">
        <v>1318</v>
      </c>
      <c r="AA57" s="336" t="s">
        <v>2066</v>
      </c>
      <c r="AB57" s="172" t="s">
        <v>2071</v>
      </c>
      <c r="AC57" s="301" t="s">
        <v>2065</v>
      </c>
      <c r="AE57" s="147"/>
      <c r="AG57" s="334" t="str">
        <f t="shared" si="0"/>
        <v>VIGENTE</v>
      </c>
    </row>
    <row r="58" spans="2:33" ht="68.25" customHeight="1" thickBot="1" x14ac:dyDescent="0.25">
      <c r="B58" s="94">
        <v>51</v>
      </c>
      <c r="C58" s="95" t="s">
        <v>674</v>
      </c>
      <c r="D58" s="96">
        <v>2015</v>
      </c>
      <c r="E58" s="97" t="s">
        <v>12</v>
      </c>
      <c r="F58" s="227" t="s">
        <v>2101</v>
      </c>
      <c r="G58" s="227" t="s">
        <v>2105</v>
      </c>
      <c r="H58" s="227" t="s">
        <v>2161</v>
      </c>
      <c r="I58" s="227" t="s">
        <v>2134</v>
      </c>
      <c r="J58" s="227" t="s">
        <v>2112</v>
      </c>
      <c r="K58" s="102" t="s">
        <v>1055</v>
      </c>
      <c r="L58" s="228" t="s">
        <v>1201</v>
      </c>
      <c r="M58" s="118" t="s">
        <v>1049</v>
      </c>
      <c r="N58" s="119">
        <v>42152</v>
      </c>
      <c r="O58" s="120" t="s">
        <v>55</v>
      </c>
      <c r="P58" s="102" t="s">
        <v>655</v>
      </c>
      <c r="Q58" s="121" t="s">
        <v>163</v>
      </c>
      <c r="R58" s="110" t="s">
        <v>164</v>
      </c>
      <c r="S58" s="277" t="s">
        <v>515</v>
      </c>
      <c r="T58" s="227" t="s">
        <v>1633</v>
      </c>
      <c r="U58" s="114" t="s">
        <v>585</v>
      </c>
      <c r="V58" s="117">
        <v>42368</v>
      </c>
      <c r="W58" s="117">
        <v>42368</v>
      </c>
      <c r="X58" s="229">
        <f t="shared" si="3"/>
        <v>0</v>
      </c>
      <c r="Y58" s="230">
        <v>1</v>
      </c>
      <c r="Z58" s="107" t="s">
        <v>695</v>
      </c>
      <c r="AA58" s="231" t="s">
        <v>780</v>
      </c>
      <c r="AB58" s="133" t="s">
        <v>711</v>
      </c>
      <c r="AC58" s="104"/>
      <c r="AE58" s="147"/>
      <c r="AG58" s="334" t="str">
        <f t="shared" si="0"/>
        <v>VIGENTE</v>
      </c>
    </row>
    <row r="59" spans="2:33" ht="67.5" customHeight="1" thickBot="1" x14ac:dyDescent="0.25">
      <c r="B59" s="111">
        <v>52</v>
      </c>
      <c r="C59" s="95" t="s">
        <v>674</v>
      </c>
      <c r="D59" s="96">
        <v>2015</v>
      </c>
      <c r="E59" s="97" t="s">
        <v>12</v>
      </c>
      <c r="F59" s="227" t="s">
        <v>2101</v>
      </c>
      <c r="G59" s="227" t="s">
        <v>2105</v>
      </c>
      <c r="H59" s="227" t="s">
        <v>2161</v>
      </c>
      <c r="I59" s="227" t="s">
        <v>2134</v>
      </c>
      <c r="J59" s="227" t="s">
        <v>2112</v>
      </c>
      <c r="K59" s="102" t="s">
        <v>1055</v>
      </c>
      <c r="L59" s="228" t="s">
        <v>1201</v>
      </c>
      <c r="M59" s="118" t="s">
        <v>1049</v>
      </c>
      <c r="N59" s="119">
        <v>42152</v>
      </c>
      <c r="O59" s="120" t="s">
        <v>55</v>
      </c>
      <c r="P59" s="102" t="s">
        <v>655</v>
      </c>
      <c r="Q59" s="121" t="s">
        <v>165</v>
      </c>
      <c r="R59" s="110" t="s">
        <v>164</v>
      </c>
      <c r="S59" s="277" t="s">
        <v>515</v>
      </c>
      <c r="T59" s="227" t="s">
        <v>1633</v>
      </c>
      <c r="U59" s="114" t="s">
        <v>585</v>
      </c>
      <c r="V59" s="119">
        <v>42490</v>
      </c>
      <c r="W59" s="119">
        <v>42490</v>
      </c>
      <c r="X59" s="229">
        <f t="shared" si="3"/>
        <v>0</v>
      </c>
      <c r="Y59" s="230">
        <v>1</v>
      </c>
      <c r="Z59" s="107" t="s">
        <v>695</v>
      </c>
      <c r="AA59" s="231" t="s">
        <v>780</v>
      </c>
      <c r="AB59" s="133" t="s">
        <v>712</v>
      </c>
      <c r="AC59" s="104"/>
      <c r="AE59" s="147"/>
      <c r="AG59" s="334" t="str">
        <f t="shared" si="0"/>
        <v>VIGENTE</v>
      </c>
    </row>
    <row r="60" spans="2:33" ht="68.25" customHeight="1" thickBot="1" x14ac:dyDescent="0.25">
      <c r="B60" s="94">
        <v>53</v>
      </c>
      <c r="C60" s="95" t="s">
        <v>674</v>
      </c>
      <c r="D60" s="96">
        <v>2015</v>
      </c>
      <c r="E60" s="97" t="s">
        <v>12</v>
      </c>
      <c r="F60" s="227" t="s">
        <v>2101</v>
      </c>
      <c r="G60" s="227" t="s">
        <v>2105</v>
      </c>
      <c r="H60" s="227" t="s">
        <v>2161</v>
      </c>
      <c r="I60" s="227" t="s">
        <v>2134</v>
      </c>
      <c r="J60" s="227" t="s">
        <v>2112</v>
      </c>
      <c r="K60" s="102" t="s">
        <v>1055</v>
      </c>
      <c r="L60" s="228" t="s">
        <v>1201</v>
      </c>
      <c r="M60" s="118" t="s">
        <v>1049</v>
      </c>
      <c r="N60" s="119">
        <v>42152</v>
      </c>
      <c r="O60" s="120" t="s">
        <v>55</v>
      </c>
      <c r="P60" s="102" t="s">
        <v>655</v>
      </c>
      <c r="Q60" s="104" t="s">
        <v>166</v>
      </c>
      <c r="R60" s="110" t="s">
        <v>164</v>
      </c>
      <c r="S60" s="277" t="s">
        <v>515</v>
      </c>
      <c r="T60" s="227" t="s">
        <v>1633</v>
      </c>
      <c r="U60" s="114" t="s">
        <v>585</v>
      </c>
      <c r="V60" s="119">
        <v>42490</v>
      </c>
      <c r="W60" s="119">
        <v>42490</v>
      </c>
      <c r="X60" s="229">
        <f t="shared" si="3"/>
        <v>0</v>
      </c>
      <c r="Y60" s="230">
        <v>1</v>
      </c>
      <c r="Z60" s="107" t="s">
        <v>695</v>
      </c>
      <c r="AA60" s="231" t="s">
        <v>780</v>
      </c>
      <c r="AB60" s="133" t="s">
        <v>713</v>
      </c>
      <c r="AC60" s="104"/>
      <c r="AE60" s="147"/>
      <c r="AG60" s="334" t="str">
        <f t="shared" si="0"/>
        <v>VIGENTE</v>
      </c>
    </row>
    <row r="61" spans="2:33" ht="67.5" customHeight="1" thickBot="1" x14ac:dyDescent="0.25">
      <c r="B61" s="111">
        <v>54</v>
      </c>
      <c r="C61" s="95" t="s">
        <v>674</v>
      </c>
      <c r="D61" s="96">
        <v>2015</v>
      </c>
      <c r="E61" s="97" t="s">
        <v>12</v>
      </c>
      <c r="F61" s="227" t="s">
        <v>2101</v>
      </c>
      <c r="G61" s="227" t="s">
        <v>2105</v>
      </c>
      <c r="H61" s="227" t="s">
        <v>2161</v>
      </c>
      <c r="I61" s="227" t="s">
        <v>2134</v>
      </c>
      <c r="J61" s="227" t="s">
        <v>2112</v>
      </c>
      <c r="K61" s="102" t="s">
        <v>1055</v>
      </c>
      <c r="L61" s="228" t="s">
        <v>1201</v>
      </c>
      <c r="M61" s="118" t="s">
        <v>1049</v>
      </c>
      <c r="N61" s="119">
        <v>42152</v>
      </c>
      <c r="O61" s="120" t="s">
        <v>55</v>
      </c>
      <c r="P61" s="102" t="s">
        <v>655</v>
      </c>
      <c r="Q61" s="104" t="s">
        <v>167</v>
      </c>
      <c r="R61" s="110" t="s">
        <v>164</v>
      </c>
      <c r="S61" s="277" t="s">
        <v>515</v>
      </c>
      <c r="T61" s="227" t="s">
        <v>1633</v>
      </c>
      <c r="U61" s="114" t="s">
        <v>585</v>
      </c>
      <c r="V61" s="119">
        <v>42490</v>
      </c>
      <c r="W61" s="119">
        <v>42490</v>
      </c>
      <c r="X61" s="229">
        <f t="shared" si="3"/>
        <v>0</v>
      </c>
      <c r="Y61" s="230">
        <v>1</v>
      </c>
      <c r="Z61" s="107" t="s">
        <v>695</v>
      </c>
      <c r="AA61" s="231" t="s">
        <v>780</v>
      </c>
      <c r="AB61" s="133" t="s">
        <v>714</v>
      </c>
      <c r="AC61" s="104"/>
      <c r="AE61" s="147"/>
      <c r="AG61" s="334" t="str">
        <f t="shared" si="0"/>
        <v>VIGENTE</v>
      </c>
    </row>
    <row r="62" spans="2:33" ht="90.75" customHeight="1" thickBot="1" x14ac:dyDescent="0.25">
      <c r="B62" s="196">
        <v>55</v>
      </c>
      <c r="C62" s="4" t="s">
        <v>777</v>
      </c>
      <c r="D62" s="96">
        <v>2015</v>
      </c>
      <c r="E62" s="97" t="s">
        <v>12</v>
      </c>
      <c r="F62" s="227" t="s">
        <v>2101</v>
      </c>
      <c r="G62" s="227" t="s">
        <v>2105</v>
      </c>
      <c r="H62" s="227" t="s">
        <v>2161</v>
      </c>
      <c r="I62" s="227" t="s">
        <v>2134</v>
      </c>
      <c r="J62" s="227" t="s">
        <v>2112</v>
      </c>
      <c r="K62" s="102" t="s">
        <v>1055</v>
      </c>
      <c r="L62" s="227" t="s">
        <v>1201</v>
      </c>
      <c r="M62" s="118" t="s">
        <v>1049</v>
      </c>
      <c r="N62" s="119">
        <v>42152</v>
      </c>
      <c r="O62" s="118" t="s">
        <v>55</v>
      </c>
      <c r="P62" s="102" t="s">
        <v>655</v>
      </c>
      <c r="Q62" s="110" t="s">
        <v>168</v>
      </c>
      <c r="R62" s="110" t="s">
        <v>169</v>
      </c>
      <c r="S62" s="122" t="s">
        <v>515</v>
      </c>
      <c r="T62" s="227" t="s">
        <v>1953</v>
      </c>
      <c r="U62" s="114" t="s">
        <v>586</v>
      </c>
      <c r="V62" s="117">
        <v>42338</v>
      </c>
      <c r="W62" s="117">
        <v>42338</v>
      </c>
      <c r="X62" s="21">
        <f>IF(AA62="Reprogramado",0,V62-$V$1)</f>
        <v>0</v>
      </c>
      <c r="Y62" s="230">
        <v>0</v>
      </c>
      <c r="Z62" s="23" t="s">
        <v>778</v>
      </c>
      <c r="AA62" s="231" t="s">
        <v>778</v>
      </c>
      <c r="AB62" s="194" t="s">
        <v>1490</v>
      </c>
      <c r="AC62" s="104" t="s">
        <v>1491</v>
      </c>
      <c r="AE62" s="147" t="s">
        <v>1117</v>
      </c>
      <c r="AG62" s="334" t="str">
        <f t="shared" si="0"/>
        <v>VIGENTE</v>
      </c>
    </row>
    <row r="63" spans="2:33" ht="67.5" customHeight="1" thickBot="1" x14ac:dyDescent="0.25">
      <c r="B63" s="94">
        <v>56</v>
      </c>
      <c r="C63" s="139" t="s">
        <v>674</v>
      </c>
      <c r="D63" s="140">
        <v>2015</v>
      </c>
      <c r="E63" s="141" t="s">
        <v>12</v>
      </c>
      <c r="F63" s="227" t="s">
        <v>2101</v>
      </c>
      <c r="G63" s="227" t="s">
        <v>2105</v>
      </c>
      <c r="H63" s="227" t="s">
        <v>2161</v>
      </c>
      <c r="I63" s="227" t="s">
        <v>2134</v>
      </c>
      <c r="J63" s="227" t="s">
        <v>2112</v>
      </c>
      <c r="K63" s="178" t="s">
        <v>1055</v>
      </c>
      <c r="L63" s="302" t="s">
        <v>1201</v>
      </c>
      <c r="M63" s="176" t="s">
        <v>1049</v>
      </c>
      <c r="N63" s="177">
        <v>42152</v>
      </c>
      <c r="O63" s="120" t="s">
        <v>55</v>
      </c>
      <c r="P63" s="178" t="s">
        <v>655</v>
      </c>
      <c r="Q63" s="179" t="s">
        <v>170</v>
      </c>
      <c r="R63" s="179" t="s">
        <v>171</v>
      </c>
      <c r="S63" s="278" t="s">
        <v>515</v>
      </c>
      <c r="T63" s="227" t="s">
        <v>1633</v>
      </c>
      <c r="U63" s="114" t="s">
        <v>587</v>
      </c>
      <c r="V63" s="337">
        <v>42338</v>
      </c>
      <c r="W63" s="337">
        <v>42338</v>
      </c>
      <c r="X63" s="229">
        <f t="shared" ref="X63:X74" si="4">IF(Z63="Cumplida",0,W63-$W$1)</f>
        <v>0</v>
      </c>
      <c r="Y63" s="230">
        <v>1</v>
      </c>
      <c r="Z63" s="180" t="s">
        <v>695</v>
      </c>
      <c r="AA63" s="181" t="s">
        <v>780</v>
      </c>
      <c r="AB63" s="133" t="s">
        <v>656</v>
      </c>
      <c r="AC63" s="174"/>
      <c r="AE63" s="147"/>
      <c r="AG63" s="334" t="str">
        <f t="shared" si="0"/>
        <v>VIGENTE</v>
      </c>
    </row>
    <row r="64" spans="2:33" ht="68.25" customHeight="1" x14ac:dyDescent="0.2">
      <c r="B64" s="221">
        <v>57</v>
      </c>
      <c r="C64" s="145" t="s">
        <v>674</v>
      </c>
      <c r="D64" s="146">
        <v>2015</v>
      </c>
      <c r="E64" s="97" t="s">
        <v>12</v>
      </c>
      <c r="F64" s="227" t="s">
        <v>2101</v>
      </c>
      <c r="G64" s="227" t="s">
        <v>2105</v>
      </c>
      <c r="H64" s="227" t="s">
        <v>2161</v>
      </c>
      <c r="I64" s="227" t="s">
        <v>2134</v>
      </c>
      <c r="J64" s="227" t="s">
        <v>2112</v>
      </c>
      <c r="K64" s="102" t="s">
        <v>1055</v>
      </c>
      <c r="L64" s="228" t="s">
        <v>1201</v>
      </c>
      <c r="M64" s="118" t="s">
        <v>1049</v>
      </c>
      <c r="N64" s="119">
        <v>42152</v>
      </c>
      <c r="O64" s="120" t="s">
        <v>55</v>
      </c>
      <c r="P64" s="102" t="s">
        <v>655</v>
      </c>
      <c r="Q64" s="110" t="s">
        <v>172</v>
      </c>
      <c r="R64" s="110" t="s">
        <v>173</v>
      </c>
      <c r="S64" s="277" t="s">
        <v>515</v>
      </c>
      <c r="T64" s="227" t="s">
        <v>1953</v>
      </c>
      <c r="U64" s="114" t="s">
        <v>588</v>
      </c>
      <c r="V64" s="117">
        <v>42277</v>
      </c>
      <c r="W64" s="117">
        <v>42643</v>
      </c>
      <c r="X64" s="229">
        <f t="shared" si="4"/>
        <v>0</v>
      </c>
      <c r="Y64" s="230">
        <v>1</v>
      </c>
      <c r="Z64" s="165" t="s">
        <v>695</v>
      </c>
      <c r="AA64" s="231" t="s">
        <v>780</v>
      </c>
      <c r="AB64" s="252" t="s">
        <v>1387</v>
      </c>
      <c r="AC64" s="104"/>
      <c r="AE64" s="147" t="s">
        <v>1116</v>
      </c>
      <c r="AG64" s="334" t="str">
        <f t="shared" si="0"/>
        <v>VIGENTE</v>
      </c>
    </row>
    <row r="65" spans="2:33" ht="67.5" customHeight="1" thickBot="1" x14ac:dyDescent="0.25">
      <c r="B65" s="109">
        <v>58</v>
      </c>
      <c r="C65" s="182" t="s">
        <v>674</v>
      </c>
      <c r="D65" s="183">
        <v>2015</v>
      </c>
      <c r="E65" s="184" t="s">
        <v>12</v>
      </c>
      <c r="F65" s="227" t="s">
        <v>2101</v>
      </c>
      <c r="G65" s="227" t="s">
        <v>2105</v>
      </c>
      <c r="H65" s="227" t="s">
        <v>2161</v>
      </c>
      <c r="I65" s="227" t="s">
        <v>2134</v>
      </c>
      <c r="J65" s="227" t="s">
        <v>2112</v>
      </c>
      <c r="K65" s="189" t="s">
        <v>1055</v>
      </c>
      <c r="L65" s="303" t="s">
        <v>1201</v>
      </c>
      <c r="M65" s="187" t="s">
        <v>1049</v>
      </c>
      <c r="N65" s="188">
        <v>42152</v>
      </c>
      <c r="O65" s="120" t="s">
        <v>55</v>
      </c>
      <c r="P65" s="189" t="s">
        <v>655</v>
      </c>
      <c r="Q65" s="190" t="s">
        <v>174</v>
      </c>
      <c r="R65" s="190" t="s">
        <v>175</v>
      </c>
      <c r="S65" s="279" t="s">
        <v>515</v>
      </c>
      <c r="T65" s="227" t="s">
        <v>1633</v>
      </c>
      <c r="U65" s="114" t="s">
        <v>589</v>
      </c>
      <c r="V65" s="338">
        <v>42369</v>
      </c>
      <c r="W65" s="338">
        <v>42369</v>
      </c>
      <c r="X65" s="229">
        <f t="shared" si="4"/>
        <v>0</v>
      </c>
      <c r="Y65" s="230">
        <v>1</v>
      </c>
      <c r="Z65" s="192" t="s">
        <v>695</v>
      </c>
      <c r="AA65" s="193" t="s">
        <v>780</v>
      </c>
      <c r="AB65" s="252" t="s">
        <v>1364</v>
      </c>
      <c r="AC65" s="185"/>
      <c r="AE65" s="147" t="s">
        <v>1116</v>
      </c>
      <c r="AG65" s="334" t="str">
        <f t="shared" si="0"/>
        <v>VIGENTE</v>
      </c>
    </row>
    <row r="66" spans="2:33" ht="68.25" customHeight="1" thickBot="1" x14ac:dyDescent="0.25">
      <c r="B66" s="94">
        <v>59</v>
      </c>
      <c r="C66" s="95" t="s">
        <v>674</v>
      </c>
      <c r="D66" s="96">
        <v>2015</v>
      </c>
      <c r="E66" s="97" t="s">
        <v>12</v>
      </c>
      <c r="F66" s="227" t="s">
        <v>2104</v>
      </c>
      <c r="G66" s="227" t="s">
        <v>2105</v>
      </c>
      <c r="H66" s="99" t="s">
        <v>1047</v>
      </c>
      <c r="I66" s="227" t="s">
        <v>2154</v>
      </c>
      <c r="J66" s="227" t="s">
        <v>2112</v>
      </c>
      <c r="K66" s="102" t="s">
        <v>1144</v>
      </c>
      <c r="L66" s="228" t="s">
        <v>516</v>
      </c>
      <c r="M66" s="118" t="s">
        <v>1047</v>
      </c>
      <c r="N66" s="119">
        <v>42174</v>
      </c>
      <c r="O66" s="120" t="s">
        <v>56</v>
      </c>
      <c r="P66" s="102" t="s">
        <v>25</v>
      </c>
      <c r="Q66" s="124" t="s">
        <v>176</v>
      </c>
      <c r="R66" s="123" t="s">
        <v>177</v>
      </c>
      <c r="S66" s="277" t="s">
        <v>516</v>
      </c>
      <c r="T66" s="227" t="s">
        <v>1631</v>
      </c>
      <c r="U66" s="114" t="s">
        <v>590</v>
      </c>
      <c r="V66" s="119">
        <v>42308</v>
      </c>
      <c r="W66" s="119">
        <v>42348</v>
      </c>
      <c r="X66" s="229">
        <f t="shared" si="4"/>
        <v>0</v>
      </c>
      <c r="Y66" s="230">
        <v>1</v>
      </c>
      <c r="Z66" s="107" t="s">
        <v>695</v>
      </c>
      <c r="AA66" s="231" t="s">
        <v>780</v>
      </c>
      <c r="AB66" s="133" t="s">
        <v>715</v>
      </c>
      <c r="AC66" s="104"/>
      <c r="AE66" s="147"/>
      <c r="AG66" s="334" t="str">
        <f t="shared" si="0"/>
        <v>VIGENTE</v>
      </c>
    </row>
    <row r="67" spans="2:33" ht="67.5" customHeight="1" thickBot="1" x14ac:dyDescent="0.25">
      <c r="B67" s="111">
        <v>60</v>
      </c>
      <c r="C67" s="95" t="s">
        <v>674</v>
      </c>
      <c r="D67" s="96">
        <v>2015</v>
      </c>
      <c r="E67" s="97" t="s">
        <v>12</v>
      </c>
      <c r="F67" s="227" t="s">
        <v>2104</v>
      </c>
      <c r="G67" s="227" t="s">
        <v>2105</v>
      </c>
      <c r="H67" s="99" t="s">
        <v>1047</v>
      </c>
      <c r="I67" s="227" t="s">
        <v>2154</v>
      </c>
      <c r="J67" s="227" t="s">
        <v>2112</v>
      </c>
      <c r="K67" s="102" t="s">
        <v>1144</v>
      </c>
      <c r="L67" s="228" t="s">
        <v>1315</v>
      </c>
      <c r="M67" s="118" t="s">
        <v>1047</v>
      </c>
      <c r="N67" s="119">
        <v>42174</v>
      </c>
      <c r="O67" s="120" t="s">
        <v>56</v>
      </c>
      <c r="P67" s="102" t="s">
        <v>25</v>
      </c>
      <c r="Q67" s="124" t="s">
        <v>178</v>
      </c>
      <c r="R67" s="123" t="s">
        <v>179</v>
      </c>
      <c r="S67" s="127" t="s">
        <v>517</v>
      </c>
      <c r="T67" s="227" t="s">
        <v>1633</v>
      </c>
      <c r="U67" s="114" t="s">
        <v>591</v>
      </c>
      <c r="V67" s="119">
        <v>42369</v>
      </c>
      <c r="W67" s="119">
        <v>42369</v>
      </c>
      <c r="X67" s="229">
        <f t="shared" si="4"/>
        <v>0</v>
      </c>
      <c r="Y67" s="230">
        <v>1</v>
      </c>
      <c r="Z67" s="107" t="s">
        <v>695</v>
      </c>
      <c r="AA67" s="231" t="s">
        <v>780</v>
      </c>
      <c r="AB67" s="133" t="s">
        <v>657</v>
      </c>
      <c r="AC67" s="104"/>
      <c r="AE67" s="147"/>
      <c r="AG67" s="334" t="str">
        <f t="shared" si="0"/>
        <v>VIGENTE</v>
      </c>
    </row>
    <row r="68" spans="2:33" ht="124.5" customHeight="1" thickBot="1" x14ac:dyDescent="0.25">
      <c r="B68" s="94">
        <v>61</v>
      </c>
      <c r="C68" s="95" t="s">
        <v>674</v>
      </c>
      <c r="D68" s="96">
        <v>2015</v>
      </c>
      <c r="E68" s="97" t="s">
        <v>12</v>
      </c>
      <c r="F68" s="227" t="s">
        <v>2104</v>
      </c>
      <c r="G68" s="227" t="s">
        <v>2105</v>
      </c>
      <c r="H68" s="99" t="s">
        <v>1047</v>
      </c>
      <c r="I68" s="227" t="s">
        <v>2154</v>
      </c>
      <c r="J68" s="227" t="s">
        <v>2112</v>
      </c>
      <c r="K68" s="102" t="s">
        <v>1144</v>
      </c>
      <c r="L68" s="228" t="s">
        <v>516</v>
      </c>
      <c r="M68" s="118" t="s">
        <v>1047</v>
      </c>
      <c r="N68" s="119">
        <v>42174</v>
      </c>
      <c r="O68" s="120" t="s">
        <v>56</v>
      </c>
      <c r="P68" s="102" t="s">
        <v>25</v>
      </c>
      <c r="Q68" s="124" t="s">
        <v>180</v>
      </c>
      <c r="R68" s="123" t="s">
        <v>181</v>
      </c>
      <c r="S68" s="277" t="s">
        <v>516</v>
      </c>
      <c r="T68" s="227" t="s">
        <v>1631</v>
      </c>
      <c r="U68" s="114" t="s">
        <v>592</v>
      </c>
      <c r="V68" s="119">
        <v>42335</v>
      </c>
      <c r="W68" s="119">
        <v>42335</v>
      </c>
      <c r="X68" s="229">
        <f t="shared" si="4"/>
        <v>0</v>
      </c>
      <c r="Y68" s="230">
        <v>1</v>
      </c>
      <c r="Z68" s="107" t="s">
        <v>695</v>
      </c>
      <c r="AA68" s="231" t="s">
        <v>780</v>
      </c>
      <c r="AB68" s="133" t="s">
        <v>716</v>
      </c>
      <c r="AC68" s="104"/>
      <c r="AE68" s="147"/>
      <c r="AG68" s="334" t="str">
        <f t="shared" si="0"/>
        <v>VIGENTE</v>
      </c>
    </row>
    <row r="69" spans="2:33" ht="67.5" customHeight="1" thickBot="1" x14ac:dyDescent="0.25">
      <c r="B69" s="111">
        <v>62</v>
      </c>
      <c r="C69" s="95" t="s">
        <v>674</v>
      </c>
      <c r="D69" s="96">
        <v>2015</v>
      </c>
      <c r="E69" s="97" t="s">
        <v>12</v>
      </c>
      <c r="F69" s="227" t="s">
        <v>2104</v>
      </c>
      <c r="G69" s="227" t="s">
        <v>2105</v>
      </c>
      <c r="H69" s="99" t="s">
        <v>1047</v>
      </c>
      <c r="I69" s="227" t="s">
        <v>2154</v>
      </c>
      <c r="J69" s="227" t="s">
        <v>2112</v>
      </c>
      <c r="K69" s="102" t="s">
        <v>1144</v>
      </c>
      <c r="L69" s="228" t="s">
        <v>1315</v>
      </c>
      <c r="M69" s="118" t="s">
        <v>1047</v>
      </c>
      <c r="N69" s="119">
        <v>42174</v>
      </c>
      <c r="O69" s="120" t="s">
        <v>56</v>
      </c>
      <c r="P69" s="102" t="s">
        <v>25</v>
      </c>
      <c r="Q69" s="124" t="s">
        <v>182</v>
      </c>
      <c r="R69" s="290" t="s">
        <v>183</v>
      </c>
      <c r="S69" s="123" t="s">
        <v>517</v>
      </c>
      <c r="T69" s="227" t="s">
        <v>1953</v>
      </c>
      <c r="U69" s="114" t="s">
        <v>593</v>
      </c>
      <c r="V69" s="119">
        <v>42308</v>
      </c>
      <c r="W69" s="119">
        <v>42308</v>
      </c>
      <c r="X69" s="229">
        <f t="shared" si="4"/>
        <v>0</v>
      </c>
      <c r="Y69" s="230">
        <v>1</v>
      </c>
      <c r="Z69" s="107" t="s">
        <v>695</v>
      </c>
      <c r="AA69" s="231" t="s">
        <v>780</v>
      </c>
      <c r="AB69" s="133" t="s">
        <v>658</v>
      </c>
      <c r="AC69" s="104"/>
      <c r="AE69" s="147"/>
      <c r="AG69" s="334" t="str">
        <f t="shared" si="0"/>
        <v>VIGENTE</v>
      </c>
    </row>
    <row r="70" spans="2:33" ht="68.25" customHeight="1" thickBot="1" x14ac:dyDescent="0.25">
      <c r="B70" s="94">
        <v>63</v>
      </c>
      <c r="C70" s="95" t="s">
        <v>674</v>
      </c>
      <c r="D70" s="96">
        <v>2015</v>
      </c>
      <c r="E70" s="97" t="s">
        <v>12</v>
      </c>
      <c r="F70" s="227" t="s">
        <v>2104</v>
      </c>
      <c r="G70" s="227" t="s">
        <v>2105</v>
      </c>
      <c r="H70" s="99" t="s">
        <v>1047</v>
      </c>
      <c r="I70" s="227" t="s">
        <v>2154</v>
      </c>
      <c r="J70" s="227" t="s">
        <v>2112</v>
      </c>
      <c r="K70" s="102" t="s">
        <v>1144</v>
      </c>
      <c r="L70" s="228" t="s">
        <v>1315</v>
      </c>
      <c r="M70" s="118" t="s">
        <v>1047</v>
      </c>
      <c r="N70" s="119">
        <v>42174</v>
      </c>
      <c r="O70" s="120" t="s">
        <v>56</v>
      </c>
      <c r="P70" s="102" t="s">
        <v>25</v>
      </c>
      <c r="Q70" s="124" t="s">
        <v>184</v>
      </c>
      <c r="R70" s="123" t="s">
        <v>185</v>
      </c>
      <c r="S70" s="280" t="s">
        <v>518</v>
      </c>
      <c r="T70" s="227" t="s">
        <v>1633</v>
      </c>
      <c r="U70" s="114" t="s">
        <v>594</v>
      </c>
      <c r="V70" s="119">
        <v>42308</v>
      </c>
      <c r="W70" s="119">
        <v>42348</v>
      </c>
      <c r="X70" s="229">
        <f t="shared" si="4"/>
        <v>0</v>
      </c>
      <c r="Y70" s="230">
        <v>1</v>
      </c>
      <c r="Z70" s="107" t="s">
        <v>695</v>
      </c>
      <c r="AA70" s="231" t="s">
        <v>780</v>
      </c>
      <c r="AB70" s="133" t="s">
        <v>659</v>
      </c>
      <c r="AC70" s="104"/>
      <c r="AE70" s="147"/>
      <c r="AG70" s="334" t="str">
        <f t="shared" si="0"/>
        <v>VIGENTE</v>
      </c>
    </row>
    <row r="71" spans="2:33" ht="79.5" customHeight="1" thickBot="1" x14ac:dyDescent="0.25">
      <c r="B71" s="109">
        <v>64</v>
      </c>
      <c r="C71" s="95" t="s">
        <v>674</v>
      </c>
      <c r="D71" s="96">
        <v>2015</v>
      </c>
      <c r="E71" s="97" t="s">
        <v>12</v>
      </c>
      <c r="F71" s="227" t="s">
        <v>2104</v>
      </c>
      <c r="G71" s="227" t="s">
        <v>2105</v>
      </c>
      <c r="H71" s="367" t="s">
        <v>2182</v>
      </c>
      <c r="I71" s="227" t="s">
        <v>2141</v>
      </c>
      <c r="J71" s="227" t="s">
        <v>2112</v>
      </c>
      <c r="K71" s="102" t="s">
        <v>1149</v>
      </c>
      <c r="L71" s="228" t="s">
        <v>1189</v>
      </c>
      <c r="M71" s="118" t="s">
        <v>1046</v>
      </c>
      <c r="N71" s="117">
        <v>42173</v>
      </c>
      <c r="O71" s="120" t="s">
        <v>57</v>
      </c>
      <c r="P71" s="102" t="s">
        <v>640</v>
      </c>
      <c r="Q71" s="123" t="s">
        <v>186</v>
      </c>
      <c r="R71" s="102" t="s">
        <v>187</v>
      </c>
      <c r="S71" s="277" t="s">
        <v>519</v>
      </c>
      <c r="T71" s="227" t="s">
        <v>1631</v>
      </c>
      <c r="U71" s="114" t="s">
        <v>595</v>
      </c>
      <c r="V71" s="125">
        <v>42369</v>
      </c>
      <c r="W71" s="125">
        <v>42369</v>
      </c>
      <c r="X71" s="229">
        <f t="shared" si="4"/>
        <v>0</v>
      </c>
      <c r="Y71" s="230">
        <v>1</v>
      </c>
      <c r="Z71" s="233" t="s">
        <v>695</v>
      </c>
      <c r="AA71" s="231" t="s">
        <v>780</v>
      </c>
      <c r="AB71" s="133" t="s">
        <v>1393</v>
      </c>
      <c r="AC71" s="104"/>
      <c r="AE71" s="147" t="s">
        <v>1117</v>
      </c>
      <c r="AG71" s="334" t="str">
        <f t="shared" si="0"/>
        <v>VIGENTE</v>
      </c>
    </row>
    <row r="72" spans="2:33" ht="102" customHeight="1" thickBot="1" x14ac:dyDescent="0.25">
      <c r="B72" s="112">
        <v>65</v>
      </c>
      <c r="C72" s="95" t="s">
        <v>674</v>
      </c>
      <c r="D72" s="96">
        <v>2015</v>
      </c>
      <c r="E72" s="97" t="s">
        <v>12</v>
      </c>
      <c r="F72" s="227" t="s">
        <v>2104</v>
      </c>
      <c r="G72" s="227" t="s">
        <v>2105</v>
      </c>
      <c r="H72" s="367" t="s">
        <v>2182</v>
      </c>
      <c r="I72" s="227" t="s">
        <v>2141</v>
      </c>
      <c r="J72" s="227" t="s">
        <v>2112</v>
      </c>
      <c r="K72" s="102" t="s">
        <v>1149</v>
      </c>
      <c r="L72" s="228" t="s">
        <v>1189</v>
      </c>
      <c r="M72" s="118" t="s">
        <v>1046</v>
      </c>
      <c r="N72" s="117">
        <v>42173</v>
      </c>
      <c r="O72" s="120" t="s">
        <v>57</v>
      </c>
      <c r="P72" s="102" t="s">
        <v>640</v>
      </c>
      <c r="Q72" s="123" t="s">
        <v>669</v>
      </c>
      <c r="R72" s="102" t="s">
        <v>188</v>
      </c>
      <c r="S72" s="277" t="s">
        <v>519</v>
      </c>
      <c r="T72" s="227" t="s">
        <v>1631</v>
      </c>
      <c r="U72" s="114" t="s">
        <v>596</v>
      </c>
      <c r="V72" s="125">
        <v>42369</v>
      </c>
      <c r="W72" s="125">
        <v>42369</v>
      </c>
      <c r="X72" s="229">
        <f t="shared" si="4"/>
        <v>0</v>
      </c>
      <c r="Y72" s="230">
        <v>1</v>
      </c>
      <c r="Z72" s="233" t="s">
        <v>695</v>
      </c>
      <c r="AA72" s="231" t="s">
        <v>780</v>
      </c>
      <c r="AB72" s="133" t="s">
        <v>1394</v>
      </c>
      <c r="AC72" s="104"/>
      <c r="AE72" s="147" t="s">
        <v>1116</v>
      </c>
      <c r="AG72" s="334" t="str">
        <f t="shared" si="0"/>
        <v>VIGENTE</v>
      </c>
    </row>
    <row r="73" spans="2:33" ht="45" customHeight="1" thickBot="1" x14ac:dyDescent="0.25">
      <c r="B73" s="109">
        <v>66</v>
      </c>
      <c r="C73" s="95" t="s">
        <v>674</v>
      </c>
      <c r="D73" s="96">
        <v>2015</v>
      </c>
      <c r="E73" s="97" t="s">
        <v>12</v>
      </c>
      <c r="F73" s="227" t="s">
        <v>2104</v>
      </c>
      <c r="G73" s="227" t="s">
        <v>2105</v>
      </c>
      <c r="H73" s="367" t="s">
        <v>2182</v>
      </c>
      <c r="I73" s="227" t="s">
        <v>2141</v>
      </c>
      <c r="J73" s="227" t="s">
        <v>2112</v>
      </c>
      <c r="K73" s="102" t="s">
        <v>1149</v>
      </c>
      <c r="L73" s="228" t="s">
        <v>1189</v>
      </c>
      <c r="M73" s="118" t="s">
        <v>1046</v>
      </c>
      <c r="N73" s="117">
        <v>42173</v>
      </c>
      <c r="O73" s="120" t="s">
        <v>57</v>
      </c>
      <c r="P73" s="102" t="s">
        <v>640</v>
      </c>
      <c r="Q73" s="123" t="s">
        <v>670</v>
      </c>
      <c r="R73" s="102" t="s">
        <v>189</v>
      </c>
      <c r="S73" s="277" t="s">
        <v>519</v>
      </c>
      <c r="T73" s="227" t="s">
        <v>1633</v>
      </c>
      <c r="U73" s="114" t="s">
        <v>595</v>
      </c>
      <c r="V73" s="125">
        <v>42369</v>
      </c>
      <c r="W73" s="125">
        <v>42369</v>
      </c>
      <c r="X73" s="229">
        <f t="shared" si="4"/>
        <v>0</v>
      </c>
      <c r="Y73" s="230">
        <v>1</v>
      </c>
      <c r="Z73" s="233" t="s">
        <v>695</v>
      </c>
      <c r="AA73" s="231" t="s">
        <v>780</v>
      </c>
      <c r="AB73" s="133" t="s">
        <v>1392</v>
      </c>
      <c r="AC73" s="104"/>
      <c r="AE73" s="147" t="s">
        <v>1117</v>
      </c>
      <c r="AG73" s="334" t="str">
        <f t="shared" ref="AG73:AG136" si="5">IF(X73&gt;=-1,"VIGENTE","VENCIDO")</f>
        <v>VIGENTE</v>
      </c>
    </row>
    <row r="74" spans="2:33" ht="79.5" customHeight="1" thickBot="1" x14ac:dyDescent="0.25">
      <c r="B74" s="94">
        <v>67</v>
      </c>
      <c r="C74" s="95" t="s">
        <v>674</v>
      </c>
      <c r="D74" s="96">
        <v>2015</v>
      </c>
      <c r="E74" s="97" t="s">
        <v>12</v>
      </c>
      <c r="F74" s="227" t="s">
        <v>2104</v>
      </c>
      <c r="G74" s="227" t="s">
        <v>2105</v>
      </c>
      <c r="H74" s="367" t="s">
        <v>2182</v>
      </c>
      <c r="I74" s="227" t="s">
        <v>2141</v>
      </c>
      <c r="J74" s="227" t="s">
        <v>2112</v>
      </c>
      <c r="K74" s="102" t="s">
        <v>1149</v>
      </c>
      <c r="L74" s="228" t="s">
        <v>1189</v>
      </c>
      <c r="M74" s="118" t="s">
        <v>1046</v>
      </c>
      <c r="N74" s="117">
        <v>42173</v>
      </c>
      <c r="O74" s="120" t="s">
        <v>57</v>
      </c>
      <c r="P74" s="102" t="s">
        <v>640</v>
      </c>
      <c r="Q74" s="123" t="s">
        <v>671</v>
      </c>
      <c r="R74" s="102" t="s">
        <v>190</v>
      </c>
      <c r="S74" s="277" t="s">
        <v>519</v>
      </c>
      <c r="T74" s="227" t="s">
        <v>1953</v>
      </c>
      <c r="U74" s="114" t="s">
        <v>597</v>
      </c>
      <c r="V74" s="125">
        <v>42277</v>
      </c>
      <c r="W74" s="126">
        <v>42368</v>
      </c>
      <c r="X74" s="229">
        <f t="shared" si="4"/>
        <v>0</v>
      </c>
      <c r="Y74" s="230">
        <v>1</v>
      </c>
      <c r="Z74" s="107" t="s">
        <v>695</v>
      </c>
      <c r="AA74" s="231" t="s">
        <v>780</v>
      </c>
      <c r="AB74" s="133" t="s">
        <v>717</v>
      </c>
      <c r="AC74" s="104"/>
      <c r="AE74" s="147"/>
      <c r="AG74" s="334" t="str">
        <f t="shared" si="5"/>
        <v>VIGENTE</v>
      </c>
    </row>
    <row r="75" spans="2:33" ht="79.5" customHeight="1" thickBot="1" x14ac:dyDescent="0.25">
      <c r="B75" s="205">
        <v>68</v>
      </c>
      <c r="C75" s="4" t="s">
        <v>777</v>
      </c>
      <c r="D75" s="96">
        <v>2015</v>
      </c>
      <c r="E75" s="97" t="s">
        <v>12</v>
      </c>
      <c r="F75" s="227" t="s">
        <v>2104</v>
      </c>
      <c r="G75" s="227" t="s">
        <v>2105</v>
      </c>
      <c r="H75" s="367" t="s">
        <v>2182</v>
      </c>
      <c r="I75" s="227" t="s">
        <v>2141</v>
      </c>
      <c r="J75" s="227" t="s">
        <v>2112</v>
      </c>
      <c r="K75" s="102" t="s">
        <v>1149</v>
      </c>
      <c r="L75" s="227" t="s">
        <v>1189</v>
      </c>
      <c r="M75" s="118" t="s">
        <v>1046</v>
      </c>
      <c r="N75" s="117">
        <v>42173</v>
      </c>
      <c r="O75" s="118" t="s">
        <v>57</v>
      </c>
      <c r="P75" s="102" t="s">
        <v>640</v>
      </c>
      <c r="Q75" s="123" t="s">
        <v>672</v>
      </c>
      <c r="R75" s="102" t="s">
        <v>191</v>
      </c>
      <c r="S75" s="122" t="s">
        <v>519</v>
      </c>
      <c r="T75" s="227" t="s">
        <v>1953</v>
      </c>
      <c r="U75" s="114" t="s">
        <v>598</v>
      </c>
      <c r="V75" s="125">
        <v>42277</v>
      </c>
      <c r="W75" s="126">
        <v>42582</v>
      </c>
      <c r="X75" s="21">
        <f>IF(AA75="Reprogramado",0,V75-$V$1)</f>
        <v>0</v>
      </c>
      <c r="Y75" s="230">
        <v>0</v>
      </c>
      <c r="Z75" s="23" t="s">
        <v>778</v>
      </c>
      <c r="AA75" s="231" t="s">
        <v>778</v>
      </c>
      <c r="AB75" s="152" t="s">
        <v>1395</v>
      </c>
      <c r="AC75" s="104" t="s">
        <v>1396</v>
      </c>
      <c r="AE75" s="147" t="s">
        <v>1117</v>
      </c>
      <c r="AG75" s="334" t="str">
        <f t="shared" si="5"/>
        <v>VIGENTE</v>
      </c>
    </row>
    <row r="76" spans="2:33" ht="57" customHeight="1" thickBot="1" x14ac:dyDescent="0.25">
      <c r="B76" s="94">
        <v>69</v>
      </c>
      <c r="C76" s="95" t="s">
        <v>674</v>
      </c>
      <c r="D76" s="96">
        <v>2015</v>
      </c>
      <c r="E76" s="97" t="s">
        <v>12</v>
      </c>
      <c r="F76" s="227" t="s">
        <v>2104</v>
      </c>
      <c r="G76" s="227" t="s">
        <v>2105</v>
      </c>
      <c r="H76" s="367" t="s">
        <v>2182</v>
      </c>
      <c r="I76" s="227" t="s">
        <v>2141</v>
      </c>
      <c r="J76" s="227" t="s">
        <v>2112</v>
      </c>
      <c r="K76" s="102" t="s">
        <v>1149</v>
      </c>
      <c r="L76" s="228" t="s">
        <v>1189</v>
      </c>
      <c r="M76" s="118" t="s">
        <v>1046</v>
      </c>
      <c r="N76" s="117">
        <v>42173</v>
      </c>
      <c r="O76" s="120" t="s">
        <v>57</v>
      </c>
      <c r="P76" s="102" t="s">
        <v>640</v>
      </c>
      <c r="Q76" s="127" t="s">
        <v>192</v>
      </c>
      <c r="R76" s="123" t="s">
        <v>193</v>
      </c>
      <c r="S76" s="277" t="s">
        <v>519</v>
      </c>
      <c r="T76" s="227" t="s">
        <v>1633</v>
      </c>
      <c r="U76" s="114" t="s">
        <v>599</v>
      </c>
      <c r="V76" s="125">
        <v>42353</v>
      </c>
      <c r="W76" s="125">
        <v>42353</v>
      </c>
      <c r="X76" s="229">
        <f t="shared" ref="X76:X82" si="6">IF(Z76="Cumplida",0,W76-$W$1)</f>
        <v>0</v>
      </c>
      <c r="Y76" s="230">
        <v>1</v>
      </c>
      <c r="Z76" s="107" t="s">
        <v>695</v>
      </c>
      <c r="AA76" s="231" t="s">
        <v>780</v>
      </c>
      <c r="AB76" s="133" t="s">
        <v>718</v>
      </c>
      <c r="AC76" s="104"/>
      <c r="AE76" s="147"/>
      <c r="AG76" s="334" t="str">
        <f t="shared" si="5"/>
        <v>VIGENTE</v>
      </c>
    </row>
    <row r="77" spans="2:33" ht="78.75" customHeight="1" thickBot="1" x14ac:dyDescent="0.25">
      <c r="B77" s="111">
        <v>70</v>
      </c>
      <c r="C77" s="95" t="s">
        <v>674</v>
      </c>
      <c r="D77" s="96">
        <v>2015</v>
      </c>
      <c r="E77" s="97" t="s">
        <v>12</v>
      </c>
      <c r="F77" s="227" t="s">
        <v>2104</v>
      </c>
      <c r="G77" s="227" t="s">
        <v>2105</v>
      </c>
      <c r="H77" s="363" t="s">
        <v>2169</v>
      </c>
      <c r="I77" s="227" t="s">
        <v>2140</v>
      </c>
      <c r="J77" s="227" t="s">
        <v>2112</v>
      </c>
      <c r="K77" s="102" t="s">
        <v>1055</v>
      </c>
      <c r="L77" s="228" t="s">
        <v>27</v>
      </c>
      <c r="M77" s="118" t="s">
        <v>1031</v>
      </c>
      <c r="N77" s="117">
        <v>42177</v>
      </c>
      <c r="O77" s="120" t="s">
        <v>58</v>
      </c>
      <c r="P77" s="102" t="s">
        <v>642</v>
      </c>
      <c r="Q77" s="124" t="s">
        <v>194</v>
      </c>
      <c r="R77" s="104" t="s">
        <v>195</v>
      </c>
      <c r="S77" s="127" t="s">
        <v>520</v>
      </c>
      <c r="T77" s="227" t="s">
        <v>1953</v>
      </c>
      <c r="U77" s="120" t="s">
        <v>600</v>
      </c>
      <c r="V77" s="106">
        <v>42460</v>
      </c>
      <c r="W77" s="106">
        <v>42460</v>
      </c>
      <c r="X77" s="229">
        <f t="shared" si="6"/>
        <v>0</v>
      </c>
      <c r="Y77" s="230">
        <v>1</v>
      </c>
      <c r="Z77" s="107" t="s">
        <v>695</v>
      </c>
      <c r="AA77" s="231" t="s">
        <v>780</v>
      </c>
      <c r="AB77" s="133" t="s">
        <v>660</v>
      </c>
      <c r="AC77" s="104"/>
      <c r="AE77" s="147"/>
      <c r="AG77" s="334" t="str">
        <f t="shared" si="5"/>
        <v>VIGENTE</v>
      </c>
    </row>
    <row r="78" spans="2:33" ht="57" customHeight="1" thickBot="1" x14ac:dyDescent="0.25">
      <c r="B78" s="112">
        <v>71</v>
      </c>
      <c r="C78" s="95" t="s">
        <v>674</v>
      </c>
      <c r="D78" s="96">
        <v>2015</v>
      </c>
      <c r="E78" s="97" t="s">
        <v>12</v>
      </c>
      <c r="F78" s="227" t="s">
        <v>2104</v>
      </c>
      <c r="G78" s="227" t="s">
        <v>2105</v>
      </c>
      <c r="H78" s="363" t="s">
        <v>2169</v>
      </c>
      <c r="I78" s="227" t="s">
        <v>2140</v>
      </c>
      <c r="J78" s="227" t="s">
        <v>2112</v>
      </c>
      <c r="K78" s="102" t="s">
        <v>1055</v>
      </c>
      <c r="L78" s="228" t="s">
        <v>27</v>
      </c>
      <c r="M78" s="118" t="s">
        <v>1031</v>
      </c>
      <c r="N78" s="117">
        <v>42177</v>
      </c>
      <c r="O78" s="120" t="s">
        <v>58</v>
      </c>
      <c r="P78" s="102" t="s">
        <v>642</v>
      </c>
      <c r="Q78" s="124" t="s">
        <v>196</v>
      </c>
      <c r="R78" s="104" t="s">
        <v>197</v>
      </c>
      <c r="S78" s="127" t="s">
        <v>520</v>
      </c>
      <c r="T78" s="227" t="s">
        <v>1633</v>
      </c>
      <c r="U78" s="120" t="s">
        <v>601</v>
      </c>
      <c r="V78" s="106">
        <v>42460</v>
      </c>
      <c r="W78" s="119">
        <v>42338</v>
      </c>
      <c r="X78" s="229">
        <f t="shared" si="6"/>
        <v>0</v>
      </c>
      <c r="Y78" s="230">
        <v>1</v>
      </c>
      <c r="Z78" s="165" t="s">
        <v>695</v>
      </c>
      <c r="AA78" s="231" t="s">
        <v>780</v>
      </c>
      <c r="AB78" s="252" t="s">
        <v>1763</v>
      </c>
      <c r="AC78" s="104"/>
      <c r="AE78" s="147" t="s">
        <v>1116</v>
      </c>
      <c r="AG78" s="334" t="str">
        <f t="shared" si="5"/>
        <v>VIGENTE</v>
      </c>
    </row>
    <row r="79" spans="2:33" ht="78.75" customHeight="1" thickBot="1" x14ac:dyDescent="0.25">
      <c r="B79" s="111">
        <v>72</v>
      </c>
      <c r="C79" s="95" t="s">
        <v>674</v>
      </c>
      <c r="D79" s="96">
        <v>2015</v>
      </c>
      <c r="E79" s="97" t="s">
        <v>12</v>
      </c>
      <c r="F79" s="227" t="s">
        <v>2104</v>
      </c>
      <c r="G79" s="227" t="s">
        <v>2105</v>
      </c>
      <c r="H79" s="363" t="s">
        <v>2169</v>
      </c>
      <c r="I79" s="227" t="s">
        <v>2140</v>
      </c>
      <c r="J79" s="227" t="s">
        <v>2112</v>
      </c>
      <c r="K79" s="102" t="s">
        <v>1055</v>
      </c>
      <c r="L79" s="228" t="s">
        <v>27</v>
      </c>
      <c r="M79" s="118" t="s">
        <v>1031</v>
      </c>
      <c r="N79" s="117">
        <v>42177</v>
      </c>
      <c r="O79" s="120" t="s">
        <v>58</v>
      </c>
      <c r="P79" s="102" t="s">
        <v>642</v>
      </c>
      <c r="Q79" s="124" t="s">
        <v>198</v>
      </c>
      <c r="R79" s="104" t="s">
        <v>199</v>
      </c>
      <c r="S79" s="127" t="s">
        <v>520</v>
      </c>
      <c r="T79" s="227" t="s">
        <v>1633</v>
      </c>
      <c r="U79" s="120" t="s">
        <v>602</v>
      </c>
      <c r="V79" s="126">
        <v>42582</v>
      </c>
      <c r="W79" s="106">
        <v>42460</v>
      </c>
      <c r="X79" s="229">
        <f t="shared" si="6"/>
        <v>0</v>
      </c>
      <c r="Y79" s="230">
        <v>1</v>
      </c>
      <c r="Z79" s="107" t="s">
        <v>695</v>
      </c>
      <c r="AA79" s="231" t="s">
        <v>780</v>
      </c>
      <c r="AB79" s="133" t="s">
        <v>684</v>
      </c>
      <c r="AC79" s="104"/>
      <c r="AE79" s="147"/>
      <c r="AG79" s="334" t="str">
        <f t="shared" si="5"/>
        <v>VIGENTE</v>
      </c>
    </row>
    <row r="80" spans="2:33" ht="45.75" customHeight="1" thickBot="1" x14ac:dyDescent="0.25">
      <c r="B80" s="94">
        <v>73</v>
      </c>
      <c r="C80" s="95" t="s">
        <v>674</v>
      </c>
      <c r="D80" s="96">
        <v>2015</v>
      </c>
      <c r="E80" s="97" t="s">
        <v>12</v>
      </c>
      <c r="F80" s="227" t="s">
        <v>2104</v>
      </c>
      <c r="G80" s="227" t="s">
        <v>2105</v>
      </c>
      <c r="H80" s="363" t="s">
        <v>2169</v>
      </c>
      <c r="I80" s="227" t="s">
        <v>2140</v>
      </c>
      <c r="J80" s="227" t="s">
        <v>2112</v>
      </c>
      <c r="K80" s="102" t="s">
        <v>1055</v>
      </c>
      <c r="L80" s="228" t="s">
        <v>27</v>
      </c>
      <c r="M80" s="118" t="s">
        <v>1031</v>
      </c>
      <c r="N80" s="117">
        <v>42177</v>
      </c>
      <c r="O80" s="120" t="s">
        <v>58</v>
      </c>
      <c r="P80" s="102" t="s">
        <v>642</v>
      </c>
      <c r="Q80" s="124" t="s">
        <v>200</v>
      </c>
      <c r="R80" s="104" t="s">
        <v>201</v>
      </c>
      <c r="S80" s="127" t="s">
        <v>520</v>
      </c>
      <c r="T80" s="227" t="s">
        <v>1953</v>
      </c>
      <c r="U80" s="120" t="s">
        <v>603</v>
      </c>
      <c r="V80" s="106">
        <v>42689</v>
      </c>
      <c r="W80" s="119">
        <v>42338</v>
      </c>
      <c r="X80" s="229">
        <f t="shared" si="6"/>
        <v>0</v>
      </c>
      <c r="Y80" s="230">
        <v>1</v>
      </c>
      <c r="Z80" s="107" t="s">
        <v>695</v>
      </c>
      <c r="AA80" s="231" t="s">
        <v>780</v>
      </c>
      <c r="AB80" s="133" t="s">
        <v>661</v>
      </c>
      <c r="AC80" s="104"/>
      <c r="AE80" s="147"/>
      <c r="AG80" s="334" t="str">
        <f t="shared" si="5"/>
        <v>VIGENTE</v>
      </c>
    </row>
    <row r="81" spans="2:33" ht="67.5" customHeight="1" thickBot="1" x14ac:dyDescent="0.25">
      <c r="B81" s="112">
        <v>74</v>
      </c>
      <c r="C81" s="95" t="s">
        <v>674</v>
      </c>
      <c r="D81" s="96">
        <v>2015</v>
      </c>
      <c r="E81" s="97" t="s">
        <v>12</v>
      </c>
      <c r="F81" s="227" t="s">
        <v>2104</v>
      </c>
      <c r="G81" s="227" t="s">
        <v>2105</v>
      </c>
      <c r="H81" s="363" t="s">
        <v>2169</v>
      </c>
      <c r="I81" s="227" t="s">
        <v>2140</v>
      </c>
      <c r="J81" s="227" t="s">
        <v>2112</v>
      </c>
      <c r="K81" s="102" t="s">
        <v>1055</v>
      </c>
      <c r="L81" s="228" t="s">
        <v>27</v>
      </c>
      <c r="M81" s="118" t="s">
        <v>1031</v>
      </c>
      <c r="N81" s="117">
        <v>42177</v>
      </c>
      <c r="O81" s="120" t="s">
        <v>58</v>
      </c>
      <c r="P81" s="102" t="s">
        <v>642</v>
      </c>
      <c r="Q81" s="124" t="s">
        <v>202</v>
      </c>
      <c r="R81" s="104" t="s">
        <v>203</v>
      </c>
      <c r="S81" s="127" t="s">
        <v>521</v>
      </c>
      <c r="T81" s="227" t="s">
        <v>1633</v>
      </c>
      <c r="U81" s="120" t="s">
        <v>604</v>
      </c>
      <c r="V81" s="119">
        <v>42338</v>
      </c>
      <c r="W81" s="119">
        <v>42338</v>
      </c>
      <c r="X81" s="229">
        <f t="shared" si="6"/>
        <v>0</v>
      </c>
      <c r="Y81" s="230">
        <v>1</v>
      </c>
      <c r="Z81" s="165" t="s">
        <v>695</v>
      </c>
      <c r="AA81" s="231" t="s">
        <v>780</v>
      </c>
      <c r="AB81" s="252" t="s">
        <v>1764</v>
      </c>
      <c r="AC81" s="104"/>
      <c r="AE81" s="147" t="s">
        <v>1116</v>
      </c>
      <c r="AG81" s="334" t="str">
        <f t="shared" si="5"/>
        <v>VIGENTE</v>
      </c>
    </row>
    <row r="82" spans="2:33" ht="57" customHeight="1" thickBot="1" x14ac:dyDescent="0.25">
      <c r="B82" s="94">
        <v>75</v>
      </c>
      <c r="C82" s="95" t="s">
        <v>674</v>
      </c>
      <c r="D82" s="96">
        <v>2015</v>
      </c>
      <c r="E82" s="97" t="s">
        <v>12</v>
      </c>
      <c r="F82" s="227" t="s">
        <v>2104</v>
      </c>
      <c r="G82" s="227" t="s">
        <v>2105</v>
      </c>
      <c r="H82" s="363" t="s">
        <v>2169</v>
      </c>
      <c r="I82" s="227" t="s">
        <v>2140</v>
      </c>
      <c r="J82" s="227" t="s">
        <v>2112</v>
      </c>
      <c r="K82" s="102" t="s">
        <v>1055</v>
      </c>
      <c r="L82" s="228" t="s">
        <v>27</v>
      </c>
      <c r="M82" s="118" t="s">
        <v>1031</v>
      </c>
      <c r="N82" s="117">
        <v>42177</v>
      </c>
      <c r="O82" s="120" t="s">
        <v>58</v>
      </c>
      <c r="P82" s="102" t="s">
        <v>642</v>
      </c>
      <c r="Q82" s="124" t="s">
        <v>204</v>
      </c>
      <c r="R82" s="104" t="s">
        <v>205</v>
      </c>
      <c r="S82" s="127" t="s">
        <v>520</v>
      </c>
      <c r="T82" s="227" t="s">
        <v>1633</v>
      </c>
      <c r="U82" s="120" t="s">
        <v>600</v>
      </c>
      <c r="V82" s="106">
        <v>42460</v>
      </c>
      <c r="W82" s="106">
        <v>42460</v>
      </c>
      <c r="X82" s="229">
        <f t="shared" si="6"/>
        <v>0</v>
      </c>
      <c r="Y82" s="230">
        <v>1</v>
      </c>
      <c r="Z82" s="107" t="s">
        <v>695</v>
      </c>
      <c r="AA82" s="231" t="s">
        <v>780</v>
      </c>
      <c r="AB82" s="133" t="s">
        <v>662</v>
      </c>
      <c r="AC82" s="104"/>
      <c r="AE82" s="147"/>
      <c r="AG82" s="334" t="str">
        <f t="shared" si="5"/>
        <v>VIGENTE</v>
      </c>
    </row>
    <row r="83" spans="2:33" ht="123.75" customHeight="1" thickBot="1" x14ac:dyDescent="0.25">
      <c r="B83" s="196">
        <v>76</v>
      </c>
      <c r="C83" s="4" t="s">
        <v>777</v>
      </c>
      <c r="D83" s="96">
        <v>2015</v>
      </c>
      <c r="E83" s="97" t="s">
        <v>12</v>
      </c>
      <c r="F83" s="227" t="s">
        <v>2104</v>
      </c>
      <c r="G83" s="227" t="s">
        <v>2105</v>
      </c>
      <c r="H83" s="363" t="s">
        <v>2169</v>
      </c>
      <c r="I83" s="227" t="s">
        <v>2140</v>
      </c>
      <c r="J83" s="227" t="s">
        <v>2112</v>
      </c>
      <c r="K83" s="102" t="s">
        <v>1055</v>
      </c>
      <c r="L83" s="227" t="s">
        <v>27</v>
      </c>
      <c r="M83" s="118" t="s">
        <v>1031</v>
      </c>
      <c r="N83" s="117">
        <v>42177</v>
      </c>
      <c r="O83" s="118" t="s">
        <v>58</v>
      </c>
      <c r="P83" s="102" t="s">
        <v>642</v>
      </c>
      <c r="Q83" s="124" t="s">
        <v>206</v>
      </c>
      <c r="R83" s="104" t="s">
        <v>207</v>
      </c>
      <c r="S83" s="120" t="s">
        <v>522</v>
      </c>
      <c r="T83" s="227" t="s">
        <v>1631</v>
      </c>
      <c r="U83" s="124" t="s">
        <v>605</v>
      </c>
      <c r="V83" s="126">
        <v>42582</v>
      </c>
      <c r="W83" s="126">
        <v>42582</v>
      </c>
      <c r="X83" s="21">
        <f>IF(AA83="Reprogramado",0,V83-$V$1)</f>
        <v>0</v>
      </c>
      <c r="Y83" s="230">
        <v>0</v>
      </c>
      <c r="Z83" s="23" t="s">
        <v>778</v>
      </c>
      <c r="AA83" s="231" t="s">
        <v>778</v>
      </c>
      <c r="AB83" s="152" t="s">
        <v>1389</v>
      </c>
      <c r="AC83" s="104" t="s">
        <v>1390</v>
      </c>
      <c r="AE83" s="147" t="s">
        <v>1116</v>
      </c>
      <c r="AG83" s="334" t="str">
        <f t="shared" si="5"/>
        <v>VIGENTE</v>
      </c>
    </row>
    <row r="84" spans="2:33" ht="124.5" customHeight="1" thickBot="1" x14ac:dyDescent="0.25">
      <c r="B84" s="94">
        <v>77</v>
      </c>
      <c r="C84" s="95" t="s">
        <v>674</v>
      </c>
      <c r="D84" s="96">
        <v>2015</v>
      </c>
      <c r="E84" s="97" t="s">
        <v>12</v>
      </c>
      <c r="F84" s="227" t="s">
        <v>2104</v>
      </c>
      <c r="G84" s="227" t="s">
        <v>2105</v>
      </c>
      <c r="H84" s="363" t="s">
        <v>2169</v>
      </c>
      <c r="I84" s="227" t="s">
        <v>2140</v>
      </c>
      <c r="J84" s="227" t="s">
        <v>2112</v>
      </c>
      <c r="K84" s="102" t="s">
        <v>1055</v>
      </c>
      <c r="L84" s="228" t="s">
        <v>27</v>
      </c>
      <c r="M84" s="118" t="s">
        <v>1031</v>
      </c>
      <c r="N84" s="117">
        <v>42177</v>
      </c>
      <c r="O84" s="120" t="s">
        <v>58</v>
      </c>
      <c r="P84" s="102" t="s">
        <v>642</v>
      </c>
      <c r="Q84" s="124" t="s">
        <v>208</v>
      </c>
      <c r="R84" s="104" t="s">
        <v>207</v>
      </c>
      <c r="S84" s="127" t="s">
        <v>520</v>
      </c>
      <c r="T84" s="227" t="s">
        <v>1953</v>
      </c>
      <c r="U84" s="120" t="s">
        <v>600</v>
      </c>
      <c r="V84" s="106">
        <v>42689</v>
      </c>
      <c r="W84" s="106">
        <v>42460</v>
      </c>
      <c r="X84" s="229">
        <f t="shared" ref="X84:X115" si="7">IF(Z84="Cumplida",0,W84-$W$1)</f>
        <v>0</v>
      </c>
      <c r="Y84" s="230">
        <v>1</v>
      </c>
      <c r="Z84" s="107" t="s">
        <v>695</v>
      </c>
      <c r="AA84" s="231" t="s">
        <v>780</v>
      </c>
      <c r="AB84" s="133" t="s">
        <v>685</v>
      </c>
      <c r="AC84" s="104"/>
      <c r="AE84" s="147"/>
      <c r="AG84" s="334" t="str">
        <f t="shared" si="5"/>
        <v>VIGENTE</v>
      </c>
    </row>
    <row r="85" spans="2:33" ht="112.5" customHeight="1" thickBot="1" x14ac:dyDescent="0.25">
      <c r="B85" s="111">
        <v>78</v>
      </c>
      <c r="C85" s="95" t="s">
        <v>674</v>
      </c>
      <c r="D85" s="96">
        <v>2015</v>
      </c>
      <c r="E85" s="97" t="s">
        <v>12</v>
      </c>
      <c r="F85" s="227" t="s">
        <v>2104</v>
      </c>
      <c r="G85" s="227" t="s">
        <v>2105</v>
      </c>
      <c r="H85" s="363" t="s">
        <v>2169</v>
      </c>
      <c r="I85" s="227" t="s">
        <v>2140</v>
      </c>
      <c r="J85" s="227" t="s">
        <v>2112</v>
      </c>
      <c r="K85" s="102" t="s">
        <v>1055</v>
      </c>
      <c r="L85" s="228" t="s">
        <v>27</v>
      </c>
      <c r="M85" s="118" t="s">
        <v>1031</v>
      </c>
      <c r="N85" s="117">
        <v>42177</v>
      </c>
      <c r="O85" s="118" t="s">
        <v>58</v>
      </c>
      <c r="P85" s="102" t="s">
        <v>642</v>
      </c>
      <c r="Q85" s="124" t="s">
        <v>209</v>
      </c>
      <c r="R85" s="104" t="s">
        <v>210</v>
      </c>
      <c r="S85" s="120" t="s">
        <v>520</v>
      </c>
      <c r="T85" s="227" t="s">
        <v>1631</v>
      </c>
      <c r="U85" s="124" t="s">
        <v>600</v>
      </c>
      <c r="V85" s="119">
        <v>42247</v>
      </c>
      <c r="W85" s="106">
        <v>43008</v>
      </c>
      <c r="X85" s="229">
        <f t="shared" ca="1" si="7"/>
        <v>221</v>
      </c>
      <c r="Y85" s="230">
        <v>0</v>
      </c>
      <c r="Z85" s="233" t="s">
        <v>693</v>
      </c>
      <c r="AA85" s="231" t="s">
        <v>782</v>
      </c>
      <c r="AB85" s="194" t="s">
        <v>1874</v>
      </c>
      <c r="AC85" s="104"/>
      <c r="AE85" s="147"/>
      <c r="AG85" s="334" t="str">
        <f t="shared" ca="1" si="5"/>
        <v>VIGENTE</v>
      </c>
    </row>
    <row r="86" spans="2:33" ht="113.25" customHeight="1" thickBot="1" x14ac:dyDescent="0.25">
      <c r="B86" s="94">
        <v>79</v>
      </c>
      <c r="C86" s="95" t="s">
        <v>674</v>
      </c>
      <c r="D86" s="96">
        <v>2015</v>
      </c>
      <c r="E86" s="97" t="s">
        <v>12</v>
      </c>
      <c r="F86" s="227" t="s">
        <v>2104</v>
      </c>
      <c r="G86" s="227" t="s">
        <v>2106</v>
      </c>
      <c r="H86" s="363" t="s">
        <v>2170</v>
      </c>
      <c r="I86" s="227" t="s">
        <v>2143</v>
      </c>
      <c r="J86" s="227" t="s">
        <v>2112</v>
      </c>
      <c r="K86" s="102" t="s">
        <v>1055</v>
      </c>
      <c r="L86" s="228" t="s">
        <v>1203</v>
      </c>
      <c r="M86" s="98" t="s">
        <v>1032</v>
      </c>
      <c r="N86" s="117">
        <v>42217</v>
      </c>
      <c r="O86" s="120" t="s">
        <v>59</v>
      </c>
      <c r="P86" s="102" t="s">
        <v>664</v>
      </c>
      <c r="Q86" s="121" t="s">
        <v>211</v>
      </c>
      <c r="R86" s="124" t="s">
        <v>212</v>
      </c>
      <c r="S86" s="127" t="s">
        <v>523</v>
      </c>
      <c r="T86" s="227" t="s">
        <v>1953</v>
      </c>
      <c r="U86" s="120" t="s">
        <v>606</v>
      </c>
      <c r="V86" s="119">
        <v>42353</v>
      </c>
      <c r="W86" s="119">
        <v>42353</v>
      </c>
      <c r="X86" s="229">
        <f t="shared" si="7"/>
        <v>0</v>
      </c>
      <c r="Y86" s="230">
        <v>1</v>
      </c>
      <c r="Z86" s="107" t="s">
        <v>695</v>
      </c>
      <c r="AA86" s="231" t="s">
        <v>780</v>
      </c>
      <c r="AB86" s="133" t="s">
        <v>663</v>
      </c>
      <c r="AC86" s="104"/>
      <c r="AE86" s="147"/>
      <c r="AG86" s="334" t="str">
        <f t="shared" si="5"/>
        <v>VIGENTE</v>
      </c>
    </row>
    <row r="87" spans="2:33" ht="90" customHeight="1" thickBot="1" x14ac:dyDescent="0.25">
      <c r="B87" s="112">
        <v>80</v>
      </c>
      <c r="C87" s="95" t="s">
        <v>674</v>
      </c>
      <c r="D87" s="96">
        <v>2015</v>
      </c>
      <c r="E87" s="97" t="s">
        <v>12</v>
      </c>
      <c r="F87" s="227" t="s">
        <v>2104</v>
      </c>
      <c r="G87" s="227" t="s">
        <v>2106</v>
      </c>
      <c r="H87" s="363" t="s">
        <v>2170</v>
      </c>
      <c r="I87" s="227" t="s">
        <v>2143</v>
      </c>
      <c r="J87" s="227" t="s">
        <v>2112</v>
      </c>
      <c r="K87" s="102" t="s">
        <v>1055</v>
      </c>
      <c r="L87" s="228" t="s">
        <v>1203</v>
      </c>
      <c r="M87" s="98" t="s">
        <v>1032</v>
      </c>
      <c r="N87" s="117">
        <v>42217</v>
      </c>
      <c r="O87" s="120" t="s">
        <v>59</v>
      </c>
      <c r="P87" s="102" t="s">
        <v>664</v>
      </c>
      <c r="Q87" s="121" t="s">
        <v>213</v>
      </c>
      <c r="R87" s="124" t="s">
        <v>214</v>
      </c>
      <c r="S87" s="127" t="s">
        <v>523</v>
      </c>
      <c r="T87" s="227" t="s">
        <v>1633</v>
      </c>
      <c r="U87" s="120" t="s">
        <v>607</v>
      </c>
      <c r="V87" s="117">
        <v>42307</v>
      </c>
      <c r="W87" s="117">
        <v>42307</v>
      </c>
      <c r="X87" s="229">
        <f t="shared" si="7"/>
        <v>0</v>
      </c>
      <c r="Y87" s="230">
        <v>1</v>
      </c>
      <c r="Z87" s="107" t="s">
        <v>695</v>
      </c>
      <c r="AA87" s="231" t="s">
        <v>780</v>
      </c>
      <c r="AB87" s="133" t="s">
        <v>823</v>
      </c>
      <c r="AC87" s="104"/>
      <c r="AE87" s="147"/>
      <c r="AG87" s="334" t="str">
        <f t="shared" si="5"/>
        <v>VIGENTE</v>
      </c>
    </row>
    <row r="88" spans="2:33" ht="79.5" customHeight="1" thickBot="1" x14ac:dyDescent="0.25">
      <c r="B88" s="94">
        <v>81</v>
      </c>
      <c r="C88" s="95" t="s">
        <v>674</v>
      </c>
      <c r="D88" s="96">
        <v>2015</v>
      </c>
      <c r="E88" s="97" t="s">
        <v>12</v>
      </c>
      <c r="F88" s="227" t="s">
        <v>2104</v>
      </c>
      <c r="G88" s="227" t="s">
        <v>2106</v>
      </c>
      <c r="H88" s="363" t="s">
        <v>2170</v>
      </c>
      <c r="I88" s="227" t="s">
        <v>2143</v>
      </c>
      <c r="J88" s="227" t="s">
        <v>2112</v>
      </c>
      <c r="K88" s="102" t="s">
        <v>1055</v>
      </c>
      <c r="L88" s="228" t="s">
        <v>1203</v>
      </c>
      <c r="M88" s="98" t="s">
        <v>1032</v>
      </c>
      <c r="N88" s="117">
        <v>42217</v>
      </c>
      <c r="O88" s="120" t="s">
        <v>59</v>
      </c>
      <c r="P88" s="102" t="s">
        <v>664</v>
      </c>
      <c r="Q88" s="121" t="s">
        <v>215</v>
      </c>
      <c r="R88" s="124" t="s">
        <v>216</v>
      </c>
      <c r="S88" s="127" t="s">
        <v>523</v>
      </c>
      <c r="T88" s="227" t="s">
        <v>1953</v>
      </c>
      <c r="U88" s="120" t="s">
        <v>608</v>
      </c>
      <c r="V88" s="117">
        <v>42338</v>
      </c>
      <c r="W88" s="117">
        <v>42338</v>
      </c>
      <c r="X88" s="229">
        <f t="shared" si="7"/>
        <v>0</v>
      </c>
      <c r="Y88" s="230">
        <v>1</v>
      </c>
      <c r="Z88" s="107" t="s">
        <v>695</v>
      </c>
      <c r="AA88" s="231" t="s">
        <v>780</v>
      </c>
      <c r="AB88" s="133" t="s">
        <v>686</v>
      </c>
      <c r="AC88" s="104"/>
      <c r="AE88" s="147"/>
      <c r="AG88" s="334" t="str">
        <f t="shared" si="5"/>
        <v>VIGENTE</v>
      </c>
    </row>
    <row r="89" spans="2:33" ht="67.5" customHeight="1" thickBot="1" x14ac:dyDescent="0.25">
      <c r="B89" s="111">
        <v>82</v>
      </c>
      <c r="C89" s="95" t="s">
        <v>674</v>
      </c>
      <c r="D89" s="96">
        <v>2015</v>
      </c>
      <c r="E89" s="97" t="s">
        <v>12</v>
      </c>
      <c r="F89" s="227" t="s">
        <v>2104</v>
      </c>
      <c r="G89" s="227" t="s">
        <v>2106</v>
      </c>
      <c r="H89" s="363" t="s">
        <v>2170</v>
      </c>
      <c r="I89" s="227" t="s">
        <v>2143</v>
      </c>
      <c r="J89" s="227" t="s">
        <v>2112</v>
      </c>
      <c r="K89" s="102" t="s">
        <v>1055</v>
      </c>
      <c r="L89" s="228" t="s">
        <v>1203</v>
      </c>
      <c r="M89" s="98" t="s">
        <v>1032</v>
      </c>
      <c r="N89" s="117">
        <v>42217</v>
      </c>
      <c r="O89" s="120" t="s">
        <v>59</v>
      </c>
      <c r="P89" s="102" t="s">
        <v>664</v>
      </c>
      <c r="Q89" s="121" t="s">
        <v>217</v>
      </c>
      <c r="R89" s="124" t="s">
        <v>218</v>
      </c>
      <c r="S89" s="127" t="s">
        <v>523</v>
      </c>
      <c r="T89" s="227" t="s">
        <v>1633</v>
      </c>
      <c r="U89" s="120" t="s">
        <v>609</v>
      </c>
      <c r="V89" s="117">
        <v>42338</v>
      </c>
      <c r="W89" s="117">
        <v>42338</v>
      </c>
      <c r="X89" s="229">
        <f t="shared" si="7"/>
        <v>0</v>
      </c>
      <c r="Y89" s="230">
        <v>1</v>
      </c>
      <c r="Z89" s="107" t="s">
        <v>695</v>
      </c>
      <c r="AA89" s="231" t="s">
        <v>780</v>
      </c>
      <c r="AB89" s="133" t="s">
        <v>687</v>
      </c>
      <c r="AC89" s="104"/>
      <c r="AE89" s="147"/>
      <c r="AG89" s="334" t="str">
        <f t="shared" si="5"/>
        <v>VIGENTE</v>
      </c>
    </row>
    <row r="90" spans="2:33" ht="124.5" customHeight="1" thickBot="1" x14ac:dyDescent="0.25">
      <c r="B90" s="94">
        <v>83</v>
      </c>
      <c r="C90" s="95" t="s">
        <v>674</v>
      </c>
      <c r="D90" s="96">
        <v>2015</v>
      </c>
      <c r="E90" s="97" t="s">
        <v>12</v>
      </c>
      <c r="F90" s="227" t="s">
        <v>2104</v>
      </c>
      <c r="G90" s="227" t="s">
        <v>2106</v>
      </c>
      <c r="H90" s="363" t="s">
        <v>2170</v>
      </c>
      <c r="I90" s="227" t="s">
        <v>2143</v>
      </c>
      <c r="J90" s="227" t="s">
        <v>2112</v>
      </c>
      <c r="K90" s="102" t="s">
        <v>1055</v>
      </c>
      <c r="L90" s="228" t="s">
        <v>1203</v>
      </c>
      <c r="M90" s="98" t="s">
        <v>1032</v>
      </c>
      <c r="N90" s="117">
        <v>42217</v>
      </c>
      <c r="O90" s="120" t="s">
        <v>59</v>
      </c>
      <c r="P90" s="102" t="s">
        <v>664</v>
      </c>
      <c r="Q90" s="121" t="s">
        <v>219</v>
      </c>
      <c r="R90" s="124" t="s">
        <v>220</v>
      </c>
      <c r="S90" s="127" t="s">
        <v>523</v>
      </c>
      <c r="T90" s="227" t="s">
        <v>1633</v>
      </c>
      <c r="U90" s="120" t="s">
        <v>610</v>
      </c>
      <c r="V90" s="117">
        <v>42338</v>
      </c>
      <c r="W90" s="117">
        <v>42338</v>
      </c>
      <c r="X90" s="229">
        <f t="shared" si="7"/>
        <v>0</v>
      </c>
      <c r="Y90" s="230">
        <v>1</v>
      </c>
      <c r="Z90" s="107" t="s">
        <v>695</v>
      </c>
      <c r="AA90" s="231" t="s">
        <v>780</v>
      </c>
      <c r="AB90" s="133" t="s">
        <v>689</v>
      </c>
      <c r="AC90" s="104"/>
      <c r="AE90" s="147"/>
      <c r="AG90" s="334" t="str">
        <f t="shared" si="5"/>
        <v>VIGENTE</v>
      </c>
    </row>
    <row r="91" spans="2:33" ht="90" customHeight="1" thickBot="1" x14ac:dyDescent="0.25">
      <c r="B91" s="111">
        <v>84</v>
      </c>
      <c r="C91" s="95" t="s">
        <v>674</v>
      </c>
      <c r="D91" s="96">
        <v>2015</v>
      </c>
      <c r="E91" s="97" t="s">
        <v>12</v>
      </c>
      <c r="F91" s="227" t="s">
        <v>2104</v>
      </c>
      <c r="G91" s="227" t="s">
        <v>2106</v>
      </c>
      <c r="H91" s="363" t="s">
        <v>2170</v>
      </c>
      <c r="I91" s="227" t="s">
        <v>2143</v>
      </c>
      <c r="J91" s="227" t="s">
        <v>2112</v>
      </c>
      <c r="K91" s="102" t="s">
        <v>1055</v>
      </c>
      <c r="L91" s="228" t="s">
        <v>1203</v>
      </c>
      <c r="M91" s="98" t="s">
        <v>1032</v>
      </c>
      <c r="N91" s="117">
        <v>42217</v>
      </c>
      <c r="O91" s="120" t="s">
        <v>59</v>
      </c>
      <c r="P91" s="102" t="s">
        <v>664</v>
      </c>
      <c r="Q91" s="121" t="s">
        <v>221</v>
      </c>
      <c r="R91" s="124" t="s">
        <v>222</v>
      </c>
      <c r="S91" s="127" t="s">
        <v>523</v>
      </c>
      <c r="T91" s="227" t="s">
        <v>1633</v>
      </c>
      <c r="U91" s="120" t="s">
        <v>611</v>
      </c>
      <c r="V91" s="117">
        <v>42335</v>
      </c>
      <c r="W91" s="117">
        <v>42335</v>
      </c>
      <c r="X91" s="229">
        <f t="shared" si="7"/>
        <v>0</v>
      </c>
      <c r="Y91" s="230">
        <v>1</v>
      </c>
      <c r="Z91" s="107" t="s">
        <v>695</v>
      </c>
      <c r="AA91" s="231" t="s">
        <v>780</v>
      </c>
      <c r="AB91" s="133" t="s">
        <v>688</v>
      </c>
      <c r="AC91" s="104"/>
      <c r="AE91" s="147"/>
      <c r="AG91" s="334" t="str">
        <f t="shared" si="5"/>
        <v>VIGENTE</v>
      </c>
    </row>
    <row r="92" spans="2:33" ht="124.5" customHeight="1" thickBot="1" x14ac:dyDescent="0.25">
      <c r="B92" s="94">
        <v>85</v>
      </c>
      <c r="C92" s="95" t="s">
        <v>674</v>
      </c>
      <c r="D92" s="96">
        <v>2015</v>
      </c>
      <c r="E92" s="97" t="s">
        <v>12</v>
      </c>
      <c r="F92" s="227" t="s">
        <v>2104</v>
      </c>
      <c r="G92" s="227" t="s">
        <v>2105</v>
      </c>
      <c r="H92" s="98" t="s">
        <v>1135</v>
      </c>
      <c r="I92" s="227" t="s">
        <v>2140</v>
      </c>
      <c r="J92" s="227" t="s">
        <v>2112</v>
      </c>
      <c r="K92" s="102" t="s">
        <v>1149</v>
      </c>
      <c r="L92" s="228" t="s">
        <v>1227</v>
      </c>
      <c r="M92" s="98" t="s">
        <v>1135</v>
      </c>
      <c r="N92" s="126">
        <v>42244</v>
      </c>
      <c r="O92" s="120" t="s">
        <v>60</v>
      </c>
      <c r="P92" s="102" t="s">
        <v>639</v>
      </c>
      <c r="Q92" s="121" t="s">
        <v>223</v>
      </c>
      <c r="R92" s="124" t="s">
        <v>224</v>
      </c>
      <c r="S92" s="277" t="s">
        <v>524</v>
      </c>
      <c r="T92" s="227" t="s">
        <v>1633</v>
      </c>
      <c r="U92" s="120" t="s">
        <v>612</v>
      </c>
      <c r="V92" s="117">
        <v>42369</v>
      </c>
      <c r="W92" s="119">
        <v>42369</v>
      </c>
      <c r="X92" s="229">
        <f t="shared" si="7"/>
        <v>0</v>
      </c>
      <c r="Y92" s="230">
        <v>1</v>
      </c>
      <c r="Z92" s="107" t="s">
        <v>695</v>
      </c>
      <c r="AA92" s="231" t="s">
        <v>780</v>
      </c>
      <c r="AB92" s="133" t="s">
        <v>665</v>
      </c>
      <c r="AC92" s="104"/>
      <c r="AE92" s="147"/>
      <c r="AG92" s="334" t="str">
        <f t="shared" si="5"/>
        <v>VIGENTE</v>
      </c>
    </row>
    <row r="93" spans="2:33" ht="78.75" customHeight="1" thickBot="1" x14ac:dyDescent="0.25">
      <c r="B93" s="111">
        <v>86</v>
      </c>
      <c r="C93" s="95" t="s">
        <v>674</v>
      </c>
      <c r="D93" s="96">
        <v>2015</v>
      </c>
      <c r="E93" s="97" t="s">
        <v>12</v>
      </c>
      <c r="F93" s="227" t="s">
        <v>2104</v>
      </c>
      <c r="G93" s="227" t="s">
        <v>2105</v>
      </c>
      <c r="H93" s="98" t="s">
        <v>1135</v>
      </c>
      <c r="I93" s="227" t="s">
        <v>2140</v>
      </c>
      <c r="J93" s="227" t="s">
        <v>2112</v>
      </c>
      <c r="K93" s="102" t="s">
        <v>1149</v>
      </c>
      <c r="L93" s="228" t="s">
        <v>1227</v>
      </c>
      <c r="M93" s="98" t="s">
        <v>1135</v>
      </c>
      <c r="N93" s="126">
        <v>42244</v>
      </c>
      <c r="O93" s="120" t="s">
        <v>60</v>
      </c>
      <c r="P93" s="102" t="s">
        <v>639</v>
      </c>
      <c r="Q93" s="121" t="s">
        <v>225</v>
      </c>
      <c r="R93" s="124" t="s">
        <v>226</v>
      </c>
      <c r="S93" s="127" t="s">
        <v>525</v>
      </c>
      <c r="T93" s="227" t="s">
        <v>1633</v>
      </c>
      <c r="U93" s="120" t="s">
        <v>613</v>
      </c>
      <c r="V93" s="117">
        <v>42338</v>
      </c>
      <c r="W93" s="119">
        <v>42338</v>
      </c>
      <c r="X93" s="229">
        <f t="shared" si="7"/>
        <v>0</v>
      </c>
      <c r="Y93" s="230">
        <v>1</v>
      </c>
      <c r="Z93" s="107" t="s">
        <v>695</v>
      </c>
      <c r="AA93" s="231" t="s">
        <v>780</v>
      </c>
      <c r="AB93" s="133" t="s">
        <v>666</v>
      </c>
      <c r="AC93" s="104"/>
      <c r="AE93" s="147"/>
      <c r="AG93" s="334" t="str">
        <f t="shared" si="5"/>
        <v>VIGENTE</v>
      </c>
    </row>
    <row r="94" spans="2:33" ht="79.5" customHeight="1" thickBot="1" x14ac:dyDescent="0.25">
      <c r="B94" s="94">
        <v>87</v>
      </c>
      <c r="C94" s="95" t="s">
        <v>674</v>
      </c>
      <c r="D94" s="96">
        <v>2015</v>
      </c>
      <c r="E94" s="97" t="s">
        <v>12</v>
      </c>
      <c r="F94" s="227" t="s">
        <v>2104</v>
      </c>
      <c r="G94" s="227" t="s">
        <v>2105</v>
      </c>
      <c r="H94" s="98" t="s">
        <v>1135</v>
      </c>
      <c r="I94" s="227" t="s">
        <v>2140</v>
      </c>
      <c r="J94" s="227" t="s">
        <v>2112</v>
      </c>
      <c r="K94" s="102" t="s">
        <v>1149</v>
      </c>
      <c r="L94" s="228" t="s">
        <v>1227</v>
      </c>
      <c r="M94" s="98" t="s">
        <v>1135</v>
      </c>
      <c r="N94" s="126">
        <v>42244</v>
      </c>
      <c r="O94" s="120" t="s">
        <v>60</v>
      </c>
      <c r="P94" s="102" t="s">
        <v>639</v>
      </c>
      <c r="Q94" s="121" t="s">
        <v>227</v>
      </c>
      <c r="R94" s="124" t="s">
        <v>228</v>
      </c>
      <c r="S94" s="127" t="s">
        <v>525</v>
      </c>
      <c r="T94" s="227" t="s">
        <v>1631</v>
      </c>
      <c r="U94" s="120" t="s">
        <v>614</v>
      </c>
      <c r="V94" s="117">
        <v>42308</v>
      </c>
      <c r="W94" s="119">
        <v>42308</v>
      </c>
      <c r="X94" s="229">
        <f t="shared" si="7"/>
        <v>0</v>
      </c>
      <c r="Y94" s="230">
        <v>1</v>
      </c>
      <c r="Z94" s="107" t="s">
        <v>695</v>
      </c>
      <c r="AA94" s="231" t="s">
        <v>780</v>
      </c>
      <c r="AB94" s="133" t="s">
        <v>667</v>
      </c>
      <c r="AC94" s="104"/>
      <c r="AE94" s="147"/>
      <c r="AG94" s="334" t="str">
        <f t="shared" si="5"/>
        <v>VIGENTE</v>
      </c>
    </row>
    <row r="95" spans="2:33" ht="78.75" customHeight="1" thickBot="1" x14ac:dyDescent="0.25">
      <c r="B95" s="111">
        <v>88</v>
      </c>
      <c r="C95" s="95" t="s">
        <v>674</v>
      </c>
      <c r="D95" s="96">
        <v>2015</v>
      </c>
      <c r="E95" s="97" t="s">
        <v>12</v>
      </c>
      <c r="F95" s="227" t="s">
        <v>2104</v>
      </c>
      <c r="G95" s="227" t="s">
        <v>2105</v>
      </c>
      <c r="H95" s="98" t="s">
        <v>1135</v>
      </c>
      <c r="I95" s="227" t="s">
        <v>2140</v>
      </c>
      <c r="J95" s="227" t="s">
        <v>2112</v>
      </c>
      <c r="K95" s="102" t="s">
        <v>1149</v>
      </c>
      <c r="L95" s="228" t="s">
        <v>1227</v>
      </c>
      <c r="M95" s="98" t="s">
        <v>1135</v>
      </c>
      <c r="N95" s="126">
        <v>42244</v>
      </c>
      <c r="O95" s="120" t="s">
        <v>60</v>
      </c>
      <c r="P95" s="102" t="s">
        <v>639</v>
      </c>
      <c r="Q95" s="121" t="s">
        <v>229</v>
      </c>
      <c r="R95" s="124" t="s">
        <v>230</v>
      </c>
      <c r="S95" s="127" t="s">
        <v>525</v>
      </c>
      <c r="T95" s="227" t="s">
        <v>1631</v>
      </c>
      <c r="U95" s="120" t="s">
        <v>614</v>
      </c>
      <c r="V95" s="117">
        <v>42308</v>
      </c>
      <c r="W95" s="119">
        <v>42308</v>
      </c>
      <c r="X95" s="229">
        <f t="shared" si="7"/>
        <v>0</v>
      </c>
      <c r="Y95" s="230">
        <v>1</v>
      </c>
      <c r="Z95" s="107" t="s">
        <v>695</v>
      </c>
      <c r="AA95" s="231" t="s">
        <v>780</v>
      </c>
      <c r="AB95" s="133" t="s">
        <v>690</v>
      </c>
      <c r="AC95" s="104"/>
      <c r="AE95" s="147"/>
      <c r="AG95" s="334" t="str">
        <f t="shared" si="5"/>
        <v>VIGENTE</v>
      </c>
    </row>
    <row r="96" spans="2:33" ht="79.5" customHeight="1" thickBot="1" x14ac:dyDescent="0.25">
      <c r="B96" s="94">
        <v>89</v>
      </c>
      <c r="C96" s="95" t="s">
        <v>674</v>
      </c>
      <c r="D96" s="96">
        <v>2015</v>
      </c>
      <c r="E96" s="97" t="s">
        <v>12</v>
      </c>
      <c r="F96" s="227" t="s">
        <v>2104</v>
      </c>
      <c r="G96" s="227" t="s">
        <v>2105</v>
      </c>
      <c r="H96" s="98" t="s">
        <v>1135</v>
      </c>
      <c r="I96" s="227" t="s">
        <v>2140</v>
      </c>
      <c r="J96" s="227" t="s">
        <v>2112</v>
      </c>
      <c r="K96" s="102" t="s">
        <v>1149</v>
      </c>
      <c r="L96" s="228" t="s">
        <v>1227</v>
      </c>
      <c r="M96" s="98" t="s">
        <v>1135</v>
      </c>
      <c r="N96" s="126">
        <v>42244</v>
      </c>
      <c r="O96" s="120" t="s">
        <v>60</v>
      </c>
      <c r="P96" s="102" t="s">
        <v>639</v>
      </c>
      <c r="Q96" s="121" t="s">
        <v>231</v>
      </c>
      <c r="R96" s="124" t="s">
        <v>232</v>
      </c>
      <c r="S96" s="127" t="s">
        <v>525</v>
      </c>
      <c r="T96" s="227" t="s">
        <v>1631</v>
      </c>
      <c r="U96" s="120" t="s">
        <v>615</v>
      </c>
      <c r="V96" s="117">
        <v>42338</v>
      </c>
      <c r="W96" s="119">
        <v>42338</v>
      </c>
      <c r="X96" s="229">
        <f t="shared" si="7"/>
        <v>0</v>
      </c>
      <c r="Y96" s="230">
        <v>1</v>
      </c>
      <c r="Z96" s="107" t="s">
        <v>695</v>
      </c>
      <c r="AA96" s="231" t="s">
        <v>780</v>
      </c>
      <c r="AB96" s="133" t="s">
        <v>824</v>
      </c>
      <c r="AC96" s="104"/>
      <c r="AE96" s="147"/>
      <c r="AG96" s="334" t="str">
        <f t="shared" si="5"/>
        <v>VIGENTE</v>
      </c>
    </row>
    <row r="97" spans="2:33" ht="90" customHeight="1" thickBot="1" x14ac:dyDescent="0.25">
      <c r="B97" s="111">
        <v>90</v>
      </c>
      <c r="C97" s="95" t="s">
        <v>674</v>
      </c>
      <c r="D97" s="96">
        <v>2015</v>
      </c>
      <c r="E97" s="97" t="s">
        <v>12</v>
      </c>
      <c r="F97" s="227" t="s">
        <v>2104</v>
      </c>
      <c r="G97" s="227" t="s">
        <v>2105</v>
      </c>
      <c r="H97" s="98" t="s">
        <v>1135</v>
      </c>
      <c r="I97" s="227" t="s">
        <v>2140</v>
      </c>
      <c r="J97" s="227" t="s">
        <v>2112</v>
      </c>
      <c r="K97" s="102" t="s">
        <v>1149</v>
      </c>
      <c r="L97" s="228" t="s">
        <v>1227</v>
      </c>
      <c r="M97" s="98" t="s">
        <v>1135</v>
      </c>
      <c r="N97" s="126">
        <v>42244</v>
      </c>
      <c r="O97" s="120" t="s">
        <v>60</v>
      </c>
      <c r="P97" s="102" t="s">
        <v>639</v>
      </c>
      <c r="Q97" s="121" t="s">
        <v>233</v>
      </c>
      <c r="R97" s="124" t="s">
        <v>234</v>
      </c>
      <c r="S97" s="127" t="s">
        <v>525</v>
      </c>
      <c r="T97" s="227" t="s">
        <v>1631</v>
      </c>
      <c r="U97" s="120" t="s">
        <v>615</v>
      </c>
      <c r="V97" s="117">
        <v>42338</v>
      </c>
      <c r="W97" s="119">
        <v>42338</v>
      </c>
      <c r="X97" s="229">
        <f t="shared" si="7"/>
        <v>0</v>
      </c>
      <c r="Y97" s="230">
        <v>1</v>
      </c>
      <c r="Z97" s="107" t="s">
        <v>695</v>
      </c>
      <c r="AA97" s="231" t="s">
        <v>780</v>
      </c>
      <c r="AB97" s="133" t="s">
        <v>691</v>
      </c>
      <c r="AC97" s="104"/>
      <c r="AE97" s="147"/>
      <c r="AG97" s="334" t="str">
        <f t="shared" si="5"/>
        <v>VIGENTE</v>
      </c>
    </row>
    <row r="98" spans="2:33" ht="90.75" customHeight="1" thickBot="1" x14ac:dyDescent="0.25">
      <c r="B98" s="94">
        <v>91</v>
      </c>
      <c r="C98" s="95" t="s">
        <v>674</v>
      </c>
      <c r="D98" s="96">
        <v>2015</v>
      </c>
      <c r="E98" s="97" t="s">
        <v>12</v>
      </c>
      <c r="F98" s="227" t="s">
        <v>2104</v>
      </c>
      <c r="G98" s="227" t="s">
        <v>2105</v>
      </c>
      <c r="H98" s="98" t="s">
        <v>1135</v>
      </c>
      <c r="I98" s="227" t="s">
        <v>2140</v>
      </c>
      <c r="J98" s="227" t="s">
        <v>2112</v>
      </c>
      <c r="K98" s="102" t="s">
        <v>1149</v>
      </c>
      <c r="L98" s="228" t="s">
        <v>1227</v>
      </c>
      <c r="M98" s="98" t="s">
        <v>1135</v>
      </c>
      <c r="N98" s="126">
        <v>42244</v>
      </c>
      <c r="O98" s="120" t="s">
        <v>60</v>
      </c>
      <c r="P98" s="102" t="s">
        <v>639</v>
      </c>
      <c r="Q98" s="121" t="s">
        <v>235</v>
      </c>
      <c r="R98" s="124" t="s">
        <v>236</v>
      </c>
      <c r="S98" s="127" t="s">
        <v>525</v>
      </c>
      <c r="T98" s="227" t="s">
        <v>1631</v>
      </c>
      <c r="U98" s="120" t="s">
        <v>615</v>
      </c>
      <c r="V98" s="117">
        <v>42338</v>
      </c>
      <c r="W98" s="119">
        <v>42338</v>
      </c>
      <c r="X98" s="229">
        <f t="shared" si="7"/>
        <v>0</v>
      </c>
      <c r="Y98" s="230">
        <v>1</v>
      </c>
      <c r="Z98" s="107" t="s">
        <v>695</v>
      </c>
      <c r="AA98" s="231" t="s">
        <v>780</v>
      </c>
      <c r="AB98" s="133" t="s">
        <v>692</v>
      </c>
      <c r="AC98" s="104"/>
      <c r="AE98" s="147"/>
      <c r="AG98" s="334" t="str">
        <f t="shared" si="5"/>
        <v>VIGENTE</v>
      </c>
    </row>
    <row r="99" spans="2:33" ht="57" customHeight="1" thickBot="1" x14ac:dyDescent="0.25">
      <c r="B99" s="130">
        <v>92</v>
      </c>
      <c r="C99" s="95" t="s">
        <v>673</v>
      </c>
      <c r="D99" s="95">
        <v>2015</v>
      </c>
      <c r="E99" s="97" t="s">
        <v>12</v>
      </c>
      <c r="F99" s="227" t="s">
        <v>2104</v>
      </c>
      <c r="G99" s="227" t="s">
        <v>2105</v>
      </c>
      <c r="H99" s="365" t="s">
        <v>2175</v>
      </c>
      <c r="I99" s="227" t="s">
        <v>2141</v>
      </c>
      <c r="J99" s="227" t="s">
        <v>2112</v>
      </c>
      <c r="K99" s="102" t="s">
        <v>1055</v>
      </c>
      <c r="L99" s="228" t="s">
        <v>1201</v>
      </c>
      <c r="M99" s="99" t="s">
        <v>1034</v>
      </c>
      <c r="N99" s="106">
        <v>42264</v>
      </c>
      <c r="O99" s="114" t="s">
        <v>61</v>
      </c>
      <c r="P99" s="129" t="s">
        <v>639</v>
      </c>
      <c r="Q99" s="110" t="s">
        <v>237</v>
      </c>
      <c r="R99" s="110" t="s">
        <v>238</v>
      </c>
      <c r="S99" s="275" t="s">
        <v>34</v>
      </c>
      <c r="T99" s="227" t="s">
        <v>1953</v>
      </c>
      <c r="U99" s="120" t="s">
        <v>616</v>
      </c>
      <c r="V99" s="106">
        <v>42338</v>
      </c>
      <c r="W99" s="106">
        <v>42400</v>
      </c>
      <c r="X99" s="229">
        <f>IF(Z99="Asume el Riesgo",0,W99-$W$1)</f>
        <v>0</v>
      </c>
      <c r="Y99" s="230">
        <v>0</v>
      </c>
      <c r="Z99" s="339" t="s">
        <v>822</v>
      </c>
      <c r="AA99" s="231" t="s">
        <v>822</v>
      </c>
      <c r="AB99" s="133" t="s">
        <v>1477</v>
      </c>
      <c r="AC99" s="110"/>
      <c r="AE99" s="147" t="s">
        <v>1116</v>
      </c>
      <c r="AG99" s="334" t="str">
        <f t="shared" si="5"/>
        <v>VIGENTE</v>
      </c>
    </row>
    <row r="100" spans="2:33" ht="68.25" customHeight="1" thickBot="1" x14ac:dyDescent="0.25">
      <c r="B100" s="130">
        <v>93</v>
      </c>
      <c r="C100" s="95" t="s">
        <v>673</v>
      </c>
      <c r="D100" s="95">
        <v>2015</v>
      </c>
      <c r="E100" s="97" t="s">
        <v>12</v>
      </c>
      <c r="F100" s="227" t="s">
        <v>2104</v>
      </c>
      <c r="G100" s="227" t="s">
        <v>2105</v>
      </c>
      <c r="H100" s="365" t="s">
        <v>2175</v>
      </c>
      <c r="I100" s="227" t="s">
        <v>2141</v>
      </c>
      <c r="J100" s="227" t="s">
        <v>2112</v>
      </c>
      <c r="K100" s="102" t="s">
        <v>1055</v>
      </c>
      <c r="L100" s="228" t="s">
        <v>1201</v>
      </c>
      <c r="M100" s="99" t="s">
        <v>1034</v>
      </c>
      <c r="N100" s="106">
        <v>42264</v>
      </c>
      <c r="O100" s="114" t="s">
        <v>61</v>
      </c>
      <c r="P100" s="102" t="s">
        <v>639</v>
      </c>
      <c r="Q100" s="110" t="s">
        <v>239</v>
      </c>
      <c r="R100" s="110" t="s">
        <v>240</v>
      </c>
      <c r="S100" s="275" t="s">
        <v>34</v>
      </c>
      <c r="T100" s="227" t="s">
        <v>1631</v>
      </c>
      <c r="U100" s="120" t="s">
        <v>617</v>
      </c>
      <c r="V100" s="106">
        <v>42338</v>
      </c>
      <c r="W100" s="106">
        <v>42338</v>
      </c>
      <c r="X100" s="229">
        <f t="shared" si="7"/>
        <v>0</v>
      </c>
      <c r="Y100" s="230">
        <v>1</v>
      </c>
      <c r="Z100" s="107" t="s">
        <v>695</v>
      </c>
      <c r="AA100" s="231" t="s">
        <v>780</v>
      </c>
      <c r="AB100" s="252" t="s">
        <v>1316</v>
      </c>
      <c r="AC100" s="110"/>
      <c r="AE100" s="147"/>
      <c r="AG100" s="334" t="str">
        <f t="shared" si="5"/>
        <v>VIGENTE</v>
      </c>
    </row>
    <row r="101" spans="2:33" ht="101.25" customHeight="1" thickBot="1" x14ac:dyDescent="0.25">
      <c r="B101" s="128">
        <v>94</v>
      </c>
      <c r="C101" s="95" t="s">
        <v>673</v>
      </c>
      <c r="D101" s="95">
        <v>2015</v>
      </c>
      <c r="E101" s="97" t="s">
        <v>12</v>
      </c>
      <c r="F101" s="227" t="s">
        <v>2104</v>
      </c>
      <c r="G101" s="227" t="s">
        <v>2105</v>
      </c>
      <c r="H101" s="365" t="s">
        <v>2175</v>
      </c>
      <c r="I101" s="227" t="s">
        <v>2141</v>
      </c>
      <c r="J101" s="227" t="s">
        <v>2112</v>
      </c>
      <c r="K101" s="102" t="s">
        <v>1055</v>
      </c>
      <c r="L101" s="228" t="s">
        <v>1201</v>
      </c>
      <c r="M101" s="99" t="s">
        <v>1034</v>
      </c>
      <c r="N101" s="106">
        <v>42264</v>
      </c>
      <c r="O101" s="114" t="s">
        <v>61</v>
      </c>
      <c r="P101" s="102" t="s">
        <v>639</v>
      </c>
      <c r="Q101" s="110" t="s">
        <v>241</v>
      </c>
      <c r="R101" s="110" t="s">
        <v>242</v>
      </c>
      <c r="S101" s="275" t="s">
        <v>34</v>
      </c>
      <c r="T101" s="227" t="s">
        <v>1631</v>
      </c>
      <c r="U101" s="120" t="s">
        <v>618</v>
      </c>
      <c r="V101" s="105">
        <v>42338</v>
      </c>
      <c r="W101" s="106">
        <v>42338</v>
      </c>
      <c r="X101" s="229">
        <f t="shared" si="7"/>
        <v>0</v>
      </c>
      <c r="Y101" s="230">
        <v>1</v>
      </c>
      <c r="Z101" s="107" t="s">
        <v>695</v>
      </c>
      <c r="AA101" s="231" t="s">
        <v>780</v>
      </c>
      <c r="AB101" s="252" t="s">
        <v>1317</v>
      </c>
      <c r="AC101" s="110"/>
      <c r="AE101" s="147"/>
      <c r="AG101" s="334" t="str">
        <f t="shared" si="5"/>
        <v>VIGENTE</v>
      </c>
    </row>
    <row r="102" spans="2:33" ht="102" customHeight="1" thickBot="1" x14ac:dyDescent="0.25">
      <c r="B102" s="130">
        <v>95</v>
      </c>
      <c r="C102" s="95" t="s">
        <v>673</v>
      </c>
      <c r="D102" s="95">
        <v>2015</v>
      </c>
      <c r="E102" s="97" t="s">
        <v>12</v>
      </c>
      <c r="F102" s="227" t="s">
        <v>2104</v>
      </c>
      <c r="G102" s="227" t="s">
        <v>2105</v>
      </c>
      <c r="H102" s="365" t="s">
        <v>2174</v>
      </c>
      <c r="I102" s="227" t="s">
        <v>2133</v>
      </c>
      <c r="J102" s="227" t="s">
        <v>2112</v>
      </c>
      <c r="K102" s="102" t="s">
        <v>1144</v>
      </c>
      <c r="L102" s="228" t="s">
        <v>1216</v>
      </c>
      <c r="M102" s="98" t="s">
        <v>1033</v>
      </c>
      <c r="N102" s="117">
        <v>42293</v>
      </c>
      <c r="O102" s="120" t="s">
        <v>62</v>
      </c>
      <c r="P102" s="120" t="s">
        <v>640</v>
      </c>
      <c r="Q102" s="102" t="s">
        <v>243</v>
      </c>
      <c r="R102" s="110" t="s">
        <v>244</v>
      </c>
      <c r="S102" s="275" t="s">
        <v>526</v>
      </c>
      <c r="T102" s="227" t="s">
        <v>1631</v>
      </c>
      <c r="U102" s="120" t="s">
        <v>619</v>
      </c>
      <c r="V102" s="119">
        <v>42490</v>
      </c>
      <c r="W102" s="119">
        <v>42490</v>
      </c>
      <c r="X102" s="229">
        <f t="shared" si="7"/>
        <v>0</v>
      </c>
      <c r="Y102" s="230">
        <v>1</v>
      </c>
      <c r="Z102" s="107" t="s">
        <v>695</v>
      </c>
      <c r="AA102" s="231" t="s">
        <v>780</v>
      </c>
      <c r="AB102" s="133" t="s">
        <v>884</v>
      </c>
      <c r="AC102" s="124"/>
      <c r="AE102" s="147"/>
      <c r="AG102" s="334" t="str">
        <f t="shared" si="5"/>
        <v>VIGENTE</v>
      </c>
    </row>
    <row r="103" spans="2:33" ht="135" customHeight="1" thickBot="1" x14ac:dyDescent="0.25">
      <c r="B103" s="128">
        <v>96</v>
      </c>
      <c r="C103" s="95" t="s">
        <v>673</v>
      </c>
      <c r="D103" s="95">
        <v>2015</v>
      </c>
      <c r="E103" s="97" t="s">
        <v>12</v>
      </c>
      <c r="F103" s="227" t="s">
        <v>2104</v>
      </c>
      <c r="G103" s="227" t="s">
        <v>2105</v>
      </c>
      <c r="H103" s="365" t="s">
        <v>2174</v>
      </c>
      <c r="I103" s="227" t="s">
        <v>2133</v>
      </c>
      <c r="J103" s="227" t="s">
        <v>2112</v>
      </c>
      <c r="K103" s="102" t="s">
        <v>1144</v>
      </c>
      <c r="L103" s="228" t="s">
        <v>1216</v>
      </c>
      <c r="M103" s="98" t="s">
        <v>1033</v>
      </c>
      <c r="N103" s="117">
        <v>42293</v>
      </c>
      <c r="O103" s="120" t="s">
        <v>62</v>
      </c>
      <c r="P103" s="120" t="s">
        <v>640</v>
      </c>
      <c r="Q103" s="102" t="s">
        <v>245</v>
      </c>
      <c r="R103" s="110" t="s">
        <v>246</v>
      </c>
      <c r="S103" s="275" t="s">
        <v>526</v>
      </c>
      <c r="T103" s="227" t="s">
        <v>1633</v>
      </c>
      <c r="U103" s="120" t="s">
        <v>620</v>
      </c>
      <c r="V103" s="119">
        <v>42490</v>
      </c>
      <c r="W103" s="119">
        <v>42490</v>
      </c>
      <c r="X103" s="229">
        <f t="shared" si="7"/>
        <v>0</v>
      </c>
      <c r="Y103" s="230">
        <v>1</v>
      </c>
      <c r="Z103" s="107" t="s">
        <v>695</v>
      </c>
      <c r="AA103" s="231" t="s">
        <v>780</v>
      </c>
      <c r="AB103" s="133" t="s">
        <v>863</v>
      </c>
      <c r="AC103" s="124"/>
      <c r="AE103" s="147"/>
      <c r="AG103" s="334" t="str">
        <f t="shared" si="5"/>
        <v>VIGENTE</v>
      </c>
    </row>
    <row r="104" spans="2:33" ht="68.25" customHeight="1" thickBot="1" x14ac:dyDescent="0.25">
      <c r="B104" s="130">
        <v>97</v>
      </c>
      <c r="C104" s="95" t="s">
        <v>673</v>
      </c>
      <c r="D104" s="95">
        <v>2015</v>
      </c>
      <c r="E104" s="97" t="s">
        <v>12</v>
      </c>
      <c r="F104" s="227" t="s">
        <v>2104</v>
      </c>
      <c r="G104" s="227" t="s">
        <v>2105</v>
      </c>
      <c r="H104" s="365" t="s">
        <v>2174</v>
      </c>
      <c r="I104" s="227" t="s">
        <v>2133</v>
      </c>
      <c r="J104" s="227" t="s">
        <v>2112</v>
      </c>
      <c r="K104" s="102" t="s">
        <v>1144</v>
      </c>
      <c r="L104" s="228" t="s">
        <v>1216</v>
      </c>
      <c r="M104" s="98" t="s">
        <v>1033</v>
      </c>
      <c r="N104" s="117">
        <v>42293</v>
      </c>
      <c r="O104" s="120" t="s">
        <v>62</v>
      </c>
      <c r="P104" s="120" t="s">
        <v>640</v>
      </c>
      <c r="Q104" s="102" t="s">
        <v>247</v>
      </c>
      <c r="R104" s="110" t="s">
        <v>248</v>
      </c>
      <c r="S104" s="275" t="s">
        <v>526</v>
      </c>
      <c r="T104" s="227" t="s">
        <v>1631</v>
      </c>
      <c r="U104" s="120" t="s">
        <v>621</v>
      </c>
      <c r="V104" s="119">
        <v>42490</v>
      </c>
      <c r="W104" s="119">
        <v>42490</v>
      </c>
      <c r="X104" s="229">
        <f t="shared" si="7"/>
        <v>0</v>
      </c>
      <c r="Y104" s="230">
        <v>1</v>
      </c>
      <c r="Z104" s="107" t="s">
        <v>695</v>
      </c>
      <c r="AA104" s="231" t="s">
        <v>780</v>
      </c>
      <c r="AB104" s="133" t="s">
        <v>864</v>
      </c>
      <c r="AC104" s="124"/>
      <c r="AE104" s="147"/>
      <c r="AG104" s="334" t="str">
        <f t="shared" si="5"/>
        <v>VIGENTE</v>
      </c>
    </row>
    <row r="105" spans="2:33" ht="67.5" customHeight="1" thickBot="1" x14ac:dyDescent="0.25">
      <c r="B105" s="128">
        <v>98</v>
      </c>
      <c r="C105" s="95" t="s">
        <v>673</v>
      </c>
      <c r="D105" s="95">
        <v>2015</v>
      </c>
      <c r="E105" s="97" t="s">
        <v>12</v>
      </c>
      <c r="F105" s="227" t="s">
        <v>2104</v>
      </c>
      <c r="G105" s="227" t="s">
        <v>2105</v>
      </c>
      <c r="H105" s="365" t="s">
        <v>2174</v>
      </c>
      <c r="I105" s="227" t="s">
        <v>2133</v>
      </c>
      <c r="J105" s="227" t="s">
        <v>2112</v>
      </c>
      <c r="K105" s="102" t="s">
        <v>1144</v>
      </c>
      <c r="L105" s="228" t="s">
        <v>1216</v>
      </c>
      <c r="M105" s="98" t="s">
        <v>1033</v>
      </c>
      <c r="N105" s="117">
        <v>42293</v>
      </c>
      <c r="O105" s="120" t="s">
        <v>62</v>
      </c>
      <c r="P105" s="120" t="s">
        <v>640</v>
      </c>
      <c r="Q105" s="102" t="s">
        <v>249</v>
      </c>
      <c r="R105" s="110" t="s">
        <v>250</v>
      </c>
      <c r="S105" s="275" t="s">
        <v>526</v>
      </c>
      <c r="T105" s="227" t="s">
        <v>1631</v>
      </c>
      <c r="U105" s="120" t="s">
        <v>622</v>
      </c>
      <c r="V105" s="119">
        <v>42490</v>
      </c>
      <c r="W105" s="119">
        <v>42490</v>
      </c>
      <c r="X105" s="229">
        <f t="shared" si="7"/>
        <v>0</v>
      </c>
      <c r="Y105" s="230">
        <v>1</v>
      </c>
      <c r="Z105" s="107" t="s">
        <v>695</v>
      </c>
      <c r="AA105" s="231" t="s">
        <v>780</v>
      </c>
      <c r="AB105" s="133" t="s">
        <v>865</v>
      </c>
      <c r="AC105" s="124"/>
      <c r="AE105" s="147"/>
      <c r="AG105" s="334" t="str">
        <f t="shared" si="5"/>
        <v>VIGENTE</v>
      </c>
    </row>
    <row r="106" spans="2:33" ht="68.25" customHeight="1" thickBot="1" x14ac:dyDescent="0.25">
      <c r="B106" s="130">
        <v>99</v>
      </c>
      <c r="C106" s="95" t="s">
        <v>673</v>
      </c>
      <c r="D106" s="95">
        <v>2015</v>
      </c>
      <c r="E106" s="97" t="s">
        <v>12</v>
      </c>
      <c r="F106" s="227" t="s">
        <v>2104</v>
      </c>
      <c r="G106" s="227" t="s">
        <v>2105</v>
      </c>
      <c r="H106" s="365" t="s">
        <v>2174</v>
      </c>
      <c r="I106" s="227" t="s">
        <v>2133</v>
      </c>
      <c r="J106" s="227" t="s">
        <v>2112</v>
      </c>
      <c r="K106" s="102" t="s">
        <v>1144</v>
      </c>
      <c r="L106" s="228" t="s">
        <v>1216</v>
      </c>
      <c r="M106" s="98" t="s">
        <v>1033</v>
      </c>
      <c r="N106" s="119">
        <v>42293</v>
      </c>
      <c r="O106" s="132" t="s">
        <v>62</v>
      </c>
      <c r="P106" s="132" t="s">
        <v>640</v>
      </c>
      <c r="Q106" s="118" t="s">
        <v>251</v>
      </c>
      <c r="R106" s="118" t="s">
        <v>252</v>
      </c>
      <c r="S106" s="275" t="s">
        <v>526</v>
      </c>
      <c r="T106" s="227" t="s">
        <v>1631</v>
      </c>
      <c r="U106" s="120" t="s">
        <v>622</v>
      </c>
      <c r="V106" s="119">
        <v>42490</v>
      </c>
      <c r="W106" s="119">
        <v>42490</v>
      </c>
      <c r="X106" s="229">
        <f t="shared" si="7"/>
        <v>0</v>
      </c>
      <c r="Y106" s="230">
        <v>1</v>
      </c>
      <c r="Z106" s="107" t="s">
        <v>695</v>
      </c>
      <c r="AA106" s="231" t="s">
        <v>780</v>
      </c>
      <c r="AB106" s="133" t="s">
        <v>866</v>
      </c>
      <c r="AC106" s="124"/>
      <c r="AE106" s="147"/>
      <c r="AG106" s="334" t="str">
        <f t="shared" si="5"/>
        <v>VIGENTE</v>
      </c>
    </row>
    <row r="107" spans="2:33" ht="67.5" customHeight="1" thickBot="1" x14ac:dyDescent="0.25">
      <c r="B107" s="128">
        <v>100</v>
      </c>
      <c r="C107" s="95" t="s">
        <v>673</v>
      </c>
      <c r="D107" s="95">
        <v>2015</v>
      </c>
      <c r="E107" s="97" t="s">
        <v>12</v>
      </c>
      <c r="F107" s="227" t="s">
        <v>2104</v>
      </c>
      <c r="G107" s="227" t="s">
        <v>2105</v>
      </c>
      <c r="H107" s="365" t="s">
        <v>2174</v>
      </c>
      <c r="I107" s="227" t="s">
        <v>2133</v>
      </c>
      <c r="J107" s="227" t="s">
        <v>2112</v>
      </c>
      <c r="K107" s="102" t="s">
        <v>1144</v>
      </c>
      <c r="L107" s="228" t="s">
        <v>1216</v>
      </c>
      <c r="M107" s="98" t="s">
        <v>1033</v>
      </c>
      <c r="N107" s="117">
        <v>42293</v>
      </c>
      <c r="O107" s="102" t="s">
        <v>62</v>
      </c>
      <c r="P107" s="102" t="s">
        <v>640</v>
      </c>
      <c r="Q107" s="102" t="s">
        <v>253</v>
      </c>
      <c r="R107" s="102" t="s">
        <v>254</v>
      </c>
      <c r="S107" s="275" t="s">
        <v>526</v>
      </c>
      <c r="T107" s="227" t="s">
        <v>1633</v>
      </c>
      <c r="U107" s="120" t="s">
        <v>622</v>
      </c>
      <c r="V107" s="117">
        <v>42490</v>
      </c>
      <c r="W107" s="119">
        <v>42490</v>
      </c>
      <c r="X107" s="229">
        <f t="shared" si="7"/>
        <v>0</v>
      </c>
      <c r="Y107" s="230">
        <v>1</v>
      </c>
      <c r="Z107" s="107" t="s">
        <v>695</v>
      </c>
      <c r="AA107" s="231" t="s">
        <v>780</v>
      </c>
      <c r="AB107" s="133" t="s">
        <v>868</v>
      </c>
      <c r="AC107" s="104"/>
      <c r="AE107" s="147"/>
      <c r="AG107" s="334" t="str">
        <f t="shared" si="5"/>
        <v>VIGENTE</v>
      </c>
    </row>
    <row r="108" spans="2:33" ht="68.25" customHeight="1" thickBot="1" x14ac:dyDescent="0.25">
      <c r="B108" s="130">
        <v>101</v>
      </c>
      <c r="C108" s="95" t="s">
        <v>673</v>
      </c>
      <c r="D108" s="95">
        <v>2015</v>
      </c>
      <c r="E108" s="97" t="s">
        <v>12</v>
      </c>
      <c r="F108" s="227" t="s">
        <v>2104</v>
      </c>
      <c r="G108" s="227" t="s">
        <v>2105</v>
      </c>
      <c r="H108" s="365" t="s">
        <v>2174</v>
      </c>
      <c r="I108" s="227" t="s">
        <v>2133</v>
      </c>
      <c r="J108" s="227" t="s">
        <v>2112</v>
      </c>
      <c r="K108" s="102" t="s">
        <v>1144</v>
      </c>
      <c r="L108" s="228" t="s">
        <v>1216</v>
      </c>
      <c r="M108" s="98" t="s">
        <v>1033</v>
      </c>
      <c r="N108" s="117">
        <v>42293</v>
      </c>
      <c r="O108" s="102" t="s">
        <v>62</v>
      </c>
      <c r="P108" s="102" t="s">
        <v>640</v>
      </c>
      <c r="Q108" s="102" t="s">
        <v>255</v>
      </c>
      <c r="R108" s="102" t="s">
        <v>256</v>
      </c>
      <c r="S108" s="275" t="s">
        <v>526</v>
      </c>
      <c r="T108" s="227" t="s">
        <v>1631</v>
      </c>
      <c r="U108" s="120" t="s">
        <v>623</v>
      </c>
      <c r="V108" s="117">
        <v>42490</v>
      </c>
      <c r="W108" s="119">
        <v>42490</v>
      </c>
      <c r="X108" s="229">
        <f t="shared" si="7"/>
        <v>0</v>
      </c>
      <c r="Y108" s="230">
        <v>1</v>
      </c>
      <c r="Z108" s="107" t="s">
        <v>695</v>
      </c>
      <c r="AA108" s="231" t="s">
        <v>780</v>
      </c>
      <c r="AB108" s="133" t="s">
        <v>867</v>
      </c>
      <c r="AC108" s="104"/>
      <c r="AE108" s="147"/>
      <c r="AG108" s="334" t="str">
        <f t="shared" si="5"/>
        <v>VIGENTE</v>
      </c>
    </row>
    <row r="109" spans="2:33" ht="33.75" customHeight="1" thickBot="1" x14ac:dyDescent="0.25">
      <c r="B109" s="128">
        <v>102</v>
      </c>
      <c r="C109" s="95" t="s">
        <v>673</v>
      </c>
      <c r="D109" s="95">
        <v>2015</v>
      </c>
      <c r="E109" s="97" t="s">
        <v>12</v>
      </c>
      <c r="F109" s="227" t="s">
        <v>2104</v>
      </c>
      <c r="G109" s="227" t="s">
        <v>2105</v>
      </c>
      <c r="H109" s="365" t="s">
        <v>2174</v>
      </c>
      <c r="I109" s="227" t="s">
        <v>2133</v>
      </c>
      <c r="J109" s="227" t="s">
        <v>2112</v>
      </c>
      <c r="K109" s="102" t="s">
        <v>1144</v>
      </c>
      <c r="L109" s="228" t="s">
        <v>1216</v>
      </c>
      <c r="M109" s="98" t="s">
        <v>1033</v>
      </c>
      <c r="N109" s="117">
        <v>42293</v>
      </c>
      <c r="O109" s="102" t="s">
        <v>62</v>
      </c>
      <c r="P109" s="102" t="s">
        <v>640</v>
      </c>
      <c r="Q109" s="102" t="s">
        <v>257</v>
      </c>
      <c r="R109" s="102" t="s">
        <v>258</v>
      </c>
      <c r="S109" s="275" t="s">
        <v>18</v>
      </c>
      <c r="T109" s="227" t="s">
        <v>1631</v>
      </c>
      <c r="U109" s="120" t="s">
        <v>624</v>
      </c>
      <c r="V109" s="117">
        <v>42490</v>
      </c>
      <c r="W109" s="119">
        <v>42490</v>
      </c>
      <c r="X109" s="229">
        <f t="shared" si="7"/>
        <v>0</v>
      </c>
      <c r="Y109" s="230">
        <v>1</v>
      </c>
      <c r="Z109" s="107" t="s">
        <v>695</v>
      </c>
      <c r="AA109" s="231" t="s">
        <v>780</v>
      </c>
      <c r="AB109" s="133" t="s">
        <v>1404</v>
      </c>
      <c r="AC109" s="104"/>
      <c r="AE109" s="147" t="s">
        <v>1117</v>
      </c>
      <c r="AG109" s="334" t="str">
        <f t="shared" si="5"/>
        <v>VIGENTE</v>
      </c>
    </row>
    <row r="110" spans="2:33" ht="102" customHeight="1" thickBot="1" x14ac:dyDescent="0.25">
      <c r="B110" s="130">
        <v>103</v>
      </c>
      <c r="C110" s="95" t="s">
        <v>673</v>
      </c>
      <c r="D110" s="95">
        <v>2015</v>
      </c>
      <c r="E110" s="97" t="s">
        <v>12</v>
      </c>
      <c r="F110" s="227" t="s">
        <v>2104</v>
      </c>
      <c r="G110" s="227" t="s">
        <v>2106</v>
      </c>
      <c r="H110" s="13" t="s">
        <v>2177</v>
      </c>
      <c r="I110" s="227" t="s">
        <v>2117</v>
      </c>
      <c r="J110" s="227" t="s">
        <v>2112</v>
      </c>
      <c r="K110" s="102" t="s">
        <v>1055</v>
      </c>
      <c r="L110" s="228" t="s">
        <v>2067</v>
      </c>
      <c r="M110" s="98" t="s">
        <v>1035</v>
      </c>
      <c r="N110" s="117">
        <v>42298</v>
      </c>
      <c r="O110" s="102" t="s">
        <v>63</v>
      </c>
      <c r="P110" s="102" t="s">
        <v>641</v>
      </c>
      <c r="Q110" s="102" t="s">
        <v>259</v>
      </c>
      <c r="R110" s="102" t="s">
        <v>260</v>
      </c>
      <c r="S110" s="275" t="s">
        <v>527</v>
      </c>
      <c r="T110" s="227" t="s">
        <v>1631</v>
      </c>
      <c r="U110" s="120" t="s">
        <v>720</v>
      </c>
      <c r="V110" s="117">
        <v>42369</v>
      </c>
      <c r="W110" s="117">
        <f ca="1">+$W$1</f>
        <v>42787</v>
      </c>
      <c r="X110" s="229">
        <f t="shared" si="7"/>
        <v>0</v>
      </c>
      <c r="Y110" s="230">
        <v>1</v>
      </c>
      <c r="Z110" s="107" t="s">
        <v>695</v>
      </c>
      <c r="AA110" s="231" t="s">
        <v>780</v>
      </c>
      <c r="AB110" s="133" t="s">
        <v>771</v>
      </c>
      <c r="AC110" s="104"/>
      <c r="AE110" s="147"/>
      <c r="AG110" s="334" t="str">
        <f t="shared" si="5"/>
        <v>VIGENTE</v>
      </c>
    </row>
    <row r="111" spans="2:33" ht="45" customHeight="1" thickBot="1" x14ac:dyDescent="0.25">
      <c r="B111" s="128">
        <v>104</v>
      </c>
      <c r="C111" s="95" t="s">
        <v>673</v>
      </c>
      <c r="D111" s="95">
        <v>2015</v>
      </c>
      <c r="E111" s="97" t="s">
        <v>12</v>
      </c>
      <c r="F111" s="227" t="s">
        <v>2104</v>
      </c>
      <c r="G111" s="227" t="s">
        <v>2106</v>
      </c>
      <c r="H111" s="13" t="s">
        <v>2177</v>
      </c>
      <c r="I111" s="227" t="s">
        <v>2117</v>
      </c>
      <c r="J111" s="227" t="s">
        <v>2112</v>
      </c>
      <c r="K111" s="102" t="s">
        <v>1055</v>
      </c>
      <c r="L111" s="228" t="s">
        <v>2067</v>
      </c>
      <c r="M111" s="98" t="s">
        <v>1035</v>
      </c>
      <c r="N111" s="117">
        <v>42298</v>
      </c>
      <c r="O111" s="102" t="s">
        <v>63</v>
      </c>
      <c r="P111" s="102" t="s">
        <v>641</v>
      </c>
      <c r="Q111" s="102" t="s">
        <v>261</v>
      </c>
      <c r="R111" s="102" t="s">
        <v>262</v>
      </c>
      <c r="S111" s="275" t="s">
        <v>527</v>
      </c>
      <c r="T111" s="227" t="s">
        <v>1953</v>
      </c>
      <c r="U111" s="120" t="s">
        <v>721</v>
      </c>
      <c r="V111" s="117">
        <v>42369</v>
      </c>
      <c r="W111" s="117">
        <f ca="1">+$W$1</f>
        <v>42787</v>
      </c>
      <c r="X111" s="229">
        <f t="shared" si="7"/>
        <v>0</v>
      </c>
      <c r="Y111" s="230">
        <v>1</v>
      </c>
      <c r="Z111" s="107" t="s">
        <v>695</v>
      </c>
      <c r="AA111" s="231" t="s">
        <v>780</v>
      </c>
      <c r="AB111" s="133" t="s">
        <v>772</v>
      </c>
      <c r="AC111" s="104"/>
      <c r="AE111" s="147"/>
      <c r="AG111" s="334" t="str">
        <f t="shared" si="5"/>
        <v>VIGENTE</v>
      </c>
    </row>
    <row r="112" spans="2:33" ht="57" customHeight="1" thickBot="1" x14ac:dyDescent="0.25">
      <c r="B112" s="130">
        <v>105</v>
      </c>
      <c r="C112" s="95" t="s">
        <v>673</v>
      </c>
      <c r="D112" s="95">
        <v>2015</v>
      </c>
      <c r="E112" s="97" t="s">
        <v>12</v>
      </c>
      <c r="F112" s="227" t="s">
        <v>2104</v>
      </c>
      <c r="G112" s="227" t="s">
        <v>2106</v>
      </c>
      <c r="H112" s="13" t="s">
        <v>2177</v>
      </c>
      <c r="I112" s="227" t="s">
        <v>2117</v>
      </c>
      <c r="J112" s="227" t="s">
        <v>2112</v>
      </c>
      <c r="K112" s="102" t="s">
        <v>1055</v>
      </c>
      <c r="L112" s="228" t="s">
        <v>2067</v>
      </c>
      <c r="M112" s="98" t="s">
        <v>1035</v>
      </c>
      <c r="N112" s="117">
        <v>42298</v>
      </c>
      <c r="O112" s="102" t="s">
        <v>63</v>
      </c>
      <c r="P112" s="102" t="s">
        <v>641</v>
      </c>
      <c r="Q112" s="102" t="s">
        <v>263</v>
      </c>
      <c r="R112" s="102" t="s">
        <v>262</v>
      </c>
      <c r="S112" s="275" t="s">
        <v>527</v>
      </c>
      <c r="T112" s="227" t="s">
        <v>1633</v>
      </c>
      <c r="U112" s="120" t="s">
        <v>721</v>
      </c>
      <c r="V112" s="117">
        <v>42369</v>
      </c>
      <c r="W112" s="117">
        <f ca="1">+$W$1</f>
        <v>42787</v>
      </c>
      <c r="X112" s="229">
        <f t="shared" si="7"/>
        <v>0</v>
      </c>
      <c r="Y112" s="230">
        <v>1</v>
      </c>
      <c r="Z112" s="107" t="s">
        <v>695</v>
      </c>
      <c r="AA112" s="231" t="s">
        <v>780</v>
      </c>
      <c r="AB112" s="133" t="s">
        <v>774</v>
      </c>
      <c r="AC112" s="104"/>
      <c r="AE112" s="147"/>
      <c r="AG112" s="334" t="str">
        <f t="shared" si="5"/>
        <v>VIGENTE</v>
      </c>
    </row>
    <row r="113" spans="2:33" ht="78.75" customHeight="1" thickBot="1" x14ac:dyDescent="0.25">
      <c r="B113" s="130">
        <v>106</v>
      </c>
      <c r="C113" s="95" t="s">
        <v>673</v>
      </c>
      <c r="D113" s="95">
        <v>2015</v>
      </c>
      <c r="E113" s="97" t="s">
        <v>12</v>
      </c>
      <c r="F113" s="227" t="s">
        <v>2104</v>
      </c>
      <c r="G113" s="227" t="s">
        <v>2106</v>
      </c>
      <c r="H113" s="13" t="s">
        <v>2177</v>
      </c>
      <c r="I113" s="227" t="s">
        <v>2117</v>
      </c>
      <c r="J113" s="227" t="s">
        <v>2112</v>
      </c>
      <c r="K113" s="102" t="s">
        <v>1055</v>
      </c>
      <c r="L113" s="228" t="s">
        <v>2067</v>
      </c>
      <c r="M113" s="98" t="s">
        <v>1035</v>
      </c>
      <c r="N113" s="117">
        <v>42298</v>
      </c>
      <c r="O113" s="102" t="s">
        <v>63</v>
      </c>
      <c r="P113" s="102" t="s">
        <v>641</v>
      </c>
      <c r="Q113" s="102" t="s">
        <v>264</v>
      </c>
      <c r="R113" s="102" t="s">
        <v>265</v>
      </c>
      <c r="S113" s="275" t="s">
        <v>527</v>
      </c>
      <c r="T113" s="227" t="s">
        <v>1631</v>
      </c>
      <c r="U113" s="120" t="s">
        <v>722</v>
      </c>
      <c r="V113" s="117">
        <v>42369</v>
      </c>
      <c r="W113" s="117">
        <v>42552</v>
      </c>
      <c r="X113" s="229">
        <f t="shared" si="7"/>
        <v>0</v>
      </c>
      <c r="Y113" s="230">
        <v>1</v>
      </c>
      <c r="Z113" s="233" t="s">
        <v>695</v>
      </c>
      <c r="AA113" s="231" t="s">
        <v>780</v>
      </c>
      <c r="AB113" s="133" t="s">
        <v>1418</v>
      </c>
      <c r="AC113" s="104"/>
      <c r="AE113" s="147"/>
      <c r="AG113" s="334" t="str">
        <f t="shared" si="5"/>
        <v>VIGENTE</v>
      </c>
    </row>
    <row r="114" spans="2:33" ht="102" customHeight="1" thickBot="1" x14ac:dyDescent="0.25">
      <c r="B114" s="130">
        <v>107</v>
      </c>
      <c r="C114" s="95" t="s">
        <v>673</v>
      </c>
      <c r="D114" s="95">
        <v>2015</v>
      </c>
      <c r="E114" s="97" t="s">
        <v>12</v>
      </c>
      <c r="F114" s="227" t="s">
        <v>2104</v>
      </c>
      <c r="G114" s="227" t="s">
        <v>2106</v>
      </c>
      <c r="H114" s="13" t="s">
        <v>2177</v>
      </c>
      <c r="I114" s="227" t="s">
        <v>2117</v>
      </c>
      <c r="J114" s="227" t="s">
        <v>2112</v>
      </c>
      <c r="K114" s="102" t="s">
        <v>1055</v>
      </c>
      <c r="L114" s="228" t="s">
        <v>2067</v>
      </c>
      <c r="M114" s="98" t="s">
        <v>1035</v>
      </c>
      <c r="N114" s="117">
        <v>42298</v>
      </c>
      <c r="O114" s="102" t="s">
        <v>63</v>
      </c>
      <c r="P114" s="102" t="s">
        <v>641</v>
      </c>
      <c r="Q114" s="102" t="s">
        <v>266</v>
      </c>
      <c r="R114" s="102" t="s">
        <v>267</v>
      </c>
      <c r="S114" s="275" t="s">
        <v>527</v>
      </c>
      <c r="T114" s="227" t="s">
        <v>1631</v>
      </c>
      <c r="U114" s="120" t="s">
        <v>723</v>
      </c>
      <c r="V114" s="117">
        <v>42369</v>
      </c>
      <c r="W114" s="117">
        <f ca="1">+$W$1</f>
        <v>42787</v>
      </c>
      <c r="X114" s="229">
        <f t="shared" si="7"/>
        <v>0</v>
      </c>
      <c r="Y114" s="230">
        <v>1</v>
      </c>
      <c r="Z114" s="107" t="s">
        <v>695</v>
      </c>
      <c r="AA114" s="231" t="s">
        <v>780</v>
      </c>
      <c r="AB114" s="133" t="s">
        <v>773</v>
      </c>
      <c r="AC114" s="104"/>
      <c r="AE114" s="147"/>
      <c r="AG114" s="334" t="str">
        <f t="shared" si="5"/>
        <v>VIGENTE</v>
      </c>
    </row>
    <row r="115" spans="2:33" ht="67.5" customHeight="1" thickBot="1" x14ac:dyDescent="0.25">
      <c r="B115" s="128">
        <v>108</v>
      </c>
      <c r="C115" s="95" t="s">
        <v>673</v>
      </c>
      <c r="D115" s="95">
        <v>2015</v>
      </c>
      <c r="E115" s="97" t="s">
        <v>12</v>
      </c>
      <c r="F115" s="227" t="s">
        <v>2104</v>
      </c>
      <c r="G115" s="227" t="s">
        <v>2106</v>
      </c>
      <c r="H115" s="13" t="s">
        <v>2177</v>
      </c>
      <c r="I115" s="227" t="s">
        <v>2117</v>
      </c>
      <c r="J115" s="227" t="s">
        <v>2112</v>
      </c>
      <c r="K115" s="102" t="s">
        <v>1055</v>
      </c>
      <c r="L115" s="228" t="s">
        <v>2067</v>
      </c>
      <c r="M115" s="98" t="s">
        <v>1035</v>
      </c>
      <c r="N115" s="117">
        <v>42298</v>
      </c>
      <c r="O115" s="102" t="s">
        <v>63</v>
      </c>
      <c r="P115" s="102" t="s">
        <v>641</v>
      </c>
      <c r="Q115" s="102" t="s">
        <v>268</v>
      </c>
      <c r="R115" s="102" t="s">
        <v>269</v>
      </c>
      <c r="S115" s="275" t="s">
        <v>527</v>
      </c>
      <c r="T115" s="227" t="s">
        <v>1631</v>
      </c>
      <c r="U115" s="120" t="s">
        <v>724</v>
      </c>
      <c r="V115" s="117">
        <v>42369</v>
      </c>
      <c r="W115" s="117">
        <v>42522</v>
      </c>
      <c r="X115" s="229">
        <f t="shared" si="7"/>
        <v>0</v>
      </c>
      <c r="Y115" s="230">
        <v>1</v>
      </c>
      <c r="Z115" s="233" t="s">
        <v>695</v>
      </c>
      <c r="AA115" s="231" t="s">
        <v>780</v>
      </c>
      <c r="AB115" s="133" t="s">
        <v>1175</v>
      </c>
      <c r="AC115" s="134"/>
      <c r="AE115" s="147" t="s">
        <v>1116</v>
      </c>
      <c r="AG115" s="334" t="str">
        <f t="shared" si="5"/>
        <v>VIGENTE</v>
      </c>
    </row>
    <row r="116" spans="2:33" ht="68.25" customHeight="1" thickBot="1" x14ac:dyDescent="0.25">
      <c r="B116" s="130">
        <v>109</v>
      </c>
      <c r="C116" s="95" t="s">
        <v>673</v>
      </c>
      <c r="D116" s="95">
        <v>2015</v>
      </c>
      <c r="E116" s="97" t="s">
        <v>12</v>
      </c>
      <c r="F116" s="227" t="s">
        <v>2104</v>
      </c>
      <c r="G116" s="227" t="s">
        <v>2106</v>
      </c>
      <c r="H116" s="13" t="s">
        <v>2177</v>
      </c>
      <c r="I116" s="227" t="s">
        <v>2117</v>
      </c>
      <c r="J116" s="227" t="s">
        <v>2112</v>
      </c>
      <c r="K116" s="102" t="s">
        <v>1055</v>
      </c>
      <c r="L116" s="228" t="s">
        <v>2067</v>
      </c>
      <c r="M116" s="98" t="s">
        <v>1035</v>
      </c>
      <c r="N116" s="117">
        <v>42298</v>
      </c>
      <c r="O116" s="102" t="s">
        <v>63</v>
      </c>
      <c r="P116" s="102" t="s">
        <v>641</v>
      </c>
      <c r="Q116" s="102" t="s">
        <v>270</v>
      </c>
      <c r="R116" s="102" t="s">
        <v>271</v>
      </c>
      <c r="S116" s="275" t="s">
        <v>527</v>
      </c>
      <c r="T116" s="227" t="s">
        <v>1631</v>
      </c>
      <c r="U116" s="120" t="s">
        <v>725</v>
      </c>
      <c r="V116" s="117">
        <v>42369</v>
      </c>
      <c r="W116" s="117">
        <v>42522</v>
      </c>
      <c r="X116" s="229">
        <f t="shared" ref="X116:X135" si="8">IF(Z116="Cumplida",0,W116-$W$1)</f>
        <v>0</v>
      </c>
      <c r="Y116" s="230">
        <v>1</v>
      </c>
      <c r="Z116" s="233" t="s">
        <v>695</v>
      </c>
      <c r="AA116" s="231" t="s">
        <v>780</v>
      </c>
      <c r="AB116" s="133" t="s">
        <v>1417</v>
      </c>
      <c r="AC116" s="134"/>
      <c r="AE116" s="147" t="s">
        <v>1116</v>
      </c>
      <c r="AG116" s="334" t="str">
        <f t="shared" si="5"/>
        <v>VIGENTE</v>
      </c>
    </row>
    <row r="117" spans="2:33" ht="67.5" customHeight="1" thickBot="1" x14ac:dyDescent="0.25">
      <c r="B117" s="128">
        <v>110</v>
      </c>
      <c r="C117" s="95" t="s">
        <v>673</v>
      </c>
      <c r="D117" s="95">
        <v>2015</v>
      </c>
      <c r="E117" s="97" t="s">
        <v>12</v>
      </c>
      <c r="F117" s="227" t="s">
        <v>2104</v>
      </c>
      <c r="G117" s="227" t="s">
        <v>2106</v>
      </c>
      <c r="H117" s="13" t="s">
        <v>2177</v>
      </c>
      <c r="I117" s="227" t="s">
        <v>2117</v>
      </c>
      <c r="J117" s="227" t="s">
        <v>2112</v>
      </c>
      <c r="K117" s="102" t="s">
        <v>1055</v>
      </c>
      <c r="L117" s="228" t="s">
        <v>2067</v>
      </c>
      <c r="M117" s="98" t="s">
        <v>1035</v>
      </c>
      <c r="N117" s="117">
        <v>42298</v>
      </c>
      <c r="O117" s="102" t="s">
        <v>63</v>
      </c>
      <c r="P117" s="102" t="s">
        <v>641</v>
      </c>
      <c r="Q117" s="102" t="s">
        <v>272</v>
      </c>
      <c r="R117" s="102" t="s">
        <v>273</v>
      </c>
      <c r="S117" s="275" t="s">
        <v>527</v>
      </c>
      <c r="T117" s="227" t="s">
        <v>1633</v>
      </c>
      <c r="U117" s="120" t="s">
        <v>726</v>
      </c>
      <c r="V117" s="117">
        <v>42369</v>
      </c>
      <c r="W117" s="117">
        <v>42522</v>
      </c>
      <c r="X117" s="229">
        <f t="shared" si="8"/>
        <v>0</v>
      </c>
      <c r="Y117" s="230">
        <v>1</v>
      </c>
      <c r="Z117" s="233" t="s">
        <v>695</v>
      </c>
      <c r="AA117" s="231" t="s">
        <v>780</v>
      </c>
      <c r="AB117" s="133" t="s">
        <v>1419</v>
      </c>
      <c r="AC117" s="134"/>
      <c r="AE117" s="147" t="s">
        <v>1116</v>
      </c>
      <c r="AG117" s="334" t="str">
        <f t="shared" si="5"/>
        <v>VIGENTE</v>
      </c>
    </row>
    <row r="118" spans="2:33" ht="79.5" customHeight="1" thickBot="1" x14ac:dyDescent="0.25">
      <c r="B118" s="130">
        <v>111</v>
      </c>
      <c r="C118" s="95" t="s">
        <v>673</v>
      </c>
      <c r="D118" s="95">
        <v>2015</v>
      </c>
      <c r="E118" s="97" t="s">
        <v>12</v>
      </c>
      <c r="F118" s="227" t="s">
        <v>2104</v>
      </c>
      <c r="G118" s="227" t="s">
        <v>2106</v>
      </c>
      <c r="H118" s="13" t="s">
        <v>2177</v>
      </c>
      <c r="I118" s="227" t="s">
        <v>2117</v>
      </c>
      <c r="J118" s="227" t="s">
        <v>2112</v>
      </c>
      <c r="K118" s="102" t="s">
        <v>1055</v>
      </c>
      <c r="L118" s="228" t="s">
        <v>2067</v>
      </c>
      <c r="M118" s="98" t="s">
        <v>1035</v>
      </c>
      <c r="N118" s="117">
        <v>42298</v>
      </c>
      <c r="O118" s="102" t="s">
        <v>63</v>
      </c>
      <c r="P118" s="102" t="s">
        <v>641</v>
      </c>
      <c r="Q118" s="102" t="s">
        <v>274</v>
      </c>
      <c r="R118" s="102" t="s">
        <v>275</v>
      </c>
      <c r="S118" s="275" t="s">
        <v>527</v>
      </c>
      <c r="T118" s="227" t="s">
        <v>1631</v>
      </c>
      <c r="U118" s="120" t="s">
        <v>727</v>
      </c>
      <c r="V118" s="117">
        <v>42369</v>
      </c>
      <c r="W118" s="117">
        <v>42522</v>
      </c>
      <c r="X118" s="229">
        <f t="shared" si="8"/>
        <v>0</v>
      </c>
      <c r="Y118" s="230">
        <v>1</v>
      </c>
      <c r="Z118" s="233" t="s">
        <v>695</v>
      </c>
      <c r="AA118" s="231" t="s">
        <v>780</v>
      </c>
      <c r="AB118" s="133" t="s">
        <v>1420</v>
      </c>
      <c r="AC118" s="134"/>
      <c r="AE118" s="147" t="s">
        <v>1116</v>
      </c>
      <c r="AG118" s="334" t="str">
        <f t="shared" si="5"/>
        <v>VIGENTE</v>
      </c>
    </row>
    <row r="119" spans="2:33" ht="90" customHeight="1" thickBot="1" x14ac:dyDescent="0.25">
      <c r="B119" s="128">
        <v>112</v>
      </c>
      <c r="C119" s="95" t="s">
        <v>673</v>
      </c>
      <c r="D119" s="95">
        <v>2015</v>
      </c>
      <c r="E119" s="97" t="s">
        <v>12</v>
      </c>
      <c r="F119" s="227" t="s">
        <v>2104</v>
      </c>
      <c r="G119" s="227" t="s">
        <v>2106</v>
      </c>
      <c r="H119" s="13" t="s">
        <v>2177</v>
      </c>
      <c r="I119" s="227" t="s">
        <v>2117</v>
      </c>
      <c r="J119" s="227" t="s">
        <v>2112</v>
      </c>
      <c r="K119" s="102" t="s">
        <v>1055</v>
      </c>
      <c r="L119" s="228" t="s">
        <v>2067</v>
      </c>
      <c r="M119" s="98" t="s">
        <v>1035</v>
      </c>
      <c r="N119" s="117">
        <v>42298</v>
      </c>
      <c r="O119" s="102" t="s">
        <v>63</v>
      </c>
      <c r="P119" s="102" t="s">
        <v>641</v>
      </c>
      <c r="Q119" s="102" t="s">
        <v>276</v>
      </c>
      <c r="R119" s="102" t="s">
        <v>277</v>
      </c>
      <c r="S119" s="275" t="s">
        <v>527</v>
      </c>
      <c r="T119" s="227" t="s">
        <v>1633</v>
      </c>
      <c r="U119" s="120" t="s">
        <v>728</v>
      </c>
      <c r="V119" s="117">
        <v>42369</v>
      </c>
      <c r="W119" s="117">
        <v>42522</v>
      </c>
      <c r="X119" s="229">
        <f t="shared" si="8"/>
        <v>0</v>
      </c>
      <c r="Y119" s="230">
        <v>1</v>
      </c>
      <c r="Z119" s="233" t="s">
        <v>695</v>
      </c>
      <c r="AA119" s="231" t="s">
        <v>780</v>
      </c>
      <c r="AB119" s="102" t="s">
        <v>1421</v>
      </c>
      <c r="AC119" s="134"/>
      <c r="AE119" s="147" t="s">
        <v>1116</v>
      </c>
      <c r="AG119" s="334" t="str">
        <f t="shared" si="5"/>
        <v>VIGENTE</v>
      </c>
    </row>
    <row r="120" spans="2:33" ht="45.75" customHeight="1" thickBot="1" x14ac:dyDescent="0.25">
      <c r="B120" s="130">
        <v>113</v>
      </c>
      <c r="C120" s="95" t="s">
        <v>673</v>
      </c>
      <c r="D120" s="95">
        <v>2015</v>
      </c>
      <c r="E120" s="97" t="s">
        <v>12</v>
      </c>
      <c r="F120" s="227" t="s">
        <v>2104</v>
      </c>
      <c r="G120" s="227" t="s">
        <v>2106</v>
      </c>
      <c r="H120" s="13" t="s">
        <v>2177</v>
      </c>
      <c r="I120" s="227" t="s">
        <v>2117</v>
      </c>
      <c r="J120" s="227" t="s">
        <v>2112</v>
      </c>
      <c r="K120" s="102" t="s">
        <v>1055</v>
      </c>
      <c r="L120" s="228" t="s">
        <v>2067</v>
      </c>
      <c r="M120" s="98" t="s">
        <v>1035</v>
      </c>
      <c r="N120" s="117">
        <v>42298</v>
      </c>
      <c r="O120" s="102" t="s">
        <v>63</v>
      </c>
      <c r="P120" s="102" t="s">
        <v>641</v>
      </c>
      <c r="Q120" s="102" t="s">
        <v>278</v>
      </c>
      <c r="R120" s="102" t="s">
        <v>279</v>
      </c>
      <c r="S120" s="275" t="s">
        <v>527</v>
      </c>
      <c r="T120" s="227" t="s">
        <v>1633</v>
      </c>
      <c r="U120" s="120" t="s">
        <v>729</v>
      </c>
      <c r="V120" s="117">
        <v>42369</v>
      </c>
      <c r="W120" s="117">
        <v>42522</v>
      </c>
      <c r="X120" s="229">
        <f t="shared" si="8"/>
        <v>0</v>
      </c>
      <c r="Y120" s="230">
        <v>1</v>
      </c>
      <c r="Z120" s="233" t="s">
        <v>695</v>
      </c>
      <c r="AA120" s="231" t="s">
        <v>780</v>
      </c>
      <c r="AB120" s="133" t="s">
        <v>1422</v>
      </c>
      <c r="AC120" s="134"/>
      <c r="AE120" s="147" t="s">
        <v>1116</v>
      </c>
      <c r="AG120" s="334" t="str">
        <f t="shared" si="5"/>
        <v>VIGENTE</v>
      </c>
    </row>
    <row r="121" spans="2:33" ht="78.75" customHeight="1" thickBot="1" x14ac:dyDescent="0.25">
      <c r="B121" s="128">
        <v>114</v>
      </c>
      <c r="C121" s="95" t="s">
        <v>673</v>
      </c>
      <c r="D121" s="95">
        <v>2015</v>
      </c>
      <c r="E121" s="97" t="s">
        <v>12</v>
      </c>
      <c r="F121" s="227" t="s">
        <v>2104</v>
      </c>
      <c r="G121" s="227" t="s">
        <v>2106</v>
      </c>
      <c r="H121" s="13" t="s">
        <v>2177</v>
      </c>
      <c r="I121" s="227" t="s">
        <v>2117</v>
      </c>
      <c r="J121" s="227" t="s">
        <v>2112</v>
      </c>
      <c r="K121" s="102" t="s">
        <v>1055</v>
      </c>
      <c r="L121" s="228" t="s">
        <v>2067</v>
      </c>
      <c r="M121" s="98" t="s">
        <v>1035</v>
      </c>
      <c r="N121" s="117">
        <v>42298</v>
      </c>
      <c r="O121" s="102" t="s">
        <v>63</v>
      </c>
      <c r="P121" s="102" t="s">
        <v>641</v>
      </c>
      <c r="Q121" s="102" t="s">
        <v>280</v>
      </c>
      <c r="R121" s="102" t="s">
        <v>265</v>
      </c>
      <c r="S121" s="275" t="s">
        <v>527</v>
      </c>
      <c r="T121" s="227" t="s">
        <v>1631</v>
      </c>
      <c r="U121" s="120" t="s">
        <v>730</v>
      </c>
      <c r="V121" s="117">
        <v>42369</v>
      </c>
      <c r="W121" s="117">
        <v>42522</v>
      </c>
      <c r="X121" s="229">
        <f t="shared" si="8"/>
        <v>0</v>
      </c>
      <c r="Y121" s="230">
        <v>1</v>
      </c>
      <c r="Z121" s="233" t="s">
        <v>695</v>
      </c>
      <c r="AA121" s="231" t="s">
        <v>780</v>
      </c>
      <c r="AB121" s="133" t="s">
        <v>1423</v>
      </c>
      <c r="AC121" s="134"/>
      <c r="AE121" s="147" t="s">
        <v>1116</v>
      </c>
      <c r="AG121" s="334" t="str">
        <f t="shared" si="5"/>
        <v>VIGENTE</v>
      </c>
    </row>
    <row r="122" spans="2:33" ht="79.5" customHeight="1" thickBot="1" x14ac:dyDescent="0.25">
      <c r="B122" s="130">
        <v>115</v>
      </c>
      <c r="C122" s="95" t="s">
        <v>673</v>
      </c>
      <c r="D122" s="95">
        <v>2015</v>
      </c>
      <c r="E122" s="97" t="s">
        <v>12</v>
      </c>
      <c r="F122" s="227" t="s">
        <v>2104</v>
      </c>
      <c r="G122" s="227" t="s">
        <v>2106</v>
      </c>
      <c r="H122" s="13" t="s">
        <v>2177</v>
      </c>
      <c r="I122" s="227" t="s">
        <v>2117</v>
      </c>
      <c r="J122" s="227" t="s">
        <v>2112</v>
      </c>
      <c r="K122" s="102" t="s">
        <v>1055</v>
      </c>
      <c r="L122" s="228" t="s">
        <v>2067</v>
      </c>
      <c r="M122" s="98" t="s">
        <v>1035</v>
      </c>
      <c r="N122" s="117">
        <v>42298</v>
      </c>
      <c r="O122" s="102" t="s">
        <v>63</v>
      </c>
      <c r="P122" s="102" t="s">
        <v>641</v>
      </c>
      <c r="Q122" s="102" t="s">
        <v>281</v>
      </c>
      <c r="R122" s="102" t="s">
        <v>265</v>
      </c>
      <c r="S122" s="275" t="s">
        <v>527</v>
      </c>
      <c r="T122" s="227" t="s">
        <v>1631</v>
      </c>
      <c r="U122" s="120" t="s">
        <v>731</v>
      </c>
      <c r="V122" s="117">
        <v>42369</v>
      </c>
      <c r="W122" s="117">
        <v>42522</v>
      </c>
      <c r="X122" s="229">
        <f t="shared" si="8"/>
        <v>0</v>
      </c>
      <c r="Y122" s="230">
        <v>1</v>
      </c>
      <c r="Z122" s="233" t="s">
        <v>695</v>
      </c>
      <c r="AA122" s="231" t="s">
        <v>780</v>
      </c>
      <c r="AB122" s="133" t="s">
        <v>1424</v>
      </c>
      <c r="AC122" s="134"/>
      <c r="AE122" s="147" t="s">
        <v>1116</v>
      </c>
      <c r="AG122" s="334" t="str">
        <f t="shared" si="5"/>
        <v>VIGENTE</v>
      </c>
    </row>
    <row r="123" spans="2:33" ht="90" customHeight="1" thickBot="1" x14ac:dyDescent="0.25">
      <c r="B123" s="128">
        <v>116</v>
      </c>
      <c r="C123" s="95" t="s">
        <v>673</v>
      </c>
      <c r="D123" s="95">
        <v>2015</v>
      </c>
      <c r="E123" s="97" t="s">
        <v>12</v>
      </c>
      <c r="F123" s="227" t="s">
        <v>2104</v>
      </c>
      <c r="G123" s="227" t="s">
        <v>2106</v>
      </c>
      <c r="H123" s="13" t="s">
        <v>2177</v>
      </c>
      <c r="I123" s="227" t="s">
        <v>2117</v>
      </c>
      <c r="J123" s="227" t="s">
        <v>2112</v>
      </c>
      <c r="K123" s="102" t="s">
        <v>1055</v>
      </c>
      <c r="L123" s="228" t="s">
        <v>2067</v>
      </c>
      <c r="M123" s="98" t="s">
        <v>1035</v>
      </c>
      <c r="N123" s="117">
        <v>42298</v>
      </c>
      <c r="O123" s="102" t="s">
        <v>63</v>
      </c>
      <c r="P123" s="102" t="s">
        <v>641</v>
      </c>
      <c r="Q123" s="102" t="s">
        <v>282</v>
      </c>
      <c r="R123" s="102" t="s">
        <v>283</v>
      </c>
      <c r="S123" s="275" t="s">
        <v>527</v>
      </c>
      <c r="T123" s="227" t="s">
        <v>1631</v>
      </c>
      <c r="U123" s="120" t="s">
        <v>723</v>
      </c>
      <c r="V123" s="117">
        <v>42369</v>
      </c>
      <c r="W123" s="117">
        <v>42522</v>
      </c>
      <c r="X123" s="229">
        <f t="shared" si="8"/>
        <v>0</v>
      </c>
      <c r="Y123" s="230">
        <v>1</v>
      </c>
      <c r="Z123" s="107" t="s">
        <v>695</v>
      </c>
      <c r="AA123" s="231" t="s">
        <v>780</v>
      </c>
      <c r="AB123" s="133" t="s">
        <v>924</v>
      </c>
      <c r="AC123" s="134"/>
      <c r="AE123" s="147"/>
      <c r="AG123" s="334" t="str">
        <f t="shared" si="5"/>
        <v>VIGENTE</v>
      </c>
    </row>
    <row r="124" spans="2:33" ht="68.25" customHeight="1" thickBot="1" x14ac:dyDescent="0.25">
      <c r="B124" s="130">
        <v>117</v>
      </c>
      <c r="C124" s="95" t="s">
        <v>673</v>
      </c>
      <c r="D124" s="95">
        <v>2015</v>
      </c>
      <c r="E124" s="97" t="s">
        <v>12</v>
      </c>
      <c r="F124" s="227" t="s">
        <v>2104</v>
      </c>
      <c r="G124" s="227" t="s">
        <v>2106</v>
      </c>
      <c r="H124" s="13" t="s">
        <v>2177</v>
      </c>
      <c r="I124" s="227" t="s">
        <v>2117</v>
      </c>
      <c r="J124" s="227" t="s">
        <v>2112</v>
      </c>
      <c r="K124" s="102" t="s">
        <v>1055</v>
      </c>
      <c r="L124" s="228" t="s">
        <v>2067</v>
      </c>
      <c r="M124" s="98" t="s">
        <v>1035</v>
      </c>
      <c r="N124" s="117">
        <v>42298</v>
      </c>
      <c r="O124" s="102" t="s">
        <v>63</v>
      </c>
      <c r="P124" s="102" t="s">
        <v>641</v>
      </c>
      <c r="Q124" s="102" t="s">
        <v>284</v>
      </c>
      <c r="R124" s="102" t="s">
        <v>285</v>
      </c>
      <c r="S124" s="275" t="s">
        <v>527</v>
      </c>
      <c r="T124" s="227" t="s">
        <v>1631</v>
      </c>
      <c r="U124" s="120" t="s">
        <v>732</v>
      </c>
      <c r="V124" s="117">
        <v>42369</v>
      </c>
      <c r="W124" s="117">
        <v>42522</v>
      </c>
      <c r="X124" s="229">
        <f t="shared" si="8"/>
        <v>0</v>
      </c>
      <c r="Y124" s="230">
        <v>1</v>
      </c>
      <c r="Z124" s="233" t="s">
        <v>695</v>
      </c>
      <c r="AA124" s="231" t="s">
        <v>780</v>
      </c>
      <c r="AB124" s="133" t="s">
        <v>1425</v>
      </c>
      <c r="AC124" s="134"/>
      <c r="AE124" s="147" t="s">
        <v>1116</v>
      </c>
      <c r="AG124" s="334" t="str">
        <f t="shared" si="5"/>
        <v>VIGENTE</v>
      </c>
    </row>
    <row r="125" spans="2:33" ht="135" customHeight="1" thickBot="1" x14ac:dyDescent="0.25">
      <c r="B125" s="128">
        <v>118</v>
      </c>
      <c r="C125" s="95" t="s">
        <v>673</v>
      </c>
      <c r="D125" s="95">
        <v>2015</v>
      </c>
      <c r="E125" s="97" t="s">
        <v>12</v>
      </c>
      <c r="F125" s="227" t="s">
        <v>2104</v>
      </c>
      <c r="G125" s="227" t="s">
        <v>2106</v>
      </c>
      <c r="H125" s="13" t="s">
        <v>2177</v>
      </c>
      <c r="I125" s="227" t="s">
        <v>2117</v>
      </c>
      <c r="J125" s="227" t="s">
        <v>2112</v>
      </c>
      <c r="K125" s="102" t="s">
        <v>1055</v>
      </c>
      <c r="L125" s="228" t="s">
        <v>2067</v>
      </c>
      <c r="M125" s="98" t="s">
        <v>1035</v>
      </c>
      <c r="N125" s="117">
        <v>42298</v>
      </c>
      <c r="O125" s="102" t="s">
        <v>63</v>
      </c>
      <c r="P125" s="102" t="s">
        <v>641</v>
      </c>
      <c r="Q125" s="102" t="s">
        <v>286</v>
      </c>
      <c r="R125" s="102" t="s">
        <v>287</v>
      </c>
      <c r="S125" s="275" t="s">
        <v>528</v>
      </c>
      <c r="T125" s="227" t="s">
        <v>1631</v>
      </c>
      <c r="U125" s="120" t="s">
        <v>733</v>
      </c>
      <c r="V125" s="117">
        <v>42257</v>
      </c>
      <c r="W125" s="117">
        <f ca="1">+$W$1</f>
        <v>42787</v>
      </c>
      <c r="X125" s="229">
        <f t="shared" si="8"/>
        <v>0</v>
      </c>
      <c r="Y125" s="230">
        <v>1</v>
      </c>
      <c r="Z125" s="107" t="s">
        <v>695</v>
      </c>
      <c r="AA125" s="231" t="s">
        <v>780</v>
      </c>
      <c r="AB125" s="133" t="s">
        <v>738</v>
      </c>
      <c r="AC125" s="134"/>
      <c r="AE125" s="147"/>
      <c r="AG125" s="334" t="str">
        <f t="shared" si="5"/>
        <v>VIGENTE</v>
      </c>
    </row>
    <row r="126" spans="2:33" ht="45.75" customHeight="1" thickBot="1" x14ac:dyDescent="0.25">
      <c r="B126" s="130">
        <v>119</v>
      </c>
      <c r="C126" s="95" t="s">
        <v>673</v>
      </c>
      <c r="D126" s="95">
        <v>2015</v>
      </c>
      <c r="E126" s="97" t="s">
        <v>12</v>
      </c>
      <c r="F126" s="227" t="s">
        <v>2104</v>
      </c>
      <c r="G126" s="227" t="s">
        <v>2106</v>
      </c>
      <c r="H126" s="13" t="s">
        <v>2177</v>
      </c>
      <c r="I126" s="227" t="s">
        <v>2117</v>
      </c>
      <c r="J126" s="227" t="s">
        <v>2112</v>
      </c>
      <c r="K126" s="102" t="s">
        <v>1055</v>
      </c>
      <c r="L126" s="228" t="s">
        <v>2067</v>
      </c>
      <c r="M126" s="98" t="s">
        <v>1035</v>
      </c>
      <c r="N126" s="117">
        <v>42298</v>
      </c>
      <c r="O126" s="102" t="s">
        <v>63</v>
      </c>
      <c r="P126" s="102" t="s">
        <v>641</v>
      </c>
      <c r="Q126" s="102" t="s">
        <v>288</v>
      </c>
      <c r="R126" s="102" t="s">
        <v>289</v>
      </c>
      <c r="S126" s="275" t="s">
        <v>527</v>
      </c>
      <c r="T126" s="227" t="s">
        <v>1633</v>
      </c>
      <c r="U126" s="120" t="s">
        <v>734</v>
      </c>
      <c r="V126" s="117">
        <v>42369</v>
      </c>
      <c r="W126" s="117">
        <v>42522</v>
      </c>
      <c r="X126" s="229">
        <f t="shared" si="8"/>
        <v>0</v>
      </c>
      <c r="Y126" s="230">
        <v>1</v>
      </c>
      <c r="Z126" s="233" t="s">
        <v>695</v>
      </c>
      <c r="AA126" s="231" t="s">
        <v>780</v>
      </c>
      <c r="AB126" s="133" t="s">
        <v>1426</v>
      </c>
      <c r="AC126" s="134"/>
      <c r="AE126" s="147" t="s">
        <v>1116</v>
      </c>
      <c r="AG126" s="334" t="str">
        <f t="shared" si="5"/>
        <v>VIGENTE</v>
      </c>
    </row>
    <row r="127" spans="2:33" ht="56.25" customHeight="1" thickBot="1" x14ac:dyDescent="0.25">
      <c r="B127" s="128">
        <v>120</v>
      </c>
      <c r="C127" s="95" t="s">
        <v>673</v>
      </c>
      <c r="D127" s="95">
        <v>2015</v>
      </c>
      <c r="E127" s="97" t="s">
        <v>12</v>
      </c>
      <c r="F127" s="227" t="s">
        <v>2104</v>
      </c>
      <c r="G127" s="227" t="s">
        <v>2106</v>
      </c>
      <c r="H127" s="13" t="s">
        <v>2177</v>
      </c>
      <c r="I127" s="227" t="s">
        <v>2117</v>
      </c>
      <c r="J127" s="227" t="s">
        <v>2112</v>
      </c>
      <c r="K127" s="102" t="s">
        <v>1055</v>
      </c>
      <c r="L127" s="228" t="s">
        <v>2067</v>
      </c>
      <c r="M127" s="98" t="s">
        <v>1035</v>
      </c>
      <c r="N127" s="117">
        <v>42298</v>
      </c>
      <c r="O127" s="102" t="s">
        <v>63</v>
      </c>
      <c r="P127" s="102" t="s">
        <v>641</v>
      </c>
      <c r="Q127" s="102" t="s">
        <v>290</v>
      </c>
      <c r="R127" s="102" t="s">
        <v>291</v>
      </c>
      <c r="S127" s="275" t="s">
        <v>527</v>
      </c>
      <c r="T127" s="227" t="s">
        <v>1631</v>
      </c>
      <c r="U127" s="120" t="s">
        <v>731</v>
      </c>
      <c r="V127" s="117">
        <v>42369</v>
      </c>
      <c r="W127" s="117">
        <v>42522</v>
      </c>
      <c r="X127" s="229">
        <f t="shared" si="8"/>
        <v>0</v>
      </c>
      <c r="Y127" s="230">
        <v>1</v>
      </c>
      <c r="Z127" s="233" t="s">
        <v>695</v>
      </c>
      <c r="AA127" s="231" t="s">
        <v>780</v>
      </c>
      <c r="AB127" s="133" t="s">
        <v>1427</v>
      </c>
      <c r="AC127" s="134"/>
      <c r="AE127" s="147" t="s">
        <v>1116</v>
      </c>
      <c r="AG127" s="334" t="str">
        <f t="shared" si="5"/>
        <v>VIGENTE</v>
      </c>
    </row>
    <row r="128" spans="2:33" ht="45.75" customHeight="1" thickBot="1" x14ac:dyDescent="0.25">
      <c r="B128" s="130">
        <v>121</v>
      </c>
      <c r="C128" s="95" t="s">
        <v>673</v>
      </c>
      <c r="D128" s="95">
        <v>2015</v>
      </c>
      <c r="E128" s="97" t="s">
        <v>12</v>
      </c>
      <c r="F128" s="227" t="s">
        <v>2104</v>
      </c>
      <c r="G128" s="227" t="s">
        <v>2106</v>
      </c>
      <c r="H128" s="13" t="s">
        <v>2177</v>
      </c>
      <c r="I128" s="227" t="s">
        <v>2117</v>
      </c>
      <c r="J128" s="227" t="s">
        <v>2112</v>
      </c>
      <c r="K128" s="102" t="s">
        <v>1055</v>
      </c>
      <c r="L128" s="228" t="s">
        <v>2067</v>
      </c>
      <c r="M128" s="98" t="s">
        <v>1035</v>
      </c>
      <c r="N128" s="117">
        <v>42298</v>
      </c>
      <c r="O128" s="104" t="s">
        <v>63</v>
      </c>
      <c r="P128" s="102" t="s">
        <v>641</v>
      </c>
      <c r="Q128" s="102" t="s">
        <v>292</v>
      </c>
      <c r="R128" s="102" t="s">
        <v>293</v>
      </c>
      <c r="S128" s="113" t="s">
        <v>527</v>
      </c>
      <c r="T128" s="227" t="s">
        <v>1631</v>
      </c>
      <c r="U128" s="120" t="s">
        <v>735</v>
      </c>
      <c r="V128" s="117">
        <v>42369</v>
      </c>
      <c r="W128" s="117">
        <v>42735</v>
      </c>
      <c r="X128" s="229">
        <f t="shared" ca="1" si="8"/>
        <v>-52</v>
      </c>
      <c r="Y128" s="230">
        <v>0</v>
      </c>
      <c r="Z128" s="233" t="s">
        <v>693</v>
      </c>
      <c r="AA128" s="231" t="s">
        <v>781</v>
      </c>
      <c r="AB128" s="185"/>
      <c r="AC128" s="134"/>
      <c r="AE128" s="147"/>
      <c r="AG128" s="334" t="str">
        <f t="shared" ca="1" si="5"/>
        <v>VENCIDO</v>
      </c>
    </row>
    <row r="129" spans="2:33" ht="78.75" customHeight="1" thickBot="1" x14ac:dyDescent="0.25">
      <c r="B129" s="128">
        <v>122</v>
      </c>
      <c r="C129" s="95" t="s">
        <v>673</v>
      </c>
      <c r="D129" s="95">
        <v>2015</v>
      </c>
      <c r="E129" s="97" t="s">
        <v>12</v>
      </c>
      <c r="F129" s="227" t="s">
        <v>2104</v>
      </c>
      <c r="G129" s="227" t="s">
        <v>2106</v>
      </c>
      <c r="H129" s="13" t="s">
        <v>2177</v>
      </c>
      <c r="I129" s="227" t="s">
        <v>2117</v>
      </c>
      <c r="J129" s="227" t="s">
        <v>2112</v>
      </c>
      <c r="K129" s="102" t="s">
        <v>1055</v>
      </c>
      <c r="L129" s="228" t="s">
        <v>2067</v>
      </c>
      <c r="M129" s="98" t="s">
        <v>1035</v>
      </c>
      <c r="N129" s="117">
        <v>42298</v>
      </c>
      <c r="O129" s="102" t="s">
        <v>63</v>
      </c>
      <c r="P129" s="102" t="s">
        <v>641</v>
      </c>
      <c r="Q129" s="102" t="s">
        <v>294</v>
      </c>
      <c r="R129" s="102" t="s">
        <v>295</v>
      </c>
      <c r="S129" s="275" t="s">
        <v>527</v>
      </c>
      <c r="T129" s="227" t="s">
        <v>1631</v>
      </c>
      <c r="U129" s="120" t="s">
        <v>736</v>
      </c>
      <c r="V129" s="117">
        <v>42369</v>
      </c>
      <c r="W129" s="117">
        <v>42522</v>
      </c>
      <c r="X129" s="229">
        <f t="shared" si="8"/>
        <v>0</v>
      </c>
      <c r="Y129" s="230">
        <v>1</v>
      </c>
      <c r="Z129" s="233" t="s">
        <v>695</v>
      </c>
      <c r="AA129" s="231" t="s">
        <v>780</v>
      </c>
      <c r="AB129" s="133" t="s">
        <v>1428</v>
      </c>
      <c r="AC129" s="134"/>
      <c r="AE129" s="147" t="s">
        <v>1116</v>
      </c>
      <c r="AG129" s="334" t="str">
        <f t="shared" si="5"/>
        <v>VIGENTE</v>
      </c>
    </row>
    <row r="130" spans="2:33" ht="45.75" customHeight="1" thickBot="1" x14ac:dyDescent="0.25">
      <c r="B130" s="130">
        <v>123</v>
      </c>
      <c r="C130" s="95" t="s">
        <v>673</v>
      </c>
      <c r="D130" s="95">
        <v>2015</v>
      </c>
      <c r="E130" s="97" t="s">
        <v>12</v>
      </c>
      <c r="F130" s="227" t="s">
        <v>2104</v>
      </c>
      <c r="G130" s="227" t="s">
        <v>2106</v>
      </c>
      <c r="H130" s="13" t="s">
        <v>2177</v>
      </c>
      <c r="I130" s="227" t="s">
        <v>2117</v>
      </c>
      <c r="J130" s="227" t="s">
        <v>2112</v>
      </c>
      <c r="K130" s="102" t="s">
        <v>1055</v>
      </c>
      <c r="L130" s="228" t="s">
        <v>2067</v>
      </c>
      <c r="M130" s="98" t="s">
        <v>1035</v>
      </c>
      <c r="N130" s="117">
        <v>42298</v>
      </c>
      <c r="O130" s="102" t="s">
        <v>63</v>
      </c>
      <c r="P130" s="102" t="s">
        <v>641</v>
      </c>
      <c r="Q130" s="102" t="s">
        <v>296</v>
      </c>
      <c r="R130" s="102" t="s">
        <v>297</v>
      </c>
      <c r="S130" s="275" t="s">
        <v>527</v>
      </c>
      <c r="T130" s="227" t="s">
        <v>1633</v>
      </c>
      <c r="U130" s="120" t="s">
        <v>737</v>
      </c>
      <c r="V130" s="117">
        <v>42369</v>
      </c>
      <c r="W130" s="117">
        <v>42522</v>
      </c>
      <c r="X130" s="229">
        <f t="shared" si="8"/>
        <v>0</v>
      </c>
      <c r="Y130" s="230">
        <v>1</v>
      </c>
      <c r="Z130" s="233" t="s">
        <v>695</v>
      </c>
      <c r="AA130" s="231" t="s">
        <v>780</v>
      </c>
      <c r="AB130" s="133" t="s">
        <v>1429</v>
      </c>
      <c r="AC130" s="134"/>
      <c r="AE130" s="147" t="s">
        <v>1116</v>
      </c>
      <c r="AG130" s="334" t="str">
        <f t="shared" si="5"/>
        <v>VIGENTE</v>
      </c>
    </row>
    <row r="131" spans="2:33" ht="68.25" customHeight="1" thickBot="1" x14ac:dyDescent="0.25">
      <c r="B131" s="128">
        <v>124</v>
      </c>
      <c r="C131" s="95" t="s">
        <v>673</v>
      </c>
      <c r="D131" s="95">
        <v>2015</v>
      </c>
      <c r="E131" s="97" t="s">
        <v>12</v>
      </c>
      <c r="F131" s="227" t="s">
        <v>2104</v>
      </c>
      <c r="G131" s="227" t="s">
        <v>2106</v>
      </c>
      <c r="H131" s="13" t="s">
        <v>2177</v>
      </c>
      <c r="I131" s="227" t="s">
        <v>2117</v>
      </c>
      <c r="J131" s="227" t="s">
        <v>2112</v>
      </c>
      <c r="K131" s="102" t="s">
        <v>1055</v>
      </c>
      <c r="L131" s="228" t="s">
        <v>2067</v>
      </c>
      <c r="M131" s="98" t="s">
        <v>1035</v>
      </c>
      <c r="N131" s="117">
        <v>42298</v>
      </c>
      <c r="O131" s="102" t="s">
        <v>63</v>
      </c>
      <c r="P131" s="102" t="s">
        <v>641</v>
      </c>
      <c r="Q131" s="102" t="s">
        <v>298</v>
      </c>
      <c r="R131" s="102" t="s">
        <v>299</v>
      </c>
      <c r="S131" s="275" t="s">
        <v>527</v>
      </c>
      <c r="T131" s="227" t="s">
        <v>1631</v>
      </c>
      <c r="U131" s="120" t="s">
        <v>721</v>
      </c>
      <c r="V131" s="117">
        <v>42369</v>
      </c>
      <c r="W131" s="117">
        <v>42401</v>
      </c>
      <c r="X131" s="229">
        <f t="shared" si="8"/>
        <v>0</v>
      </c>
      <c r="Y131" s="230">
        <v>1</v>
      </c>
      <c r="Z131" s="107" t="s">
        <v>695</v>
      </c>
      <c r="AA131" s="231" t="s">
        <v>780</v>
      </c>
      <c r="AB131" s="133" t="s">
        <v>923</v>
      </c>
      <c r="AC131" s="134"/>
      <c r="AE131" s="147"/>
      <c r="AG131" s="334" t="str">
        <f t="shared" si="5"/>
        <v>VIGENTE</v>
      </c>
    </row>
    <row r="132" spans="2:33" ht="34.5" customHeight="1" thickBot="1" x14ac:dyDescent="0.25">
      <c r="B132" s="130">
        <v>125</v>
      </c>
      <c r="C132" s="95" t="s">
        <v>673</v>
      </c>
      <c r="D132" s="95">
        <v>2015</v>
      </c>
      <c r="E132" s="97" t="s">
        <v>12</v>
      </c>
      <c r="F132" s="227" t="s">
        <v>2101</v>
      </c>
      <c r="G132" s="227" t="s">
        <v>2105</v>
      </c>
      <c r="H132" s="98" t="s">
        <v>1036</v>
      </c>
      <c r="I132" s="227" t="s">
        <v>2139</v>
      </c>
      <c r="J132" s="227" t="s">
        <v>2112</v>
      </c>
      <c r="K132" s="102" t="s">
        <v>1144</v>
      </c>
      <c r="L132" s="228" t="s">
        <v>1216</v>
      </c>
      <c r="M132" s="98" t="s">
        <v>1036</v>
      </c>
      <c r="N132" s="117">
        <v>42307</v>
      </c>
      <c r="O132" s="102" t="s">
        <v>64</v>
      </c>
      <c r="P132" s="102" t="s">
        <v>25</v>
      </c>
      <c r="Q132" s="102" t="s">
        <v>300</v>
      </c>
      <c r="R132" s="102" t="s">
        <v>301</v>
      </c>
      <c r="S132" s="275" t="s">
        <v>529</v>
      </c>
      <c r="T132" s="227" t="s">
        <v>1953</v>
      </c>
      <c r="U132" s="120" t="s">
        <v>625</v>
      </c>
      <c r="V132" s="117">
        <v>42369</v>
      </c>
      <c r="W132" s="117">
        <v>42473</v>
      </c>
      <c r="X132" s="229">
        <f t="shared" si="8"/>
        <v>0</v>
      </c>
      <c r="Y132" s="230">
        <v>1</v>
      </c>
      <c r="Z132" s="107" t="s">
        <v>695</v>
      </c>
      <c r="AA132" s="231" t="s">
        <v>780</v>
      </c>
      <c r="AB132" s="133" t="s">
        <v>776</v>
      </c>
      <c r="AC132" s="135"/>
      <c r="AE132" s="147"/>
      <c r="AG132" s="334" t="str">
        <f t="shared" si="5"/>
        <v>VIGENTE</v>
      </c>
    </row>
    <row r="133" spans="2:33" ht="79.5" customHeight="1" x14ac:dyDescent="0.2">
      <c r="B133" s="128">
        <v>126</v>
      </c>
      <c r="C133" s="139" t="s">
        <v>673</v>
      </c>
      <c r="D133" s="139">
        <v>2015</v>
      </c>
      <c r="E133" s="141" t="s">
        <v>12</v>
      </c>
      <c r="F133" s="227" t="s">
        <v>2101</v>
      </c>
      <c r="G133" s="227" t="s">
        <v>2105</v>
      </c>
      <c r="H133" s="98" t="s">
        <v>1036</v>
      </c>
      <c r="I133" s="227" t="s">
        <v>2139</v>
      </c>
      <c r="J133" s="227" t="s">
        <v>2112</v>
      </c>
      <c r="K133" s="102" t="s">
        <v>1144</v>
      </c>
      <c r="L133" s="302" t="s">
        <v>1216</v>
      </c>
      <c r="M133" s="340" t="s">
        <v>1036</v>
      </c>
      <c r="N133" s="337">
        <v>42307</v>
      </c>
      <c r="O133" s="102" t="s">
        <v>64</v>
      </c>
      <c r="P133" s="178" t="s">
        <v>25</v>
      </c>
      <c r="Q133" s="178" t="s">
        <v>302</v>
      </c>
      <c r="R133" s="178" t="s">
        <v>303</v>
      </c>
      <c r="S133" s="281" t="s">
        <v>529</v>
      </c>
      <c r="T133" s="175" t="s">
        <v>1631</v>
      </c>
      <c r="U133" s="120" t="s">
        <v>626</v>
      </c>
      <c r="V133" s="337">
        <v>42338</v>
      </c>
      <c r="W133" s="337">
        <v>42400</v>
      </c>
      <c r="X133" s="229">
        <f t="shared" si="8"/>
        <v>0</v>
      </c>
      <c r="Y133" s="230">
        <v>1</v>
      </c>
      <c r="Z133" s="180" t="s">
        <v>695</v>
      </c>
      <c r="AA133" s="181" t="s">
        <v>780</v>
      </c>
      <c r="AB133" s="133" t="s">
        <v>696</v>
      </c>
      <c r="AC133" s="134"/>
      <c r="AE133" s="147"/>
      <c r="AG133" s="334" t="str">
        <f t="shared" si="5"/>
        <v>VIGENTE</v>
      </c>
    </row>
    <row r="134" spans="2:33" ht="79.5" customHeight="1" x14ac:dyDescent="0.2">
      <c r="B134" s="238">
        <v>127</v>
      </c>
      <c r="C134" s="145" t="s">
        <v>673</v>
      </c>
      <c r="D134" s="145">
        <v>2015</v>
      </c>
      <c r="E134" s="97" t="s">
        <v>12</v>
      </c>
      <c r="F134" s="227" t="s">
        <v>2103</v>
      </c>
      <c r="G134" s="227" t="s">
        <v>2108</v>
      </c>
      <c r="H134" s="362" t="s">
        <v>2168</v>
      </c>
      <c r="I134" s="227" t="s">
        <v>2134</v>
      </c>
      <c r="J134" s="227" t="s">
        <v>2112</v>
      </c>
      <c r="K134" s="102" t="s">
        <v>36</v>
      </c>
      <c r="L134" s="228" t="s">
        <v>36</v>
      </c>
      <c r="M134" s="98" t="s">
        <v>1030</v>
      </c>
      <c r="N134" s="117">
        <v>42317</v>
      </c>
      <c r="O134" s="102" t="s">
        <v>65</v>
      </c>
      <c r="P134" s="102" t="s">
        <v>642</v>
      </c>
      <c r="Q134" s="102" t="s">
        <v>309</v>
      </c>
      <c r="R134" s="102" t="s">
        <v>310</v>
      </c>
      <c r="S134" s="275" t="s">
        <v>1125</v>
      </c>
      <c r="T134" s="227" t="s">
        <v>1633</v>
      </c>
      <c r="U134" s="120" t="s">
        <v>1118</v>
      </c>
      <c r="V134" s="117">
        <v>42460</v>
      </c>
      <c r="W134" s="117">
        <v>42460</v>
      </c>
      <c r="X134" s="229">
        <f t="shared" si="8"/>
        <v>0</v>
      </c>
      <c r="Y134" s="230">
        <v>1</v>
      </c>
      <c r="Z134" s="233" t="s">
        <v>695</v>
      </c>
      <c r="AA134" s="231" t="s">
        <v>780</v>
      </c>
      <c r="AB134" s="252" t="s">
        <v>1605</v>
      </c>
      <c r="AC134" s="98" t="s">
        <v>1323</v>
      </c>
      <c r="AE134" s="147" t="s">
        <v>1116</v>
      </c>
      <c r="AG134" s="334" t="str">
        <f t="shared" si="5"/>
        <v>VIGENTE</v>
      </c>
    </row>
    <row r="135" spans="2:33" ht="79.5" customHeight="1" thickBot="1" x14ac:dyDescent="0.25">
      <c r="B135" s="128">
        <v>128</v>
      </c>
      <c r="C135" s="182" t="s">
        <v>673</v>
      </c>
      <c r="D135" s="182">
        <v>2015</v>
      </c>
      <c r="E135" s="184" t="s">
        <v>12</v>
      </c>
      <c r="F135" s="227" t="s">
        <v>2103</v>
      </c>
      <c r="G135" s="227" t="s">
        <v>2108</v>
      </c>
      <c r="H135" s="362" t="s">
        <v>2168</v>
      </c>
      <c r="I135" s="227" t="s">
        <v>2134</v>
      </c>
      <c r="J135" s="227" t="s">
        <v>2112</v>
      </c>
      <c r="K135" s="189" t="s">
        <v>36</v>
      </c>
      <c r="L135" s="303" t="s">
        <v>36</v>
      </c>
      <c r="M135" s="237" t="s">
        <v>1030</v>
      </c>
      <c r="N135" s="338">
        <v>42317</v>
      </c>
      <c r="O135" s="102" t="s">
        <v>65</v>
      </c>
      <c r="P135" s="189" t="s">
        <v>642</v>
      </c>
      <c r="Q135" s="189" t="s">
        <v>311</v>
      </c>
      <c r="R135" s="189" t="s">
        <v>312</v>
      </c>
      <c r="S135" s="276" t="s">
        <v>1125</v>
      </c>
      <c r="T135" s="186" t="s">
        <v>1633</v>
      </c>
      <c r="U135" s="120" t="s">
        <v>1119</v>
      </c>
      <c r="V135" s="338">
        <v>42460</v>
      </c>
      <c r="W135" s="338">
        <v>42490</v>
      </c>
      <c r="X135" s="229">
        <f t="shared" si="8"/>
        <v>0</v>
      </c>
      <c r="Y135" s="230">
        <v>1</v>
      </c>
      <c r="Z135" s="206" t="s">
        <v>695</v>
      </c>
      <c r="AA135" s="193" t="s">
        <v>780</v>
      </c>
      <c r="AB135" s="252" t="s">
        <v>1319</v>
      </c>
      <c r="AC135" s="98" t="s">
        <v>1324</v>
      </c>
      <c r="AE135" s="147" t="s">
        <v>1116</v>
      </c>
      <c r="AG135" s="334" t="str">
        <f t="shared" si="5"/>
        <v>VIGENTE</v>
      </c>
    </row>
    <row r="136" spans="2:33" ht="79.5" customHeight="1" thickBot="1" x14ac:dyDescent="0.25">
      <c r="B136" s="196">
        <v>129</v>
      </c>
      <c r="C136" s="4" t="s">
        <v>777</v>
      </c>
      <c r="D136" s="95">
        <v>2015</v>
      </c>
      <c r="E136" s="97" t="s">
        <v>12</v>
      </c>
      <c r="F136" s="227" t="s">
        <v>2103</v>
      </c>
      <c r="G136" s="227" t="s">
        <v>2108</v>
      </c>
      <c r="H136" s="362" t="s">
        <v>2168</v>
      </c>
      <c r="I136" s="227" t="s">
        <v>2134</v>
      </c>
      <c r="J136" s="227" t="s">
        <v>2112</v>
      </c>
      <c r="K136" s="102" t="s">
        <v>36</v>
      </c>
      <c r="L136" s="227" t="s">
        <v>36</v>
      </c>
      <c r="M136" s="98" t="s">
        <v>1030</v>
      </c>
      <c r="N136" s="117">
        <v>42317</v>
      </c>
      <c r="O136" s="104" t="s">
        <v>65</v>
      </c>
      <c r="P136" s="102" t="s">
        <v>642</v>
      </c>
      <c r="Q136" s="102" t="s">
        <v>313</v>
      </c>
      <c r="R136" s="102" t="s">
        <v>314</v>
      </c>
      <c r="S136" s="113" t="s">
        <v>1125</v>
      </c>
      <c r="T136" s="227" t="s">
        <v>1631</v>
      </c>
      <c r="U136" s="120" t="s">
        <v>1120</v>
      </c>
      <c r="V136" s="117">
        <v>42460</v>
      </c>
      <c r="W136" s="117">
        <v>42460</v>
      </c>
      <c r="X136" s="21">
        <f>IF(AA136="Reprogramado",0,V136-$V$1)</f>
        <v>0</v>
      </c>
      <c r="Y136" s="230">
        <v>0</v>
      </c>
      <c r="Z136" s="165" t="s">
        <v>778</v>
      </c>
      <c r="AA136" s="231" t="s">
        <v>778</v>
      </c>
      <c r="AB136" s="194" t="s">
        <v>1716</v>
      </c>
      <c r="AC136" s="104" t="s">
        <v>1659</v>
      </c>
      <c r="AE136" s="147" t="s">
        <v>1116</v>
      </c>
      <c r="AG136" s="334" t="str">
        <f t="shared" si="5"/>
        <v>VIGENTE</v>
      </c>
    </row>
    <row r="137" spans="2:33" ht="79.5" customHeight="1" thickBot="1" x14ac:dyDescent="0.25">
      <c r="B137" s="196">
        <v>130</v>
      </c>
      <c r="C137" s="4" t="s">
        <v>777</v>
      </c>
      <c r="D137" s="95">
        <v>2015</v>
      </c>
      <c r="E137" s="97" t="s">
        <v>12</v>
      </c>
      <c r="F137" s="227" t="s">
        <v>2103</v>
      </c>
      <c r="G137" s="227" t="s">
        <v>2108</v>
      </c>
      <c r="H137" s="362" t="s">
        <v>2168</v>
      </c>
      <c r="I137" s="227" t="s">
        <v>2134</v>
      </c>
      <c r="J137" s="227" t="s">
        <v>2112</v>
      </c>
      <c r="K137" s="102" t="s">
        <v>36</v>
      </c>
      <c r="L137" s="227" t="s">
        <v>36</v>
      </c>
      <c r="M137" s="98" t="s">
        <v>1030</v>
      </c>
      <c r="N137" s="117">
        <v>42317</v>
      </c>
      <c r="O137" s="104" t="s">
        <v>65</v>
      </c>
      <c r="P137" s="102" t="s">
        <v>642</v>
      </c>
      <c r="Q137" s="102" t="s">
        <v>315</v>
      </c>
      <c r="R137" s="102" t="s">
        <v>316</v>
      </c>
      <c r="S137" s="113" t="s">
        <v>1125</v>
      </c>
      <c r="T137" s="227" t="s">
        <v>1633</v>
      </c>
      <c r="U137" s="120" t="s">
        <v>1121</v>
      </c>
      <c r="V137" s="117">
        <v>42460</v>
      </c>
      <c r="W137" s="117">
        <v>42460</v>
      </c>
      <c r="X137" s="21">
        <f>IF(AA137="Reprogramado",0,V137-$V$1)</f>
        <v>0</v>
      </c>
      <c r="Y137" s="230">
        <v>0</v>
      </c>
      <c r="Z137" s="165" t="s">
        <v>778</v>
      </c>
      <c r="AA137" s="231" t="s">
        <v>778</v>
      </c>
      <c r="AB137" s="153" t="s">
        <v>1716</v>
      </c>
      <c r="AC137" s="104" t="s">
        <v>1660</v>
      </c>
      <c r="AE137" s="147" t="s">
        <v>1116</v>
      </c>
      <c r="AG137" s="334" t="str">
        <f t="shared" ref="AG137:AG200" si="9">IF(X137&gt;=-1,"VIGENTE","VENCIDO")</f>
        <v>VIGENTE</v>
      </c>
    </row>
    <row r="138" spans="2:33" ht="79.5" customHeight="1" thickBot="1" x14ac:dyDescent="0.25">
      <c r="B138" s="130">
        <v>131</v>
      </c>
      <c r="C138" s="95" t="s">
        <v>673</v>
      </c>
      <c r="D138" s="95">
        <v>2015</v>
      </c>
      <c r="E138" s="97" t="s">
        <v>12</v>
      </c>
      <c r="F138" s="227" t="s">
        <v>2103</v>
      </c>
      <c r="G138" s="227" t="s">
        <v>2108</v>
      </c>
      <c r="H138" s="362" t="s">
        <v>2168</v>
      </c>
      <c r="I138" s="227" t="s">
        <v>2134</v>
      </c>
      <c r="J138" s="227" t="s">
        <v>2112</v>
      </c>
      <c r="K138" s="102" t="s">
        <v>36</v>
      </c>
      <c r="L138" s="228" t="s">
        <v>36</v>
      </c>
      <c r="M138" s="98" t="s">
        <v>1030</v>
      </c>
      <c r="N138" s="117">
        <v>42317</v>
      </c>
      <c r="O138" s="102" t="s">
        <v>65</v>
      </c>
      <c r="P138" s="102" t="s">
        <v>642</v>
      </c>
      <c r="Q138" s="102" t="s">
        <v>317</v>
      </c>
      <c r="R138" s="102" t="s">
        <v>318</v>
      </c>
      <c r="S138" s="275" t="s">
        <v>1125</v>
      </c>
      <c r="T138" s="227" t="s">
        <v>1631</v>
      </c>
      <c r="U138" s="120" t="s">
        <v>1122</v>
      </c>
      <c r="V138" s="117">
        <v>42460</v>
      </c>
      <c r="W138" s="117">
        <v>42460</v>
      </c>
      <c r="X138" s="229">
        <f>IF(Z138="Cumplida",0,W138-$W$1)</f>
        <v>0</v>
      </c>
      <c r="Y138" s="230">
        <v>1</v>
      </c>
      <c r="Z138" s="233" t="s">
        <v>695</v>
      </c>
      <c r="AA138" s="231" t="s">
        <v>780</v>
      </c>
      <c r="AB138" s="252" t="s">
        <v>1320</v>
      </c>
      <c r="AC138" s="113" t="s">
        <v>1325</v>
      </c>
      <c r="AE138" s="147" t="s">
        <v>1116</v>
      </c>
      <c r="AG138" s="334" t="str">
        <f t="shared" si="9"/>
        <v>VIGENTE</v>
      </c>
    </row>
    <row r="139" spans="2:33" ht="79.5" customHeight="1" thickBot="1" x14ac:dyDescent="0.25">
      <c r="B139" s="128">
        <v>132</v>
      </c>
      <c r="C139" s="95" t="s">
        <v>673</v>
      </c>
      <c r="D139" s="95">
        <v>2015</v>
      </c>
      <c r="E139" s="97" t="s">
        <v>12</v>
      </c>
      <c r="F139" s="227" t="s">
        <v>2103</v>
      </c>
      <c r="G139" s="227" t="s">
        <v>2108</v>
      </c>
      <c r="H139" s="362" t="s">
        <v>2168</v>
      </c>
      <c r="I139" s="227" t="s">
        <v>2134</v>
      </c>
      <c r="J139" s="227" t="s">
        <v>2112</v>
      </c>
      <c r="K139" s="102" t="s">
        <v>36</v>
      </c>
      <c r="L139" s="228" t="s">
        <v>36</v>
      </c>
      <c r="M139" s="98" t="s">
        <v>1030</v>
      </c>
      <c r="N139" s="117">
        <v>42317</v>
      </c>
      <c r="O139" s="102" t="s">
        <v>65</v>
      </c>
      <c r="P139" s="102" t="s">
        <v>642</v>
      </c>
      <c r="Q139" s="102" t="s">
        <v>319</v>
      </c>
      <c r="R139" s="102" t="s">
        <v>320</v>
      </c>
      <c r="S139" s="275" t="s">
        <v>1125</v>
      </c>
      <c r="T139" s="227" t="s">
        <v>1633</v>
      </c>
      <c r="U139" s="120" t="s">
        <v>1123</v>
      </c>
      <c r="V139" s="117">
        <v>42460</v>
      </c>
      <c r="W139" s="117">
        <v>42460</v>
      </c>
      <c r="X139" s="229">
        <f>IF(Z139="Cumplida",0,W139-$W$1)</f>
        <v>0</v>
      </c>
      <c r="Y139" s="230">
        <v>1</v>
      </c>
      <c r="Z139" s="233" t="s">
        <v>695</v>
      </c>
      <c r="AA139" s="231" t="s">
        <v>780</v>
      </c>
      <c r="AB139" s="252" t="s">
        <v>1321</v>
      </c>
      <c r="AC139" s="113" t="s">
        <v>1326</v>
      </c>
      <c r="AE139" s="147" t="s">
        <v>1116</v>
      </c>
      <c r="AG139" s="334" t="str">
        <f t="shared" si="9"/>
        <v>VIGENTE</v>
      </c>
    </row>
    <row r="140" spans="2:33" ht="79.5" customHeight="1" thickBot="1" x14ac:dyDescent="0.25">
      <c r="B140" s="130">
        <v>133</v>
      </c>
      <c r="C140" s="95" t="s">
        <v>673</v>
      </c>
      <c r="D140" s="95">
        <v>2015</v>
      </c>
      <c r="E140" s="97" t="s">
        <v>12</v>
      </c>
      <c r="F140" s="227" t="s">
        <v>2103</v>
      </c>
      <c r="G140" s="227" t="s">
        <v>2108</v>
      </c>
      <c r="H140" s="362" t="s">
        <v>2168</v>
      </c>
      <c r="I140" s="227" t="s">
        <v>2134</v>
      </c>
      <c r="J140" s="227" t="s">
        <v>2112</v>
      </c>
      <c r="K140" s="102" t="s">
        <v>1144</v>
      </c>
      <c r="L140" s="228" t="s">
        <v>1144</v>
      </c>
      <c r="M140" s="98" t="s">
        <v>1030</v>
      </c>
      <c r="N140" s="117">
        <v>42317</v>
      </c>
      <c r="O140" s="102" t="s">
        <v>65</v>
      </c>
      <c r="P140" s="102" t="s">
        <v>642</v>
      </c>
      <c r="Q140" s="102" t="s">
        <v>321</v>
      </c>
      <c r="R140" s="102" t="s">
        <v>322</v>
      </c>
      <c r="S140" s="275" t="s">
        <v>530</v>
      </c>
      <c r="T140" s="227" t="s">
        <v>1633</v>
      </c>
      <c r="U140" s="120" t="s">
        <v>1124</v>
      </c>
      <c r="V140" s="117">
        <v>42369</v>
      </c>
      <c r="W140" s="117">
        <v>42369</v>
      </c>
      <c r="X140" s="229">
        <f>IF(Z140="Cumplida",0,W140-$W$1)</f>
        <v>0</v>
      </c>
      <c r="Y140" s="230">
        <v>1</v>
      </c>
      <c r="Z140" s="107" t="s">
        <v>695</v>
      </c>
      <c r="AA140" s="231" t="s">
        <v>780</v>
      </c>
      <c r="AB140" s="252" t="s">
        <v>1128</v>
      </c>
      <c r="AC140" s="134"/>
      <c r="AE140" s="147"/>
      <c r="AG140" s="334" t="str">
        <f t="shared" si="9"/>
        <v>VIGENTE</v>
      </c>
    </row>
    <row r="141" spans="2:33" ht="79.5" customHeight="1" thickBot="1" x14ac:dyDescent="0.25">
      <c r="B141" s="169">
        <v>134</v>
      </c>
      <c r="C141" s="4" t="s">
        <v>777</v>
      </c>
      <c r="D141" s="95">
        <v>2015</v>
      </c>
      <c r="E141" s="97" t="s">
        <v>12</v>
      </c>
      <c r="F141" s="227" t="s">
        <v>2103</v>
      </c>
      <c r="G141" s="227" t="s">
        <v>2108</v>
      </c>
      <c r="H141" s="362" t="s">
        <v>2168</v>
      </c>
      <c r="I141" s="227" t="s">
        <v>2134</v>
      </c>
      <c r="J141" s="227" t="s">
        <v>2112</v>
      </c>
      <c r="K141" s="102" t="s">
        <v>1144</v>
      </c>
      <c r="L141" s="227" t="s">
        <v>1144</v>
      </c>
      <c r="M141" s="98" t="s">
        <v>1030</v>
      </c>
      <c r="N141" s="117">
        <v>42317</v>
      </c>
      <c r="O141" s="104" t="s">
        <v>65</v>
      </c>
      <c r="P141" s="102" t="s">
        <v>642</v>
      </c>
      <c r="Q141" s="102" t="s">
        <v>317</v>
      </c>
      <c r="R141" s="102" t="s">
        <v>323</v>
      </c>
      <c r="S141" s="113" t="s">
        <v>531</v>
      </c>
      <c r="T141" s="227" t="s">
        <v>1631</v>
      </c>
      <c r="U141" s="120" t="s">
        <v>627</v>
      </c>
      <c r="V141" s="117">
        <v>42460</v>
      </c>
      <c r="W141" s="126">
        <v>42582</v>
      </c>
      <c r="X141" s="21">
        <f>IF(AA141="Reprogramado",0,V141-$V$1)</f>
        <v>0</v>
      </c>
      <c r="Y141" s="230">
        <v>0</v>
      </c>
      <c r="Z141" s="23" t="s">
        <v>778</v>
      </c>
      <c r="AA141" s="231" t="s">
        <v>778</v>
      </c>
      <c r="AB141" s="152" t="s">
        <v>1126</v>
      </c>
      <c r="AC141" s="134" t="s">
        <v>1366</v>
      </c>
      <c r="AE141" s="147"/>
      <c r="AG141" s="334" t="str">
        <f t="shared" si="9"/>
        <v>VIGENTE</v>
      </c>
    </row>
    <row r="142" spans="2:33" ht="79.5" customHeight="1" thickBot="1" x14ac:dyDescent="0.25">
      <c r="B142" s="168">
        <v>135</v>
      </c>
      <c r="C142" s="4" t="s">
        <v>777</v>
      </c>
      <c r="D142" s="95">
        <v>2015</v>
      </c>
      <c r="E142" s="97" t="s">
        <v>12</v>
      </c>
      <c r="F142" s="227" t="s">
        <v>2103</v>
      </c>
      <c r="G142" s="227" t="s">
        <v>2108</v>
      </c>
      <c r="H142" s="362" t="s">
        <v>2168</v>
      </c>
      <c r="I142" s="227" t="s">
        <v>2134</v>
      </c>
      <c r="J142" s="227" t="s">
        <v>2112</v>
      </c>
      <c r="K142" s="102" t="s">
        <v>1144</v>
      </c>
      <c r="L142" s="227" t="s">
        <v>1144</v>
      </c>
      <c r="M142" s="98" t="s">
        <v>1030</v>
      </c>
      <c r="N142" s="117">
        <v>42317</v>
      </c>
      <c r="O142" s="104" t="s">
        <v>65</v>
      </c>
      <c r="P142" s="102" t="s">
        <v>642</v>
      </c>
      <c r="Q142" s="102" t="s">
        <v>324</v>
      </c>
      <c r="R142" s="102" t="s">
        <v>325</v>
      </c>
      <c r="S142" s="113" t="s">
        <v>531</v>
      </c>
      <c r="T142" s="227" t="s">
        <v>1633</v>
      </c>
      <c r="U142" s="120" t="s">
        <v>628</v>
      </c>
      <c r="V142" s="117">
        <v>42460</v>
      </c>
      <c r="W142" s="126">
        <v>42582</v>
      </c>
      <c r="X142" s="21">
        <f>IF(AA142="Reprogramado",0,V142-$V$1)</f>
        <v>0</v>
      </c>
      <c r="Y142" s="230">
        <v>0</v>
      </c>
      <c r="Z142" s="23" t="s">
        <v>778</v>
      </c>
      <c r="AA142" s="231" t="s">
        <v>778</v>
      </c>
      <c r="AB142" s="108" t="s">
        <v>1127</v>
      </c>
      <c r="AC142" s="134" t="s">
        <v>1367</v>
      </c>
      <c r="AE142" s="147"/>
      <c r="AG142" s="334" t="str">
        <f t="shared" si="9"/>
        <v>VIGENTE</v>
      </c>
    </row>
    <row r="143" spans="2:33" ht="90.75" customHeight="1" thickBot="1" x14ac:dyDescent="0.25">
      <c r="B143" s="128">
        <v>136</v>
      </c>
      <c r="C143" s="95" t="s">
        <v>673</v>
      </c>
      <c r="D143" s="95">
        <v>2015</v>
      </c>
      <c r="E143" s="97" t="s">
        <v>12</v>
      </c>
      <c r="F143" s="227" t="s">
        <v>2101</v>
      </c>
      <c r="G143" s="227" t="s">
        <v>2105</v>
      </c>
      <c r="H143" s="362" t="s">
        <v>2172</v>
      </c>
      <c r="I143" s="227" t="s">
        <v>2133</v>
      </c>
      <c r="J143" s="227" t="s">
        <v>2112</v>
      </c>
      <c r="K143" s="102" t="s">
        <v>1144</v>
      </c>
      <c r="L143" s="228" t="s">
        <v>1188</v>
      </c>
      <c r="M143" s="98" t="s">
        <v>1037</v>
      </c>
      <c r="N143" s="117">
        <v>42327</v>
      </c>
      <c r="O143" s="102" t="s">
        <v>66</v>
      </c>
      <c r="P143" s="102" t="s">
        <v>640</v>
      </c>
      <c r="Q143" s="102" t="s">
        <v>326</v>
      </c>
      <c r="R143" s="102" t="s">
        <v>304</v>
      </c>
      <c r="S143" s="275" t="s">
        <v>532</v>
      </c>
      <c r="T143" s="227" t="s">
        <v>1953</v>
      </c>
      <c r="U143" s="120" t="s">
        <v>629</v>
      </c>
      <c r="V143" s="117">
        <v>42369</v>
      </c>
      <c r="W143" s="117">
        <v>42460</v>
      </c>
      <c r="X143" s="229">
        <f>IF(Z143="Cumplida",0,W143-$W$1)</f>
        <v>0</v>
      </c>
      <c r="Y143" s="230">
        <v>1</v>
      </c>
      <c r="Z143" s="107" t="s">
        <v>695</v>
      </c>
      <c r="AA143" s="231" t="s">
        <v>780</v>
      </c>
      <c r="AB143" s="133" t="s">
        <v>752</v>
      </c>
      <c r="AC143" s="104"/>
      <c r="AE143" s="147"/>
      <c r="AG143" s="334" t="str">
        <f t="shared" si="9"/>
        <v>VIGENTE</v>
      </c>
    </row>
    <row r="144" spans="2:33" ht="34.5" customHeight="1" thickBot="1" x14ac:dyDescent="0.25">
      <c r="B144" s="168">
        <v>137</v>
      </c>
      <c r="C144" s="4" t="s">
        <v>777</v>
      </c>
      <c r="D144" s="95">
        <v>2015</v>
      </c>
      <c r="E144" s="97" t="s">
        <v>12</v>
      </c>
      <c r="F144" s="227" t="s">
        <v>2101</v>
      </c>
      <c r="G144" s="227" t="s">
        <v>2105</v>
      </c>
      <c r="H144" s="362" t="s">
        <v>2172</v>
      </c>
      <c r="I144" s="227" t="s">
        <v>2133</v>
      </c>
      <c r="J144" s="227" t="s">
        <v>2112</v>
      </c>
      <c r="K144" s="102" t="s">
        <v>1144</v>
      </c>
      <c r="L144" s="227" t="s">
        <v>1188</v>
      </c>
      <c r="M144" s="98" t="s">
        <v>1037</v>
      </c>
      <c r="N144" s="117">
        <v>42327</v>
      </c>
      <c r="O144" s="104" t="s">
        <v>66</v>
      </c>
      <c r="P144" s="102" t="s">
        <v>640</v>
      </c>
      <c r="Q144" s="102" t="s">
        <v>327</v>
      </c>
      <c r="R144" s="102" t="s">
        <v>328</v>
      </c>
      <c r="S144" s="113" t="s">
        <v>533</v>
      </c>
      <c r="T144" s="227" t="s">
        <v>1633</v>
      </c>
      <c r="U144" s="120" t="s">
        <v>630</v>
      </c>
      <c r="V144" s="117">
        <v>42460</v>
      </c>
      <c r="W144" s="126">
        <v>42582</v>
      </c>
      <c r="X144" s="21">
        <f>IF(AA144="Reprogramado",0,V144-$V$1)</f>
        <v>0</v>
      </c>
      <c r="Y144" s="230">
        <v>0</v>
      </c>
      <c r="Z144" s="23" t="s">
        <v>778</v>
      </c>
      <c r="AA144" s="231" t="s">
        <v>778</v>
      </c>
      <c r="AB144" s="152" t="s">
        <v>1398</v>
      </c>
      <c r="AC144" s="134" t="s">
        <v>1401</v>
      </c>
      <c r="AE144" s="147" t="s">
        <v>1116</v>
      </c>
      <c r="AG144" s="334" t="str">
        <f t="shared" si="9"/>
        <v>VIGENTE</v>
      </c>
    </row>
    <row r="145" spans="2:33" ht="34.5" customHeight="1" thickBot="1" x14ac:dyDescent="0.25">
      <c r="B145" s="169">
        <v>138</v>
      </c>
      <c r="C145" s="4" t="s">
        <v>777</v>
      </c>
      <c r="D145" s="95">
        <v>2015</v>
      </c>
      <c r="E145" s="97" t="s">
        <v>12</v>
      </c>
      <c r="F145" s="227" t="s">
        <v>2101</v>
      </c>
      <c r="G145" s="227" t="s">
        <v>2105</v>
      </c>
      <c r="H145" s="362" t="s">
        <v>2172</v>
      </c>
      <c r="I145" s="227" t="s">
        <v>2133</v>
      </c>
      <c r="J145" s="227" t="s">
        <v>2112</v>
      </c>
      <c r="K145" s="102" t="s">
        <v>1144</v>
      </c>
      <c r="L145" s="227" t="s">
        <v>1188</v>
      </c>
      <c r="M145" s="98" t="s">
        <v>1037</v>
      </c>
      <c r="N145" s="117">
        <v>42327</v>
      </c>
      <c r="O145" s="104" t="s">
        <v>66</v>
      </c>
      <c r="P145" s="102" t="s">
        <v>640</v>
      </c>
      <c r="Q145" s="102" t="s">
        <v>329</v>
      </c>
      <c r="R145" s="102" t="s">
        <v>305</v>
      </c>
      <c r="S145" s="113" t="s">
        <v>533</v>
      </c>
      <c r="T145" s="227" t="s">
        <v>1633</v>
      </c>
      <c r="U145" s="120" t="s">
        <v>631</v>
      </c>
      <c r="V145" s="117">
        <v>42460</v>
      </c>
      <c r="W145" s="126">
        <v>42582</v>
      </c>
      <c r="X145" s="21">
        <f>IF(AA145="Reprogramado",0,V145-$V$1)</f>
        <v>0</v>
      </c>
      <c r="Y145" s="230">
        <v>0</v>
      </c>
      <c r="Z145" s="23" t="s">
        <v>778</v>
      </c>
      <c r="AA145" s="231" t="s">
        <v>778</v>
      </c>
      <c r="AB145" s="108" t="s">
        <v>1397</v>
      </c>
      <c r="AC145" s="134" t="s">
        <v>1402</v>
      </c>
      <c r="AE145" s="147" t="s">
        <v>1116</v>
      </c>
      <c r="AG145" s="334" t="str">
        <f t="shared" si="9"/>
        <v>VIGENTE</v>
      </c>
    </row>
    <row r="146" spans="2:33" ht="68.25" customHeight="1" thickBot="1" x14ac:dyDescent="0.25">
      <c r="B146" s="130">
        <v>139</v>
      </c>
      <c r="C146" s="95" t="s">
        <v>673</v>
      </c>
      <c r="D146" s="95">
        <v>2015</v>
      </c>
      <c r="E146" s="97" t="s">
        <v>12</v>
      </c>
      <c r="F146" s="227" t="s">
        <v>2101</v>
      </c>
      <c r="G146" s="227" t="s">
        <v>2105</v>
      </c>
      <c r="H146" s="362" t="s">
        <v>2172</v>
      </c>
      <c r="I146" s="227" t="s">
        <v>2133</v>
      </c>
      <c r="J146" s="227" t="s">
        <v>2112</v>
      </c>
      <c r="K146" s="102" t="s">
        <v>1144</v>
      </c>
      <c r="L146" s="228" t="s">
        <v>1188</v>
      </c>
      <c r="M146" s="98" t="s">
        <v>1037</v>
      </c>
      <c r="N146" s="117">
        <v>42327</v>
      </c>
      <c r="O146" s="102" t="s">
        <v>66</v>
      </c>
      <c r="P146" s="102" t="s">
        <v>640</v>
      </c>
      <c r="Q146" s="102" t="s">
        <v>330</v>
      </c>
      <c r="R146" s="102" t="s">
        <v>331</v>
      </c>
      <c r="S146" s="275" t="s">
        <v>533</v>
      </c>
      <c r="T146" s="227" t="s">
        <v>1633</v>
      </c>
      <c r="U146" s="120" t="s">
        <v>632</v>
      </c>
      <c r="V146" s="117">
        <v>42460</v>
      </c>
      <c r="W146" s="117">
        <v>42460</v>
      </c>
      <c r="X146" s="229">
        <f>IF(Z146="Cumplida",0,W146-$W$1)</f>
        <v>0</v>
      </c>
      <c r="Y146" s="230">
        <v>1</v>
      </c>
      <c r="Z146" s="107" t="s">
        <v>695</v>
      </c>
      <c r="AA146" s="231" t="s">
        <v>780</v>
      </c>
      <c r="AB146" s="252" t="s">
        <v>1110</v>
      </c>
      <c r="AC146" s="134"/>
      <c r="AE146" s="147"/>
      <c r="AG146" s="334" t="str">
        <f t="shared" si="9"/>
        <v>VIGENTE</v>
      </c>
    </row>
    <row r="147" spans="2:33" ht="68.25" customHeight="1" thickBot="1" x14ac:dyDescent="0.25">
      <c r="B147" s="128">
        <v>140</v>
      </c>
      <c r="C147" s="95" t="s">
        <v>673</v>
      </c>
      <c r="D147" s="95">
        <v>2015</v>
      </c>
      <c r="E147" s="97" t="s">
        <v>12</v>
      </c>
      <c r="F147" s="227" t="s">
        <v>2101</v>
      </c>
      <c r="G147" s="227" t="s">
        <v>2105</v>
      </c>
      <c r="H147" s="362" t="s">
        <v>2172</v>
      </c>
      <c r="I147" s="227" t="s">
        <v>2133</v>
      </c>
      <c r="J147" s="227" t="s">
        <v>2112</v>
      </c>
      <c r="K147" s="102" t="s">
        <v>1144</v>
      </c>
      <c r="L147" s="228" t="s">
        <v>1188</v>
      </c>
      <c r="M147" s="98" t="s">
        <v>1037</v>
      </c>
      <c r="N147" s="117">
        <v>42327</v>
      </c>
      <c r="O147" s="102" t="s">
        <v>66</v>
      </c>
      <c r="P147" s="102" t="s">
        <v>640</v>
      </c>
      <c r="Q147" s="102" t="s">
        <v>332</v>
      </c>
      <c r="R147" s="102" t="s">
        <v>306</v>
      </c>
      <c r="S147" s="275" t="s">
        <v>532</v>
      </c>
      <c r="T147" s="227" t="s">
        <v>1633</v>
      </c>
      <c r="U147" s="120" t="s">
        <v>633</v>
      </c>
      <c r="V147" s="117">
        <v>42400</v>
      </c>
      <c r="W147" s="117">
        <v>42400</v>
      </c>
      <c r="X147" s="229">
        <f>IF(Z147="Cumplida",0,W147-$W$1)</f>
        <v>0</v>
      </c>
      <c r="Y147" s="230">
        <v>1</v>
      </c>
      <c r="Z147" s="107" t="s">
        <v>695</v>
      </c>
      <c r="AA147" s="231" t="s">
        <v>780</v>
      </c>
      <c r="AB147" s="252" t="s">
        <v>1111</v>
      </c>
      <c r="AC147" s="134"/>
      <c r="AE147" s="147"/>
      <c r="AG147" s="334" t="str">
        <f t="shared" si="9"/>
        <v>VIGENTE</v>
      </c>
    </row>
    <row r="148" spans="2:33" ht="45.75" customHeight="1" thickBot="1" x14ac:dyDescent="0.25">
      <c r="B148" s="130">
        <v>141</v>
      </c>
      <c r="C148" s="95" t="s">
        <v>673</v>
      </c>
      <c r="D148" s="95">
        <v>2015</v>
      </c>
      <c r="E148" s="97" t="s">
        <v>12</v>
      </c>
      <c r="F148" s="227" t="s">
        <v>2101</v>
      </c>
      <c r="G148" s="227" t="s">
        <v>2105</v>
      </c>
      <c r="H148" s="362" t="s">
        <v>2172</v>
      </c>
      <c r="I148" s="227" t="s">
        <v>2133</v>
      </c>
      <c r="J148" s="227" t="s">
        <v>2112</v>
      </c>
      <c r="K148" s="102" t="s">
        <v>1144</v>
      </c>
      <c r="L148" s="228" t="s">
        <v>1188</v>
      </c>
      <c r="M148" s="98" t="s">
        <v>1037</v>
      </c>
      <c r="N148" s="117">
        <v>42327</v>
      </c>
      <c r="O148" s="102" t="s">
        <v>66</v>
      </c>
      <c r="P148" s="102" t="s">
        <v>640</v>
      </c>
      <c r="Q148" s="102" t="s">
        <v>333</v>
      </c>
      <c r="R148" s="102" t="s">
        <v>307</v>
      </c>
      <c r="S148" s="275" t="s">
        <v>532</v>
      </c>
      <c r="T148" s="227" t="s">
        <v>1633</v>
      </c>
      <c r="U148" s="120" t="s">
        <v>634</v>
      </c>
      <c r="V148" s="117">
        <v>42400</v>
      </c>
      <c r="W148" s="117">
        <v>42400</v>
      </c>
      <c r="X148" s="229">
        <f>IF(Z148="Cumplida",0,W148-$W$1)</f>
        <v>0</v>
      </c>
      <c r="Y148" s="230">
        <v>1</v>
      </c>
      <c r="Z148" s="107" t="s">
        <v>695</v>
      </c>
      <c r="AA148" s="231" t="s">
        <v>780</v>
      </c>
      <c r="AB148" s="133" t="s">
        <v>753</v>
      </c>
      <c r="AC148" s="134"/>
      <c r="AE148" s="147"/>
      <c r="AG148" s="334" t="str">
        <f t="shared" si="9"/>
        <v>VIGENTE</v>
      </c>
    </row>
    <row r="149" spans="2:33" ht="45.75" customHeight="1" thickBot="1" x14ac:dyDescent="0.25">
      <c r="B149" s="128">
        <v>142</v>
      </c>
      <c r="C149" s="95" t="s">
        <v>673</v>
      </c>
      <c r="D149" s="95">
        <v>2015</v>
      </c>
      <c r="E149" s="97" t="s">
        <v>12</v>
      </c>
      <c r="F149" s="227" t="s">
        <v>2101</v>
      </c>
      <c r="G149" s="227" t="s">
        <v>2105</v>
      </c>
      <c r="H149" s="362" t="s">
        <v>2172</v>
      </c>
      <c r="I149" s="227" t="s">
        <v>2133</v>
      </c>
      <c r="J149" s="227" t="s">
        <v>2112</v>
      </c>
      <c r="K149" s="102" t="s">
        <v>1144</v>
      </c>
      <c r="L149" s="228" t="s">
        <v>1188</v>
      </c>
      <c r="M149" s="98" t="s">
        <v>1037</v>
      </c>
      <c r="N149" s="117">
        <v>42327</v>
      </c>
      <c r="O149" s="102" t="s">
        <v>66</v>
      </c>
      <c r="P149" s="102" t="s">
        <v>640</v>
      </c>
      <c r="Q149" s="102" t="s">
        <v>334</v>
      </c>
      <c r="R149" s="102" t="s">
        <v>308</v>
      </c>
      <c r="S149" s="275" t="s">
        <v>532</v>
      </c>
      <c r="T149" s="227" t="s">
        <v>1633</v>
      </c>
      <c r="U149" s="120" t="s">
        <v>635</v>
      </c>
      <c r="V149" s="117">
        <v>42400</v>
      </c>
      <c r="W149" s="117">
        <v>42400</v>
      </c>
      <c r="X149" s="229">
        <f>IF(Z149="Cumplida",0,W149-$W$1)</f>
        <v>0</v>
      </c>
      <c r="Y149" s="230">
        <v>1</v>
      </c>
      <c r="Z149" s="107" t="s">
        <v>695</v>
      </c>
      <c r="AA149" s="231" t="s">
        <v>780</v>
      </c>
      <c r="AB149" s="133" t="s">
        <v>754</v>
      </c>
      <c r="AC149" s="134"/>
      <c r="AE149" s="147"/>
      <c r="AG149" s="334" t="str">
        <f t="shared" si="9"/>
        <v>VIGENTE</v>
      </c>
    </row>
    <row r="150" spans="2:33" ht="45.75" customHeight="1" thickBot="1" x14ac:dyDescent="0.25">
      <c r="B150" s="196">
        <v>143</v>
      </c>
      <c r="C150" s="4" t="s">
        <v>777</v>
      </c>
      <c r="D150" s="95">
        <v>2015</v>
      </c>
      <c r="E150" s="97" t="s">
        <v>12</v>
      </c>
      <c r="F150" s="227" t="s">
        <v>2101</v>
      </c>
      <c r="G150" s="227" t="s">
        <v>2105</v>
      </c>
      <c r="H150" s="362" t="s">
        <v>2172</v>
      </c>
      <c r="I150" s="227" t="s">
        <v>2133</v>
      </c>
      <c r="J150" s="227" t="s">
        <v>2112</v>
      </c>
      <c r="K150" s="102" t="s">
        <v>1144</v>
      </c>
      <c r="L150" s="227" t="s">
        <v>1188</v>
      </c>
      <c r="M150" s="98" t="s">
        <v>1037</v>
      </c>
      <c r="N150" s="117">
        <v>42327</v>
      </c>
      <c r="O150" s="104" t="s">
        <v>66</v>
      </c>
      <c r="P150" s="102" t="s">
        <v>640</v>
      </c>
      <c r="Q150" s="102" t="s">
        <v>335</v>
      </c>
      <c r="R150" s="102" t="s">
        <v>336</v>
      </c>
      <c r="S150" s="113" t="s">
        <v>534</v>
      </c>
      <c r="T150" s="227" t="s">
        <v>1631</v>
      </c>
      <c r="U150" s="120" t="s">
        <v>636</v>
      </c>
      <c r="V150" s="117">
        <v>42400</v>
      </c>
      <c r="W150" s="117">
        <v>42400</v>
      </c>
      <c r="X150" s="21">
        <f>IF(AA150="Reprogramado",0,V150-$V$1)</f>
        <v>0</v>
      </c>
      <c r="Y150" s="230">
        <v>0</v>
      </c>
      <c r="Z150" s="165" t="s">
        <v>778</v>
      </c>
      <c r="AA150" s="231" t="s">
        <v>778</v>
      </c>
      <c r="AB150" s="194" t="s">
        <v>1716</v>
      </c>
      <c r="AC150" s="104" t="s">
        <v>1661</v>
      </c>
      <c r="AE150" s="147" t="s">
        <v>1117</v>
      </c>
      <c r="AG150" s="334" t="str">
        <f t="shared" si="9"/>
        <v>VIGENTE</v>
      </c>
    </row>
    <row r="151" spans="2:33" ht="45.75" customHeight="1" thickBot="1" x14ac:dyDescent="0.25">
      <c r="B151" s="128">
        <v>144</v>
      </c>
      <c r="C151" s="95" t="s">
        <v>673</v>
      </c>
      <c r="D151" s="95">
        <v>2015</v>
      </c>
      <c r="E151" s="97" t="s">
        <v>12</v>
      </c>
      <c r="F151" s="227" t="s">
        <v>2101</v>
      </c>
      <c r="G151" s="227" t="s">
        <v>2105</v>
      </c>
      <c r="H151" s="362" t="s">
        <v>2172</v>
      </c>
      <c r="I151" s="227" t="s">
        <v>2133</v>
      </c>
      <c r="J151" s="227" t="s">
        <v>2112</v>
      </c>
      <c r="K151" s="102" t="s">
        <v>1144</v>
      </c>
      <c r="L151" s="228" t="s">
        <v>1188</v>
      </c>
      <c r="M151" s="98" t="s">
        <v>1037</v>
      </c>
      <c r="N151" s="117">
        <v>42327</v>
      </c>
      <c r="O151" s="102" t="s">
        <v>66</v>
      </c>
      <c r="P151" s="102" t="s">
        <v>640</v>
      </c>
      <c r="Q151" s="102" t="s">
        <v>337</v>
      </c>
      <c r="R151" s="102" t="s">
        <v>338</v>
      </c>
      <c r="S151" s="275" t="s">
        <v>533</v>
      </c>
      <c r="T151" s="360"/>
      <c r="U151" s="120" t="s">
        <v>637</v>
      </c>
      <c r="V151" s="117">
        <v>42460</v>
      </c>
      <c r="W151" s="117">
        <v>42460</v>
      </c>
      <c r="X151" s="229">
        <f>IF(Z151="Cumplida",0,W151-$W$1)</f>
        <v>0</v>
      </c>
      <c r="Y151" s="230">
        <v>1</v>
      </c>
      <c r="Z151" s="233" t="s">
        <v>695</v>
      </c>
      <c r="AA151" s="231" t="s">
        <v>780</v>
      </c>
      <c r="AB151" s="133" t="s">
        <v>1403</v>
      </c>
      <c r="AC151" s="134"/>
      <c r="AE151" s="147" t="s">
        <v>1116</v>
      </c>
      <c r="AG151" s="334" t="str">
        <f t="shared" si="9"/>
        <v>VIGENTE</v>
      </c>
    </row>
    <row r="152" spans="2:33" ht="135.75" customHeight="1" thickBot="1" x14ac:dyDescent="0.25">
      <c r="B152" s="130">
        <v>145</v>
      </c>
      <c r="C152" s="95" t="s">
        <v>673</v>
      </c>
      <c r="D152" s="95">
        <v>2015</v>
      </c>
      <c r="E152" s="97" t="s">
        <v>12</v>
      </c>
      <c r="F152" s="227" t="s">
        <v>2104</v>
      </c>
      <c r="G152" s="227" t="s">
        <v>2106</v>
      </c>
      <c r="H152" s="362" t="s">
        <v>1023</v>
      </c>
      <c r="I152" s="227" t="s">
        <v>2133</v>
      </c>
      <c r="J152" s="227" t="s">
        <v>2112</v>
      </c>
      <c r="K152" s="102" t="s">
        <v>37</v>
      </c>
      <c r="L152" s="228" t="s">
        <v>37</v>
      </c>
      <c r="M152" s="98" t="s">
        <v>1023</v>
      </c>
      <c r="N152" s="117">
        <v>42360</v>
      </c>
      <c r="O152" s="102" t="s">
        <v>67</v>
      </c>
      <c r="P152" s="102" t="s">
        <v>25</v>
      </c>
      <c r="Q152" s="102" t="s">
        <v>339</v>
      </c>
      <c r="R152" s="102" t="s">
        <v>340</v>
      </c>
      <c r="S152" s="123" t="s">
        <v>811</v>
      </c>
      <c r="T152" s="227" t="s">
        <v>1631</v>
      </c>
      <c r="U152" s="120" t="s">
        <v>813</v>
      </c>
      <c r="V152" s="117">
        <v>42388</v>
      </c>
      <c r="W152" s="117">
        <v>42460</v>
      </c>
      <c r="X152" s="229">
        <f>IF(Z152="Cumplida",0,W152-$W$1)</f>
        <v>0</v>
      </c>
      <c r="Y152" s="230">
        <v>1</v>
      </c>
      <c r="Z152" s="233" t="s">
        <v>695</v>
      </c>
      <c r="AA152" s="231" t="s">
        <v>780</v>
      </c>
      <c r="AB152" s="133" t="s">
        <v>1374</v>
      </c>
      <c r="AC152" s="131"/>
      <c r="AE152" s="147" t="s">
        <v>1116</v>
      </c>
      <c r="AG152" s="334" t="str">
        <f t="shared" si="9"/>
        <v>VIGENTE</v>
      </c>
    </row>
    <row r="153" spans="2:33" ht="90.75" customHeight="1" thickBot="1" x14ac:dyDescent="0.25">
      <c r="B153" s="169">
        <v>146</v>
      </c>
      <c r="C153" s="4" t="s">
        <v>777</v>
      </c>
      <c r="D153" s="95">
        <v>2015</v>
      </c>
      <c r="E153" s="97" t="s">
        <v>12</v>
      </c>
      <c r="F153" s="227" t="s">
        <v>2104</v>
      </c>
      <c r="G153" s="227" t="s">
        <v>2106</v>
      </c>
      <c r="H153" s="362" t="s">
        <v>1023</v>
      </c>
      <c r="I153" s="227" t="s">
        <v>2133</v>
      </c>
      <c r="J153" s="227" t="s">
        <v>2112</v>
      </c>
      <c r="K153" s="102" t="s">
        <v>37</v>
      </c>
      <c r="L153" s="227" t="s">
        <v>37</v>
      </c>
      <c r="M153" s="98" t="s">
        <v>1023</v>
      </c>
      <c r="N153" s="117">
        <v>42360</v>
      </c>
      <c r="O153" s="104" t="s">
        <v>67</v>
      </c>
      <c r="P153" s="102" t="s">
        <v>25</v>
      </c>
      <c r="Q153" s="102" t="s">
        <v>2163</v>
      </c>
      <c r="R153" s="102" t="s">
        <v>341</v>
      </c>
      <c r="S153" s="102" t="s">
        <v>812</v>
      </c>
      <c r="T153" s="227" t="s">
        <v>1633</v>
      </c>
      <c r="U153" s="120" t="s">
        <v>814</v>
      </c>
      <c r="V153" s="117">
        <v>42388</v>
      </c>
      <c r="W153" s="117">
        <v>42460</v>
      </c>
      <c r="X153" s="21">
        <f>IF(AA153="Reprogramado",0,V153-$V$1)</f>
        <v>0</v>
      </c>
      <c r="Y153" s="230">
        <v>0</v>
      </c>
      <c r="Z153" s="23" t="s">
        <v>778</v>
      </c>
      <c r="AA153" s="231" t="s">
        <v>778</v>
      </c>
      <c r="AB153" s="194" t="s">
        <v>1379</v>
      </c>
      <c r="AC153" s="131" t="s">
        <v>1473</v>
      </c>
      <c r="AE153" s="147" t="s">
        <v>1116</v>
      </c>
      <c r="AG153" s="334" t="str">
        <f t="shared" si="9"/>
        <v>VIGENTE</v>
      </c>
    </row>
    <row r="154" spans="2:33" ht="124.5" customHeight="1" thickBot="1" x14ac:dyDescent="0.25">
      <c r="B154" s="168">
        <v>147</v>
      </c>
      <c r="C154" s="4" t="s">
        <v>777</v>
      </c>
      <c r="D154" s="95">
        <v>2015</v>
      </c>
      <c r="E154" s="97" t="s">
        <v>12</v>
      </c>
      <c r="F154" s="227" t="s">
        <v>2104</v>
      </c>
      <c r="G154" s="227" t="s">
        <v>2106</v>
      </c>
      <c r="H154" s="362" t="s">
        <v>1023</v>
      </c>
      <c r="I154" s="227" t="s">
        <v>2133</v>
      </c>
      <c r="J154" s="227" t="s">
        <v>2112</v>
      </c>
      <c r="K154" s="102" t="s">
        <v>37</v>
      </c>
      <c r="L154" s="227" t="s">
        <v>37</v>
      </c>
      <c r="M154" s="98" t="s">
        <v>1023</v>
      </c>
      <c r="N154" s="117">
        <v>42360</v>
      </c>
      <c r="O154" s="104" t="s">
        <v>67</v>
      </c>
      <c r="P154" s="102" t="s">
        <v>25</v>
      </c>
      <c r="Q154" s="102" t="s">
        <v>2164</v>
      </c>
      <c r="R154" s="102" t="s">
        <v>342</v>
      </c>
      <c r="S154" s="102" t="s">
        <v>812</v>
      </c>
      <c r="T154" s="227" t="s">
        <v>1633</v>
      </c>
      <c r="U154" s="120" t="s">
        <v>815</v>
      </c>
      <c r="V154" s="117">
        <v>42388</v>
      </c>
      <c r="W154" s="117">
        <v>42460</v>
      </c>
      <c r="X154" s="21">
        <f>IF(AA154="Reprogramado",0,V154-$V$1)</f>
        <v>0</v>
      </c>
      <c r="Y154" s="230">
        <v>0</v>
      </c>
      <c r="Z154" s="23" t="s">
        <v>778</v>
      </c>
      <c r="AA154" s="231" t="s">
        <v>778</v>
      </c>
      <c r="AB154" s="108" t="s">
        <v>1378</v>
      </c>
      <c r="AC154" s="131" t="s">
        <v>1474</v>
      </c>
      <c r="AE154" s="147" t="s">
        <v>1116</v>
      </c>
      <c r="AG154" s="334" t="str">
        <f t="shared" si="9"/>
        <v>VIGENTE</v>
      </c>
    </row>
    <row r="155" spans="2:33" ht="124.5" customHeight="1" thickBot="1" x14ac:dyDescent="0.25">
      <c r="B155" s="169">
        <v>148</v>
      </c>
      <c r="C155" s="4" t="s">
        <v>777</v>
      </c>
      <c r="D155" s="95">
        <v>2015</v>
      </c>
      <c r="E155" s="97" t="s">
        <v>12</v>
      </c>
      <c r="F155" s="227" t="s">
        <v>2104</v>
      </c>
      <c r="G155" s="227" t="s">
        <v>2106</v>
      </c>
      <c r="H155" s="362" t="s">
        <v>1023</v>
      </c>
      <c r="I155" s="227" t="s">
        <v>2133</v>
      </c>
      <c r="J155" s="227" t="s">
        <v>2112</v>
      </c>
      <c r="K155" s="102" t="s">
        <v>37</v>
      </c>
      <c r="L155" s="227" t="s">
        <v>37</v>
      </c>
      <c r="M155" s="98" t="s">
        <v>1023</v>
      </c>
      <c r="N155" s="117">
        <v>42360</v>
      </c>
      <c r="O155" s="104" t="s">
        <v>67</v>
      </c>
      <c r="P155" s="102" t="s">
        <v>25</v>
      </c>
      <c r="Q155" s="102" t="s">
        <v>2165</v>
      </c>
      <c r="R155" s="102" t="s">
        <v>342</v>
      </c>
      <c r="S155" s="102" t="s">
        <v>812</v>
      </c>
      <c r="T155" s="227" t="s">
        <v>1631</v>
      </c>
      <c r="U155" s="120" t="s">
        <v>815</v>
      </c>
      <c r="V155" s="117">
        <v>42388</v>
      </c>
      <c r="W155" s="117">
        <v>42460</v>
      </c>
      <c r="X155" s="21">
        <f>IF(AA155="Reprogramado",0,V155-$V$1)</f>
        <v>0</v>
      </c>
      <c r="Y155" s="230">
        <v>0</v>
      </c>
      <c r="Z155" s="23" t="s">
        <v>778</v>
      </c>
      <c r="AA155" s="231" t="s">
        <v>778</v>
      </c>
      <c r="AB155" s="108" t="s">
        <v>1380</v>
      </c>
      <c r="AC155" s="131" t="s">
        <v>1475</v>
      </c>
      <c r="AE155" s="147" t="s">
        <v>1116</v>
      </c>
      <c r="AG155" s="334" t="str">
        <f t="shared" si="9"/>
        <v>VIGENTE</v>
      </c>
    </row>
    <row r="156" spans="2:33" ht="237" customHeight="1" thickBot="1" x14ac:dyDescent="0.25">
      <c r="B156" s="168">
        <v>149</v>
      </c>
      <c r="C156" s="4" t="s">
        <v>777</v>
      </c>
      <c r="D156" s="95">
        <v>2015</v>
      </c>
      <c r="E156" s="97" t="s">
        <v>12</v>
      </c>
      <c r="F156" s="227" t="s">
        <v>2104</v>
      </c>
      <c r="G156" s="227" t="s">
        <v>2106</v>
      </c>
      <c r="H156" s="362" t="s">
        <v>1023</v>
      </c>
      <c r="I156" s="227" t="s">
        <v>2133</v>
      </c>
      <c r="J156" s="227" t="s">
        <v>2112</v>
      </c>
      <c r="K156" s="102" t="s">
        <v>37</v>
      </c>
      <c r="L156" s="227" t="s">
        <v>37</v>
      </c>
      <c r="M156" s="98" t="s">
        <v>1023</v>
      </c>
      <c r="N156" s="117">
        <v>42360</v>
      </c>
      <c r="O156" s="104" t="s">
        <v>67</v>
      </c>
      <c r="P156" s="102" t="s">
        <v>25</v>
      </c>
      <c r="Q156" s="102" t="s">
        <v>343</v>
      </c>
      <c r="R156" s="102" t="s">
        <v>344</v>
      </c>
      <c r="S156" s="102" t="s">
        <v>535</v>
      </c>
      <c r="T156" s="227" t="s">
        <v>1633</v>
      </c>
      <c r="U156" s="120" t="s">
        <v>816</v>
      </c>
      <c r="V156" s="117">
        <v>42388</v>
      </c>
      <c r="W156" s="117">
        <v>42460</v>
      </c>
      <c r="X156" s="21">
        <f>IF(AA156="Reprogramado",0,V156-$V$1)</f>
        <v>0</v>
      </c>
      <c r="Y156" s="230">
        <v>0</v>
      </c>
      <c r="Z156" s="23" t="s">
        <v>778</v>
      </c>
      <c r="AA156" s="231" t="s">
        <v>778</v>
      </c>
      <c r="AB156" s="108" t="s">
        <v>1381</v>
      </c>
      <c r="AC156" s="131" t="s">
        <v>1476</v>
      </c>
      <c r="AE156" s="147" t="s">
        <v>1116</v>
      </c>
      <c r="AG156" s="334" t="str">
        <f t="shared" si="9"/>
        <v>VIGENTE</v>
      </c>
    </row>
    <row r="157" spans="2:33" ht="169.5" customHeight="1" thickBot="1" x14ac:dyDescent="0.25">
      <c r="B157" s="128">
        <v>150</v>
      </c>
      <c r="C157" s="95" t="s">
        <v>673</v>
      </c>
      <c r="D157" s="95">
        <v>2015</v>
      </c>
      <c r="E157" s="97" t="s">
        <v>12</v>
      </c>
      <c r="F157" s="227" t="s">
        <v>2104</v>
      </c>
      <c r="G157" s="227" t="s">
        <v>2106</v>
      </c>
      <c r="H157" s="362" t="s">
        <v>1023</v>
      </c>
      <c r="I157" s="227" t="s">
        <v>2133</v>
      </c>
      <c r="J157" s="227" t="s">
        <v>2112</v>
      </c>
      <c r="K157" s="102" t="s">
        <v>37</v>
      </c>
      <c r="L157" s="228" t="s">
        <v>37</v>
      </c>
      <c r="M157" s="98" t="s">
        <v>1023</v>
      </c>
      <c r="N157" s="117">
        <v>42360</v>
      </c>
      <c r="O157" s="102" t="s">
        <v>67</v>
      </c>
      <c r="P157" s="102" t="s">
        <v>25</v>
      </c>
      <c r="Q157" s="102" t="s">
        <v>345</v>
      </c>
      <c r="R157" s="102" t="s">
        <v>346</v>
      </c>
      <c r="S157" s="123" t="s">
        <v>536</v>
      </c>
      <c r="T157" s="227" t="s">
        <v>1633</v>
      </c>
      <c r="U157" s="120" t="s">
        <v>817</v>
      </c>
      <c r="V157" s="117">
        <v>42388</v>
      </c>
      <c r="W157" s="117">
        <v>42460</v>
      </c>
      <c r="X157" s="229">
        <f t="shared" ref="X157:X164" si="10">IF(Z157="Cumplida",0,W157-$W$1)</f>
        <v>0</v>
      </c>
      <c r="Y157" s="230">
        <v>1</v>
      </c>
      <c r="Z157" s="233" t="s">
        <v>695</v>
      </c>
      <c r="AA157" s="231" t="s">
        <v>780</v>
      </c>
      <c r="AB157" s="133" t="s">
        <v>1382</v>
      </c>
      <c r="AC157" s="131"/>
      <c r="AE157" s="147" t="s">
        <v>1116</v>
      </c>
      <c r="AG157" s="334" t="str">
        <f t="shared" si="9"/>
        <v>VIGENTE</v>
      </c>
    </row>
    <row r="158" spans="2:33" ht="57" customHeight="1" thickBot="1" x14ac:dyDescent="0.25">
      <c r="B158" s="130">
        <v>151</v>
      </c>
      <c r="C158" s="95" t="s">
        <v>673</v>
      </c>
      <c r="D158" s="95">
        <v>2015</v>
      </c>
      <c r="E158" s="97" t="s">
        <v>12</v>
      </c>
      <c r="F158" s="227" t="s">
        <v>2104</v>
      </c>
      <c r="G158" s="227" t="s">
        <v>2106</v>
      </c>
      <c r="H158" s="362" t="s">
        <v>1023</v>
      </c>
      <c r="I158" s="227" t="s">
        <v>2133</v>
      </c>
      <c r="J158" s="227" t="s">
        <v>2112</v>
      </c>
      <c r="K158" s="102" t="s">
        <v>37</v>
      </c>
      <c r="L158" s="228" t="s">
        <v>37</v>
      </c>
      <c r="M158" s="98" t="s">
        <v>1023</v>
      </c>
      <c r="N158" s="117">
        <v>42360</v>
      </c>
      <c r="O158" s="102" t="s">
        <v>67</v>
      </c>
      <c r="P158" s="102" t="s">
        <v>25</v>
      </c>
      <c r="Q158" s="102" t="s">
        <v>2166</v>
      </c>
      <c r="R158" s="102" t="s">
        <v>347</v>
      </c>
      <c r="S158" s="123" t="s">
        <v>536</v>
      </c>
      <c r="T158" s="227" t="s">
        <v>1633</v>
      </c>
      <c r="U158" s="120" t="s">
        <v>818</v>
      </c>
      <c r="V158" s="117">
        <v>42388</v>
      </c>
      <c r="W158" s="117">
        <v>42460</v>
      </c>
      <c r="X158" s="229">
        <f t="shared" si="10"/>
        <v>0</v>
      </c>
      <c r="Y158" s="230">
        <v>1</v>
      </c>
      <c r="Z158" s="233" t="s">
        <v>695</v>
      </c>
      <c r="AA158" s="231" t="s">
        <v>780</v>
      </c>
      <c r="AB158" s="252" t="s">
        <v>1383</v>
      </c>
      <c r="AC158" s="131"/>
      <c r="AE158" s="147" t="s">
        <v>1116</v>
      </c>
      <c r="AG158" s="334" t="str">
        <f t="shared" si="9"/>
        <v>VIGENTE</v>
      </c>
    </row>
    <row r="159" spans="2:33" ht="45.75" customHeight="1" thickBot="1" x14ac:dyDescent="0.25">
      <c r="B159" s="128">
        <v>152</v>
      </c>
      <c r="C159" s="95" t="s">
        <v>673</v>
      </c>
      <c r="D159" s="95">
        <v>2015</v>
      </c>
      <c r="E159" s="97" t="s">
        <v>12</v>
      </c>
      <c r="F159" s="227" t="s">
        <v>2104</v>
      </c>
      <c r="G159" s="227" t="s">
        <v>2106</v>
      </c>
      <c r="H159" s="362" t="s">
        <v>1023</v>
      </c>
      <c r="I159" s="227" t="s">
        <v>2133</v>
      </c>
      <c r="J159" s="227" t="s">
        <v>2112</v>
      </c>
      <c r="K159" s="102" t="s">
        <v>37</v>
      </c>
      <c r="L159" s="228" t="s">
        <v>37</v>
      </c>
      <c r="M159" s="98" t="s">
        <v>1023</v>
      </c>
      <c r="N159" s="117">
        <v>42360</v>
      </c>
      <c r="O159" s="102" t="s">
        <v>67</v>
      </c>
      <c r="P159" s="102" t="s">
        <v>25</v>
      </c>
      <c r="Q159" s="102" t="s">
        <v>348</v>
      </c>
      <c r="R159" s="102" t="s">
        <v>349</v>
      </c>
      <c r="S159" s="123" t="s">
        <v>536</v>
      </c>
      <c r="T159" s="227" t="s">
        <v>1633</v>
      </c>
      <c r="U159" s="120" t="s">
        <v>819</v>
      </c>
      <c r="V159" s="117">
        <v>42388</v>
      </c>
      <c r="W159" s="117">
        <v>42460</v>
      </c>
      <c r="X159" s="229">
        <f t="shared" si="10"/>
        <v>0</v>
      </c>
      <c r="Y159" s="230">
        <v>1</v>
      </c>
      <c r="Z159" s="233" t="s">
        <v>695</v>
      </c>
      <c r="AA159" s="231" t="s">
        <v>780</v>
      </c>
      <c r="AB159" s="133" t="s">
        <v>1384</v>
      </c>
      <c r="AC159" s="131"/>
      <c r="AE159" s="147" t="s">
        <v>1116</v>
      </c>
      <c r="AG159" s="334" t="str">
        <f t="shared" si="9"/>
        <v>VIGENTE</v>
      </c>
    </row>
    <row r="160" spans="2:33" ht="102" customHeight="1" thickBot="1" x14ac:dyDescent="0.25">
      <c r="B160" s="130">
        <v>153</v>
      </c>
      <c r="C160" s="95" t="s">
        <v>673</v>
      </c>
      <c r="D160" s="95">
        <v>2015</v>
      </c>
      <c r="E160" s="97" t="s">
        <v>12</v>
      </c>
      <c r="F160" s="227" t="s">
        <v>2104</v>
      </c>
      <c r="G160" s="227" t="s">
        <v>2106</v>
      </c>
      <c r="H160" s="362" t="s">
        <v>1023</v>
      </c>
      <c r="I160" s="227" t="s">
        <v>2133</v>
      </c>
      <c r="J160" s="227" t="s">
        <v>2112</v>
      </c>
      <c r="K160" s="102" t="s">
        <v>37</v>
      </c>
      <c r="L160" s="228" t="s">
        <v>37</v>
      </c>
      <c r="M160" s="98" t="s">
        <v>1023</v>
      </c>
      <c r="N160" s="117">
        <v>42360</v>
      </c>
      <c r="O160" s="102" t="s">
        <v>67</v>
      </c>
      <c r="P160" s="102" t="s">
        <v>25</v>
      </c>
      <c r="Q160" s="102" t="s">
        <v>350</v>
      </c>
      <c r="R160" s="102" t="s">
        <v>351</v>
      </c>
      <c r="S160" s="123" t="s">
        <v>536</v>
      </c>
      <c r="T160" s="227" t="s">
        <v>1631</v>
      </c>
      <c r="U160" s="120" t="s">
        <v>820</v>
      </c>
      <c r="V160" s="117">
        <v>42388</v>
      </c>
      <c r="W160" s="117">
        <v>42460</v>
      </c>
      <c r="X160" s="229">
        <f t="shared" si="10"/>
        <v>0</v>
      </c>
      <c r="Y160" s="230">
        <v>1</v>
      </c>
      <c r="Z160" s="233" t="s">
        <v>695</v>
      </c>
      <c r="AA160" s="231" t="s">
        <v>780</v>
      </c>
      <c r="AB160" s="133" t="s">
        <v>1385</v>
      </c>
      <c r="AC160" s="131"/>
      <c r="AE160" s="147" t="s">
        <v>1116</v>
      </c>
      <c r="AG160" s="334" t="str">
        <f t="shared" si="9"/>
        <v>VIGENTE</v>
      </c>
    </row>
    <row r="161" spans="2:33" ht="68.25" customHeight="1" thickBot="1" x14ac:dyDescent="0.25">
      <c r="B161" s="128">
        <v>154</v>
      </c>
      <c r="C161" s="95" t="s">
        <v>673</v>
      </c>
      <c r="D161" s="95">
        <v>2015</v>
      </c>
      <c r="E161" s="97" t="s">
        <v>12</v>
      </c>
      <c r="F161" s="227" t="s">
        <v>2104</v>
      </c>
      <c r="G161" s="227" t="s">
        <v>2106</v>
      </c>
      <c r="H161" s="362" t="s">
        <v>1023</v>
      </c>
      <c r="I161" s="227" t="s">
        <v>2133</v>
      </c>
      <c r="J161" s="227" t="s">
        <v>2112</v>
      </c>
      <c r="K161" s="102" t="s">
        <v>37</v>
      </c>
      <c r="L161" s="228" t="s">
        <v>37</v>
      </c>
      <c r="M161" s="98" t="s">
        <v>1023</v>
      </c>
      <c r="N161" s="117">
        <v>42360</v>
      </c>
      <c r="O161" s="102" t="s">
        <v>67</v>
      </c>
      <c r="P161" s="102" t="s">
        <v>25</v>
      </c>
      <c r="Q161" s="102" t="s">
        <v>352</v>
      </c>
      <c r="R161" s="102" t="s">
        <v>353</v>
      </c>
      <c r="S161" s="123" t="s">
        <v>537</v>
      </c>
      <c r="T161" s="227" t="s">
        <v>1633</v>
      </c>
      <c r="U161" s="120" t="s">
        <v>821</v>
      </c>
      <c r="V161" s="117">
        <v>42388</v>
      </c>
      <c r="W161" s="117">
        <v>42460</v>
      </c>
      <c r="X161" s="229">
        <f t="shared" si="10"/>
        <v>0</v>
      </c>
      <c r="Y161" s="230">
        <v>1</v>
      </c>
      <c r="Z161" s="233" t="s">
        <v>695</v>
      </c>
      <c r="AA161" s="231" t="s">
        <v>780</v>
      </c>
      <c r="AB161" s="133" t="s">
        <v>1386</v>
      </c>
      <c r="AC161" s="131"/>
      <c r="AE161" s="147" t="s">
        <v>1116</v>
      </c>
      <c r="AG161" s="334" t="str">
        <f t="shared" si="9"/>
        <v>VIGENTE</v>
      </c>
    </row>
    <row r="162" spans="2:33" ht="102" customHeight="1" thickBot="1" x14ac:dyDescent="0.25">
      <c r="B162" s="130">
        <v>155</v>
      </c>
      <c r="C162" s="95" t="s">
        <v>673</v>
      </c>
      <c r="D162" s="95">
        <v>2015</v>
      </c>
      <c r="E162" s="97" t="s">
        <v>12</v>
      </c>
      <c r="F162" s="227" t="s">
        <v>2103</v>
      </c>
      <c r="G162" s="227" t="s">
        <v>2106</v>
      </c>
      <c r="H162" s="362" t="s">
        <v>1025</v>
      </c>
      <c r="I162" s="227" t="s">
        <v>2133</v>
      </c>
      <c r="J162" s="227" t="s">
        <v>2112</v>
      </c>
      <c r="K162" s="102" t="s">
        <v>36</v>
      </c>
      <c r="L162" s="228" t="s">
        <v>36</v>
      </c>
      <c r="M162" s="98" t="s">
        <v>1025</v>
      </c>
      <c r="N162" s="117">
        <v>42361</v>
      </c>
      <c r="O162" s="102" t="s">
        <v>68</v>
      </c>
      <c r="P162" s="102" t="s">
        <v>643</v>
      </c>
      <c r="Q162" s="102" t="s">
        <v>354</v>
      </c>
      <c r="R162" s="102" t="s">
        <v>355</v>
      </c>
      <c r="S162" s="123" t="s">
        <v>537</v>
      </c>
      <c r="T162" s="227" t="s">
        <v>1953</v>
      </c>
      <c r="U162" s="120" t="s">
        <v>839</v>
      </c>
      <c r="V162" s="117">
        <v>42551</v>
      </c>
      <c r="W162" s="117">
        <v>42490</v>
      </c>
      <c r="X162" s="229">
        <f t="shared" si="10"/>
        <v>0</v>
      </c>
      <c r="Y162" s="230">
        <v>1</v>
      </c>
      <c r="Z162" s="233" t="s">
        <v>695</v>
      </c>
      <c r="AA162" s="231" t="s">
        <v>780</v>
      </c>
      <c r="AB162" s="133" t="s">
        <v>1337</v>
      </c>
      <c r="AC162" s="113" t="s">
        <v>1327</v>
      </c>
      <c r="AE162" s="147" t="s">
        <v>1116</v>
      </c>
      <c r="AG162" s="334" t="str">
        <f t="shared" si="9"/>
        <v>VIGENTE</v>
      </c>
    </row>
    <row r="163" spans="2:33" ht="102" customHeight="1" thickBot="1" x14ac:dyDescent="0.25">
      <c r="B163" s="128">
        <v>156</v>
      </c>
      <c r="C163" s="95" t="s">
        <v>673</v>
      </c>
      <c r="D163" s="95">
        <v>2015</v>
      </c>
      <c r="E163" s="97" t="s">
        <v>12</v>
      </c>
      <c r="F163" s="227" t="s">
        <v>2103</v>
      </c>
      <c r="G163" s="227" t="s">
        <v>2106</v>
      </c>
      <c r="H163" s="362" t="s">
        <v>1025</v>
      </c>
      <c r="I163" s="227" t="s">
        <v>2133</v>
      </c>
      <c r="J163" s="227" t="s">
        <v>2112</v>
      </c>
      <c r="K163" s="102" t="s">
        <v>36</v>
      </c>
      <c r="L163" s="228" t="s">
        <v>36</v>
      </c>
      <c r="M163" s="98" t="s">
        <v>1025</v>
      </c>
      <c r="N163" s="117">
        <v>42361</v>
      </c>
      <c r="O163" s="102" t="s">
        <v>68</v>
      </c>
      <c r="P163" s="102" t="s">
        <v>643</v>
      </c>
      <c r="Q163" s="102" t="s">
        <v>354</v>
      </c>
      <c r="R163" s="102" t="s">
        <v>356</v>
      </c>
      <c r="S163" s="123" t="s">
        <v>538</v>
      </c>
      <c r="T163" s="227" t="s">
        <v>1953</v>
      </c>
      <c r="U163" s="120" t="s">
        <v>840</v>
      </c>
      <c r="V163" s="117">
        <v>42551</v>
      </c>
      <c r="W163" s="117">
        <v>42490</v>
      </c>
      <c r="X163" s="229">
        <f t="shared" si="10"/>
        <v>0</v>
      </c>
      <c r="Y163" s="230">
        <v>1</v>
      </c>
      <c r="Z163" s="233" t="s">
        <v>695</v>
      </c>
      <c r="AA163" s="231" t="s">
        <v>780</v>
      </c>
      <c r="AB163" s="133" t="s">
        <v>1338</v>
      </c>
      <c r="AC163" s="113" t="s">
        <v>1328</v>
      </c>
      <c r="AE163" s="147" t="s">
        <v>1116</v>
      </c>
      <c r="AG163" s="334" t="str">
        <f t="shared" si="9"/>
        <v>VIGENTE</v>
      </c>
    </row>
    <row r="164" spans="2:33" ht="68.25" customHeight="1" thickBot="1" x14ac:dyDescent="0.25">
      <c r="B164" s="130">
        <v>157</v>
      </c>
      <c r="C164" s="95" t="s">
        <v>673</v>
      </c>
      <c r="D164" s="95">
        <v>2015</v>
      </c>
      <c r="E164" s="97" t="s">
        <v>12</v>
      </c>
      <c r="F164" s="227" t="s">
        <v>2103</v>
      </c>
      <c r="G164" s="227" t="s">
        <v>2106</v>
      </c>
      <c r="H164" s="362" t="s">
        <v>1025</v>
      </c>
      <c r="I164" s="227" t="s">
        <v>2133</v>
      </c>
      <c r="J164" s="227" t="s">
        <v>2112</v>
      </c>
      <c r="K164" s="102" t="s">
        <v>36</v>
      </c>
      <c r="L164" s="228" t="s">
        <v>36</v>
      </c>
      <c r="M164" s="98" t="s">
        <v>1025</v>
      </c>
      <c r="N164" s="117">
        <v>42361</v>
      </c>
      <c r="O164" s="102" t="s">
        <v>68</v>
      </c>
      <c r="P164" s="102" t="s">
        <v>643</v>
      </c>
      <c r="Q164" s="102" t="s">
        <v>357</v>
      </c>
      <c r="R164" s="102" t="s">
        <v>358</v>
      </c>
      <c r="S164" s="123" t="s">
        <v>538</v>
      </c>
      <c r="T164" s="227" t="s">
        <v>1953</v>
      </c>
      <c r="U164" s="120" t="s">
        <v>839</v>
      </c>
      <c r="V164" s="117">
        <v>42551</v>
      </c>
      <c r="W164" s="117">
        <v>42490</v>
      </c>
      <c r="X164" s="229">
        <f t="shared" si="10"/>
        <v>0</v>
      </c>
      <c r="Y164" s="230">
        <v>1</v>
      </c>
      <c r="Z164" s="233" t="s">
        <v>695</v>
      </c>
      <c r="AA164" s="231" t="s">
        <v>780</v>
      </c>
      <c r="AB164" s="133" t="s">
        <v>1339</v>
      </c>
      <c r="AC164" s="113" t="s">
        <v>1327</v>
      </c>
      <c r="AE164" s="147" t="s">
        <v>1116</v>
      </c>
      <c r="AG164" s="334" t="str">
        <f t="shared" si="9"/>
        <v>VIGENTE</v>
      </c>
    </row>
    <row r="165" spans="2:33" ht="79.5" customHeight="1" thickBot="1" x14ac:dyDescent="0.25">
      <c r="B165" s="220">
        <v>158</v>
      </c>
      <c r="C165" s="4" t="s">
        <v>777</v>
      </c>
      <c r="D165" s="95">
        <v>2015</v>
      </c>
      <c r="E165" s="97" t="s">
        <v>12</v>
      </c>
      <c r="F165" s="227" t="s">
        <v>2103</v>
      </c>
      <c r="G165" s="227" t="s">
        <v>2106</v>
      </c>
      <c r="H165" s="362" t="s">
        <v>1025</v>
      </c>
      <c r="I165" s="227" t="s">
        <v>2133</v>
      </c>
      <c r="J165" s="227" t="s">
        <v>2112</v>
      </c>
      <c r="K165" s="102" t="s">
        <v>36</v>
      </c>
      <c r="L165" s="227" t="s">
        <v>36</v>
      </c>
      <c r="M165" s="98" t="s">
        <v>1025</v>
      </c>
      <c r="N165" s="117">
        <v>42361</v>
      </c>
      <c r="O165" s="104" t="s">
        <v>68</v>
      </c>
      <c r="P165" s="102" t="s">
        <v>643</v>
      </c>
      <c r="Q165" s="102" t="s">
        <v>359</v>
      </c>
      <c r="R165" s="102" t="s">
        <v>360</v>
      </c>
      <c r="S165" s="102" t="s">
        <v>538</v>
      </c>
      <c r="T165" s="227" t="s">
        <v>1631</v>
      </c>
      <c r="U165" s="120" t="s">
        <v>841</v>
      </c>
      <c r="V165" s="117">
        <v>42551</v>
      </c>
      <c r="W165" s="117">
        <v>42490</v>
      </c>
      <c r="X165" s="21">
        <f>IF(AA165="Reprogramado",0,V165-$V$1)</f>
        <v>0</v>
      </c>
      <c r="Y165" s="230">
        <v>0</v>
      </c>
      <c r="Z165" s="165" t="s">
        <v>778</v>
      </c>
      <c r="AA165" s="231" t="s">
        <v>778</v>
      </c>
      <c r="AB165" s="194" t="s">
        <v>1716</v>
      </c>
      <c r="AC165" s="104" t="s">
        <v>1662</v>
      </c>
      <c r="AE165" s="147" t="s">
        <v>1116</v>
      </c>
      <c r="AG165" s="334" t="str">
        <f t="shared" si="9"/>
        <v>VIGENTE</v>
      </c>
    </row>
    <row r="166" spans="2:33" ht="68.25" customHeight="1" thickBot="1" x14ac:dyDescent="0.25">
      <c r="B166" s="196">
        <v>159</v>
      </c>
      <c r="C166" s="4" t="s">
        <v>777</v>
      </c>
      <c r="D166" s="95">
        <v>2015</v>
      </c>
      <c r="E166" s="97" t="s">
        <v>12</v>
      </c>
      <c r="F166" s="227" t="s">
        <v>2103</v>
      </c>
      <c r="G166" s="227" t="s">
        <v>2106</v>
      </c>
      <c r="H166" s="362" t="s">
        <v>1025</v>
      </c>
      <c r="I166" s="227" t="s">
        <v>2133</v>
      </c>
      <c r="J166" s="227" t="s">
        <v>2112</v>
      </c>
      <c r="K166" s="102" t="s">
        <v>36</v>
      </c>
      <c r="L166" s="227" t="s">
        <v>36</v>
      </c>
      <c r="M166" s="98" t="s">
        <v>1025</v>
      </c>
      <c r="N166" s="117">
        <v>42361</v>
      </c>
      <c r="O166" s="104" t="s">
        <v>68</v>
      </c>
      <c r="P166" s="102" t="s">
        <v>643</v>
      </c>
      <c r="Q166" s="102" t="s">
        <v>361</v>
      </c>
      <c r="R166" s="102" t="s">
        <v>362</v>
      </c>
      <c r="S166" s="102" t="s">
        <v>538</v>
      </c>
      <c r="T166" s="227" t="s">
        <v>1631</v>
      </c>
      <c r="U166" s="120" t="s">
        <v>842</v>
      </c>
      <c r="V166" s="117">
        <v>42551</v>
      </c>
      <c r="W166" s="117">
        <v>42490</v>
      </c>
      <c r="X166" s="21">
        <f>IF(AA166="Reprogramado",0,V166-$V$1)</f>
        <v>0</v>
      </c>
      <c r="Y166" s="230">
        <v>0</v>
      </c>
      <c r="Z166" s="165" t="s">
        <v>778</v>
      </c>
      <c r="AA166" s="231" t="s">
        <v>778</v>
      </c>
      <c r="AB166" s="153" t="s">
        <v>1716</v>
      </c>
      <c r="AC166" s="104" t="s">
        <v>1663</v>
      </c>
      <c r="AE166" s="147" t="s">
        <v>1116</v>
      </c>
      <c r="AG166" s="334" t="str">
        <f t="shared" si="9"/>
        <v>VIGENTE</v>
      </c>
    </row>
    <row r="167" spans="2:33" ht="57" customHeight="1" thickBot="1" x14ac:dyDescent="0.25">
      <c r="B167" s="168">
        <v>160</v>
      </c>
      <c r="C167" s="4" t="s">
        <v>777</v>
      </c>
      <c r="D167" s="95">
        <v>2015</v>
      </c>
      <c r="E167" s="97" t="s">
        <v>12</v>
      </c>
      <c r="F167" s="227" t="s">
        <v>2103</v>
      </c>
      <c r="G167" s="227" t="s">
        <v>2106</v>
      </c>
      <c r="H167" s="362" t="s">
        <v>1025</v>
      </c>
      <c r="I167" s="227" t="s">
        <v>2133</v>
      </c>
      <c r="J167" s="227" t="s">
        <v>2112</v>
      </c>
      <c r="K167" s="102" t="s">
        <v>36</v>
      </c>
      <c r="L167" s="227" t="s">
        <v>36</v>
      </c>
      <c r="M167" s="98" t="s">
        <v>1025</v>
      </c>
      <c r="N167" s="117">
        <v>42361</v>
      </c>
      <c r="O167" s="104" t="s">
        <v>68</v>
      </c>
      <c r="P167" s="102" t="s">
        <v>643</v>
      </c>
      <c r="Q167" s="102" t="s">
        <v>363</v>
      </c>
      <c r="R167" s="102" t="s">
        <v>364</v>
      </c>
      <c r="S167" s="102" t="s">
        <v>538</v>
      </c>
      <c r="T167" s="227" t="s">
        <v>1633</v>
      </c>
      <c r="U167" s="120" t="s">
        <v>843</v>
      </c>
      <c r="V167" s="117">
        <v>42551</v>
      </c>
      <c r="W167" s="117">
        <v>42460</v>
      </c>
      <c r="X167" s="21">
        <f>IF(AA167="Reprogramado",0,V167-$V$1)</f>
        <v>0</v>
      </c>
      <c r="Y167" s="230">
        <v>0</v>
      </c>
      <c r="Z167" s="165" t="s">
        <v>778</v>
      </c>
      <c r="AA167" s="231" t="s">
        <v>778</v>
      </c>
      <c r="AB167" s="153" t="s">
        <v>1716</v>
      </c>
      <c r="AC167" s="104" t="s">
        <v>1664</v>
      </c>
      <c r="AE167" s="147" t="s">
        <v>1116</v>
      </c>
      <c r="AG167" s="334" t="str">
        <f t="shared" si="9"/>
        <v>VIGENTE</v>
      </c>
    </row>
    <row r="168" spans="2:33" ht="57" customHeight="1" thickBot="1" x14ac:dyDescent="0.25">
      <c r="B168" s="130">
        <v>161</v>
      </c>
      <c r="C168" s="95" t="s">
        <v>673</v>
      </c>
      <c r="D168" s="95">
        <v>2015</v>
      </c>
      <c r="E168" s="97" t="s">
        <v>12</v>
      </c>
      <c r="F168" s="227" t="s">
        <v>2103</v>
      </c>
      <c r="G168" s="227" t="s">
        <v>2106</v>
      </c>
      <c r="H168" s="362" t="s">
        <v>1025</v>
      </c>
      <c r="I168" s="227" t="s">
        <v>2133</v>
      </c>
      <c r="J168" s="227" t="s">
        <v>2112</v>
      </c>
      <c r="K168" s="102" t="s">
        <v>36</v>
      </c>
      <c r="L168" s="228" t="s">
        <v>36</v>
      </c>
      <c r="M168" s="98" t="s">
        <v>1025</v>
      </c>
      <c r="N168" s="117">
        <v>42361</v>
      </c>
      <c r="O168" s="102" t="s">
        <v>68</v>
      </c>
      <c r="P168" s="102" t="s">
        <v>643</v>
      </c>
      <c r="Q168" s="102" t="s">
        <v>365</v>
      </c>
      <c r="R168" s="102" t="s">
        <v>366</v>
      </c>
      <c r="S168" s="123" t="s">
        <v>538</v>
      </c>
      <c r="T168" s="227" t="s">
        <v>1631</v>
      </c>
      <c r="U168" s="120" t="s">
        <v>844</v>
      </c>
      <c r="V168" s="117">
        <v>42551</v>
      </c>
      <c r="W168" s="117">
        <v>42460</v>
      </c>
      <c r="X168" s="229">
        <f>IF(Z168="Cumplida",0,W168-$W$1)</f>
        <v>0</v>
      </c>
      <c r="Y168" s="230">
        <v>1</v>
      </c>
      <c r="Z168" s="233" t="s">
        <v>695</v>
      </c>
      <c r="AA168" s="231" t="s">
        <v>780</v>
      </c>
      <c r="AB168" s="133" t="s">
        <v>1340</v>
      </c>
      <c r="AC168" s="113" t="s">
        <v>1322</v>
      </c>
      <c r="AE168" s="147" t="s">
        <v>1116</v>
      </c>
      <c r="AG168" s="334" t="str">
        <f t="shared" si="9"/>
        <v>VIGENTE</v>
      </c>
    </row>
    <row r="169" spans="2:33" ht="57" customHeight="1" thickBot="1" x14ac:dyDescent="0.25">
      <c r="B169" s="169">
        <v>162</v>
      </c>
      <c r="C169" s="4" t="s">
        <v>777</v>
      </c>
      <c r="D169" s="95">
        <v>2015</v>
      </c>
      <c r="E169" s="97" t="s">
        <v>12</v>
      </c>
      <c r="F169" s="227" t="s">
        <v>2103</v>
      </c>
      <c r="G169" s="227" t="s">
        <v>2106</v>
      </c>
      <c r="H169" s="362" t="s">
        <v>1025</v>
      </c>
      <c r="I169" s="227" t="s">
        <v>2133</v>
      </c>
      <c r="J169" s="227" t="s">
        <v>2112</v>
      </c>
      <c r="K169" s="102" t="s">
        <v>36</v>
      </c>
      <c r="L169" s="227" t="s">
        <v>36</v>
      </c>
      <c r="M169" s="98" t="s">
        <v>1025</v>
      </c>
      <c r="N169" s="117">
        <v>42361</v>
      </c>
      <c r="O169" s="104" t="s">
        <v>68</v>
      </c>
      <c r="P169" s="102" t="s">
        <v>643</v>
      </c>
      <c r="Q169" s="102" t="s">
        <v>367</v>
      </c>
      <c r="R169" s="102" t="s">
        <v>368</v>
      </c>
      <c r="S169" s="102" t="s">
        <v>538</v>
      </c>
      <c r="T169" s="227" t="s">
        <v>1633</v>
      </c>
      <c r="U169" s="120" t="s">
        <v>845</v>
      </c>
      <c r="V169" s="117">
        <v>42551</v>
      </c>
      <c r="W169" s="117">
        <v>42460</v>
      </c>
      <c r="X169" s="21">
        <f>IF(AA169="Reprogramado",0,V169-$V$1)</f>
        <v>0</v>
      </c>
      <c r="Y169" s="230">
        <v>0</v>
      </c>
      <c r="Z169" s="165" t="s">
        <v>778</v>
      </c>
      <c r="AA169" s="231" t="s">
        <v>778</v>
      </c>
      <c r="AB169" s="194" t="s">
        <v>1716</v>
      </c>
      <c r="AC169" s="104" t="s">
        <v>1665</v>
      </c>
      <c r="AE169" s="147" t="s">
        <v>1116</v>
      </c>
      <c r="AG169" s="334" t="str">
        <f t="shared" si="9"/>
        <v>VIGENTE</v>
      </c>
    </row>
    <row r="170" spans="2:33" ht="57" customHeight="1" thickBot="1" x14ac:dyDescent="0.25">
      <c r="B170" s="130">
        <v>163</v>
      </c>
      <c r="C170" s="95" t="s">
        <v>673</v>
      </c>
      <c r="D170" s="95">
        <v>2015</v>
      </c>
      <c r="E170" s="97" t="s">
        <v>12</v>
      </c>
      <c r="F170" s="227" t="s">
        <v>2103</v>
      </c>
      <c r="G170" s="227" t="s">
        <v>2106</v>
      </c>
      <c r="H170" s="362" t="s">
        <v>1025</v>
      </c>
      <c r="I170" s="227" t="s">
        <v>2133</v>
      </c>
      <c r="J170" s="227" t="s">
        <v>2112</v>
      </c>
      <c r="K170" s="102" t="s">
        <v>36</v>
      </c>
      <c r="L170" s="228" t="s">
        <v>36</v>
      </c>
      <c r="M170" s="98" t="s">
        <v>1025</v>
      </c>
      <c r="N170" s="117">
        <v>42361</v>
      </c>
      <c r="O170" s="102" t="s">
        <v>68</v>
      </c>
      <c r="P170" s="102" t="s">
        <v>643</v>
      </c>
      <c r="Q170" s="102" t="s">
        <v>369</v>
      </c>
      <c r="R170" s="102" t="s">
        <v>370</v>
      </c>
      <c r="S170" s="123" t="s">
        <v>538</v>
      </c>
      <c r="T170" s="227" t="s">
        <v>1953</v>
      </c>
      <c r="U170" s="120" t="s">
        <v>846</v>
      </c>
      <c r="V170" s="117">
        <v>42551</v>
      </c>
      <c r="W170" s="117">
        <v>42587</v>
      </c>
      <c r="X170" s="229">
        <f>IF(Z170="Cumplida",0,W170-$W$1)</f>
        <v>0</v>
      </c>
      <c r="Y170" s="230">
        <v>1</v>
      </c>
      <c r="Z170" s="165" t="s">
        <v>695</v>
      </c>
      <c r="AA170" s="231" t="s">
        <v>780</v>
      </c>
      <c r="AB170" s="252" t="s">
        <v>1623</v>
      </c>
      <c r="AC170" s="113" t="s">
        <v>1329</v>
      </c>
      <c r="AE170" s="147" t="s">
        <v>1116</v>
      </c>
      <c r="AG170" s="334" t="str">
        <f t="shared" si="9"/>
        <v>VIGENTE</v>
      </c>
    </row>
    <row r="171" spans="2:33" ht="68.25" customHeight="1" thickBot="1" x14ac:dyDescent="0.25">
      <c r="B171" s="128">
        <v>164</v>
      </c>
      <c r="C171" s="95" t="s">
        <v>673</v>
      </c>
      <c r="D171" s="95">
        <v>2015</v>
      </c>
      <c r="E171" s="97" t="s">
        <v>12</v>
      </c>
      <c r="F171" s="227" t="s">
        <v>2103</v>
      </c>
      <c r="G171" s="227" t="s">
        <v>2106</v>
      </c>
      <c r="H171" s="362" t="s">
        <v>1025</v>
      </c>
      <c r="I171" s="227" t="s">
        <v>2133</v>
      </c>
      <c r="J171" s="227" t="s">
        <v>2112</v>
      </c>
      <c r="K171" s="102" t="s">
        <v>36</v>
      </c>
      <c r="L171" s="228" t="s">
        <v>36</v>
      </c>
      <c r="M171" s="98" t="s">
        <v>1025</v>
      </c>
      <c r="N171" s="117">
        <v>42361</v>
      </c>
      <c r="O171" s="102" t="s">
        <v>68</v>
      </c>
      <c r="P171" s="102" t="s">
        <v>643</v>
      </c>
      <c r="Q171" s="102" t="s">
        <v>371</v>
      </c>
      <c r="R171" s="102" t="s">
        <v>372</v>
      </c>
      <c r="S171" s="123" t="s">
        <v>538</v>
      </c>
      <c r="T171" s="227" t="s">
        <v>1631</v>
      </c>
      <c r="U171" s="120" t="s">
        <v>847</v>
      </c>
      <c r="V171" s="117">
        <v>42551</v>
      </c>
      <c r="W171" s="117">
        <v>42460</v>
      </c>
      <c r="X171" s="229">
        <f>IF(Z171="Cumplida",0,W171-$W$1)</f>
        <v>0</v>
      </c>
      <c r="Y171" s="230">
        <v>1</v>
      </c>
      <c r="Z171" s="233" t="s">
        <v>695</v>
      </c>
      <c r="AA171" s="231" t="s">
        <v>780</v>
      </c>
      <c r="AB171" s="133" t="s">
        <v>1341</v>
      </c>
      <c r="AC171" s="98" t="s">
        <v>1330</v>
      </c>
      <c r="AE171" s="147" t="s">
        <v>1116</v>
      </c>
      <c r="AG171" s="334" t="str">
        <f t="shared" si="9"/>
        <v>VIGENTE</v>
      </c>
    </row>
    <row r="172" spans="2:33" ht="68.25" customHeight="1" x14ac:dyDescent="0.2">
      <c r="B172" s="247">
        <v>165</v>
      </c>
      <c r="C172" s="4" t="s">
        <v>777</v>
      </c>
      <c r="D172" s="139">
        <v>2015</v>
      </c>
      <c r="E172" s="141" t="s">
        <v>12</v>
      </c>
      <c r="F172" s="227" t="s">
        <v>2103</v>
      </c>
      <c r="G172" s="227" t="s">
        <v>2106</v>
      </c>
      <c r="H172" s="362" t="s">
        <v>1025</v>
      </c>
      <c r="I172" s="227" t="s">
        <v>2133</v>
      </c>
      <c r="J172" s="227" t="s">
        <v>2112</v>
      </c>
      <c r="K172" s="178" t="s">
        <v>36</v>
      </c>
      <c r="L172" s="175" t="s">
        <v>36</v>
      </c>
      <c r="M172" s="340" t="s">
        <v>1025</v>
      </c>
      <c r="N172" s="337">
        <v>42361</v>
      </c>
      <c r="O172" s="174" t="s">
        <v>68</v>
      </c>
      <c r="P172" s="178" t="s">
        <v>643</v>
      </c>
      <c r="Q172" s="178" t="s">
        <v>373</v>
      </c>
      <c r="R172" s="178" t="s">
        <v>372</v>
      </c>
      <c r="S172" s="178" t="s">
        <v>538</v>
      </c>
      <c r="T172" s="175" t="s">
        <v>1631</v>
      </c>
      <c r="U172" s="120" t="s">
        <v>848</v>
      </c>
      <c r="V172" s="337">
        <v>42551</v>
      </c>
      <c r="W172" s="337">
        <v>42490</v>
      </c>
      <c r="X172" s="21">
        <f>IF(AA172="Reprogramado",0,V172-$V$1)</f>
        <v>0</v>
      </c>
      <c r="Y172" s="230">
        <v>0</v>
      </c>
      <c r="Z172" s="165" t="s">
        <v>778</v>
      </c>
      <c r="AA172" s="231" t="s">
        <v>778</v>
      </c>
      <c r="AB172" s="194" t="s">
        <v>1716</v>
      </c>
      <c r="AC172" s="104" t="s">
        <v>1666</v>
      </c>
      <c r="AE172" s="147" t="s">
        <v>1116</v>
      </c>
      <c r="AG172" s="334" t="str">
        <f t="shared" si="9"/>
        <v>VIGENTE</v>
      </c>
    </row>
    <row r="173" spans="2:33" ht="57" customHeight="1" x14ac:dyDescent="0.2">
      <c r="B173" s="238">
        <v>166</v>
      </c>
      <c r="C173" s="145" t="s">
        <v>673</v>
      </c>
      <c r="D173" s="145">
        <v>2015</v>
      </c>
      <c r="E173" s="97" t="s">
        <v>12</v>
      </c>
      <c r="F173" s="227" t="s">
        <v>2103</v>
      </c>
      <c r="G173" s="227" t="s">
        <v>2106</v>
      </c>
      <c r="H173" s="362" t="s">
        <v>1025</v>
      </c>
      <c r="I173" s="227" t="s">
        <v>2133</v>
      </c>
      <c r="J173" s="227" t="s">
        <v>2112</v>
      </c>
      <c r="K173" s="102" t="s">
        <v>36</v>
      </c>
      <c r="L173" s="228" t="s">
        <v>36</v>
      </c>
      <c r="M173" s="98" t="s">
        <v>1025</v>
      </c>
      <c r="N173" s="117">
        <v>42361</v>
      </c>
      <c r="O173" s="102" t="s">
        <v>68</v>
      </c>
      <c r="P173" s="102" t="s">
        <v>643</v>
      </c>
      <c r="Q173" s="102" t="s">
        <v>374</v>
      </c>
      <c r="R173" s="102" t="s">
        <v>375</v>
      </c>
      <c r="S173" s="123" t="s">
        <v>856</v>
      </c>
      <c r="T173" s="227" t="s">
        <v>1631</v>
      </c>
      <c r="U173" s="120" t="s">
        <v>849</v>
      </c>
      <c r="V173" s="117">
        <v>42551</v>
      </c>
      <c r="W173" s="117">
        <v>42490</v>
      </c>
      <c r="X173" s="229">
        <f>IF(Z173="Cumplida",0,W173-$W$1)</f>
        <v>0</v>
      </c>
      <c r="Y173" s="230">
        <v>1</v>
      </c>
      <c r="Z173" s="165" t="s">
        <v>695</v>
      </c>
      <c r="AA173" s="231" t="s">
        <v>780</v>
      </c>
      <c r="AB173" s="252" t="s">
        <v>1606</v>
      </c>
      <c r="AC173" s="98" t="s">
        <v>1331</v>
      </c>
      <c r="AE173" s="147" t="s">
        <v>1116</v>
      </c>
      <c r="AG173" s="334" t="str">
        <f t="shared" si="9"/>
        <v>VIGENTE</v>
      </c>
    </row>
    <row r="174" spans="2:33" ht="68.25" customHeight="1" x14ac:dyDescent="0.2">
      <c r="B174" s="238">
        <v>167</v>
      </c>
      <c r="C174" s="145" t="s">
        <v>673</v>
      </c>
      <c r="D174" s="145">
        <v>2015</v>
      </c>
      <c r="E174" s="97" t="s">
        <v>12</v>
      </c>
      <c r="F174" s="227" t="s">
        <v>2103</v>
      </c>
      <c r="G174" s="227" t="s">
        <v>2106</v>
      </c>
      <c r="H174" s="362" t="s">
        <v>1025</v>
      </c>
      <c r="I174" s="227" t="s">
        <v>2133</v>
      </c>
      <c r="J174" s="227" t="s">
        <v>2112</v>
      </c>
      <c r="K174" s="102" t="s">
        <v>36</v>
      </c>
      <c r="L174" s="228" t="s">
        <v>36</v>
      </c>
      <c r="M174" s="98" t="s">
        <v>1025</v>
      </c>
      <c r="N174" s="117">
        <v>42361</v>
      </c>
      <c r="O174" s="102" t="s">
        <v>68</v>
      </c>
      <c r="P174" s="102" t="s">
        <v>643</v>
      </c>
      <c r="Q174" s="102" t="s">
        <v>376</v>
      </c>
      <c r="R174" s="102" t="s">
        <v>377</v>
      </c>
      <c r="S174" s="123" t="s">
        <v>856</v>
      </c>
      <c r="T174" s="227" t="s">
        <v>1631</v>
      </c>
      <c r="U174" s="120" t="s">
        <v>850</v>
      </c>
      <c r="V174" s="117">
        <v>42551</v>
      </c>
      <c r="W174" s="117">
        <v>42460</v>
      </c>
      <c r="X174" s="229">
        <f>IF(Z174="Cumplida",0,W174-$W$1)</f>
        <v>0</v>
      </c>
      <c r="Y174" s="230">
        <v>1</v>
      </c>
      <c r="Z174" s="233" t="s">
        <v>695</v>
      </c>
      <c r="AA174" s="231" t="s">
        <v>780</v>
      </c>
      <c r="AB174" s="252" t="s">
        <v>1607</v>
      </c>
      <c r="AC174" s="98" t="s">
        <v>1332</v>
      </c>
      <c r="AE174" s="147" t="s">
        <v>1116</v>
      </c>
      <c r="AG174" s="334" t="str">
        <f t="shared" si="9"/>
        <v>VIGENTE</v>
      </c>
    </row>
    <row r="175" spans="2:33" ht="57" customHeight="1" thickBot="1" x14ac:dyDescent="0.25">
      <c r="B175" s="128">
        <v>168</v>
      </c>
      <c r="C175" s="182" t="s">
        <v>673</v>
      </c>
      <c r="D175" s="182">
        <v>2015</v>
      </c>
      <c r="E175" s="184" t="s">
        <v>12</v>
      </c>
      <c r="F175" s="227" t="s">
        <v>2103</v>
      </c>
      <c r="G175" s="227" t="s">
        <v>2106</v>
      </c>
      <c r="H175" s="362" t="s">
        <v>1025</v>
      </c>
      <c r="I175" s="227" t="s">
        <v>2133</v>
      </c>
      <c r="J175" s="227" t="s">
        <v>2112</v>
      </c>
      <c r="K175" s="189" t="s">
        <v>36</v>
      </c>
      <c r="L175" s="303" t="s">
        <v>36</v>
      </c>
      <c r="M175" s="237" t="s">
        <v>1025</v>
      </c>
      <c r="N175" s="338">
        <v>42361</v>
      </c>
      <c r="O175" s="102" t="s">
        <v>68</v>
      </c>
      <c r="P175" s="189" t="s">
        <v>643</v>
      </c>
      <c r="Q175" s="189" t="s">
        <v>378</v>
      </c>
      <c r="R175" s="189" t="s">
        <v>379</v>
      </c>
      <c r="S175" s="191" t="s">
        <v>856</v>
      </c>
      <c r="T175" s="186" t="s">
        <v>1633</v>
      </c>
      <c r="U175" s="120" t="s">
        <v>851</v>
      </c>
      <c r="V175" s="338">
        <v>42551</v>
      </c>
      <c r="W175" s="338">
        <v>42460</v>
      </c>
      <c r="X175" s="229">
        <f>IF(Z175="Cumplida",0,W175-$W$1)</f>
        <v>0</v>
      </c>
      <c r="Y175" s="230">
        <v>1</v>
      </c>
      <c r="Z175" s="206" t="s">
        <v>695</v>
      </c>
      <c r="AA175" s="193" t="s">
        <v>780</v>
      </c>
      <c r="AB175" s="133" t="s">
        <v>1342</v>
      </c>
      <c r="AC175" s="98" t="s">
        <v>1333</v>
      </c>
      <c r="AE175" s="147" t="s">
        <v>1116</v>
      </c>
      <c r="AG175" s="334" t="str">
        <f t="shared" si="9"/>
        <v>VIGENTE</v>
      </c>
    </row>
    <row r="176" spans="2:33" ht="57" customHeight="1" thickBot="1" x14ac:dyDescent="0.25">
      <c r="B176" s="130">
        <v>169</v>
      </c>
      <c r="C176" s="95" t="s">
        <v>673</v>
      </c>
      <c r="D176" s="95">
        <v>2015</v>
      </c>
      <c r="E176" s="97" t="s">
        <v>12</v>
      </c>
      <c r="F176" s="227" t="s">
        <v>2103</v>
      </c>
      <c r="G176" s="227" t="s">
        <v>2106</v>
      </c>
      <c r="H176" s="362" t="s">
        <v>1025</v>
      </c>
      <c r="I176" s="227" t="s">
        <v>2133</v>
      </c>
      <c r="J176" s="227" t="s">
        <v>2112</v>
      </c>
      <c r="K176" s="102" t="s">
        <v>36</v>
      </c>
      <c r="L176" s="228" t="s">
        <v>36</v>
      </c>
      <c r="M176" s="98" t="s">
        <v>1025</v>
      </c>
      <c r="N176" s="117">
        <v>42361</v>
      </c>
      <c r="O176" s="102" t="s">
        <v>68</v>
      </c>
      <c r="P176" s="102" t="s">
        <v>643</v>
      </c>
      <c r="Q176" s="102" t="s">
        <v>380</v>
      </c>
      <c r="R176" s="102" t="s">
        <v>381</v>
      </c>
      <c r="S176" s="123" t="s">
        <v>857</v>
      </c>
      <c r="T176" s="227" t="s">
        <v>1633</v>
      </c>
      <c r="U176" s="120" t="s">
        <v>852</v>
      </c>
      <c r="V176" s="117">
        <v>42551</v>
      </c>
      <c r="W176" s="117">
        <v>42460</v>
      </c>
      <c r="X176" s="229">
        <f>IF(Z176="Cumplida",0,W176-$W$1)</f>
        <v>0</v>
      </c>
      <c r="Y176" s="230">
        <v>1</v>
      </c>
      <c r="Z176" s="233" t="s">
        <v>695</v>
      </c>
      <c r="AA176" s="231" t="s">
        <v>780</v>
      </c>
      <c r="AB176" s="133" t="s">
        <v>1343</v>
      </c>
      <c r="AC176" s="98" t="s">
        <v>1334</v>
      </c>
      <c r="AE176" s="147" t="s">
        <v>1116</v>
      </c>
      <c r="AG176" s="334" t="str">
        <f t="shared" si="9"/>
        <v>VIGENTE</v>
      </c>
    </row>
    <row r="177" spans="2:33" ht="57" customHeight="1" thickBot="1" x14ac:dyDescent="0.25">
      <c r="B177" s="130">
        <v>170</v>
      </c>
      <c r="C177" s="95" t="s">
        <v>673</v>
      </c>
      <c r="D177" s="95">
        <v>2015</v>
      </c>
      <c r="E177" s="97" t="s">
        <v>12</v>
      </c>
      <c r="F177" s="227" t="s">
        <v>2104</v>
      </c>
      <c r="G177" s="227" t="s">
        <v>2106</v>
      </c>
      <c r="H177" s="359" t="s">
        <v>2161</v>
      </c>
      <c r="I177" s="227" t="s">
        <v>2133</v>
      </c>
      <c r="J177" s="227" t="s">
        <v>2112</v>
      </c>
      <c r="K177" s="102" t="s">
        <v>36</v>
      </c>
      <c r="L177" s="228" t="s">
        <v>36</v>
      </c>
      <c r="M177" s="98" t="s">
        <v>1025</v>
      </c>
      <c r="N177" s="117">
        <v>42361</v>
      </c>
      <c r="O177" s="102" t="s">
        <v>68</v>
      </c>
      <c r="P177" s="102" t="s">
        <v>643</v>
      </c>
      <c r="Q177" s="102" t="s">
        <v>382</v>
      </c>
      <c r="R177" s="102" t="s">
        <v>383</v>
      </c>
      <c r="S177" s="123" t="s">
        <v>857</v>
      </c>
      <c r="T177" s="227" t="s">
        <v>1953</v>
      </c>
      <c r="U177" s="120" t="s">
        <v>853</v>
      </c>
      <c r="V177" s="117">
        <v>42551</v>
      </c>
      <c r="W177" s="117">
        <v>42490</v>
      </c>
      <c r="X177" s="229">
        <f>IF(Z177="Cumplida",0,W177-$W$1)</f>
        <v>0</v>
      </c>
      <c r="Y177" s="230">
        <v>1</v>
      </c>
      <c r="Z177" s="233" t="s">
        <v>695</v>
      </c>
      <c r="AA177" s="231" t="s">
        <v>780</v>
      </c>
      <c r="AB177" s="133" t="s">
        <v>1344</v>
      </c>
      <c r="AC177" s="171" t="s">
        <v>1335</v>
      </c>
      <c r="AE177" s="147" t="s">
        <v>1116</v>
      </c>
      <c r="AG177" s="334" t="str">
        <f t="shared" si="9"/>
        <v>VIGENTE</v>
      </c>
    </row>
    <row r="178" spans="2:33" ht="57" customHeight="1" thickBot="1" x14ac:dyDescent="0.25">
      <c r="B178" s="168">
        <v>171</v>
      </c>
      <c r="C178" s="4" t="s">
        <v>777</v>
      </c>
      <c r="D178" s="95">
        <v>2015</v>
      </c>
      <c r="E178" s="97" t="s">
        <v>12</v>
      </c>
      <c r="F178" s="227" t="s">
        <v>2104</v>
      </c>
      <c r="G178" s="227" t="s">
        <v>2106</v>
      </c>
      <c r="H178" s="359" t="s">
        <v>2161</v>
      </c>
      <c r="I178" s="227" t="s">
        <v>2133</v>
      </c>
      <c r="J178" s="227" t="s">
        <v>2112</v>
      </c>
      <c r="K178" s="102" t="s">
        <v>36</v>
      </c>
      <c r="L178" s="227" t="s">
        <v>36</v>
      </c>
      <c r="M178" s="98" t="s">
        <v>1025</v>
      </c>
      <c r="N178" s="117">
        <v>42361</v>
      </c>
      <c r="O178" s="104" t="s">
        <v>68</v>
      </c>
      <c r="P178" s="102" t="s">
        <v>643</v>
      </c>
      <c r="Q178" s="102" t="s">
        <v>384</v>
      </c>
      <c r="R178" s="102" t="s">
        <v>385</v>
      </c>
      <c r="S178" s="102" t="s">
        <v>858</v>
      </c>
      <c r="T178" s="227" t="s">
        <v>1633</v>
      </c>
      <c r="U178" s="120" t="s">
        <v>854</v>
      </c>
      <c r="V178" s="117">
        <v>42551</v>
      </c>
      <c r="W178" s="117">
        <v>42460</v>
      </c>
      <c r="X178" s="21">
        <f>IF(AA178="Reprogramado",0,V178-$V$1)</f>
        <v>0</v>
      </c>
      <c r="Y178" s="230">
        <v>0</v>
      </c>
      <c r="Z178" s="165" t="s">
        <v>778</v>
      </c>
      <c r="AA178" s="231" t="s">
        <v>778</v>
      </c>
      <c r="AB178" s="194" t="s">
        <v>1716</v>
      </c>
      <c r="AC178" s="104" t="s">
        <v>1667</v>
      </c>
      <c r="AE178" s="147" t="s">
        <v>1116</v>
      </c>
      <c r="AG178" s="334" t="str">
        <f t="shared" si="9"/>
        <v>VIGENTE</v>
      </c>
    </row>
    <row r="179" spans="2:33" ht="79.5" customHeight="1" thickBot="1" x14ac:dyDescent="0.25">
      <c r="B179" s="128">
        <v>172</v>
      </c>
      <c r="C179" s="95" t="s">
        <v>673</v>
      </c>
      <c r="D179" s="95">
        <v>2015</v>
      </c>
      <c r="E179" s="97" t="s">
        <v>12</v>
      </c>
      <c r="F179" s="227" t="s">
        <v>2103</v>
      </c>
      <c r="G179" s="227" t="s">
        <v>2106</v>
      </c>
      <c r="H179" s="362" t="s">
        <v>1025</v>
      </c>
      <c r="I179" s="227" t="s">
        <v>2133</v>
      </c>
      <c r="J179" s="227" t="s">
        <v>2112</v>
      </c>
      <c r="K179" s="102" t="s">
        <v>36</v>
      </c>
      <c r="L179" s="228" t="s">
        <v>36</v>
      </c>
      <c r="M179" s="98" t="s">
        <v>1025</v>
      </c>
      <c r="N179" s="117">
        <v>42361</v>
      </c>
      <c r="O179" s="102" t="s">
        <v>68</v>
      </c>
      <c r="P179" s="102" t="s">
        <v>643</v>
      </c>
      <c r="Q179" s="102" t="s">
        <v>386</v>
      </c>
      <c r="R179" s="102" t="s">
        <v>387</v>
      </c>
      <c r="S179" s="123" t="s">
        <v>859</v>
      </c>
      <c r="T179" s="227" t="s">
        <v>1633</v>
      </c>
      <c r="U179" s="120" t="s">
        <v>855</v>
      </c>
      <c r="V179" s="117">
        <v>42551</v>
      </c>
      <c r="W179" s="117">
        <v>42460</v>
      </c>
      <c r="X179" s="229">
        <f>IF(Z179="Cumplida",0,W179-$W$1)</f>
        <v>0</v>
      </c>
      <c r="Y179" s="230">
        <v>1</v>
      </c>
      <c r="Z179" s="233" t="s">
        <v>695</v>
      </c>
      <c r="AA179" s="231" t="s">
        <v>780</v>
      </c>
      <c r="AB179" s="133" t="s">
        <v>1345</v>
      </c>
      <c r="AC179" s="98" t="s">
        <v>1336</v>
      </c>
      <c r="AE179" s="147" t="s">
        <v>1116</v>
      </c>
      <c r="AG179" s="334" t="str">
        <f t="shared" si="9"/>
        <v>VIGENTE</v>
      </c>
    </row>
    <row r="180" spans="2:33" ht="79.5" customHeight="1" thickBot="1" x14ac:dyDescent="0.25">
      <c r="B180" s="130">
        <v>173</v>
      </c>
      <c r="C180" s="95" t="s">
        <v>673</v>
      </c>
      <c r="D180" s="95">
        <v>2015</v>
      </c>
      <c r="E180" s="97" t="s">
        <v>12</v>
      </c>
      <c r="F180" s="227" t="s">
        <v>2103</v>
      </c>
      <c r="G180" s="227" t="s">
        <v>2106</v>
      </c>
      <c r="H180" s="362" t="s">
        <v>1024</v>
      </c>
      <c r="I180" s="227" t="s">
        <v>2133</v>
      </c>
      <c r="J180" s="227" t="s">
        <v>2112</v>
      </c>
      <c r="K180" s="102" t="s">
        <v>38</v>
      </c>
      <c r="L180" s="228" t="s">
        <v>38</v>
      </c>
      <c r="M180" s="98" t="s">
        <v>1024</v>
      </c>
      <c r="N180" s="117">
        <v>42361</v>
      </c>
      <c r="O180" s="102" t="s">
        <v>69</v>
      </c>
      <c r="P180" s="102" t="s">
        <v>1071</v>
      </c>
      <c r="Q180" s="102" t="s">
        <v>388</v>
      </c>
      <c r="R180" s="102" t="s">
        <v>389</v>
      </c>
      <c r="S180" s="123" t="s">
        <v>860</v>
      </c>
      <c r="T180" s="227" t="s">
        <v>1631</v>
      </c>
      <c r="U180" s="120" t="s">
        <v>791</v>
      </c>
      <c r="V180" s="117">
        <v>42430</v>
      </c>
      <c r="W180" s="117">
        <v>42398</v>
      </c>
      <c r="X180" s="229">
        <f>IF(Z180="Cumplida",0,W180-$W$1)</f>
        <v>0</v>
      </c>
      <c r="Y180" s="230">
        <v>1</v>
      </c>
      <c r="Z180" s="233" t="s">
        <v>695</v>
      </c>
      <c r="AA180" s="231" t="s">
        <v>780</v>
      </c>
      <c r="AB180" s="252" t="s">
        <v>1464</v>
      </c>
      <c r="AC180" s="131"/>
      <c r="AE180" s="147" t="s">
        <v>1117</v>
      </c>
      <c r="AG180" s="334" t="str">
        <f t="shared" si="9"/>
        <v>VIGENTE</v>
      </c>
    </row>
    <row r="181" spans="2:33" ht="45.75" customHeight="1" thickBot="1" x14ac:dyDescent="0.25">
      <c r="B181" s="128">
        <v>174</v>
      </c>
      <c r="C181" s="95" t="s">
        <v>673</v>
      </c>
      <c r="D181" s="95">
        <v>2015</v>
      </c>
      <c r="E181" s="97" t="s">
        <v>12</v>
      </c>
      <c r="F181" s="227" t="s">
        <v>2103</v>
      </c>
      <c r="G181" s="227" t="s">
        <v>2106</v>
      </c>
      <c r="H181" s="362" t="s">
        <v>1024</v>
      </c>
      <c r="I181" s="227" t="s">
        <v>2133</v>
      </c>
      <c r="J181" s="227" t="s">
        <v>2112</v>
      </c>
      <c r="K181" s="102" t="s">
        <v>38</v>
      </c>
      <c r="L181" s="228" t="s">
        <v>38</v>
      </c>
      <c r="M181" s="98" t="s">
        <v>1024</v>
      </c>
      <c r="N181" s="117">
        <v>42361</v>
      </c>
      <c r="O181" s="102" t="s">
        <v>69</v>
      </c>
      <c r="P181" s="102" t="s">
        <v>1071</v>
      </c>
      <c r="Q181" s="102" t="s">
        <v>390</v>
      </c>
      <c r="R181" s="102" t="s">
        <v>391</v>
      </c>
      <c r="S181" s="123" t="s">
        <v>861</v>
      </c>
      <c r="T181" s="227" t="s">
        <v>1631</v>
      </c>
      <c r="U181" s="120" t="s">
        <v>792</v>
      </c>
      <c r="V181" s="117">
        <v>42430</v>
      </c>
      <c r="W181" s="117">
        <v>42370</v>
      </c>
      <c r="X181" s="229">
        <f>IF(Z181="Cumplida",0,W181-$W$1)</f>
        <v>0</v>
      </c>
      <c r="Y181" s="230">
        <v>1</v>
      </c>
      <c r="Z181" s="233" t="s">
        <v>695</v>
      </c>
      <c r="AA181" s="231" t="s">
        <v>780</v>
      </c>
      <c r="AB181" s="252" t="s">
        <v>1465</v>
      </c>
      <c r="AC181" s="131"/>
      <c r="AE181" s="147" t="s">
        <v>1117</v>
      </c>
      <c r="AG181" s="334" t="str">
        <f t="shared" si="9"/>
        <v>VIGENTE</v>
      </c>
    </row>
    <row r="182" spans="2:33" ht="45.75" customHeight="1" thickBot="1" x14ac:dyDescent="0.25">
      <c r="B182" s="130">
        <v>175</v>
      </c>
      <c r="C182" s="95" t="s">
        <v>673</v>
      </c>
      <c r="D182" s="95">
        <v>2015</v>
      </c>
      <c r="E182" s="97" t="s">
        <v>12</v>
      </c>
      <c r="F182" s="227" t="s">
        <v>2103</v>
      </c>
      <c r="G182" s="227" t="s">
        <v>2106</v>
      </c>
      <c r="H182" s="362" t="s">
        <v>1024</v>
      </c>
      <c r="I182" s="227" t="s">
        <v>2133</v>
      </c>
      <c r="J182" s="227" t="s">
        <v>2112</v>
      </c>
      <c r="K182" s="102" t="s">
        <v>38</v>
      </c>
      <c r="L182" s="228" t="s">
        <v>38</v>
      </c>
      <c r="M182" s="98" t="s">
        <v>1024</v>
      </c>
      <c r="N182" s="117">
        <v>42361</v>
      </c>
      <c r="O182" s="102" t="s">
        <v>69</v>
      </c>
      <c r="P182" s="102" t="s">
        <v>1071</v>
      </c>
      <c r="Q182" s="102" t="s">
        <v>392</v>
      </c>
      <c r="R182" s="102" t="s">
        <v>393</v>
      </c>
      <c r="S182" s="123" t="s">
        <v>859</v>
      </c>
      <c r="T182" s="227" t="s">
        <v>1633</v>
      </c>
      <c r="U182" s="120" t="s">
        <v>793</v>
      </c>
      <c r="V182" s="117">
        <v>42401</v>
      </c>
      <c r="W182" s="117">
        <v>42370</v>
      </c>
      <c r="X182" s="229">
        <f>IF(Z182="Cumplida",0,W182-$W$1)</f>
        <v>0</v>
      </c>
      <c r="Y182" s="230">
        <v>1</v>
      </c>
      <c r="Z182" s="233" t="s">
        <v>695</v>
      </c>
      <c r="AA182" s="231" t="s">
        <v>780</v>
      </c>
      <c r="AB182" s="252" t="s">
        <v>1466</v>
      </c>
      <c r="AC182" s="131"/>
      <c r="AE182" s="147" t="s">
        <v>1117</v>
      </c>
      <c r="AG182" s="334" t="str">
        <f t="shared" si="9"/>
        <v>VIGENTE</v>
      </c>
    </row>
    <row r="183" spans="2:33" ht="101.25" customHeight="1" thickBot="1" x14ac:dyDescent="0.25">
      <c r="B183" s="128">
        <v>176</v>
      </c>
      <c r="C183" s="95" t="s">
        <v>673</v>
      </c>
      <c r="D183" s="95">
        <v>2015</v>
      </c>
      <c r="E183" s="97" t="s">
        <v>12</v>
      </c>
      <c r="F183" s="227" t="s">
        <v>2103</v>
      </c>
      <c r="G183" s="227" t="s">
        <v>2106</v>
      </c>
      <c r="H183" s="362" t="s">
        <v>1024</v>
      </c>
      <c r="I183" s="227" t="s">
        <v>2133</v>
      </c>
      <c r="J183" s="227" t="s">
        <v>2112</v>
      </c>
      <c r="K183" s="102" t="s">
        <v>38</v>
      </c>
      <c r="L183" s="228" t="s">
        <v>38</v>
      </c>
      <c r="M183" s="98" t="s">
        <v>1024</v>
      </c>
      <c r="N183" s="117">
        <v>42361</v>
      </c>
      <c r="O183" s="102" t="s">
        <v>69</v>
      </c>
      <c r="P183" s="102" t="s">
        <v>1071</v>
      </c>
      <c r="Q183" s="102" t="s">
        <v>394</v>
      </c>
      <c r="R183" s="102" t="s">
        <v>395</v>
      </c>
      <c r="S183" s="123" t="s">
        <v>859</v>
      </c>
      <c r="T183" s="227" t="s">
        <v>1631</v>
      </c>
      <c r="U183" s="120" t="s">
        <v>794</v>
      </c>
      <c r="V183" s="117">
        <v>42430</v>
      </c>
      <c r="W183" s="117">
        <v>42491</v>
      </c>
      <c r="X183" s="229">
        <f>IF(Z183="Cumplida",0,W183-$W$1)</f>
        <v>0</v>
      </c>
      <c r="Y183" s="230">
        <v>1</v>
      </c>
      <c r="Z183" s="233" t="s">
        <v>695</v>
      </c>
      <c r="AA183" s="231" t="s">
        <v>780</v>
      </c>
      <c r="AB183" s="133" t="s">
        <v>1452</v>
      </c>
      <c r="AC183" s="131"/>
      <c r="AE183" s="147" t="s">
        <v>1116</v>
      </c>
      <c r="AG183" s="334" t="str">
        <f t="shared" si="9"/>
        <v>VIGENTE</v>
      </c>
    </row>
    <row r="184" spans="2:33" ht="79.5" customHeight="1" thickBot="1" x14ac:dyDescent="0.25">
      <c r="B184" s="168">
        <v>177</v>
      </c>
      <c r="C184" s="4" t="s">
        <v>777</v>
      </c>
      <c r="D184" s="95">
        <v>2015</v>
      </c>
      <c r="E184" s="97" t="s">
        <v>12</v>
      </c>
      <c r="F184" s="227" t="s">
        <v>2103</v>
      </c>
      <c r="G184" s="227" t="s">
        <v>2106</v>
      </c>
      <c r="H184" s="362" t="s">
        <v>1024</v>
      </c>
      <c r="I184" s="227" t="s">
        <v>2133</v>
      </c>
      <c r="J184" s="227" t="s">
        <v>2112</v>
      </c>
      <c r="K184" s="102" t="s">
        <v>38</v>
      </c>
      <c r="L184" s="228" t="s">
        <v>38</v>
      </c>
      <c r="M184" s="98" t="s">
        <v>1024</v>
      </c>
      <c r="N184" s="117">
        <v>42361</v>
      </c>
      <c r="O184" s="104" t="s">
        <v>69</v>
      </c>
      <c r="P184" s="102" t="s">
        <v>1071</v>
      </c>
      <c r="Q184" s="102" t="s">
        <v>396</v>
      </c>
      <c r="R184" s="102" t="s">
        <v>397</v>
      </c>
      <c r="S184" s="102" t="s">
        <v>859</v>
      </c>
      <c r="T184" s="227" t="s">
        <v>1633</v>
      </c>
      <c r="U184" s="120" t="s">
        <v>795</v>
      </c>
      <c r="V184" s="117">
        <v>42430</v>
      </c>
      <c r="W184" s="117">
        <v>42490</v>
      </c>
      <c r="X184" s="21">
        <f>IF(AA184="Reprogramado",0,V184-$V$1)</f>
        <v>0</v>
      </c>
      <c r="Y184" s="230">
        <v>0</v>
      </c>
      <c r="Z184" s="165" t="s">
        <v>778</v>
      </c>
      <c r="AA184" s="231" t="s">
        <v>778</v>
      </c>
      <c r="AB184" s="194" t="s">
        <v>1716</v>
      </c>
      <c r="AC184" s="104" t="s">
        <v>1668</v>
      </c>
      <c r="AE184" s="147" t="s">
        <v>1116</v>
      </c>
      <c r="AG184" s="334" t="str">
        <f t="shared" si="9"/>
        <v>VIGENTE</v>
      </c>
    </row>
    <row r="185" spans="2:33" ht="68.25" customHeight="1" thickBot="1" x14ac:dyDescent="0.25">
      <c r="B185" s="130">
        <v>178</v>
      </c>
      <c r="C185" s="95" t="s">
        <v>673</v>
      </c>
      <c r="D185" s="95">
        <v>2015</v>
      </c>
      <c r="E185" s="97" t="s">
        <v>12</v>
      </c>
      <c r="F185" s="227" t="s">
        <v>2103</v>
      </c>
      <c r="G185" s="227" t="s">
        <v>2106</v>
      </c>
      <c r="H185" s="362" t="s">
        <v>1024</v>
      </c>
      <c r="I185" s="227" t="s">
        <v>2133</v>
      </c>
      <c r="J185" s="227" t="s">
        <v>2112</v>
      </c>
      <c r="K185" s="102" t="s">
        <v>38</v>
      </c>
      <c r="L185" s="228" t="s">
        <v>38</v>
      </c>
      <c r="M185" s="98" t="s">
        <v>1024</v>
      </c>
      <c r="N185" s="117">
        <v>42361</v>
      </c>
      <c r="O185" s="102" t="s">
        <v>69</v>
      </c>
      <c r="P185" s="102" t="s">
        <v>1071</v>
      </c>
      <c r="Q185" s="102" t="s">
        <v>398</v>
      </c>
      <c r="R185" s="102" t="s">
        <v>399</v>
      </c>
      <c r="S185" s="123" t="s">
        <v>859</v>
      </c>
      <c r="T185" s="227" t="s">
        <v>1631</v>
      </c>
      <c r="U185" s="120" t="s">
        <v>399</v>
      </c>
      <c r="V185" s="117">
        <v>42401</v>
      </c>
      <c r="W185" s="117">
        <v>42459</v>
      </c>
      <c r="X185" s="229">
        <f>IF(Z185="Cumplida",0,W185-$W$1)</f>
        <v>0</v>
      </c>
      <c r="Y185" s="230">
        <v>1</v>
      </c>
      <c r="Z185" s="233" t="s">
        <v>695</v>
      </c>
      <c r="AA185" s="231" t="s">
        <v>780</v>
      </c>
      <c r="AB185" s="133" t="s">
        <v>1453</v>
      </c>
      <c r="AC185" s="131"/>
      <c r="AE185" s="147" t="s">
        <v>1116</v>
      </c>
      <c r="AG185" s="334" t="str">
        <f t="shared" si="9"/>
        <v>VIGENTE</v>
      </c>
    </row>
    <row r="186" spans="2:33" ht="45.75" customHeight="1" thickBot="1" x14ac:dyDescent="0.25">
      <c r="B186" s="130">
        <v>179</v>
      </c>
      <c r="C186" s="95" t="s">
        <v>673</v>
      </c>
      <c r="D186" s="95">
        <v>2015</v>
      </c>
      <c r="E186" s="97" t="s">
        <v>12</v>
      </c>
      <c r="F186" s="227" t="s">
        <v>2103</v>
      </c>
      <c r="G186" s="227" t="s">
        <v>2106</v>
      </c>
      <c r="H186" s="362" t="s">
        <v>1024</v>
      </c>
      <c r="I186" s="227" t="s">
        <v>2133</v>
      </c>
      <c r="J186" s="227" t="s">
        <v>2112</v>
      </c>
      <c r="K186" s="102" t="s">
        <v>38</v>
      </c>
      <c r="L186" s="228" t="s">
        <v>38</v>
      </c>
      <c r="M186" s="98" t="s">
        <v>1024</v>
      </c>
      <c r="N186" s="117">
        <v>42361</v>
      </c>
      <c r="O186" s="102" t="s">
        <v>69</v>
      </c>
      <c r="P186" s="102" t="s">
        <v>1071</v>
      </c>
      <c r="Q186" s="102" t="s">
        <v>400</v>
      </c>
      <c r="R186" s="102" t="s">
        <v>401</v>
      </c>
      <c r="S186" s="123" t="s">
        <v>859</v>
      </c>
      <c r="T186" s="227" t="s">
        <v>1953</v>
      </c>
      <c r="U186" s="120" t="s">
        <v>796</v>
      </c>
      <c r="V186" s="117">
        <v>42401</v>
      </c>
      <c r="W186" s="117">
        <v>42370</v>
      </c>
      <c r="X186" s="229">
        <f>IF(Z186="Cumplida",0,W186-$W$1)</f>
        <v>0</v>
      </c>
      <c r="Y186" s="230">
        <v>1</v>
      </c>
      <c r="Z186" s="233" t="s">
        <v>695</v>
      </c>
      <c r="AA186" s="231" t="s">
        <v>780</v>
      </c>
      <c r="AB186" s="252" t="s">
        <v>1461</v>
      </c>
      <c r="AC186" s="131"/>
      <c r="AE186" s="147" t="s">
        <v>1117</v>
      </c>
      <c r="AG186" s="334" t="str">
        <f t="shared" si="9"/>
        <v>VIGENTE</v>
      </c>
    </row>
    <row r="187" spans="2:33" ht="68.25" customHeight="1" thickBot="1" x14ac:dyDescent="0.25">
      <c r="B187" s="169">
        <v>180</v>
      </c>
      <c r="C187" s="4" t="s">
        <v>777</v>
      </c>
      <c r="D187" s="95">
        <v>2015</v>
      </c>
      <c r="E187" s="97" t="s">
        <v>12</v>
      </c>
      <c r="F187" s="227" t="s">
        <v>2103</v>
      </c>
      <c r="G187" s="227" t="s">
        <v>2106</v>
      </c>
      <c r="H187" s="362" t="s">
        <v>1024</v>
      </c>
      <c r="I187" s="227" t="s">
        <v>2133</v>
      </c>
      <c r="J187" s="227" t="s">
        <v>2112</v>
      </c>
      <c r="K187" s="102" t="s">
        <v>38</v>
      </c>
      <c r="L187" s="228" t="s">
        <v>38</v>
      </c>
      <c r="M187" s="98" t="s">
        <v>1024</v>
      </c>
      <c r="N187" s="117">
        <v>42361</v>
      </c>
      <c r="O187" s="104" t="s">
        <v>69</v>
      </c>
      <c r="P187" s="102" t="s">
        <v>1071</v>
      </c>
      <c r="Q187" s="102" t="s">
        <v>402</v>
      </c>
      <c r="R187" s="102" t="s">
        <v>403</v>
      </c>
      <c r="S187" s="102" t="s">
        <v>859</v>
      </c>
      <c r="T187" s="227" t="s">
        <v>1633</v>
      </c>
      <c r="U187" s="120" t="s">
        <v>1594</v>
      </c>
      <c r="V187" s="117">
        <v>42401</v>
      </c>
      <c r="W187" s="117">
        <v>42459</v>
      </c>
      <c r="X187" s="21">
        <f>IF(AA187="Reprogramado",0,V187-$V$1)</f>
        <v>0</v>
      </c>
      <c r="Y187" s="230">
        <v>0</v>
      </c>
      <c r="Z187" s="165" t="s">
        <v>778</v>
      </c>
      <c r="AA187" s="231" t="s">
        <v>778</v>
      </c>
      <c r="AB187" s="194" t="s">
        <v>1716</v>
      </c>
      <c r="AC187" s="104" t="s">
        <v>1669</v>
      </c>
      <c r="AE187" s="147" t="s">
        <v>1116</v>
      </c>
      <c r="AG187" s="334" t="str">
        <f t="shared" si="9"/>
        <v>VIGENTE</v>
      </c>
    </row>
    <row r="188" spans="2:33" ht="57" customHeight="1" thickBot="1" x14ac:dyDescent="0.25">
      <c r="B188" s="168">
        <v>181</v>
      </c>
      <c r="C188" s="4" t="s">
        <v>777</v>
      </c>
      <c r="D188" s="95">
        <v>2015</v>
      </c>
      <c r="E188" s="97" t="s">
        <v>12</v>
      </c>
      <c r="F188" s="227" t="s">
        <v>2103</v>
      </c>
      <c r="G188" s="227" t="s">
        <v>2106</v>
      </c>
      <c r="H188" s="362" t="s">
        <v>1024</v>
      </c>
      <c r="I188" s="227" t="s">
        <v>2133</v>
      </c>
      <c r="J188" s="227" t="s">
        <v>2112</v>
      </c>
      <c r="K188" s="102" t="s">
        <v>38</v>
      </c>
      <c r="L188" s="228" t="s">
        <v>38</v>
      </c>
      <c r="M188" s="98" t="s">
        <v>1024</v>
      </c>
      <c r="N188" s="117">
        <v>42361</v>
      </c>
      <c r="O188" s="104" t="s">
        <v>69</v>
      </c>
      <c r="P188" s="102" t="s">
        <v>1071</v>
      </c>
      <c r="Q188" s="102" t="s">
        <v>404</v>
      </c>
      <c r="R188" s="102" t="s">
        <v>405</v>
      </c>
      <c r="S188" s="102" t="s">
        <v>859</v>
      </c>
      <c r="T188" s="227" t="s">
        <v>1633</v>
      </c>
      <c r="U188" s="120" t="s">
        <v>797</v>
      </c>
      <c r="V188" s="117">
        <v>42430</v>
      </c>
      <c r="W188" s="117">
        <v>42461</v>
      </c>
      <c r="X188" s="21">
        <f>IF(AA188="Reprogramado",0,V188-$V$1)</f>
        <v>0</v>
      </c>
      <c r="Y188" s="230">
        <v>0</v>
      </c>
      <c r="Z188" s="165" t="s">
        <v>778</v>
      </c>
      <c r="AA188" s="231" t="s">
        <v>778</v>
      </c>
      <c r="AB188" s="153" t="s">
        <v>1716</v>
      </c>
      <c r="AC188" s="104" t="s">
        <v>1670</v>
      </c>
      <c r="AE188" s="147" t="s">
        <v>1116</v>
      </c>
      <c r="AG188" s="334" t="str">
        <f t="shared" si="9"/>
        <v>VIGENTE</v>
      </c>
    </row>
    <row r="189" spans="2:33" ht="180.75" customHeight="1" thickBot="1" x14ac:dyDescent="0.25">
      <c r="B189" s="130">
        <v>182</v>
      </c>
      <c r="C189" s="95" t="s">
        <v>673</v>
      </c>
      <c r="D189" s="95">
        <v>2015</v>
      </c>
      <c r="E189" s="97" t="s">
        <v>12</v>
      </c>
      <c r="F189" s="227" t="s">
        <v>2103</v>
      </c>
      <c r="G189" s="227" t="s">
        <v>2106</v>
      </c>
      <c r="H189" s="362" t="s">
        <v>1024</v>
      </c>
      <c r="I189" s="227" t="s">
        <v>2133</v>
      </c>
      <c r="J189" s="227" t="s">
        <v>2112</v>
      </c>
      <c r="K189" s="102" t="s">
        <v>38</v>
      </c>
      <c r="L189" s="228" t="s">
        <v>38</v>
      </c>
      <c r="M189" s="98" t="s">
        <v>1024</v>
      </c>
      <c r="N189" s="117">
        <v>42361</v>
      </c>
      <c r="O189" s="102" t="s">
        <v>69</v>
      </c>
      <c r="P189" s="102" t="s">
        <v>1071</v>
      </c>
      <c r="Q189" s="102" t="s">
        <v>406</v>
      </c>
      <c r="R189" s="102" t="s">
        <v>407</v>
      </c>
      <c r="S189" s="123" t="s">
        <v>859</v>
      </c>
      <c r="T189" s="227" t="s">
        <v>1631</v>
      </c>
      <c r="U189" s="120" t="s">
        <v>798</v>
      </c>
      <c r="V189" s="117">
        <v>42401</v>
      </c>
      <c r="W189" s="117">
        <v>42461</v>
      </c>
      <c r="X189" s="229">
        <f>IF(Z189="Cumplida",0,W189-$W$1)</f>
        <v>0</v>
      </c>
      <c r="Y189" s="230">
        <v>1</v>
      </c>
      <c r="Z189" s="233" t="s">
        <v>695</v>
      </c>
      <c r="AA189" s="231" t="s">
        <v>780</v>
      </c>
      <c r="AB189" s="133" t="s">
        <v>1454</v>
      </c>
      <c r="AC189" s="131"/>
      <c r="AE189" s="147" t="s">
        <v>1116</v>
      </c>
      <c r="AG189" s="334" t="str">
        <f t="shared" si="9"/>
        <v>VIGENTE</v>
      </c>
    </row>
    <row r="190" spans="2:33" ht="79.5" customHeight="1" thickBot="1" x14ac:dyDescent="0.25">
      <c r="B190" s="168">
        <v>183</v>
      </c>
      <c r="C190" s="4" t="s">
        <v>777</v>
      </c>
      <c r="D190" s="95">
        <v>2015</v>
      </c>
      <c r="E190" s="97" t="s">
        <v>12</v>
      </c>
      <c r="F190" s="227" t="s">
        <v>2103</v>
      </c>
      <c r="G190" s="227" t="s">
        <v>2106</v>
      </c>
      <c r="H190" s="362" t="s">
        <v>1024</v>
      </c>
      <c r="I190" s="227" t="s">
        <v>2133</v>
      </c>
      <c r="J190" s="227" t="s">
        <v>2112</v>
      </c>
      <c r="K190" s="102" t="s">
        <v>38</v>
      </c>
      <c r="L190" s="228" t="s">
        <v>38</v>
      </c>
      <c r="M190" s="98" t="s">
        <v>1024</v>
      </c>
      <c r="N190" s="117">
        <v>42361</v>
      </c>
      <c r="O190" s="104" t="s">
        <v>69</v>
      </c>
      <c r="P190" s="102" t="s">
        <v>1071</v>
      </c>
      <c r="Q190" s="102" t="s">
        <v>408</v>
      </c>
      <c r="R190" s="102" t="s">
        <v>409</v>
      </c>
      <c r="S190" s="102" t="s">
        <v>862</v>
      </c>
      <c r="T190" s="227" t="s">
        <v>1631</v>
      </c>
      <c r="U190" s="120" t="s">
        <v>799</v>
      </c>
      <c r="V190" s="117">
        <v>42430</v>
      </c>
      <c r="W190" s="117">
        <v>42370</v>
      </c>
      <c r="X190" s="21">
        <f>IF(AA190="Reprogramado",0,V190-$V$1)</f>
        <v>0</v>
      </c>
      <c r="Y190" s="230">
        <v>0</v>
      </c>
      <c r="Z190" s="165" t="s">
        <v>778</v>
      </c>
      <c r="AA190" s="231" t="s">
        <v>778</v>
      </c>
      <c r="AB190" s="194" t="s">
        <v>1716</v>
      </c>
      <c r="AC190" s="104" t="s">
        <v>1671</v>
      </c>
      <c r="AE190" s="147" t="s">
        <v>1116</v>
      </c>
      <c r="AG190" s="334" t="str">
        <f t="shared" si="9"/>
        <v>VIGENTE</v>
      </c>
    </row>
    <row r="191" spans="2:33" ht="68.25" customHeight="1" thickBot="1" x14ac:dyDescent="0.25">
      <c r="B191" s="128">
        <v>184</v>
      </c>
      <c r="C191" s="95" t="s">
        <v>673</v>
      </c>
      <c r="D191" s="95">
        <v>2015</v>
      </c>
      <c r="E191" s="97" t="s">
        <v>12</v>
      </c>
      <c r="F191" s="227" t="s">
        <v>2103</v>
      </c>
      <c r="G191" s="227" t="s">
        <v>2106</v>
      </c>
      <c r="H191" s="362" t="s">
        <v>1024</v>
      </c>
      <c r="I191" s="227" t="s">
        <v>2133</v>
      </c>
      <c r="J191" s="227" t="s">
        <v>2112</v>
      </c>
      <c r="K191" s="102" t="s">
        <v>38</v>
      </c>
      <c r="L191" s="228" t="s">
        <v>38</v>
      </c>
      <c r="M191" s="98" t="s">
        <v>1024</v>
      </c>
      <c r="N191" s="117">
        <v>42361</v>
      </c>
      <c r="O191" s="102" t="s">
        <v>69</v>
      </c>
      <c r="P191" s="102" t="s">
        <v>1071</v>
      </c>
      <c r="Q191" s="102" t="s">
        <v>410</v>
      </c>
      <c r="R191" s="102" t="s">
        <v>411</v>
      </c>
      <c r="S191" s="123" t="s">
        <v>808</v>
      </c>
      <c r="T191" s="227" t="s">
        <v>1633</v>
      </c>
      <c r="U191" s="120" t="s">
        <v>800</v>
      </c>
      <c r="V191" s="117">
        <v>42430</v>
      </c>
      <c r="W191" s="117">
        <v>42408</v>
      </c>
      <c r="X191" s="229">
        <f>IF(Z191="Cumplida",0,W191-$W$1)</f>
        <v>0</v>
      </c>
      <c r="Y191" s="230">
        <v>1</v>
      </c>
      <c r="Z191" s="233" t="s">
        <v>695</v>
      </c>
      <c r="AA191" s="231" t="s">
        <v>780</v>
      </c>
      <c r="AB191" s="252" t="s">
        <v>1462</v>
      </c>
      <c r="AC191" s="131"/>
      <c r="AE191" s="147" t="s">
        <v>1117</v>
      </c>
      <c r="AG191" s="334" t="str">
        <f t="shared" si="9"/>
        <v>VIGENTE</v>
      </c>
    </row>
    <row r="192" spans="2:33" ht="79.5" customHeight="1" thickBot="1" x14ac:dyDescent="0.25">
      <c r="B192" s="130">
        <v>185</v>
      </c>
      <c r="C192" s="95" t="s">
        <v>673</v>
      </c>
      <c r="D192" s="95">
        <v>2015</v>
      </c>
      <c r="E192" s="97" t="s">
        <v>12</v>
      </c>
      <c r="F192" s="227" t="s">
        <v>2103</v>
      </c>
      <c r="G192" s="227" t="s">
        <v>2106</v>
      </c>
      <c r="H192" s="362" t="s">
        <v>1024</v>
      </c>
      <c r="I192" s="227" t="s">
        <v>2133</v>
      </c>
      <c r="J192" s="227" t="s">
        <v>2112</v>
      </c>
      <c r="K192" s="102" t="s">
        <v>38</v>
      </c>
      <c r="L192" s="228" t="s">
        <v>38</v>
      </c>
      <c r="M192" s="98" t="s">
        <v>1024</v>
      </c>
      <c r="N192" s="117">
        <v>42361</v>
      </c>
      <c r="O192" s="102" t="s">
        <v>69</v>
      </c>
      <c r="P192" s="102" t="s">
        <v>1071</v>
      </c>
      <c r="Q192" s="102" t="s">
        <v>412</v>
      </c>
      <c r="R192" s="102" t="s">
        <v>411</v>
      </c>
      <c r="S192" s="123" t="s">
        <v>808</v>
      </c>
      <c r="T192" s="227" t="s">
        <v>1631</v>
      </c>
      <c r="U192" s="120" t="s">
        <v>801</v>
      </c>
      <c r="V192" s="117">
        <v>42430</v>
      </c>
      <c r="W192" s="117">
        <v>42408</v>
      </c>
      <c r="X192" s="229">
        <f>IF(Z192="Cumplida",0,W192-$W$1)</f>
        <v>0</v>
      </c>
      <c r="Y192" s="230">
        <v>1</v>
      </c>
      <c r="Z192" s="233" t="s">
        <v>695</v>
      </c>
      <c r="AA192" s="231" t="s">
        <v>780</v>
      </c>
      <c r="AB192" s="252" t="s">
        <v>1467</v>
      </c>
      <c r="AC192" s="131"/>
      <c r="AE192" s="147" t="s">
        <v>1117</v>
      </c>
      <c r="AG192" s="334" t="str">
        <f t="shared" si="9"/>
        <v>VIGENTE</v>
      </c>
    </row>
    <row r="193" spans="2:33" ht="57" customHeight="1" thickBot="1" x14ac:dyDescent="0.25">
      <c r="B193" s="130">
        <v>186</v>
      </c>
      <c r="C193" s="95" t="s">
        <v>673</v>
      </c>
      <c r="D193" s="95">
        <v>2015</v>
      </c>
      <c r="E193" s="97" t="s">
        <v>12</v>
      </c>
      <c r="F193" s="227" t="s">
        <v>2103</v>
      </c>
      <c r="G193" s="227" t="s">
        <v>2106</v>
      </c>
      <c r="H193" s="362" t="s">
        <v>1024</v>
      </c>
      <c r="I193" s="227" t="s">
        <v>2133</v>
      </c>
      <c r="J193" s="227" t="s">
        <v>2112</v>
      </c>
      <c r="K193" s="102" t="s">
        <v>38</v>
      </c>
      <c r="L193" s="228" t="s">
        <v>38</v>
      </c>
      <c r="M193" s="98" t="s">
        <v>1024</v>
      </c>
      <c r="N193" s="117">
        <v>42361</v>
      </c>
      <c r="O193" s="102" t="s">
        <v>69</v>
      </c>
      <c r="P193" s="102" t="s">
        <v>1071</v>
      </c>
      <c r="Q193" s="102" t="s">
        <v>413</v>
      </c>
      <c r="R193" s="102" t="s">
        <v>414</v>
      </c>
      <c r="S193" s="123" t="s">
        <v>809</v>
      </c>
      <c r="T193" s="227" t="s">
        <v>1633</v>
      </c>
      <c r="U193" s="120" t="s">
        <v>802</v>
      </c>
      <c r="V193" s="117">
        <v>42430</v>
      </c>
      <c r="W193" s="117">
        <v>42461</v>
      </c>
      <c r="X193" s="229">
        <f>IF(Z193="Cumplida",0,W193-$W$1)</f>
        <v>0</v>
      </c>
      <c r="Y193" s="230">
        <v>1</v>
      </c>
      <c r="Z193" s="233" t="s">
        <v>695</v>
      </c>
      <c r="AA193" s="231" t="s">
        <v>780</v>
      </c>
      <c r="AB193" s="252" t="s">
        <v>1463</v>
      </c>
      <c r="AC193" s="131"/>
      <c r="AE193" s="147" t="s">
        <v>1117</v>
      </c>
      <c r="AG193" s="334" t="str">
        <f t="shared" si="9"/>
        <v>VIGENTE</v>
      </c>
    </row>
    <row r="194" spans="2:33" ht="57" customHeight="1" thickBot="1" x14ac:dyDescent="0.25">
      <c r="B194" s="168">
        <v>187</v>
      </c>
      <c r="C194" s="4" t="s">
        <v>777</v>
      </c>
      <c r="D194" s="95">
        <v>2015</v>
      </c>
      <c r="E194" s="97" t="s">
        <v>12</v>
      </c>
      <c r="F194" s="227" t="s">
        <v>2103</v>
      </c>
      <c r="G194" s="227" t="s">
        <v>2106</v>
      </c>
      <c r="H194" s="362" t="s">
        <v>1024</v>
      </c>
      <c r="I194" s="227" t="s">
        <v>2133</v>
      </c>
      <c r="J194" s="227" t="s">
        <v>2112</v>
      </c>
      <c r="K194" s="102" t="s">
        <v>38</v>
      </c>
      <c r="L194" s="228" t="s">
        <v>38</v>
      </c>
      <c r="M194" s="98" t="s">
        <v>1024</v>
      </c>
      <c r="N194" s="117">
        <v>42361</v>
      </c>
      <c r="O194" s="104" t="s">
        <v>69</v>
      </c>
      <c r="P194" s="102" t="s">
        <v>1071</v>
      </c>
      <c r="Q194" s="102" t="s">
        <v>415</v>
      </c>
      <c r="R194" s="102" t="s">
        <v>416</v>
      </c>
      <c r="S194" s="102" t="s">
        <v>809</v>
      </c>
      <c r="T194" s="227" t="s">
        <v>1633</v>
      </c>
      <c r="U194" s="120" t="s">
        <v>803</v>
      </c>
      <c r="V194" s="117">
        <v>42430</v>
      </c>
      <c r="W194" s="117">
        <v>42460</v>
      </c>
      <c r="X194" s="21">
        <f>IF(AA194="Reprogramado",0,V194-$V$1)</f>
        <v>0</v>
      </c>
      <c r="Y194" s="230">
        <v>0</v>
      </c>
      <c r="Z194" s="165" t="s">
        <v>778</v>
      </c>
      <c r="AA194" s="231" t="s">
        <v>778</v>
      </c>
      <c r="AB194" s="194" t="s">
        <v>1716</v>
      </c>
      <c r="AC194" s="104" t="s">
        <v>1672</v>
      </c>
      <c r="AE194" s="147" t="s">
        <v>1116</v>
      </c>
      <c r="AG194" s="334" t="str">
        <f t="shared" si="9"/>
        <v>VIGENTE</v>
      </c>
    </row>
    <row r="195" spans="2:33" ht="45.75" customHeight="1" thickBot="1" x14ac:dyDescent="0.25">
      <c r="B195" s="169">
        <v>188</v>
      </c>
      <c r="C195" s="4" t="s">
        <v>777</v>
      </c>
      <c r="D195" s="95">
        <v>2015</v>
      </c>
      <c r="E195" s="97" t="s">
        <v>12</v>
      </c>
      <c r="F195" s="227" t="s">
        <v>2103</v>
      </c>
      <c r="G195" s="227" t="s">
        <v>2106</v>
      </c>
      <c r="H195" s="362" t="s">
        <v>1024</v>
      </c>
      <c r="I195" s="227" t="s">
        <v>2133</v>
      </c>
      <c r="J195" s="227" t="s">
        <v>2112</v>
      </c>
      <c r="K195" s="102" t="s">
        <v>38</v>
      </c>
      <c r="L195" s="228" t="s">
        <v>38</v>
      </c>
      <c r="M195" s="98" t="s">
        <v>1024</v>
      </c>
      <c r="N195" s="117">
        <v>42361</v>
      </c>
      <c r="O195" s="104" t="s">
        <v>69</v>
      </c>
      <c r="P195" s="102" t="s">
        <v>1071</v>
      </c>
      <c r="Q195" s="102" t="s">
        <v>417</v>
      </c>
      <c r="R195" s="102" t="s">
        <v>418</v>
      </c>
      <c r="S195" s="102" t="s">
        <v>807</v>
      </c>
      <c r="T195" s="227" t="s">
        <v>1633</v>
      </c>
      <c r="U195" s="120" t="s">
        <v>804</v>
      </c>
      <c r="V195" s="117">
        <v>42401</v>
      </c>
      <c r="W195" s="117">
        <v>42461</v>
      </c>
      <c r="X195" s="21">
        <f>IF(AA195="Reprogramado",0,V195-$V$1)</f>
        <v>0</v>
      </c>
      <c r="Y195" s="230">
        <v>0</v>
      </c>
      <c r="Z195" s="165" t="s">
        <v>778</v>
      </c>
      <c r="AA195" s="231" t="s">
        <v>778</v>
      </c>
      <c r="AB195" s="153" t="s">
        <v>1716</v>
      </c>
      <c r="AC195" s="104" t="s">
        <v>1673</v>
      </c>
      <c r="AE195" s="147" t="s">
        <v>1116</v>
      </c>
      <c r="AG195" s="334" t="str">
        <f t="shared" si="9"/>
        <v>VIGENTE</v>
      </c>
    </row>
    <row r="196" spans="2:33" ht="57" customHeight="1" thickBot="1" x14ac:dyDescent="0.25">
      <c r="B196" s="168">
        <v>189</v>
      </c>
      <c r="C196" s="4" t="s">
        <v>777</v>
      </c>
      <c r="D196" s="95">
        <v>2015</v>
      </c>
      <c r="E196" s="97" t="s">
        <v>12</v>
      </c>
      <c r="F196" s="227" t="s">
        <v>2103</v>
      </c>
      <c r="G196" s="227" t="s">
        <v>2106</v>
      </c>
      <c r="H196" s="362" t="s">
        <v>1024</v>
      </c>
      <c r="I196" s="227" t="s">
        <v>2133</v>
      </c>
      <c r="J196" s="227" t="s">
        <v>2112</v>
      </c>
      <c r="K196" s="102" t="s">
        <v>38</v>
      </c>
      <c r="L196" s="228" t="s">
        <v>38</v>
      </c>
      <c r="M196" s="98" t="s">
        <v>1024</v>
      </c>
      <c r="N196" s="117">
        <v>42361</v>
      </c>
      <c r="O196" s="104" t="s">
        <v>69</v>
      </c>
      <c r="P196" s="102" t="s">
        <v>1071</v>
      </c>
      <c r="Q196" s="102" t="s">
        <v>419</v>
      </c>
      <c r="R196" s="102" t="s">
        <v>420</v>
      </c>
      <c r="S196" s="102" t="s">
        <v>807</v>
      </c>
      <c r="T196" s="227" t="s">
        <v>1631</v>
      </c>
      <c r="U196" s="120" t="s">
        <v>805</v>
      </c>
      <c r="V196" s="117">
        <v>42401</v>
      </c>
      <c r="W196" s="117">
        <v>42461</v>
      </c>
      <c r="X196" s="21">
        <f>IF(AA196="Reprogramado",0,V196-$V$1)</f>
        <v>0</v>
      </c>
      <c r="Y196" s="230">
        <v>0</v>
      </c>
      <c r="Z196" s="165" t="s">
        <v>778</v>
      </c>
      <c r="AA196" s="231" t="s">
        <v>778</v>
      </c>
      <c r="AB196" s="153" t="s">
        <v>1716</v>
      </c>
      <c r="AC196" s="104" t="s">
        <v>1674</v>
      </c>
      <c r="AD196" s="58"/>
      <c r="AE196" s="147" t="s">
        <v>1116</v>
      </c>
      <c r="AG196" s="334" t="str">
        <f t="shared" si="9"/>
        <v>VIGENTE</v>
      </c>
    </row>
    <row r="197" spans="2:33" ht="45.75" customHeight="1" thickBot="1" x14ac:dyDescent="0.25">
      <c r="B197" s="128">
        <v>190</v>
      </c>
      <c r="C197" s="95" t="s">
        <v>673</v>
      </c>
      <c r="D197" s="95">
        <v>2015</v>
      </c>
      <c r="E197" s="97" t="s">
        <v>12</v>
      </c>
      <c r="F197" s="227" t="s">
        <v>2103</v>
      </c>
      <c r="G197" s="227" t="s">
        <v>2106</v>
      </c>
      <c r="H197" s="362" t="s">
        <v>1024</v>
      </c>
      <c r="I197" s="227" t="s">
        <v>2133</v>
      </c>
      <c r="J197" s="227" t="s">
        <v>2112</v>
      </c>
      <c r="K197" s="102" t="s">
        <v>38</v>
      </c>
      <c r="L197" s="228" t="s">
        <v>38</v>
      </c>
      <c r="M197" s="98" t="s">
        <v>1024</v>
      </c>
      <c r="N197" s="117">
        <v>42361</v>
      </c>
      <c r="O197" s="102" t="s">
        <v>69</v>
      </c>
      <c r="P197" s="102" t="s">
        <v>1071</v>
      </c>
      <c r="Q197" s="102" t="s">
        <v>421</v>
      </c>
      <c r="R197" s="102" t="s">
        <v>422</v>
      </c>
      <c r="S197" s="123" t="s">
        <v>810</v>
      </c>
      <c r="T197" s="227" t="s">
        <v>1631</v>
      </c>
      <c r="U197" s="120" t="s">
        <v>806</v>
      </c>
      <c r="V197" s="117">
        <v>42401</v>
      </c>
      <c r="W197" s="117">
        <v>42408</v>
      </c>
      <c r="X197" s="229">
        <f>IF(Z197="Cumplida",0,W197-$W$1)</f>
        <v>0</v>
      </c>
      <c r="Y197" s="230">
        <v>1</v>
      </c>
      <c r="Z197" s="233" t="s">
        <v>695</v>
      </c>
      <c r="AA197" s="231" t="s">
        <v>780</v>
      </c>
      <c r="AB197" s="252" t="s">
        <v>1468</v>
      </c>
      <c r="AC197" s="131"/>
      <c r="AD197" s="58"/>
      <c r="AE197" s="147" t="s">
        <v>1117</v>
      </c>
      <c r="AG197" s="334" t="str">
        <f t="shared" si="9"/>
        <v>VIGENTE</v>
      </c>
    </row>
    <row r="198" spans="2:33" ht="45.75" customHeight="1" thickBot="1" x14ac:dyDescent="0.25">
      <c r="B198" s="130">
        <v>191</v>
      </c>
      <c r="C198" s="95" t="s">
        <v>673</v>
      </c>
      <c r="D198" s="95">
        <v>2015</v>
      </c>
      <c r="E198" s="97" t="s">
        <v>12</v>
      </c>
      <c r="F198" s="227" t="s">
        <v>2104</v>
      </c>
      <c r="G198" s="227" t="s">
        <v>2105</v>
      </c>
      <c r="H198" s="362" t="s">
        <v>2181</v>
      </c>
      <c r="I198" s="227" t="s">
        <v>2140</v>
      </c>
      <c r="J198" s="227" t="s">
        <v>2112</v>
      </c>
      <c r="K198" s="102" t="s">
        <v>1055</v>
      </c>
      <c r="L198" s="228" t="s">
        <v>27</v>
      </c>
      <c r="M198" s="98" t="s">
        <v>1039</v>
      </c>
      <c r="N198" s="117">
        <v>42357</v>
      </c>
      <c r="O198" s="102" t="s">
        <v>70</v>
      </c>
      <c r="P198" s="102" t="s">
        <v>645</v>
      </c>
      <c r="Q198" s="102" t="s">
        <v>423</v>
      </c>
      <c r="R198" s="102" t="s">
        <v>424</v>
      </c>
      <c r="S198" s="123" t="s">
        <v>497</v>
      </c>
      <c r="T198" s="227" t="s">
        <v>1633</v>
      </c>
      <c r="U198" s="120" t="s">
        <v>1409</v>
      </c>
      <c r="V198" s="117">
        <v>42460</v>
      </c>
      <c r="W198" s="166">
        <v>42460</v>
      </c>
      <c r="X198" s="229">
        <f>IF(Z198="Cumplida",0,W198-$W$1)</f>
        <v>0</v>
      </c>
      <c r="Y198" s="230">
        <v>1</v>
      </c>
      <c r="Z198" s="233" t="s">
        <v>695</v>
      </c>
      <c r="AA198" s="231" t="s">
        <v>780</v>
      </c>
      <c r="AB198" s="133" t="s">
        <v>1414</v>
      </c>
      <c r="AC198" s="341"/>
      <c r="AD198" s="58"/>
      <c r="AE198" s="147"/>
      <c r="AG198" s="334" t="str">
        <f t="shared" si="9"/>
        <v>VIGENTE</v>
      </c>
    </row>
    <row r="199" spans="2:33" ht="67.5" customHeight="1" thickBot="1" x14ac:dyDescent="0.25">
      <c r="B199" s="169">
        <v>192</v>
      </c>
      <c r="C199" s="4" t="s">
        <v>777</v>
      </c>
      <c r="D199" s="95">
        <v>2015</v>
      </c>
      <c r="E199" s="97" t="s">
        <v>12</v>
      </c>
      <c r="F199" s="227" t="s">
        <v>2104</v>
      </c>
      <c r="G199" s="227" t="s">
        <v>2105</v>
      </c>
      <c r="H199" s="362" t="s">
        <v>2181</v>
      </c>
      <c r="I199" s="227" t="s">
        <v>2140</v>
      </c>
      <c r="J199" s="227" t="s">
        <v>2112</v>
      </c>
      <c r="K199" s="102" t="s">
        <v>1055</v>
      </c>
      <c r="L199" s="227" t="s">
        <v>27</v>
      </c>
      <c r="M199" s="98" t="s">
        <v>1039</v>
      </c>
      <c r="N199" s="117">
        <v>42357</v>
      </c>
      <c r="O199" s="104" t="s">
        <v>70</v>
      </c>
      <c r="P199" s="102" t="s">
        <v>645</v>
      </c>
      <c r="Q199" s="102" t="s">
        <v>425</v>
      </c>
      <c r="R199" s="102" t="s">
        <v>426</v>
      </c>
      <c r="S199" s="102" t="s">
        <v>497</v>
      </c>
      <c r="T199" s="227" t="s">
        <v>1633</v>
      </c>
      <c r="U199" s="120" t="s">
        <v>1410</v>
      </c>
      <c r="V199" s="117">
        <v>42460</v>
      </c>
      <c r="W199" s="166">
        <v>42582</v>
      </c>
      <c r="X199" s="21">
        <f>IF(AA199="Reprogramado",0,V199-$V$1)</f>
        <v>0</v>
      </c>
      <c r="Y199" s="230">
        <v>0</v>
      </c>
      <c r="Z199" s="165" t="s">
        <v>778</v>
      </c>
      <c r="AA199" s="231" t="s">
        <v>778</v>
      </c>
      <c r="AB199" s="194" t="s">
        <v>1716</v>
      </c>
      <c r="AC199" s="104" t="s">
        <v>1675</v>
      </c>
      <c r="AD199" s="58"/>
      <c r="AE199" s="147"/>
      <c r="AG199" s="334" t="str">
        <f t="shared" si="9"/>
        <v>VIGENTE</v>
      </c>
    </row>
    <row r="200" spans="2:33" ht="57" customHeight="1" thickBot="1" x14ac:dyDescent="0.25">
      <c r="B200" s="130">
        <v>193</v>
      </c>
      <c r="C200" s="95" t="s">
        <v>673</v>
      </c>
      <c r="D200" s="95">
        <v>2015</v>
      </c>
      <c r="E200" s="97" t="s">
        <v>12</v>
      </c>
      <c r="F200" s="227" t="s">
        <v>2104</v>
      </c>
      <c r="G200" s="227" t="s">
        <v>2105</v>
      </c>
      <c r="H200" s="362" t="s">
        <v>2181</v>
      </c>
      <c r="I200" s="227" t="s">
        <v>2140</v>
      </c>
      <c r="J200" s="227" t="s">
        <v>2112</v>
      </c>
      <c r="K200" s="102" t="s">
        <v>1055</v>
      </c>
      <c r="L200" s="228" t="s">
        <v>27</v>
      </c>
      <c r="M200" s="98" t="s">
        <v>1039</v>
      </c>
      <c r="N200" s="117">
        <v>42357</v>
      </c>
      <c r="O200" s="104" t="s">
        <v>70</v>
      </c>
      <c r="P200" s="102" t="s">
        <v>645</v>
      </c>
      <c r="Q200" s="102" t="s">
        <v>427</v>
      </c>
      <c r="R200" s="102" t="s">
        <v>428</v>
      </c>
      <c r="S200" s="102" t="s">
        <v>539</v>
      </c>
      <c r="T200" s="227" t="s">
        <v>1631</v>
      </c>
      <c r="U200" s="120" t="s">
        <v>1597</v>
      </c>
      <c r="V200" s="117">
        <v>42460</v>
      </c>
      <c r="W200" s="166">
        <v>42916</v>
      </c>
      <c r="X200" s="229">
        <f ca="1">IF(Z200="Cumplida",0,W200-$W$1)</f>
        <v>129</v>
      </c>
      <c r="Y200" s="230">
        <v>0</v>
      </c>
      <c r="Z200" s="233" t="s">
        <v>693</v>
      </c>
      <c r="AA200" s="231" t="s">
        <v>782</v>
      </c>
      <c r="AB200" s="108" t="s">
        <v>1598</v>
      </c>
      <c r="AC200" s="341"/>
      <c r="AD200" s="58"/>
      <c r="AE200" s="147"/>
      <c r="AG200" s="334" t="str">
        <f t="shared" ca="1" si="9"/>
        <v>VIGENTE</v>
      </c>
    </row>
    <row r="201" spans="2:33" ht="67.5" customHeight="1" thickBot="1" x14ac:dyDescent="0.25">
      <c r="B201" s="169">
        <v>194</v>
      </c>
      <c r="C201" s="4" t="s">
        <v>777</v>
      </c>
      <c r="D201" s="95">
        <v>2015</v>
      </c>
      <c r="E201" s="97" t="s">
        <v>12</v>
      </c>
      <c r="F201" s="227" t="s">
        <v>2104</v>
      </c>
      <c r="G201" s="227" t="s">
        <v>2105</v>
      </c>
      <c r="H201" s="362" t="s">
        <v>2181</v>
      </c>
      <c r="I201" s="227" t="s">
        <v>2140</v>
      </c>
      <c r="J201" s="227" t="s">
        <v>2112</v>
      </c>
      <c r="K201" s="102" t="s">
        <v>1055</v>
      </c>
      <c r="L201" s="227" t="s">
        <v>27</v>
      </c>
      <c r="M201" s="98" t="s">
        <v>1039</v>
      </c>
      <c r="N201" s="117">
        <v>42357</v>
      </c>
      <c r="O201" s="104" t="s">
        <v>70</v>
      </c>
      <c r="P201" s="102" t="s">
        <v>645</v>
      </c>
      <c r="Q201" s="102" t="s">
        <v>429</v>
      </c>
      <c r="R201" s="102" t="s">
        <v>430</v>
      </c>
      <c r="S201" s="102" t="s">
        <v>539</v>
      </c>
      <c r="T201" s="227" t="s">
        <v>1633</v>
      </c>
      <c r="U201" s="120" t="s">
        <v>1411</v>
      </c>
      <c r="V201" s="117">
        <v>42460</v>
      </c>
      <c r="W201" s="166">
        <v>42551</v>
      </c>
      <c r="X201" s="21">
        <f t="shared" ref="X201:X207" si="11">IF(AA201="Reprogramado",0,V201-$V$1)</f>
        <v>0</v>
      </c>
      <c r="Y201" s="230">
        <v>0</v>
      </c>
      <c r="Z201" s="233" t="s">
        <v>778</v>
      </c>
      <c r="AA201" s="231" t="s">
        <v>778</v>
      </c>
      <c r="AB201" s="108" t="s">
        <v>1504</v>
      </c>
      <c r="AC201" s="217" t="s">
        <v>1499</v>
      </c>
      <c r="AD201" s="58"/>
      <c r="AE201" s="147"/>
      <c r="AG201" s="334" t="str">
        <f t="shared" ref="AG201:AG264" si="12">IF(X201&gt;=-1,"VIGENTE","VENCIDO")</f>
        <v>VIGENTE</v>
      </c>
    </row>
    <row r="202" spans="2:33" ht="57" customHeight="1" thickBot="1" x14ac:dyDescent="0.25">
      <c r="B202" s="168">
        <v>195</v>
      </c>
      <c r="C202" s="4" t="s">
        <v>777</v>
      </c>
      <c r="D202" s="95">
        <v>2015</v>
      </c>
      <c r="E202" s="97" t="s">
        <v>12</v>
      </c>
      <c r="F202" s="227" t="s">
        <v>2104</v>
      </c>
      <c r="G202" s="227" t="s">
        <v>2105</v>
      </c>
      <c r="H202" s="362" t="s">
        <v>2181</v>
      </c>
      <c r="I202" s="227" t="s">
        <v>2140</v>
      </c>
      <c r="J202" s="227" t="s">
        <v>2112</v>
      </c>
      <c r="K202" s="102" t="s">
        <v>1055</v>
      </c>
      <c r="L202" s="227" t="s">
        <v>27</v>
      </c>
      <c r="M202" s="98" t="s">
        <v>1039</v>
      </c>
      <c r="N202" s="117">
        <v>42357</v>
      </c>
      <c r="O202" s="104" t="s">
        <v>70</v>
      </c>
      <c r="P202" s="102" t="s">
        <v>645</v>
      </c>
      <c r="Q202" s="102" t="s">
        <v>431</v>
      </c>
      <c r="R202" s="102" t="s">
        <v>432</v>
      </c>
      <c r="S202" s="102" t="s">
        <v>497</v>
      </c>
      <c r="T202" s="227" t="s">
        <v>1631</v>
      </c>
      <c r="U202" s="120" t="s">
        <v>1412</v>
      </c>
      <c r="V202" s="117">
        <v>42460</v>
      </c>
      <c r="W202" s="166">
        <v>42582</v>
      </c>
      <c r="X202" s="21">
        <f t="shared" si="11"/>
        <v>0</v>
      </c>
      <c r="Y202" s="230">
        <v>0</v>
      </c>
      <c r="Z202" s="233" t="s">
        <v>778</v>
      </c>
      <c r="AA202" s="231" t="s">
        <v>778</v>
      </c>
      <c r="AB202" s="108" t="s">
        <v>1505</v>
      </c>
      <c r="AC202" s="217" t="s">
        <v>1500</v>
      </c>
      <c r="AD202" s="58"/>
      <c r="AE202" s="147"/>
      <c r="AG202" s="334" t="str">
        <f t="shared" si="12"/>
        <v>VIGENTE</v>
      </c>
    </row>
    <row r="203" spans="2:33" ht="45" customHeight="1" thickBot="1" x14ac:dyDescent="0.25">
      <c r="B203" s="168">
        <v>196</v>
      </c>
      <c r="C203" s="4" t="s">
        <v>777</v>
      </c>
      <c r="D203" s="95">
        <v>2015</v>
      </c>
      <c r="E203" s="97" t="s">
        <v>12</v>
      </c>
      <c r="F203" s="227" t="s">
        <v>2104</v>
      </c>
      <c r="G203" s="227" t="s">
        <v>2105</v>
      </c>
      <c r="H203" s="362" t="s">
        <v>2181</v>
      </c>
      <c r="I203" s="227" t="s">
        <v>2140</v>
      </c>
      <c r="J203" s="227" t="s">
        <v>2112</v>
      </c>
      <c r="K203" s="102" t="s">
        <v>1055</v>
      </c>
      <c r="L203" s="227" t="s">
        <v>27</v>
      </c>
      <c r="M203" s="98" t="s">
        <v>1039</v>
      </c>
      <c r="N203" s="117">
        <v>42357</v>
      </c>
      <c r="O203" s="104" t="s">
        <v>70</v>
      </c>
      <c r="P203" s="102" t="s">
        <v>645</v>
      </c>
      <c r="Q203" s="102" t="s">
        <v>433</v>
      </c>
      <c r="R203" s="102" t="s">
        <v>434</v>
      </c>
      <c r="S203" s="102" t="s">
        <v>497</v>
      </c>
      <c r="T203" s="227" t="s">
        <v>1631</v>
      </c>
      <c r="U203" s="120" t="s">
        <v>1413</v>
      </c>
      <c r="V203" s="117">
        <v>42460</v>
      </c>
      <c r="W203" s="166">
        <v>42551</v>
      </c>
      <c r="X203" s="21">
        <f t="shared" si="11"/>
        <v>0</v>
      </c>
      <c r="Y203" s="230">
        <v>0</v>
      </c>
      <c r="Z203" s="233" t="s">
        <v>778</v>
      </c>
      <c r="AA203" s="231" t="s">
        <v>778</v>
      </c>
      <c r="AB203" s="108" t="s">
        <v>1503</v>
      </c>
      <c r="AC203" s="217" t="s">
        <v>1501</v>
      </c>
      <c r="AD203" s="58"/>
      <c r="AE203" s="147"/>
      <c r="AG203" s="334" t="str">
        <f t="shared" si="12"/>
        <v>VIGENTE</v>
      </c>
    </row>
    <row r="204" spans="2:33" ht="57" customHeight="1" thickBot="1" x14ac:dyDescent="0.25">
      <c r="B204" s="168">
        <v>197</v>
      </c>
      <c r="C204" s="4" t="s">
        <v>777</v>
      </c>
      <c r="D204" s="95">
        <v>2015</v>
      </c>
      <c r="E204" s="97" t="s">
        <v>12</v>
      </c>
      <c r="F204" s="227" t="s">
        <v>2104</v>
      </c>
      <c r="G204" s="227" t="s">
        <v>2105</v>
      </c>
      <c r="H204" s="362" t="s">
        <v>2180</v>
      </c>
      <c r="I204" s="227" t="s">
        <v>2134</v>
      </c>
      <c r="J204" s="227" t="s">
        <v>2112</v>
      </c>
      <c r="K204" s="102" t="s">
        <v>1150</v>
      </c>
      <c r="L204" s="227" t="s">
        <v>1150</v>
      </c>
      <c r="M204" s="98" t="s">
        <v>1038</v>
      </c>
      <c r="N204" s="117">
        <v>42361</v>
      </c>
      <c r="O204" s="104" t="s">
        <v>71</v>
      </c>
      <c r="P204" s="102" t="s">
        <v>641</v>
      </c>
      <c r="Q204" s="102" t="s">
        <v>435</v>
      </c>
      <c r="R204" s="102" t="s">
        <v>436</v>
      </c>
      <c r="S204" s="102" t="s">
        <v>540</v>
      </c>
      <c r="T204" s="227" t="s">
        <v>1633</v>
      </c>
      <c r="U204" s="120" t="s">
        <v>755</v>
      </c>
      <c r="V204" s="117">
        <v>42490</v>
      </c>
      <c r="W204" s="126">
        <v>42582</v>
      </c>
      <c r="X204" s="21">
        <f t="shared" si="11"/>
        <v>0</v>
      </c>
      <c r="Y204" s="230">
        <v>0</v>
      </c>
      <c r="Z204" s="233" t="s">
        <v>778</v>
      </c>
      <c r="AA204" s="231" t="s">
        <v>778</v>
      </c>
      <c r="AB204" s="153" t="s">
        <v>1352</v>
      </c>
      <c r="AC204" s="131" t="s">
        <v>1177</v>
      </c>
      <c r="AD204" s="58"/>
      <c r="AE204" s="147" t="s">
        <v>1116</v>
      </c>
      <c r="AG204" s="334" t="str">
        <f t="shared" si="12"/>
        <v>VIGENTE</v>
      </c>
    </row>
    <row r="205" spans="2:33" ht="78.75" customHeight="1" thickBot="1" x14ac:dyDescent="0.25">
      <c r="B205" s="169">
        <v>198</v>
      </c>
      <c r="C205" s="4" t="s">
        <v>777</v>
      </c>
      <c r="D205" s="95">
        <v>2015</v>
      </c>
      <c r="E205" s="97" t="s">
        <v>12</v>
      </c>
      <c r="F205" s="227" t="s">
        <v>2104</v>
      </c>
      <c r="G205" s="227" t="s">
        <v>2105</v>
      </c>
      <c r="H205" s="362" t="s">
        <v>2180</v>
      </c>
      <c r="I205" s="227" t="s">
        <v>2134</v>
      </c>
      <c r="J205" s="227" t="s">
        <v>2112</v>
      </c>
      <c r="K205" s="102" t="s">
        <v>1150</v>
      </c>
      <c r="L205" s="227" t="s">
        <v>1150</v>
      </c>
      <c r="M205" s="98" t="s">
        <v>1038</v>
      </c>
      <c r="N205" s="117">
        <v>42361</v>
      </c>
      <c r="O205" s="104" t="s">
        <v>71</v>
      </c>
      <c r="P205" s="102" t="s">
        <v>641</v>
      </c>
      <c r="Q205" s="102" t="s">
        <v>437</v>
      </c>
      <c r="R205" s="102" t="s">
        <v>438</v>
      </c>
      <c r="S205" s="102" t="s">
        <v>768</v>
      </c>
      <c r="T205" s="227" t="s">
        <v>1633</v>
      </c>
      <c r="U205" s="120" t="s">
        <v>756</v>
      </c>
      <c r="V205" s="117">
        <v>42490</v>
      </c>
      <c r="W205" s="126">
        <v>42582</v>
      </c>
      <c r="X205" s="21">
        <f t="shared" si="11"/>
        <v>0</v>
      </c>
      <c r="Y205" s="230">
        <v>0</v>
      </c>
      <c r="Z205" s="233" t="s">
        <v>778</v>
      </c>
      <c r="AA205" s="231" t="s">
        <v>778</v>
      </c>
      <c r="AB205" s="153" t="s">
        <v>1353</v>
      </c>
      <c r="AC205" s="131" t="s">
        <v>1178</v>
      </c>
      <c r="AD205" s="58"/>
      <c r="AE205" s="147"/>
      <c r="AG205" s="334" t="str">
        <f t="shared" si="12"/>
        <v>VIGENTE</v>
      </c>
    </row>
    <row r="206" spans="2:33" ht="68.25" customHeight="1" thickBot="1" x14ac:dyDescent="0.25">
      <c r="B206" s="168">
        <v>199</v>
      </c>
      <c r="C206" s="4" t="s">
        <v>777</v>
      </c>
      <c r="D206" s="95">
        <v>2015</v>
      </c>
      <c r="E206" s="97" t="s">
        <v>12</v>
      </c>
      <c r="F206" s="227" t="s">
        <v>2104</v>
      </c>
      <c r="G206" s="227" t="s">
        <v>2105</v>
      </c>
      <c r="H206" s="362" t="s">
        <v>2180</v>
      </c>
      <c r="I206" s="227" t="s">
        <v>2134</v>
      </c>
      <c r="J206" s="227" t="s">
        <v>2112</v>
      </c>
      <c r="K206" s="102" t="s">
        <v>1150</v>
      </c>
      <c r="L206" s="227" t="s">
        <v>1150</v>
      </c>
      <c r="M206" s="98" t="s">
        <v>1038</v>
      </c>
      <c r="N206" s="117">
        <v>42361</v>
      </c>
      <c r="O206" s="104" t="s">
        <v>71</v>
      </c>
      <c r="P206" s="102" t="s">
        <v>641</v>
      </c>
      <c r="Q206" s="102" t="s">
        <v>439</v>
      </c>
      <c r="R206" s="102" t="s">
        <v>440</v>
      </c>
      <c r="S206" s="102" t="s">
        <v>769</v>
      </c>
      <c r="T206" s="227" t="s">
        <v>1631</v>
      </c>
      <c r="U206" s="120" t="s">
        <v>757</v>
      </c>
      <c r="V206" s="117">
        <v>42490</v>
      </c>
      <c r="W206" s="126">
        <v>42582</v>
      </c>
      <c r="X206" s="21">
        <f t="shared" si="11"/>
        <v>0</v>
      </c>
      <c r="Y206" s="230">
        <v>0</v>
      </c>
      <c r="Z206" s="233" t="s">
        <v>778</v>
      </c>
      <c r="AA206" s="231" t="s">
        <v>778</v>
      </c>
      <c r="AB206" s="153" t="s">
        <v>1354</v>
      </c>
      <c r="AC206" s="131" t="s">
        <v>1179</v>
      </c>
      <c r="AD206" s="58"/>
      <c r="AE206" s="147" t="s">
        <v>1116</v>
      </c>
      <c r="AG206" s="334" t="str">
        <f t="shared" si="12"/>
        <v>VIGENTE</v>
      </c>
    </row>
    <row r="207" spans="2:33" ht="33.75" customHeight="1" thickBot="1" x14ac:dyDescent="0.25">
      <c r="B207" s="169">
        <v>200</v>
      </c>
      <c r="C207" s="4" t="s">
        <v>777</v>
      </c>
      <c r="D207" s="95">
        <v>2015</v>
      </c>
      <c r="E207" s="97" t="s">
        <v>12</v>
      </c>
      <c r="F207" s="227" t="s">
        <v>2104</v>
      </c>
      <c r="G207" s="227" t="s">
        <v>2105</v>
      </c>
      <c r="H207" s="362" t="s">
        <v>2180</v>
      </c>
      <c r="I207" s="227" t="s">
        <v>2134</v>
      </c>
      <c r="J207" s="227" t="s">
        <v>2112</v>
      </c>
      <c r="K207" s="102" t="s">
        <v>1150</v>
      </c>
      <c r="L207" s="227" t="s">
        <v>1150</v>
      </c>
      <c r="M207" s="98" t="s">
        <v>1038</v>
      </c>
      <c r="N207" s="117">
        <v>42361</v>
      </c>
      <c r="O207" s="104" t="s">
        <v>71</v>
      </c>
      <c r="P207" s="102" t="s">
        <v>641</v>
      </c>
      <c r="Q207" s="102" t="s">
        <v>441</v>
      </c>
      <c r="R207" s="102" t="s">
        <v>442</v>
      </c>
      <c r="S207" s="102" t="s">
        <v>768</v>
      </c>
      <c r="T207" s="227" t="s">
        <v>1631</v>
      </c>
      <c r="U207" s="120" t="s">
        <v>758</v>
      </c>
      <c r="V207" s="117">
        <v>42490</v>
      </c>
      <c r="W207" s="126">
        <v>42582</v>
      </c>
      <c r="X207" s="21">
        <f t="shared" si="11"/>
        <v>0</v>
      </c>
      <c r="Y207" s="230">
        <v>0</v>
      </c>
      <c r="Z207" s="233" t="s">
        <v>778</v>
      </c>
      <c r="AA207" s="231" t="s">
        <v>778</v>
      </c>
      <c r="AB207" s="153" t="s">
        <v>1355</v>
      </c>
      <c r="AC207" s="131" t="s">
        <v>1180</v>
      </c>
      <c r="AD207" s="58"/>
      <c r="AE207" s="147" t="s">
        <v>1116</v>
      </c>
      <c r="AG207" s="334" t="str">
        <f t="shared" si="12"/>
        <v>VIGENTE</v>
      </c>
    </row>
    <row r="208" spans="2:33" ht="57" customHeight="1" thickBot="1" x14ac:dyDescent="0.25">
      <c r="B208" s="130">
        <v>201</v>
      </c>
      <c r="C208" s="95" t="s">
        <v>673</v>
      </c>
      <c r="D208" s="95">
        <v>2015</v>
      </c>
      <c r="E208" s="97" t="s">
        <v>12</v>
      </c>
      <c r="F208" s="227" t="s">
        <v>2104</v>
      </c>
      <c r="G208" s="227" t="s">
        <v>2105</v>
      </c>
      <c r="H208" s="362" t="s">
        <v>2180</v>
      </c>
      <c r="I208" s="227" t="s">
        <v>2134</v>
      </c>
      <c r="J208" s="227" t="s">
        <v>2112</v>
      </c>
      <c r="K208" s="102" t="s">
        <v>1149</v>
      </c>
      <c r="L208" s="228" t="s">
        <v>1149</v>
      </c>
      <c r="M208" s="98" t="s">
        <v>1038</v>
      </c>
      <c r="N208" s="117">
        <v>42361</v>
      </c>
      <c r="O208" s="102" t="s">
        <v>71</v>
      </c>
      <c r="P208" s="102" t="s">
        <v>641</v>
      </c>
      <c r="Q208" s="102" t="s">
        <v>443</v>
      </c>
      <c r="R208" s="102" t="s">
        <v>444</v>
      </c>
      <c r="S208" s="123" t="s">
        <v>541</v>
      </c>
      <c r="T208" s="227" t="s">
        <v>1633</v>
      </c>
      <c r="U208" s="120" t="s">
        <v>747</v>
      </c>
      <c r="V208" s="117">
        <v>42490</v>
      </c>
      <c r="W208" s="117">
        <v>42581</v>
      </c>
      <c r="X208" s="229">
        <f>IF(Z208="Cumplida",0,W208-$W$1)</f>
        <v>0</v>
      </c>
      <c r="Y208" s="230">
        <v>1</v>
      </c>
      <c r="Z208" s="233" t="s">
        <v>695</v>
      </c>
      <c r="AA208" s="231" t="s">
        <v>780</v>
      </c>
      <c r="AB208" s="252" t="s">
        <v>1587</v>
      </c>
      <c r="AC208" s="131"/>
      <c r="AD208" s="58"/>
      <c r="AE208" s="342"/>
      <c r="AG208" s="334" t="str">
        <f t="shared" si="12"/>
        <v>VIGENTE</v>
      </c>
    </row>
    <row r="209" spans="2:33" ht="146.25" customHeight="1" thickBot="1" x14ac:dyDescent="0.25">
      <c r="B209" s="130">
        <v>202</v>
      </c>
      <c r="C209" s="95" t="s">
        <v>673</v>
      </c>
      <c r="D209" s="95">
        <v>2015</v>
      </c>
      <c r="E209" s="97" t="s">
        <v>12</v>
      </c>
      <c r="F209" s="227" t="s">
        <v>2104</v>
      </c>
      <c r="G209" s="227" t="s">
        <v>2105</v>
      </c>
      <c r="H209" s="362" t="s">
        <v>2180</v>
      </c>
      <c r="I209" s="227" t="s">
        <v>2134</v>
      </c>
      <c r="J209" s="227" t="s">
        <v>2112</v>
      </c>
      <c r="K209" s="102" t="s">
        <v>1149</v>
      </c>
      <c r="L209" s="228" t="s">
        <v>1149</v>
      </c>
      <c r="M209" s="98" t="s">
        <v>1038</v>
      </c>
      <c r="N209" s="117">
        <v>42361</v>
      </c>
      <c r="O209" s="102" t="s">
        <v>71</v>
      </c>
      <c r="P209" s="102" t="s">
        <v>641</v>
      </c>
      <c r="Q209" s="102" t="s">
        <v>445</v>
      </c>
      <c r="R209" s="102" t="s">
        <v>446</v>
      </c>
      <c r="S209" s="123" t="s">
        <v>541</v>
      </c>
      <c r="T209" s="227" t="s">
        <v>1633</v>
      </c>
      <c r="U209" s="120" t="s">
        <v>765</v>
      </c>
      <c r="V209" s="117">
        <v>42490</v>
      </c>
      <c r="W209" s="117">
        <f ca="1">+W1</f>
        <v>42787</v>
      </c>
      <c r="X209" s="229">
        <f>IF(Z209="Cumplida",0,W209-$W$1)</f>
        <v>0</v>
      </c>
      <c r="Y209" s="230">
        <v>1</v>
      </c>
      <c r="Z209" s="233" t="s">
        <v>695</v>
      </c>
      <c r="AA209" s="231" t="s">
        <v>780</v>
      </c>
      <c r="AB209" s="133" t="s">
        <v>775</v>
      </c>
      <c r="AC209" s="131"/>
      <c r="AD209" s="58"/>
      <c r="AE209" s="342"/>
      <c r="AG209" s="334" t="str">
        <f t="shared" si="12"/>
        <v>VIGENTE</v>
      </c>
    </row>
    <row r="210" spans="2:33" ht="45.75" customHeight="1" thickBot="1" x14ac:dyDescent="0.25">
      <c r="B210" s="168">
        <v>203</v>
      </c>
      <c r="C210" s="4" t="s">
        <v>777</v>
      </c>
      <c r="D210" s="95">
        <v>2015</v>
      </c>
      <c r="E210" s="97" t="s">
        <v>12</v>
      </c>
      <c r="F210" s="227" t="s">
        <v>2104</v>
      </c>
      <c r="G210" s="227" t="s">
        <v>2105</v>
      </c>
      <c r="H210" s="362" t="s">
        <v>2180</v>
      </c>
      <c r="I210" s="227" t="s">
        <v>2134</v>
      </c>
      <c r="J210" s="227" t="s">
        <v>2112</v>
      </c>
      <c r="K210" s="102" t="s">
        <v>1149</v>
      </c>
      <c r="L210" s="227" t="s">
        <v>1149</v>
      </c>
      <c r="M210" s="98" t="s">
        <v>1038</v>
      </c>
      <c r="N210" s="117">
        <v>42361</v>
      </c>
      <c r="O210" s="104" t="s">
        <v>71</v>
      </c>
      <c r="P210" s="102" t="s">
        <v>641</v>
      </c>
      <c r="Q210" s="102" t="s">
        <v>447</v>
      </c>
      <c r="R210" s="102" t="s">
        <v>448</v>
      </c>
      <c r="S210" s="102" t="s">
        <v>541</v>
      </c>
      <c r="T210" s="227" t="s">
        <v>1633</v>
      </c>
      <c r="U210" s="120" t="s">
        <v>766</v>
      </c>
      <c r="V210" s="117">
        <v>42490</v>
      </c>
      <c r="W210" s="117">
        <v>42673</v>
      </c>
      <c r="X210" s="21">
        <f>IF(AA210="Reprogramado",0,V210-$V$1)</f>
        <v>0</v>
      </c>
      <c r="Y210" s="230">
        <v>0</v>
      </c>
      <c r="Z210" s="233" t="s">
        <v>778</v>
      </c>
      <c r="AA210" s="231" t="s">
        <v>778</v>
      </c>
      <c r="AB210" s="152" t="s">
        <v>1737</v>
      </c>
      <c r="AC210" s="131" t="s">
        <v>1760</v>
      </c>
      <c r="AD210" s="58"/>
      <c r="AE210" s="342"/>
      <c r="AG210" s="334" t="str">
        <f t="shared" si="12"/>
        <v>VIGENTE</v>
      </c>
    </row>
    <row r="211" spans="2:33" ht="56.25" customHeight="1" thickBot="1" x14ac:dyDescent="0.25">
      <c r="B211" s="130">
        <v>204</v>
      </c>
      <c r="C211" s="95" t="s">
        <v>673</v>
      </c>
      <c r="D211" s="95">
        <v>2015</v>
      </c>
      <c r="E211" s="97" t="s">
        <v>12</v>
      </c>
      <c r="F211" s="227" t="s">
        <v>2104</v>
      </c>
      <c r="G211" s="227" t="s">
        <v>2105</v>
      </c>
      <c r="H211" s="362" t="s">
        <v>2180</v>
      </c>
      <c r="I211" s="227" t="s">
        <v>2134</v>
      </c>
      <c r="J211" s="227" t="s">
        <v>2112</v>
      </c>
      <c r="K211" s="102" t="s">
        <v>1149</v>
      </c>
      <c r="L211" s="228" t="s">
        <v>1149</v>
      </c>
      <c r="M211" s="98" t="s">
        <v>1038</v>
      </c>
      <c r="N211" s="117">
        <v>42361</v>
      </c>
      <c r="O211" s="102" t="s">
        <v>71</v>
      </c>
      <c r="P211" s="102" t="s">
        <v>641</v>
      </c>
      <c r="Q211" s="102" t="s">
        <v>449</v>
      </c>
      <c r="R211" s="102" t="s">
        <v>450</v>
      </c>
      <c r="S211" s="123" t="s">
        <v>541</v>
      </c>
      <c r="T211" s="227" t="s">
        <v>1633</v>
      </c>
      <c r="U211" s="120" t="s">
        <v>767</v>
      </c>
      <c r="V211" s="117">
        <v>42490</v>
      </c>
      <c r="W211" s="117">
        <f ca="1">+W1</f>
        <v>42787</v>
      </c>
      <c r="X211" s="229">
        <f>IF(Z211="Cumplida",0,W211-$W$1)</f>
        <v>0</v>
      </c>
      <c r="Y211" s="230">
        <v>1</v>
      </c>
      <c r="Z211" s="233" t="s">
        <v>695</v>
      </c>
      <c r="AA211" s="231" t="s">
        <v>780</v>
      </c>
      <c r="AB211" s="133" t="s">
        <v>870</v>
      </c>
      <c r="AC211" s="131"/>
      <c r="AD211" s="58"/>
      <c r="AE211" s="342"/>
      <c r="AG211" s="334" t="str">
        <f t="shared" si="12"/>
        <v>VIGENTE</v>
      </c>
    </row>
    <row r="212" spans="2:33" ht="102" customHeight="1" thickBot="1" x14ac:dyDescent="0.25">
      <c r="B212" s="130">
        <v>205</v>
      </c>
      <c r="C212" s="95" t="s">
        <v>673</v>
      </c>
      <c r="D212" s="95">
        <v>2015</v>
      </c>
      <c r="E212" s="97" t="s">
        <v>12</v>
      </c>
      <c r="F212" s="227" t="s">
        <v>2104</v>
      </c>
      <c r="G212" s="227" t="s">
        <v>2105</v>
      </c>
      <c r="H212" s="362" t="s">
        <v>2180</v>
      </c>
      <c r="I212" s="227" t="s">
        <v>2134</v>
      </c>
      <c r="J212" s="227" t="s">
        <v>2112</v>
      </c>
      <c r="K212" s="102" t="s">
        <v>1144</v>
      </c>
      <c r="L212" s="102" t="s">
        <v>1144</v>
      </c>
      <c r="M212" s="98" t="s">
        <v>1038</v>
      </c>
      <c r="N212" s="117">
        <v>42361</v>
      </c>
      <c r="O212" s="102" t="s">
        <v>71</v>
      </c>
      <c r="P212" s="102" t="s">
        <v>641</v>
      </c>
      <c r="Q212" s="102" t="s">
        <v>451</v>
      </c>
      <c r="R212" s="102" t="s">
        <v>452</v>
      </c>
      <c r="S212" s="275" t="s">
        <v>749</v>
      </c>
      <c r="T212" s="227" t="s">
        <v>1631</v>
      </c>
      <c r="U212" s="120" t="s">
        <v>748</v>
      </c>
      <c r="V212" s="117">
        <v>42490</v>
      </c>
      <c r="W212" s="117">
        <v>42521</v>
      </c>
      <c r="X212" s="229">
        <f>IF(Z212="Cumplida",0,W212-$W$1)</f>
        <v>0</v>
      </c>
      <c r="Y212" s="230">
        <v>1</v>
      </c>
      <c r="Z212" s="233" t="s">
        <v>695</v>
      </c>
      <c r="AA212" s="231" t="s">
        <v>780</v>
      </c>
      <c r="AB212" s="252" t="s">
        <v>1645</v>
      </c>
      <c r="AC212" s="131"/>
      <c r="AD212" s="58"/>
      <c r="AE212" s="147"/>
      <c r="AG212" s="334" t="str">
        <f t="shared" si="12"/>
        <v>VIGENTE</v>
      </c>
    </row>
    <row r="213" spans="2:33" ht="101.25" customHeight="1" thickBot="1" x14ac:dyDescent="0.25">
      <c r="B213" s="128">
        <v>206</v>
      </c>
      <c r="C213" s="95" t="s">
        <v>673</v>
      </c>
      <c r="D213" s="95">
        <v>2015</v>
      </c>
      <c r="E213" s="97" t="s">
        <v>12</v>
      </c>
      <c r="F213" s="227" t="s">
        <v>2104</v>
      </c>
      <c r="G213" s="227" t="s">
        <v>2105</v>
      </c>
      <c r="H213" s="362" t="s">
        <v>2180</v>
      </c>
      <c r="I213" s="227" t="s">
        <v>2134</v>
      </c>
      <c r="J213" s="227" t="s">
        <v>2112</v>
      </c>
      <c r="K213" s="102" t="s">
        <v>1144</v>
      </c>
      <c r="L213" s="102" t="s">
        <v>1144</v>
      </c>
      <c r="M213" s="98" t="s">
        <v>1038</v>
      </c>
      <c r="N213" s="117">
        <v>42361</v>
      </c>
      <c r="O213" s="102" t="s">
        <v>71</v>
      </c>
      <c r="P213" s="102" t="s">
        <v>641</v>
      </c>
      <c r="Q213" s="102" t="s">
        <v>453</v>
      </c>
      <c r="R213" s="102" t="s">
        <v>454</v>
      </c>
      <c r="S213" s="275" t="s">
        <v>749</v>
      </c>
      <c r="T213" s="227" t="s">
        <v>1631</v>
      </c>
      <c r="U213" s="120" t="s">
        <v>750</v>
      </c>
      <c r="V213" s="117">
        <v>42490</v>
      </c>
      <c r="W213" s="117">
        <v>42521</v>
      </c>
      <c r="X213" s="229">
        <f>IF(Z213="Cumplida",0,W213-$W$1)</f>
        <v>0</v>
      </c>
      <c r="Y213" s="230">
        <v>1</v>
      </c>
      <c r="Z213" s="233" t="s">
        <v>695</v>
      </c>
      <c r="AA213" s="231" t="s">
        <v>780</v>
      </c>
      <c r="AB213" s="252" t="s">
        <v>1647</v>
      </c>
      <c r="AC213" s="131" t="s">
        <v>1508</v>
      </c>
      <c r="AD213" s="58"/>
      <c r="AE213" s="147"/>
      <c r="AG213" s="334" t="str">
        <f t="shared" si="12"/>
        <v>VIGENTE</v>
      </c>
    </row>
    <row r="214" spans="2:33" ht="68.25" customHeight="1" thickBot="1" x14ac:dyDescent="0.25">
      <c r="B214" s="130">
        <v>207</v>
      </c>
      <c r="C214" s="95" t="s">
        <v>673</v>
      </c>
      <c r="D214" s="95">
        <v>2015</v>
      </c>
      <c r="E214" s="97" t="s">
        <v>12</v>
      </c>
      <c r="F214" s="227" t="s">
        <v>2104</v>
      </c>
      <c r="G214" s="227" t="s">
        <v>2105</v>
      </c>
      <c r="H214" s="362" t="s">
        <v>2180</v>
      </c>
      <c r="I214" s="227" t="s">
        <v>2134</v>
      </c>
      <c r="J214" s="227" t="s">
        <v>2112</v>
      </c>
      <c r="K214" s="102" t="s">
        <v>1144</v>
      </c>
      <c r="L214" s="102" t="s">
        <v>1144</v>
      </c>
      <c r="M214" s="98" t="s">
        <v>1038</v>
      </c>
      <c r="N214" s="117">
        <v>42361</v>
      </c>
      <c r="O214" s="102" t="s">
        <v>71</v>
      </c>
      <c r="P214" s="102" t="s">
        <v>641</v>
      </c>
      <c r="Q214" s="102" t="s">
        <v>455</v>
      </c>
      <c r="R214" s="102" t="s">
        <v>456</v>
      </c>
      <c r="S214" s="275" t="s">
        <v>749</v>
      </c>
      <c r="T214" s="227" t="s">
        <v>1631</v>
      </c>
      <c r="U214" s="120" t="s">
        <v>751</v>
      </c>
      <c r="V214" s="117">
        <v>42490</v>
      </c>
      <c r="W214" s="117">
        <v>42490</v>
      </c>
      <c r="X214" s="229">
        <f>IF(Z214="Cumplida",0,W214-$W$1)</f>
        <v>0</v>
      </c>
      <c r="Y214" s="230">
        <v>1</v>
      </c>
      <c r="Z214" s="233" t="s">
        <v>695</v>
      </c>
      <c r="AA214" s="231" t="s">
        <v>780</v>
      </c>
      <c r="AB214" s="252" t="s">
        <v>1646</v>
      </c>
      <c r="AC214" s="131"/>
      <c r="AD214" s="58"/>
      <c r="AE214" s="342"/>
      <c r="AG214" s="334" t="str">
        <f t="shared" si="12"/>
        <v>VIGENTE</v>
      </c>
    </row>
    <row r="215" spans="2:33" ht="78.75" customHeight="1" thickBot="1" x14ac:dyDescent="0.25">
      <c r="B215" s="130">
        <v>208</v>
      </c>
      <c r="C215" s="95" t="s">
        <v>673</v>
      </c>
      <c r="D215" s="95">
        <v>2015</v>
      </c>
      <c r="E215" s="97" t="s">
        <v>12</v>
      </c>
      <c r="F215" s="227" t="s">
        <v>2103</v>
      </c>
      <c r="G215" s="227" t="s">
        <v>2106</v>
      </c>
      <c r="H215" s="362" t="s">
        <v>2180</v>
      </c>
      <c r="I215" s="227" t="s">
        <v>2134</v>
      </c>
      <c r="J215" s="227" t="s">
        <v>2112</v>
      </c>
      <c r="K215" s="102" t="s">
        <v>36</v>
      </c>
      <c r="L215" s="228" t="s">
        <v>36</v>
      </c>
      <c r="M215" s="98" t="s">
        <v>1038</v>
      </c>
      <c r="N215" s="117">
        <v>42361</v>
      </c>
      <c r="O215" s="102" t="s">
        <v>71</v>
      </c>
      <c r="P215" s="102" t="s">
        <v>641</v>
      </c>
      <c r="Q215" s="102" t="s">
        <v>457</v>
      </c>
      <c r="R215" s="102" t="s">
        <v>458</v>
      </c>
      <c r="S215" s="123" t="s">
        <v>763</v>
      </c>
      <c r="T215" s="227" t="s">
        <v>1633</v>
      </c>
      <c r="U215" s="120" t="s">
        <v>759</v>
      </c>
      <c r="V215" s="117">
        <v>42490</v>
      </c>
      <c r="W215" s="117">
        <v>42490</v>
      </c>
      <c r="X215" s="229">
        <f>IF(Z215="Cumplida",0,W215-$W$1)</f>
        <v>0</v>
      </c>
      <c r="Y215" s="230">
        <v>1</v>
      </c>
      <c r="Z215" s="233" t="s">
        <v>695</v>
      </c>
      <c r="AA215" s="231" t="s">
        <v>780</v>
      </c>
      <c r="AB215" s="252" t="s">
        <v>1361</v>
      </c>
      <c r="AC215" s="170"/>
      <c r="AD215" s="58"/>
      <c r="AE215" s="147" t="s">
        <v>1116</v>
      </c>
      <c r="AG215" s="334" t="str">
        <f t="shared" si="12"/>
        <v>VIGENTE</v>
      </c>
    </row>
    <row r="216" spans="2:33" ht="34.5" customHeight="1" thickBot="1" x14ac:dyDescent="0.25">
      <c r="B216" s="168">
        <v>209</v>
      </c>
      <c r="C216" s="4" t="s">
        <v>777</v>
      </c>
      <c r="D216" s="95">
        <v>2015</v>
      </c>
      <c r="E216" s="97" t="s">
        <v>12</v>
      </c>
      <c r="F216" s="227" t="s">
        <v>2103</v>
      </c>
      <c r="G216" s="227" t="s">
        <v>2106</v>
      </c>
      <c r="H216" s="362" t="s">
        <v>2180</v>
      </c>
      <c r="I216" s="227" t="s">
        <v>2134</v>
      </c>
      <c r="J216" s="227" t="s">
        <v>2112</v>
      </c>
      <c r="K216" s="102" t="s">
        <v>36</v>
      </c>
      <c r="L216" s="227" t="s">
        <v>36</v>
      </c>
      <c r="M216" s="98" t="s">
        <v>1038</v>
      </c>
      <c r="N216" s="117">
        <v>42361</v>
      </c>
      <c r="O216" s="104" t="s">
        <v>71</v>
      </c>
      <c r="P216" s="102" t="s">
        <v>641</v>
      </c>
      <c r="Q216" s="102" t="s">
        <v>459</v>
      </c>
      <c r="R216" s="102" t="s">
        <v>460</v>
      </c>
      <c r="S216" s="102" t="s">
        <v>764</v>
      </c>
      <c r="T216" s="227" t="s">
        <v>1633</v>
      </c>
      <c r="U216" s="120" t="s">
        <v>760</v>
      </c>
      <c r="V216" s="117">
        <v>42490</v>
      </c>
      <c r="W216" s="117">
        <v>42581</v>
      </c>
      <c r="X216" s="21">
        <f>IF(AA216="Reprogramado",0,V216-$V$1)</f>
        <v>0</v>
      </c>
      <c r="Y216" s="230">
        <v>0</v>
      </c>
      <c r="Z216" s="233" t="s">
        <v>778</v>
      </c>
      <c r="AA216" s="231" t="s">
        <v>778</v>
      </c>
      <c r="AB216" s="194" t="s">
        <v>1716</v>
      </c>
      <c r="AC216" s="104" t="s">
        <v>1676</v>
      </c>
      <c r="AD216" s="58"/>
      <c r="AE216" s="342"/>
      <c r="AG216" s="334" t="str">
        <f t="shared" si="12"/>
        <v>VIGENTE</v>
      </c>
    </row>
    <row r="217" spans="2:33" ht="101.25" customHeight="1" thickBot="1" x14ac:dyDescent="0.25">
      <c r="B217" s="169">
        <v>210</v>
      </c>
      <c r="C217" s="4" t="s">
        <v>777</v>
      </c>
      <c r="D217" s="95">
        <v>2015</v>
      </c>
      <c r="E217" s="97" t="s">
        <v>12</v>
      </c>
      <c r="F217" s="227" t="s">
        <v>2103</v>
      </c>
      <c r="G217" s="227" t="s">
        <v>2106</v>
      </c>
      <c r="H217" s="362" t="s">
        <v>2180</v>
      </c>
      <c r="I217" s="227" t="s">
        <v>2134</v>
      </c>
      <c r="J217" s="227" t="s">
        <v>2112</v>
      </c>
      <c r="K217" s="102" t="s">
        <v>36</v>
      </c>
      <c r="L217" s="227" t="s">
        <v>36</v>
      </c>
      <c r="M217" s="98" t="s">
        <v>1038</v>
      </c>
      <c r="N217" s="117">
        <v>42361</v>
      </c>
      <c r="O217" s="104" t="s">
        <v>71</v>
      </c>
      <c r="P217" s="102" t="s">
        <v>641</v>
      </c>
      <c r="Q217" s="102" t="s">
        <v>461</v>
      </c>
      <c r="R217" s="102" t="s">
        <v>462</v>
      </c>
      <c r="S217" s="102" t="s">
        <v>764</v>
      </c>
      <c r="T217" s="227" t="s">
        <v>1633</v>
      </c>
      <c r="U217" s="120" t="s">
        <v>761</v>
      </c>
      <c r="V217" s="117">
        <v>42490</v>
      </c>
      <c r="W217" s="126">
        <v>42582</v>
      </c>
      <c r="X217" s="21">
        <f>IF(AA217="Reprogramado",0,V217-$V$1)</f>
        <v>0</v>
      </c>
      <c r="Y217" s="230">
        <v>0</v>
      </c>
      <c r="Z217" s="233" t="s">
        <v>778</v>
      </c>
      <c r="AA217" s="231" t="s">
        <v>778</v>
      </c>
      <c r="AB217" s="172" t="s">
        <v>1363</v>
      </c>
      <c r="AC217" s="170" t="s">
        <v>1362</v>
      </c>
      <c r="AD217" s="58"/>
      <c r="AE217" s="147"/>
      <c r="AG217" s="334" t="str">
        <f t="shared" si="12"/>
        <v>VIGENTE</v>
      </c>
    </row>
    <row r="218" spans="2:33" ht="79.5" customHeight="1" thickBot="1" x14ac:dyDescent="0.25">
      <c r="B218" s="130">
        <v>211</v>
      </c>
      <c r="C218" s="95" t="s">
        <v>673</v>
      </c>
      <c r="D218" s="95">
        <v>2015</v>
      </c>
      <c r="E218" s="97" t="s">
        <v>12</v>
      </c>
      <c r="F218" s="227" t="s">
        <v>2103</v>
      </c>
      <c r="G218" s="227" t="s">
        <v>2106</v>
      </c>
      <c r="H218" s="362" t="s">
        <v>2180</v>
      </c>
      <c r="I218" s="227" t="s">
        <v>2134</v>
      </c>
      <c r="J218" s="227" t="s">
        <v>2112</v>
      </c>
      <c r="K218" s="102" t="s">
        <v>36</v>
      </c>
      <c r="L218" s="228" t="s">
        <v>36</v>
      </c>
      <c r="M218" s="98" t="s">
        <v>1038</v>
      </c>
      <c r="N218" s="117">
        <v>42361</v>
      </c>
      <c r="O218" s="102" t="s">
        <v>71</v>
      </c>
      <c r="P218" s="102" t="s">
        <v>641</v>
      </c>
      <c r="Q218" s="102" t="s">
        <v>463</v>
      </c>
      <c r="R218" s="102" t="s">
        <v>464</v>
      </c>
      <c r="S218" s="275" t="s">
        <v>39</v>
      </c>
      <c r="T218" s="227" t="s">
        <v>1631</v>
      </c>
      <c r="U218" s="120" t="s">
        <v>762</v>
      </c>
      <c r="V218" s="117">
        <v>42490</v>
      </c>
      <c r="W218" s="117">
        <f ca="1">+$W$1</f>
        <v>42787</v>
      </c>
      <c r="X218" s="229">
        <f>IF(Z218="Asume el Riesgo",0,W218-$W$1)</f>
        <v>0</v>
      </c>
      <c r="Y218" s="230">
        <v>0</v>
      </c>
      <c r="Z218" s="339" t="s">
        <v>822</v>
      </c>
      <c r="AA218" s="231" t="s">
        <v>822</v>
      </c>
      <c r="AB218" s="133" t="s">
        <v>770</v>
      </c>
      <c r="AC218" s="131" t="s">
        <v>836</v>
      </c>
      <c r="AD218" s="58"/>
      <c r="AE218" s="342"/>
      <c r="AG218" s="334" t="str">
        <f t="shared" si="12"/>
        <v>VIGENTE</v>
      </c>
    </row>
    <row r="219" spans="2:33" ht="33.75" customHeight="1" thickBot="1" x14ac:dyDescent="0.25">
      <c r="B219" s="169">
        <v>212</v>
      </c>
      <c r="C219" s="4" t="s">
        <v>777</v>
      </c>
      <c r="D219" s="95">
        <v>2015</v>
      </c>
      <c r="E219" s="97" t="s">
        <v>12</v>
      </c>
      <c r="F219" s="227" t="s">
        <v>2103</v>
      </c>
      <c r="G219" s="227" t="s">
        <v>2106</v>
      </c>
      <c r="H219" s="362" t="s">
        <v>2180</v>
      </c>
      <c r="I219" s="227" t="s">
        <v>2134</v>
      </c>
      <c r="J219" s="227" t="s">
        <v>2112</v>
      </c>
      <c r="K219" s="102" t="s">
        <v>38</v>
      </c>
      <c r="L219" s="227" t="s">
        <v>38</v>
      </c>
      <c r="M219" s="98" t="s">
        <v>1038</v>
      </c>
      <c r="N219" s="117">
        <v>42361</v>
      </c>
      <c r="O219" s="104" t="s">
        <v>71</v>
      </c>
      <c r="P219" s="102" t="s">
        <v>641</v>
      </c>
      <c r="Q219" s="102" t="s">
        <v>465</v>
      </c>
      <c r="R219" s="102" t="s">
        <v>466</v>
      </c>
      <c r="S219" s="113" t="s">
        <v>879</v>
      </c>
      <c r="T219" s="227" t="s">
        <v>1633</v>
      </c>
      <c r="U219" s="120" t="s">
        <v>871</v>
      </c>
      <c r="V219" s="117">
        <v>42490</v>
      </c>
      <c r="W219" s="117">
        <v>42490</v>
      </c>
      <c r="X219" s="21">
        <f t="shared" ref="X219:X228" si="13">IF(AA219="Reprogramado",0,V219-$V$1)</f>
        <v>0</v>
      </c>
      <c r="Y219" s="230">
        <v>0</v>
      </c>
      <c r="Z219" s="233" t="s">
        <v>778</v>
      </c>
      <c r="AA219" s="231" t="s">
        <v>778</v>
      </c>
      <c r="AB219" s="152" t="s">
        <v>783</v>
      </c>
      <c r="AC219" s="131" t="s">
        <v>1176</v>
      </c>
      <c r="AD219" s="58"/>
      <c r="AE219" s="147"/>
      <c r="AG219" s="334" t="str">
        <f t="shared" si="12"/>
        <v>VIGENTE</v>
      </c>
    </row>
    <row r="220" spans="2:33" ht="114" customHeight="1" thickBot="1" x14ac:dyDescent="0.25">
      <c r="B220" s="168">
        <v>213</v>
      </c>
      <c r="C220" s="4" t="s">
        <v>777</v>
      </c>
      <c r="D220" s="95">
        <v>2015</v>
      </c>
      <c r="E220" s="97" t="s">
        <v>12</v>
      </c>
      <c r="F220" s="227" t="s">
        <v>2103</v>
      </c>
      <c r="G220" s="227" t="s">
        <v>2106</v>
      </c>
      <c r="H220" s="362" t="s">
        <v>2180</v>
      </c>
      <c r="I220" s="227" t="s">
        <v>2134</v>
      </c>
      <c r="J220" s="227" t="s">
        <v>2112</v>
      </c>
      <c r="K220" s="102" t="s">
        <v>38</v>
      </c>
      <c r="L220" s="227" t="s">
        <v>38</v>
      </c>
      <c r="M220" s="98" t="s">
        <v>1038</v>
      </c>
      <c r="N220" s="117">
        <v>42361</v>
      </c>
      <c r="O220" s="104" t="s">
        <v>71</v>
      </c>
      <c r="P220" s="102" t="s">
        <v>641</v>
      </c>
      <c r="Q220" s="102" t="s">
        <v>467</v>
      </c>
      <c r="R220" s="102" t="s">
        <v>468</v>
      </c>
      <c r="S220" s="113" t="s">
        <v>880</v>
      </c>
      <c r="T220" s="227" t="s">
        <v>1633</v>
      </c>
      <c r="U220" s="120" t="s">
        <v>872</v>
      </c>
      <c r="V220" s="117">
        <v>42490</v>
      </c>
      <c r="W220" s="117">
        <v>42551</v>
      </c>
      <c r="X220" s="21">
        <f t="shared" si="13"/>
        <v>0</v>
      </c>
      <c r="Y220" s="230">
        <v>0</v>
      </c>
      <c r="Z220" s="233" t="s">
        <v>778</v>
      </c>
      <c r="AA220" s="231" t="s">
        <v>778</v>
      </c>
      <c r="AB220" s="232" t="s">
        <v>1129</v>
      </c>
      <c r="AC220" s="131" t="s">
        <v>1177</v>
      </c>
      <c r="AD220" s="58"/>
      <c r="AE220" s="147"/>
      <c r="AG220" s="334" t="str">
        <f t="shared" si="12"/>
        <v>VIGENTE</v>
      </c>
    </row>
    <row r="221" spans="2:33" ht="67.5" customHeight="1" thickBot="1" x14ac:dyDescent="0.25">
      <c r="B221" s="169">
        <v>214</v>
      </c>
      <c r="C221" s="4" t="s">
        <v>777</v>
      </c>
      <c r="D221" s="95">
        <v>2015</v>
      </c>
      <c r="E221" s="97" t="s">
        <v>12</v>
      </c>
      <c r="F221" s="227" t="s">
        <v>2103</v>
      </c>
      <c r="G221" s="227" t="s">
        <v>2106</v>
      </c>
      <c r="H221" s="362" t="s">
        <v>2180</v>
      </c>
      <c r="I221" s="227" t="s">
        <v>2134</v>
      </c>
      <c r="J221" s="227" t="s">
        <v>2112</v>
      </c>
      <c r="K221" s="102" t="s">
        <v>38</v>
      </c>
      <c r="L221" s="227" t="s">
        <v>38</v>
      </c>
      <c r="M221" s="98" t="s">
        <v>1038</v>
      </c>
      <c r="N221" s="117">
        <v>42361</v>
      </c>
      <c r="O221" s="104" t="s">
        <v>71</v>
      </c>
      <c r="P221" s="102" t="s">
        <v>641</v>
      </c>
      <c r="Q221" s="102" t="s">
        <v>469</v>
      </c>
      <c r="R221" s="102" t="s">
        <v>470</v>
      </c>
      <c r="S221" s="113" t="s">
        <v>881</v>
      </c>
      <c r="T221" s="227" t="s">
        <v>1631</v>
      </c>
      <c r="U221" s="120" t="s">
        <v>873</v>
      </c>
      <c r="V221" s="117">
        <v>42490</v>
      </c>
      <c r="W221" s="117">
        <v>42490</v>
      </c>
      <c r="X221" s="21">
        <f t="shared" si="13"/>
        <v>0</v>
      </c>
      <c r="Y221" s="230">
        <v>0</v>
      </c>
      <c r="Z221" s="233" t="s">
        <v>778</v>
      </c>
      <c r="AA221" s="231" t="s">
        <v>778</v>
      </c>
      <c r="AB221" s="133" t="s">
        <v>784</v>
      </c>
      <c r="AC221" s="131" t="s">
        <v>1178</v>
      </c>
      <c r="AD221" s="58"/>
      <c r="AE221" s="147"/>
      <c r="AG221" s="334" t="str">
        <f t="shared" si="12"/>
        <v>VIGENTE</v>
      </c>
    </row>
    <row r="222" spans="2:33" ht="45.75" customHeight="1" thickBot="1" x14ac:dyDescent="0.25">
      <c r="B222" s="168">
        <v>215</v>
      </c>
      <c r="C222" s="4" t="s">
        <v>777</v>
      </c>
      <c r="D222" s="95">
        <v>2015</v>
      </c>
      <c r="E222" s="97" t="s">
        <v>12</v>
      </c>
      <c r="F222" s="227" t="s">
        <v>2103</v>
      </c>
      <c r="G222" s="227" t="s">
        <v>2106</v>
      </c>
      <c r="H222" s="362" t="s">
        <v>2180</v>
      </c>
      <c r="I222" s="227" t="s">
        <v>2134</v>
      </c>
      <c r="J222" s="227" t="s">
        <v>2112</v>
      </c>
      <c r="K222" s="102" t="s">
        <v>38</v>
      </c>
      <c r="L222" s="227" t="s">
        <v>38</v>
      </c>
      <c r="M222" s="98" t="s">
        <v>1038</v>
      </c>
      <c r="N222" s="117">
        <v>42361</v>
      </c>
      <c r="O222" s="104" t="s">
        <v>71</v>
      </c>
      <c r="P222" s="102" t="s">
        <v>641</v>
      </c>
      <c r="Q222" s="102" t="s">
        <v>471</v>
      </c>
      <c r="R222" s="102" t="s">
        <v>472</v>
      </c>
      <c r="S222" s="113" t="s">
        <v>882</v>
      </c>
      <c r="T222" s="227" t="s">
        <v>1633</v>
      </c>
      <c r="U222" s="120" t="s">
        <v>874</v>
      </c>
      <c r="V222" s="117">
        <v>42490</v>
      </c>
      <c r="W222" s="117">
        <v>42490</v>
      </c>
      <c r="X222" s="21">
        <f t="shared" si="13"/>
        <v>0</v>
      </c>
      <c r="Y222" s="230">
        <v>0</v>
      </c>
      <c r="Z222" s="233" t="s">
        <v>778</v>
      </c>
      <c r="AA222" s="231" t="s">
        <v>778</v>
      </c>
      <c r="AB222" s="137" t="s">
        <v>785</v>
      </c>
      <c r="AC222" s="131" t="s">
        <v>1178</v>
      </c>
      <c r="AD222" s="58"/>
      <c r="AE222" s="147"/>
      <c r="AG222" s="334" t="str">
        <f t="shared" si="12"/>
        <v>VIGENTE</v>
      </c>
    </row>
    <row r="223" spans="2:33" ht="45" customHeight="1" thickBot="1" x14ac:dyDescent="0.25">
      <c r="B223" s="169">
        <v>216</v>
      </c>
      <c r="C223" s="4" t="s">
        <v>777</v>
      </c>
      <c r="D223" s="95">
        <v>2015</v>
      </c>
      <c r="E223" s="97" t="s">
        <v>12</v>
      </c>
      <c r="F223" s="227" t="s">
        <v>2103</v>
      </c>
      <c r="G223" s="227" t="s">
        <v>2106</v>
      </c>
      <c r="H223" s="362" t="s">
        <v>2180</v>
      </c>
      <c r="I223" s="227" t="s">
        <v>2134</v>
      </c>
      <c r="J223" s="227" t="s">
        <v>2112</v>
      </c>
      <c r="K223" s="102" t="s">
        <v>38</v>
      </c>
      <c r="L223" s="227" t="s">
        <v>38</v>
      </c>
      <c r="M223" s="98" t="s">
        <v>1038</v>
      </c>
      <c r="N223" s="117">
        <v>42361</v>
      </c>
      <c r="O223" s="104" t="s">
        <v>71</v>
      </c>
      <c r="P223" s="102" t="s">
        <v>641</v>
      </c>
      <c r="Q223" s="102" t="s">
        <v>473</v>
      </c>
      <c r="R223" s="102" t="s">
        <v>474</v>
      </c>
      <c r="S223" s="113" t="s">
        <v>881</v>
      </c>
      <c r="T223" s="227" t="s">
        <v>1633</v>
      </c>
      <c r="U223" s="120" t="s">
        <v>875</v>
      </c>
      <c r="V223" s="117">
        <v>42490</v>
      </c>
      <c r="W223" s="117">
        <v>42490</v>
      </c>
      <c r="X223" s="21">
        <f t="shared" si="13"/>
        <v>0</v>
      </c>
      <c r="Y223" s="230">
        <v>0</v>
      </c>
      <c r="Z223" s="233" t="s">
        <v>778</v>
      </c>
      <c r="AA223" s="231" t="s">
        <v>778</v>
      </c>
      <c r="AB223" s="137" t="s">
        <v>786</v>
      </c>
      <c r="AC223" s="131" t="s">
        <v>1179</v>
      </c>
      <c r="AD223" s="58"/>
      <c r="AE223" s="147"/>
      <c r="AG223" s="334" t="str">
        <f t="shared" si="12"/>
        <v>VIGENTE</v>
      </c>
    </row>
    <row r="224" spans="2:33" ht="57" customHeight="1" thickBot="1" x14ac:dyDescent="0.25">
      <c r="B224" s="168">
        <v>217</v>
      </c>
      <c r="C224" s="4" t="s">
        <v>777</v>
      </c>
      <c r="D224" s="95">
        <v>2015</v>
      </c>
      <c r="E224" s="97" t="s">
        <v>12</v>
      </c>
      <c r="F224" s="227" t="s">
        <v>2103</v>
      </c>
      <c r="G224" s="227" t="s">
        <v>2106</v>
      </c>
      <c r="H224" s="362" t="s">
        <v>2180</v>
      </c>
      <c r="I224" s="227" t="s">
        <v>2134</v>
      </c>
      <c r="J224" s="227" t="s">
        <v>2112</v>
      </c>
      <c r="K224" s="102" t="s">
        <v>38</v>
      </c>
      <c r="L224" s="227" t="s">
        <v>38</v>
      </c>
      <c r="M224" s="98" t="s">
        <v>1038</v>
      </c>
      <c r="N224" s="117">
        <v>42361</v>
      </c>
      <c r="O224" s="104" t="s">
        <v>71</v>
      </c>
      <c r="P224" s="102" t="s">
        <v>641</v>
      </c>
      <c r="Q224" s="102" t="s">
        <v>475</v>
      </c>
      <c r="R224" s="102" t="s">
        <v>476</v>
      </c>
      <c r="S224" s="113" t="s">
        <v>881</v>
      </c>
      <c r="T224" s="227" t="s">
        <v>1631</v>
      </c>
      <c r="U224" s="120" t="s">
        <v>876</v>
      </c>
      <c r="V224" s="117">
        <v>42490</v>
      </c>
      <c r="W224" s="117">
        <v>42490</v>
      </c>
      <c r="X224" s="21">
        <f t="shared" si="13"/>
        <v>0</v>
      </c>
      <c r="Y224" s="230">
        <v>0</v>
      </c>
      <c r="Z224" s="233" t="s">
        <v>778</v>
      </c>
      <c r="AA224" s="231" t="s">
        <v>778</v>
      </c>
      <c r="AB224" s="133" t="s">
        <v>787</v>
      </c>
      <c r="AC224" s="131" t="s">
        <v>1180</v>
      </c>
      <c r="AD224" s="58"/>
      <c r="AE224" s="147"/>
      <c r="AG224" s="334" t="str">
        <f t="shared" si="12"/>
        <v>VIGENTE</v>
      </c>
    </row>
    <row r="225" spans="2:33" ht="78.75" customHeight="1" thickBot="1" x14ac:dyDescent="0.25">
      <c r="B225" s="169">
        <v>218</v>
      </c>
      <c r="C225" s="4" t="s">
        <v>777</v>
      </c>
      <c r="D225" s="95">
        <v>2015</v>
      </c>
      <c r="E225" s="97" t="s">
        <v>12</v>
      </c>
      <c r="F225" s="227" t="s">
        <v>2103</v>
      </c>
      <c r="G225" s="227" t="s">
        <v>2106</v>
      </c>
      <c r="H225" s="362" t="s">
        <v>2180</v>
      </c>
      <c r="I225" s="227" t="s">
        <v>2134</v>
      </c>
      <c r="J225" s="227" t="s">
        <v>2112</v>
      </c>
      <c r="K225" s="102" t="s">
        <v>38</v>
      </c>
      <c r="L225" s="227" t="s">
        <v>38</v>
      </c>
      <c r="M225" s="98" t="s">
        <v>1038</v>
      </c>
      <c r="N225" s="117">
        <v>42361</v>
      </c>
      <c r="O225" s="104" t="s">
        <v>71</v>
      </c>
      <c r="P225" s="102" t="s">
        <v>641</v>
      </c>
      <c r="Q225" s="102" t="s">
        <v>477</v>
      </c>
      <c r="R225" s="102" t="s">
        <v>478</v>
      </c>
      <c r="S225" s="113" t="s">
        <v>883</v>
      </c>
      <c r="T225" s="227" t="s">
        <v>1631</v>
      </c>
      <c r="U225" s="120" t="s">
        <v>877</v>
      </c>
      <c r="V225" s="117">
        <v>42490</v>
      </c>
      <c r="W225" s="117">
        <v>42490</v>
      </c>
      <c r="X225" s="21">
        <f t="shared" si="13"/>
        <v>0</v>
      </c>
      <c r="Y225" s="230">
        <v>0</v>
      </c>
      <c r="Z225" s="233" t="s">
        <v>778</v>
      </c>
      <c r="AA225" s="231" t="s">
        <v>778</v>
      </c>
      <c r="AB225" s="133" t="s">
        <v>789</v>
      </c>
      <c r="AC225" s="131" t="s">
        <v>1181</v>
      </c>
      <c r="AD225" s="58"/>
      <c r="AE225" s="147"/>
      <c r="AG225" s="334" t="str">
        <f t="shared" si="12"/>
        <v>VIGENTE</v>
      </c>
    </row>
    <row r="226" spans="2:33" ht="55.5" customHeight="1" thickBot="1" x14ac:dyDescent="0.25">
      <c r="B226" s="168">
        <v>219</v>
      </c>
      <c r="C226" s="4" t="s">
        <v>777</v>
      </c>
      <c r="D226" s="95">
        <v>2015</v>
      </c>
      <c r="E226" s="97" t="s">
        <v>12</v>
      </c>
      <c r="F226" s="227" t="s">
        <v>2103</v>
      </c>
      <c r="G226" s="227" t="s">
        <v>2106</v>
      </c>
      <c r="H226" s="362" t="s">
        <v>2180</v>
      </c>
      <c r="I226" s="227" t="s">
        <v>2134</v>
      </c>
      <c r="J226" s="227" t="s">
        <v>2112</v>
      </c>
      <c r="K226" s="102" t="s">
        <v>38</v>
      </c>
      <c r="L226" s="227" t="s">
        <v>38</v>
      </c>
      <c r="M226" s="98" t="s">
        <v>1038</v>
      </c>
      <c r="N226" s="117">
        <v>42361</v>
      </c>
      <c r="O226" s="104" t="s">
        <v>71</v>
      </c>
      <c r="P226" s="102" t="s">
        <v>641</v>
      </c>
      <c r="Q226" s="102" t="s">
        <v>479</v>
      </c>
      <c r="R226" s="102" t="s">
        <v>480</v>
      </c>
      <c r="S226" s="113" t="s">
        <v>879</v>
      </c>
      <c r="T226" s="227" t="s">
        <v>1631</v>
      </c>
      <c r="U226" s="120" t="s">
        <v>878</v>
      </c>
      <c r="V226" s="117">
        <v>42490</v>
      </c>
      <c r="W226" s="117">
        <v>42490</v>
      </c>
      <c r="X226" s="21">
        <f t="shared" si="13"/>
        <v>0</v>
      </c>
      <c r="Y226" s="230">
        <v>0</v>
      </c>
      <c r="Z226" s="233" t="s">
        <v>778</v>
      </c>
      <c r="AA226" s="231" t="s">
        <v>778</v>
      </c>
      <c r="AB226" s="137" t="s">
        <v>788</v>
      </c>
      <c r="AC226" s="131" t="s">
        <v>1182</v>
      </c>
      <c r="AD226" s="58"/>
      <c r="AE226" s="147"/>
      <c r="AG226" s="334" t="str">
        <f t="shared" si="12"/>
        <v>VIGENTE</v>
      </c>
    </row>
    <row r="227" spans="2:33" ht="33.75" customHeight="1" thickBot="1" x14ac:dyDescent="0.25">
      <c r="B227" s="169">
        <v>220</v>
      </c>
      <c r="C227" s="4" t="s">
        <v>777</v>
      </c>
      <c r="D227" s="95">
        <v>2015</v>
      </c>
      <c r="E227" s="97" t="s">
        <v>12</v>
      </c>
      <c r="F227" s="227" t="s">
        <v>2103</v>
      </c>
      <c r="G227" s="227" t="s">
        <v>2106</v>
      </c>
      <c r="H227" s="362" t="s">
        <v>2180</v>
      </c>
      <c r="I227" s="227" t="s">
        <v>2134</v>
      </c>
      <c r="J227" s="227" t="s">
        <v>2112</v>
      </c>
      <c r="K227" s="102" t="s">
        <v>37</v>
      </c>
      <c r="L227" s="98" t="s">
        <v>37</v>
      </c>
      <c r="M227" s="98" t="s">
        <v>1038</v>
      </c>
      <c r="N227" s="117">
        <v>42361</v>
      </c>
      <c r="O227" s="104" t="s">
        <v>71</v>
      </c>
      <c r="P227" s="102" t="s">
        <v>641</v>
      </c>
      <c r="Q227" s="102" t="s">
        <v>481</v>
      </c>
      <c r="R227" s="102" t="s">
        <v>482</v>
      </c>
      <c r="S227" s="102" t="s">
        <v>745</v>
      </c>
      <c r="T227" s="227" t="s">
        <v>1953</v>
      </c>
      <c r="U227" s="120" t="s">
        <v>739</v>
      </c>
      <c r="V227" s="117">
        <v>42490</v>
      </c>
      <c r="W227" s="126">
        <v>42582</v>
      </c>
      <c r="X227" s="21">
        <f t="shared" si="13"/>
        <v>0</v>
      </c>
      <c r="Y227" s="230">
        <v>0</v>
      </c>
      <c r="Z227" s="233" t="s">
        <v>778</v>
      </c>
      <c r="AA227" s="231" t="s">
        <v>778</v>
      </c>
      <c r="AB227" s="108" t="s">
        <v>1348</v>
      </c>
      <c r="AC227" s="131" t="s">
        <v>1373</v>
      </c>
      <c r="AD227" s="58"/>
      <c r="AE227" s="342"/>
      <c r="AG227" s="334" t="str">
        <f t="shared" si="12"/>
        <v>VIGENTE</v>
      </c>
    </row>
    <row r="228" spans="2:33" ht="34.5" customHeight="1" thickBot="1" x14ac:dyDescent="0.25">
      <c r="B228" s="168">
        <v>221</v>
      </c>
      <c r="C228" s="4" t="s">
        <v>777</v>
      </c>
      <c r="D228" s="95">
        <v>2015</v>
      </c>
      <c r="E228" s="97" t="s">
        <v>12</v>
      </c>
      <c r="F228" s="227" t="s">
        <v>2103</v>
      </c>
      <c r="G228" s="227" t="s">
        <v>2106</v>
      </c>
      <c r="H228" s="362" t="s">
        <v>2180</v>
      </c>
      <c r="I228" s="227" t="s">
        <v>2134</v>
      </c>
      <c r="J228" s="227" t="s">
        <v>2112</v>
      </c>
      <c r="K228" s="102" t="s">
        <v>37</v>
      </c>
      <c r="L228" s="98" t="s">
        <v>37</v>
      </c>
      <c r="M228" s="98" t="s">
        <v>1038</v>
      </c>
      <c r="N228" s="117">
        <v>42361</v>
      </c>
      <c r="O228" s="104" t="s">
        <v>71</v>
      </c>
      <c r="P228" s="102" t="s">
        <v>641</v>
      </c>
      <c r="Q228" s="102" t="s">
        <v>483</v>
      </c>
      <c r="R228" s="102" t="s">
        <v>484</v>
      </c>
      <c r="S228" s="102" t="s">
        <v>745</v>
      </c>
      <c r="T228" s="227" t="s">
        <v>1633</v>
      </c>
      <c r="U228" s="120" t="s">
        <v>740</v>
      </c>
      <c r="V228" s="117">
        <v>42490</v>
      </c>
      <c r="W228" s="126">
        <v>42582</v>
      </c>
      <c r="X228" s="21">
        <f t="shared" si="13"/>
        <v>0</v>
      </c>
      <c r="Y228" s="230">
        <v>0</v>
      </c>
      <c r="Z228" s="233" t="s">
        <v>778</v>
      </c>
      <c r="AA228" s="231" t="s">
        <v>778</v>
      </c>
      <c r="AB228" s="108" t="s">
        <v>1349</v>
      </c>
      <c r="AC228" s="131" t="s">
        <v>1373</v>
      </c>
      <c r="AD228" s="58"/>
      <c r="AE228" s="342"/>
      <c r="AG228" s="334" t="str">
        <f t="shared" si="12"/>
        <v>VIGENTE</v>
      </c>
    </row>
    <row r="229" spans="2:33" ht="33.75" customHeight="1" thickBot="1" x14ac:dyDescent="0.25">
      <c r="B229" s="128">
        <v>222</v>
      </c>
      <c r="C229" s="95" t="s">
        <v>673</v>
      </c>
      <c r="D229" s="95">
        <v>2015</v>
      </c>
      <c r="E229" s="97" t="s">
        <v>12</v>
      </c>
      <c r="F229" s="227" t="s">
        <v>2103</v>
      </c>
      <c r="G229" s="227" t="s">
        <v>2106</v>
      </c>
      <c r="H229" s="362" t="s">
        <v>2180</v>
      </c>
      <c r="I229" s="227" t="s">
        <v>2134</v>
      </c>
      <c r="J229" s="227" t="s">
        <v>2112</v>
      </c>
      <c r="K229" s="102" t="s">
        <v>37</v>
      </c>
      <c r="L229" s="102" t="s">
        <v>37</v>
      </c>
      <c r="M229" s="98" t="s">
        <v>1038</v>
      </c>
      <c r="N229" s="117">
        <v>42361</v>
      </c>
      <c r="O229" s="102" t="s">
        <v>71</v>
      </c>
      <c r="P229" s="102" t="s">
        <v>641</v>
      </c>
      <c r="Q229" s="102" t="s">
        <v>485</v>
      </c>
      <c r="R229" s="102" t="s">
        <v>486</v>
      </c>
      <c r="S229" s="123" t="s">
        <v>745</v>
      </c>
      <c r="T229" s="227" t="s">
        <v>1631</v>
      </c>
      <c r="U229" s="120" t="s">
        <v>741</v>
      </c>
      <c r="V229" s="117">
        <v>42490</v>
      </c>
      <c r="W229" s="117">
        <v>42490</v>
      </c>
      <c r="X229" s="229">
        <f>IF(Z229="Cumplida",0,W229-$W$1)</f>
        <v>0</v>
      </c>
      <c r="Y229" s="230">
        <v>1</v>
      </c>
      <c r="Z229" s="233" t="s">
        <v>695</v>
      </c>
      <c r="AA229" s="231" t="s">
        <v>780</v>
      </c>
      <c r="AB229" s="133" t="s">
        <v>1350</v>
      </c>
      <c r="AC229" s="131"/>
      <c r="AD229" s="58"/>
      <c r="AE229" s="147" t="s">
        <v>1116</v>
      </c>
      <c r="AG229" s="334" t="str">
        <f t="shared" si="12"/>
        <v>VIGENTE</v>
      </c>
    </row>
    <row r="230" spans="2:33" ht="45.75" customHeight="1" thickBot="1" x14ac:dyDescent="0.25">
      <c r="B230" s="130">
        <v>223</v>
      </c>
      <c r="C230" s="95" t="s">
        <v>673</v>
      </c>
      <c r="D230" s="95">
        <v>2015</v>
      </c>
      <c r="E230" s="97" t="s">
        <v>12</v>
      </c>
      <c r="F230" s="227" t="s">
        <v>2103</v>
      </c>
      <c r="G230" s="227" t="s">
        <v>2106</v>
      </c>
      <c r="H230" s="362" t="s">
        <v>2180</v>
      </c>
      <c r="I230" s="227" t="s">
        <v>2134</v>
      </c>
      <c r="J230" s="227" t="s">
        <v>2112</v>
      </c>
      <c r="K230" s="102" t="s">
        <v>37</v>
      </c>
      <c r="L230" s="102" t="s">
        <v>37</v>
      </c>
      <c r="M230" s="98" t="s">
        <v>1038</v>
      </c>
      <c r="N230" s="117">
        <v>42361</v>
      </c>
      <c r="O230" s="102" t="s">
        <v>71</v>
      </c>
      <c r="P230" s="102" t="s">
        <v>641</v>
      </c>
      <c r="Q230" s="102" t="s">
        <v>487</v>
      </c>
      <c r="R230" s="102" t="s">
        <v>488</v>
      </c>
      <c r="S230" s="123" t="s">
        <v>746</v>
      </c>
      <c r="T230" s="227" t="s">
        <v>1631</v>
      </c>
      <c r="U230" s="120" t="s">
        <v>742</v>
      </c>
      <c r="V230" s="117">
        <v>42490</v>
      </c>
      <c r="W230" s="117">
        <v>42490</v>
      </c>
      <c r="X230" s="229">
        <f>IF(Z230="Cumplida",0,W230-$W$1)</f>
        <v>0</v>
      </c>
      <c r="Y230" s="230">
        <v>1</v>
      </c>
      <c r="Z230" s="233" t="s">
        <v>695</v>
      </c>
      <c r="AA230" s="231" t="s">
        <v>780</v>
      </c>
      <c r="AB230" s="133" t="s">
        <v>1351</v>
      </c>
      <c r="AC230" s="131"/>
      <c r="AD230" s="58"/>
      <c r="AE230" s="147" t="s">
        <v>1116</v>
      </c>
      <c r="AG230" s="334" t="str">
        <f t="shared" si="12"/>
        <v>VIGENTE</v>
      </c>
    </row>
    <row r="231" spans="2:33" ht="33.75" customHeight="1" thickBot="1" x14ac:dyDescent="0.25">
      <c r="B231" s="128">
        <v>224</v>
      </c>
      <c r="C231" s="95" t="s">
        <v>673</v>
      </c>
      <c r="D231" s="95">
        <v>2015</v>
      </c>
      <c r="E231" s="97" t="s">
        <v>12</v>
      </c>
      <c r="F231" s="227" t="s">
        <v>2103</v>
      </c>
      <c r="G231" s="227" t="s">
        <v>2106</v>
      </c>
      <c r="H231" s="362" t="s">
        <v>2180</v>
      </c>
      <c r="I231" s="227" t="s">
        <v>2134</v>
      </c>
      <c r="J231" s="227" t="s">
        <v>2112</v>
      </c>
      <c r="K231" s="102" t="s">
        <v>37</v>
      </c>
      <c r="L231" s="102" t="s">
        <v>37</v>
      </c>
      <c r="M231" s="98" t="s">
        <v>1038</v>
      </c>
      <c r="N231" s="117">
        <v>42361</v>
      </c>
      <c r="O231" s="102" t="s">
        <v>71</v>
      </c>
      <c r="P231" s="102" t="s">
        <v>641</v>
      </c>
      <c r="Q231" s="102" t="s">
        <v>489</v>
      </c>
      <c r="R231" s="102" t="s">
        <v>490</v>
      </c>
      <c r="S231" s="123" t="s">
        <v>746</v>
      </c>
      <c r="T231" s="227" t="s">
        <v>1633</v>
      </c>
      <c r="U231" s="120" t="s">
        <v>490</v>
      </c>
      <c r="V231" s="117">
        <v>42490</v>
      </c>
      <c r="W231" s="117">
        <v>42490</v>
      </c>
      <c r="X231" s="229">
        <f>IF(Z231="Cumplida",0,W231-$W$1)</f>
        <v>0</v>
      </c>
      <c r="Y231" s="230">
        <v>1</v>
      </c>
      <c r="Z231" s="233" t="s">
        <v>695</v>
      </c>
      <c r="AA231" s="231" t="s">
        <v>780</v>
      </c>
      <c r="AB231" s="133" t="s">
        <v>1371</v>
      </c>
      <c r="AC231" s="131"/>
      <c r="AD231" s="58"/>
      <c r="AE231" s="147" t="s">
        <v>1116</v>
      </c>
      <c r="AG231" s="334" t="str">
        <f t="shared" si="12"/>
        <v>VIGENTE</v>
      </c>
    </row>
    <row r="232" spans="2:33" ht="68.25" customHeight="1" thickBot="1" x14ac:dyDescent="0.25">
      <c r="B232" s="130">
        <v>225</v>
      </c>
      <c r="C232" s="95" t="s">
        <v>673</v>
      </c>
      <c r="D232" s="95">
        <v>2015</v>
      </c>
      <c r="E232" s="97" t="s">
        <v>12</v>
      </c>
      <c r="F232" s="227" t="s">
        <v>2103</v>
      </c>
      <c r="G232" s="227" t="s">
        <v>2106</v>
      </c>
      <c r="H232" s="362" t="s">
        <v>2180</v>
      </c>
      <c r="I232" s="227" t="s">
        <v>2134</v>
      </c>
      <c r="J232" s="227" t="s">
        <v>2112</v>
      </c>
      <c r="K232" s="102" t="s">
        <v>37</v>
      </c>
      <c r="L232" s="102" t="s">
        <v>37</v>
      </c>
      <c r="M232" s="98" t="s">
        <v>1038</v>
      </c>
      <c r="N232" s="117">
        <v>42361</v>
      </c>
      <c r="O232" s="102" t="s">
        <v>71</v>
      </c>
      <c r="P232" s="102" t="s">
        <v>641</v>
      </c>
      <c r="Q232" s="104" t="s">
        <v>491</v>
      </c>
      <c r="R232" s="104" t="s">
        <v>492</v>
      </c>
      <c r="S232" s="123" t="s">
        <v>746</v>
      </c>
      <c r="T232" s="227" t="s">
        <v>1953</v>
      </c>
      <c r="U232" s="120" t="s">
        <v>743</v>
      </c>
      <c r="V232" s="117">
        <v>42490</v>
      </c>
      <c r="W232" s="117">
        <v>42490</v>
      </c>
      <c r="X232" s="229">
        <f>IF(Z232="Cumplida",0,W232-$W$1)</f>
        <v>0</v>
      </c>
      <c r="Y232" s="230">
        <v>1</v>
      </c>
      <c r="Z232" s="233" t="s">
        <v>695</v>
      </c>
      <c r="AA232" s="231" t="s">
        <v>780</v>
      </c>
      <c r="AB232" s="133" t="s">
        <v>1372</v>
      </c>
      <c r="AC232" s="131"/>
      <c r="AD232" s="58"/>
      <c r="AE232" s="147" t="s">
        <v>1116</v>
      </c>
      <c r="AG232" s="334" t="str">
        <f t="shared" si="12"/>
        <v>VIGENTE</v>
      </c>
    </row>
    <row r="233" spans="2:33" ht="45" customHeight="1" thickBot="1" x14ac:dyDescent="0.25">
      <c r="B233" s="169">
        <v>226</v>
      </c>
      <c r="C233" s="4" t="s">
        <v>777</v>
      </c>
      <c r="D233" s="95">
        <v>2015</v>
      </c>
      <c r="E233" s="97" t="s">
        <v>12</v>
      </c>
      <c r="F233" s="227" t="s">
        <v>2103</v>
      </c>
      <c r="G233" s="227" t="s">
        <v>2106</v>
      </c>
      <c r="H233" s="362" t="s">
        <v>2180</v>
      </c>
      <c r="I233" s="227" t="s">
        <v>2134</v>
      </c>
      <c r="J233" s="227" t="s">
        <v>2112</v>
      </c>
      <c r="K233" s="102" t="s">
        <v>37</v>
      </c>
      <c r="L233" s="98" t="s">
        <v>37</v>
      </c>
      <c r="M233" s="98" t="s">
        <v>1038</v>
      </c>
      <c r="N233" s="117">
        <v>42361</v>
      </c>
      <c r="O233" s="104" t="s">
        <v>71</v>
      </c>
      <c r="P233" s="102" t="s">
        <v>641</v>
      </c>
      <c r="Q233" s="104" t="s">
        <v>493</v>
      </c>
      <c r="R233" s="104" t="s">
        <v>494</v>
      </c>
      <c r="S233" s="102" t="s">
        <v>746</v>
      </c>
      <c r="T233" s="227" t="s">
        <v>1631</v>
      </c>
      <c r="U233" s="120" t="s">
        <v>744</v>
      </c>
      <c r="V233" s="117">
        <v>42490</v>
      </c>
      <c r="W233" s="117">
        <v>42490</v>
      </c>
      <c r="X233" s="21">
        <f>IF(AA233="Reprogramado",0,V233-$V$1)</f>
        <v>0</v>
      </c>
      <c r="Y233" s="230">
        <v>0</v>
      </c>
      <c r="Z233" s="233" t="s">
        <v>778</v>
      </c>
      <c r="AA233" s="231" t="s">
        <v>778</v>
      </c>
      <c r="AB233" s="194" t="s">
        <v>1716</v>
      </c>
      <c r="AC233" s="104" t="s">
        <v>1677</v>
      </c>
      <c r="AD233" s="58"/>
      <c r="AE233" s="147" t="s">
        <v>1116</v>
      </c>
      <c r="AG233" s="334" t="str">
        <f t="shared" si="12"/>
        <v>VIGENTE</v>
      </c>
    </row>
    <row r="234" spans="2:33" ht="117.75" customHeight="1" thickBot="1" x14ac:dyDescent="0.25">
      <c r="B234" s="196">
        <v>227</v>
      </c>
      <c r="C234" s="4" t="s">
        <v>777</v>
      </c>
      <c r="D234" s="96">
        <v>2013</v>
      </c>
      <c r="E234" s="97" t="s">
        <v>12</v>
      </c>
      <c r="F234" s="227"/>
      <c r="G234" s="227"/>
      <c r="H234" s="227" t="s">
        <v>2161</v>
      </c>
      <c r="I234" s="227"/>
      <c r="J234" s="227"/>
      <c r="K234" s="102" t="s">
        <v>1144</v>
      </c>
      <c r="L234" s="227" t="s">
        <v>1144</v>
      </c>
      <c r="M234" s="99" t="s">
        <v>1051</v>
      </c>
      <c r="N234" s="100">
        <v>41518</v>
      </c>
      <c r="O234" s="101" t="s">
        <v>19</v>
      </c>
      <c r="P234" s="102" t="s">
        <v>25</v>
      </c>
      <c r="Q234" s="110" t="s">
        <v>20</v>
      </c>
      <c r="R234" s="110" t="s">
        <v>21</v>
      </c>
      <c r="S234" s="103" t="s">
        <v>22</v>
      </c>
      <c r="T234" s="360"/>
      <c r="U234" s="120" t="s">
        <v>24</v>
      </c>
      <c r="V234" s="105">
        <v>41820</v>
      </c>
      <c r="W234" s="117">
        <v>42432</v>
      </c>
      <c r="X234" s="21">
        <f>IF(AA234="Reprogramado",0,V234-$V$1)</f>
        <v>0</v>
      </c>
      <c r="Y234" s="230">
        <v>0</v>
      </c>
      <c r="Z234" s="233" t="s">
        <v>778</v>
      </c>
      <c r="AA234" s="231" t="s">
        <v>778</v>
      </c>
      <c r="AB234" s="153" t="s">
        <v>1716</v>
      </c>
      <c r="AC234" s="104" t="s">
        <v>1678</v>
      </c>
      <c r="AD234" s="59"/>
      <c r="AE234" s="147" t="s">
        <v>1116</v>
      </c>
      <c r="AG234" s="334" t="str">
        <f t="shared" si="12"/>
        <v>VIGENTE</v>
      </c>
    </row>
    <row r="235" spans="2:33" ht="45.75" customHeight="1" thickBot="1" x14ac:dyDescent="0.25">
      <c r="B235" s="112">
        <v>228</v>
      </c>
      <c r="C235" s="95" t="s">
        <v>674</v>
      </c>
      <c r="D235" s="96">
        <v>2014</v>
      </c>
      <c r="E235" s="97" t="s">
        <v>12</v>
      </c>
      <c r="F235" s="227" t="s">
        <v>2101</v>
      </c>
      <c r="G235" s="227" t="s">
        <v>2105</v>
      </c>
      <c r="H235" s="99" t="s">
        <v>1134</v>
      </c>
      <c r="I235" s="227" t="s">
        <v>2133</v>
      </c>
      <c r="J235" s="227" t="s">
        <v>2112</v>
      </c>
      <c r="K235" s="102" t="s">
        <v>1144</v>
      </c>
      <c r="L235" s="228" t="s">
        <v>1188</v>
      </c>
      <c r="M235" s="99" t="s">
        <v>1134</v>
      </c>
      <c r="N235" s="100">
        <v>41982</v>
      </c>
      <c r="O235" s="114" t="s">
        <v>51</v>
      </c>
      <c r="P235" s="102" t="s">
        <v>639</v>
      </c>
      <c r="Q235" s="110" t="s">
        <v>135</v>
      </c>
      <c r="R235" s="110" t="s">
        <v>136</v>
      </c>
      <c r="S235" s="273" t="s">
        <v>509</v>
      </c>
      <c r="T235" s="227" t="s">
        <v>1631</v>
      </c>
      <c r="U235" s="120" t="s">
        <v>571</v>
      </c>
      <c r="V235" s="106">
        <v>42215</v>
      </c>
      <c r="W235" s="117">
        <v>42400</v>
      </c>
      <c r="X235" s="229">
        <f>IF(Z235="Cumplida",0,W235-$W$1)</f>
        <v>0</v>
      </c>
      <c r="Y235" s="230">
        <v>1</v>
      </c>
      <c r="Z235" s="233" t="s">
        <v>695</v>
      </c>
      <c r="AA235" s="231" t="s">
        <v>780</v>
      </c>
      <c r="AB235" s="252" t="s">
        <v>1112</v>
      </c>
      <c r="AC235" s="151" t="s">
        <v>1104</v>
      </c>
      <c r="AD235" s="57"/>
      <c r="AE235" s="342"/>
      <c r="AG235" s="334" t="str">
        <f t="shared" si="12"/>
        <v>VIGENTE</v>
      </c>
    </row>
    <row r="236" spans="2:33" ht="45.75" customHeight="1" thickBot="1" x14ac:dyDescent="0.25">
      <c r="B236" s="168">
        <v>229</v>
      </c>
      <c r="C236" s="4" t="s">
        <v>777</v>
      </c>
      <c r="D236" s="96">
        <v>2014</v>
      </c>
      <c r="E236" s="97" t="s">
        <v>12</v>
      </c>
      <c r="F236" s="227" t="s">
        <v>2101</v>
      </c>
      <c r="G236" s="227" t="s">
        <v>2106</v>
      </c>
      <c r="H236" s="99" t="s">
        <v>1048</v>
      </c>
      <c r="I236" s="227" t="s">
        <v>2148</v>
      </c>
      <c r="J236" s="227" t="s">
        <v>2112</v>
      </c>
      <c r="K236" s="102" t="s">
        <v>1144</v>
      </c>
      <c r="L236" s="227" t="s">
        <v>1188</v>
      </c>
      <c r="M236" s="99" t="s">
        <v>1048</v>
      </c>
      <c r="N236" s="100">
        <v>41995</v>
      </c>
      <c r="O236" s="113" t="s">
        <v>52</v>
      </c>
      <c r="P236" s="102" t="s">
        <v>25</v>
      </c>
      <c r="Q236" s="110" t="s">
        <v>139</v>
      </c>
      <c r="R236" s="110" t="s">
        <v>140</v>
      </c>
      <c r="S236" s="103" t="s">
        <v>510</v>
      </c>
      <c r="T236" s="227" t="s">
        <v>1633</v>
      </c>
      <c r="U236" s="120" t="s">
        <v>573</v>
      </c>
      <c r="V236" s="106">
        <v>42094</v>
      </c>
      <c r="W236" s="126">
        <v>42582</v>
      </c>
      <c r="X236" s="21">
        <f>IF(AA236="Reprogramado",0,V236-$V$1)</f>
        <v>0</v>
      </c>
      <c r="Y236" s="230">
        <v>0</v>
      </c>
      <c r="Z236" s="233" t="s">
        <v>778</v>
      </c>
      <c r="AA236" s="231" t="s">
        <v>778</v>
      </c>
      <c r="AB236" s="283" t="s">
        <v>1106</v>
      </c>
      <c r="AC236" s="173" t="s">
        <v>1407</v>
      </c>
      <c r="AD236" s="57"/>
      <c r="AE236" s="147" t="s">
        <v>1116</v>
      </c>
      <c r="AG236" s="334" t="str">
        <f t="shared" si="12"/>
        <v>VIGENTE</v>
      </c>
    </row>
    <row r="237" spans="2:33" ht="79.5" customHeight="1" thickBot="1" x14ac:dyDescent="0.25">
      <c r="B237" s="109">
        <v>230</v>
      </c>
      <c r="C237" s="95" t="s">
        <v>674</v>
      </c>
      <c r="D237" s="96">
        <v>2014</v>
      </c>
      <c r="E237" s="97" t="s">
        <v>12</v>
      </c>
      <c r="F237" s="227" t="s">
        <v>2101</v>
      </c>
      <c r="G237" s="227" t="s">
        <v>2106</v>
      </c>
      <c r="H237" s="99" t="s">
        <v>1048</v>
      </c>
      <c r="I237" s="227" t="s">
        <v>2148</v>
      </c>
      <c r="J237" s="227" t="s">
        <v>2112</v>
      </c>
      <c r="K237" s="102" t="s">
        <v>1144</v>
      </c>
      <c r="L237" s="228" t="s">
        <v>1188</v>
      </c>
      <c r="M237" s="99" t="s">
        <v>1048</v>
      </c>
      <c r="N237" s="100">
        <v>41995</v>
      </c>
      <c r="O237" s="114" t="s">
        <v>52</v>
      </c>
      <c r="P237" s="102" t="s">
        <v>25</v>
      </c>
      <c r="Q237" s="110" t="s">
        <v>141</v>
      </c>
      <c r="R237" s="110" t="s">
        <v>142</v>
      </c>
      <c r="S237" s="273" t="s">
        <v>511</v>
      </c>
      <c r="T237" s="227" t="s">
        <v>1633</v>
      </c>
      <c r="U237" s="120" t="s">
        <v>574</v>
      </c>
      <c r="V237" s="106">
        <v>42004</v>
      </c>
      <c r="W237" s="117">
        <v>42400</v>
      </c>
      <c r="X237" s="229">
        <f>IF(Z237="Cumplida",0,W237-$W$1)</f>
        <v>0</v>
      </c>
      <c r="Y237" s="230">
        <v>1</v>
      </c>
      <c r="Z237" s="233" t="s">
        <v>695</v>
      </c>
      <c r="AA237" s="231" t="s">
        <v>780</v>
      </c>
      <c r="AB237" s="252" t="s">
        <v>1375</v>
      </c>
      <c r="AC237" s="151" t="s">
        <v>1105</v>
      </c>
      <c r="AD237" s="57"/>
      <c r="AE237" s="147" t="s">
        <v>1116</v>
      </c>
      <c r="AG237" s="334" t="str">
        <f t="shared" si="12"/>
        <v>VIGENTE</v>
      </c>
    </row>
    <row r="238" spans="2:33" ht="45.75" customHeight="1" thickBot="1" x14ac:dyDescent="0.25">
      <c r="B238" s="168">
        <v>231</v>
      </c>
      <c r="C238" s="4" t="s">
        <v>777</v>
      </c>
      <c r="D238" s="96">
        <v>2014</v>
      </c>
      <c r="E238" s="97" t="s">
        <v>12</v>
      </c>
      <c r="F238" s="227" t="s">
        <v>2101</v>
      </c>
      <c r="G238" s="227" t="s">
        <v>2106</v>
      </c>
      <c r="H238" s="99" t="s">
        <v>1048</v>
      </c>
      <c r="I238" s="227" t="s">
        <v>2148</v>
      </c>
      <c r="J238" s="227" t="s">
        <v>2112</v>
      </c>
      <c r="K238" s="102" t="s">
        <v>1144</v>
      </c>
      <c r="L238" s="227" t="s">
        <v>1188</v>
      </c>
      <c r="M238" s="99" t="s">
        <v>1048</v>
      </c>
      <c r="N238" s="100">
        <v>41995</v>
      </c>
      <c r="O238" s="113" t="s">
        <v>52</v>
      </c>
      <c r="P238" s="102" t="s">
        <v>25</v>
      </c>
      <c r="Q238" s="110" t="s">
        <v>495</v>
      </c>
      <c r="R238" s="110" t="s">
        <v>496</v>
      </c>
      <c r="S238" s="103" t="s">
        <v>510</v>
      </c>
      <c r="T238" s="227" t="s">
        <v>1633</v>
      </c>
      <c r="U238" s="120" t="s">
        <v>573</v>
      </c>
      <c r="V238" s="106">
        <v>42094</v>
      </c>
      <c r="W238" s="126">
        <v>42582</v>
      </c>
      <c r="X238" s="21">
        <f>IF(AA238="Reprogramado",0,V238-$V$1)</f>
        <v>0</v>
      </c>
      <c r="Y238" s="230">
        <v>0</v>
      </c>
      <c r="Z238" s="233" t="s">
        <v>778</v>
      </c>
      <c r="AA238" s="231" t="s">
        <v>778</v>
      </c>
      <c r="AB238" s="194" t="s">
        <v>1107</v>
      </c>
      <c r="AC238" s="173" t="s">
        <v>1408</v>
      </c>
      <c r="AD238" s="57"/>
      <c r="AE238" s="147" t="s">
        <v>1116</v>
      </c>
      <c r="AG238" s="334" t="str">
        <f t="shared" si="12"/>
        <v>VIGENTE</v>
      </c>
    </row>
    <row r="239" spans="2:33" ht="68.25" customHeight="1" thickBot="1" x14ac:dyDescent="0.25">
      <c r="B239" s="218">
        <v>232</v>
      </c>
      <c r="C239" s="4" t="s">
        <v>777</v>
      </c>
      <c r="D239" s="146">
        <v>2015</v>
      </c>
      <c r="E239" s="97" t="s">
        <v>12</v>
      </c>
      <c r="F239" s="227" t="s">
        <v>2103</v>
      </c>
      <c r="G239" s="227" t="s">
        <v>2105</v>
      </c>
      <c r="H239" s="358" t="s">
        <v>2161</v>
      </c>
      <c r="I239" s="227" t="s">
        <v>2154</v>
      </c>
      <c r="J239" s="227" t="s">
        <v>2112</v>
      </c>
      <c r="K239" s="102" t="s">
        <v>1144</v>
      </c>
      <c r="L239" s="227" t="s">
        <v>1188</v>
      </c>
      <c r="M239" s="118" t="s">
        <v>1028</v>
      </c>
      <c r="N239" s="119">
        <v>42075</v>
      </c>
      <c r="O239" s="118" t="s">
        <v>54</v>
      </c>
      <c r="P239" s="102" t="s">
        <v>1071</v>
      </c>
      <c r="Q239" s="124" t="s">
        <v>157</v>
      </c>
      <c r="R239" s="110" t="s">
        <v>158</v>
      </c>
      <c r="S239" s="120" t="s">
        <v>668</v>
      </c>
      <c r="T239" s="227" t="s">
        <v>1631</v>
      </c>
      <c r="U239" s="120" t="s">
        <v>582</v>
      </c>
      <c r="V239" s="106">
        <v>42338</v>
      </c>
      <c r="W239" s="117">
        <v>42400</v>
      </c>
      <c r="X239" s="21">
        <f>IF(AA239="Reprogramado",0,V239-$V$1)</f>
        <v>0</v>
      </c>
      <c r="Y239" s="230">
        <v>0</v>
      </c>
      <c r="Z239" s="233" t="s">
        <v>778</v>
      </c>
      <c r="AA239" s="231" t="s">
        <v>778</v>
      </c>
      <c r="AB239" s="153" t="s">
        <v>1497</v>
      </c>
      <c r="AC239" s="18" t="s">
        <v>1496</v>
      </c>
      <c r="AD239" s="57"/>
      <c r="AE239" s="147" t="s">
        <v>1116</v>
      </c>
      <c r="AG239" s="334" t="str">
        <f t="shared" si="12"/>
        <v>VIGENTE</v>
      </c>
    </row>
    <row r="240" spans="2:33" ht="57" customHeight="1" thickBot="1" x14ac:dyDescent="0.25">
      <c r="B240" s="112">
        <v>233</v>
      </c>
      <c r="C240" s="95" t="s">
        <v>674</v>
      </c>
      <c r="D240" s="146">
        <v>2014</v>
      </c>
      <c r="E240" s="113" t="s">
        <v>12</v>
      </c>
      <c r="F240" s="227" t="s">
        <v>2104</v>
      </c>
      <c r="G240" s="227" t="s">
        <v>2105</v>
      </c>
      <c r="H240" s="99" t="s">
        <v>1047</v>
      </c>
      <c r="I240" s="227" t="s">
        <v>2154</v>
      </c>
      <c r="J240" s="227" t="s">
        <v>2112</v>
      </c>
      <c r="K240" s="102" t="s">
        <v>1150</v>
      </c>
      <c r="L240" s="228" t="s">
        <v>1313</v>
      </c>
      <c r="M240" s="99" t="s">
        <v>1047</v>
      </c>
      <c r="N240" s="100">
        <v>41961</v>
      </c>
      <c r="O240" s="114" t="s">
        <v>50</v>
      </c>
      <c r="P240" s="102" t="s">
        <v>649</v>
      </c>
      <c r="Q240" s="110" t="s">
        <v>125</v>
      </c>
      <c r="R240" s="110" t="s">
        <v>126</v>
      </c>
      <c r="S240" s="275" t="s">
        <v>507</v>
      </c>
      <c r="T240" s="227" t="s">
        <v>1631</v>
      </c>
      <c r="U240" s="120" t="s">
        <v>566</v>
      </c>
      <c r="V240" s="106">
        <v>42216</v>
      </c>
      <c r="W240" s="100">
        <v>42368</v>
      </c>
      <c r="X240" s="229">
        <f>IF(Z240="Cumplida",0,W240-$W$1)</f>
        <v>0</v>
      </c>
      <c r="Y240" s="230">
        <v>1</v>
      </c>
      <c r="Z240" s="233" t="s">
        <v>695</v>
      </c>
      <c r="AA240" s="231" t="s">
        <v>780</v>
      </c>
      <c r="AB240" s="252" t="s">
        <v>1512</v>
      </c>
      <c r="AC240" s="219" t="s">
        <v>869</v>
      </c>
      <c r="AD240" s="57"/>
      <c r="AE240" s="147" t="s">
        <v>1116</v>
      </c>
      <c r="AG240" s="334" t="str">
        <f t="shared" si="12"/>
        <v>VIGENTE</v>
      </c>
    </row>
    <row r="241" spans="2:33" ht="90.75" customHeight="1" thickBot="1" x14ac:dyDescent="0.25">
      <c r="B241" s="168">
        <f t="shared" ref="B241:B272" si="14">+B240+1</f>
        <v>234</v>
      </c>
      <c r="C241" s="4" t="s">
        <v>777</v>
      </c>
      <c r="D241" s="183">
        <v>2015</v>
      </c>
      <c r="E241" s="202" t="s">
        <v>12</v>
      </c>
      <c r="F241" s="227" t="s">
        <v>2104</v>
      </c>
      <c r="G241" s="227" t="s">
        <v>2105</v>
      </c>
      <c r="H241" s="358" t="s">
        <v>2160</v>
      </c>
      <c r="I241" s="227" t="s">
        <v>2137</v>
      </c>
      <c r="J241" s="227" t="s">
        <v>2112</v>
      </c>
      <c r="K241" s="189" t="s">
        <v>1055</v>
      </c>
      <c r="L241" s="186" t="s">
        <v>1240</v>
      </c>
      <c r="M241" s="214" t="s">
        <v>1022</v>
      </c>
      <c r="N241" s="338">
        <v>42368</v>
      </c>
      <c r="O241" s="214" t="s">
        <v>955</v>
      </c>
      <c r="P241" s="189" t="s">
        <v>1071</v>
      </c>
      <c r="Q241" s="189" t="s">
        <v>956</v>
      </c>
      <c r="R241" s="189" t="s">
        <v>957</v>
      </c>
      <c r="S241" s="189" t="s">
        <v>958</v>
      </c>
      <c r="T241" s="227" t="s">
        <v>1633</v>
      </c>
      <c r="U241" s="120" t="s">
        <v>959</v>
      </c>
      <c r="V241" s="338">
        <v>42673</v>
      </c>
      <c r="W241" s="338">
        <v>42673</v>
      </c>
      <c r="X241" s="21">
        <f>IF(AA241="Reprogramado",0,V241-$V$1)</f>
        <v>0</v>
      </c>
      <c r="Y241" s="230">
        <v>0</v>
      </c>
      <c r="Z241" s="233" t="s">
        <v>778</v>
      </c>
      <c r="AA241" s="231" t="s">
        <v>778</v>
      </c>
      <c r="AB241" s="152" t="s">
        <v>1829</v>
      </c>
      <c r="AC241" s="185" t="s">
        <v>1903</v>
      </c>
      <c r="AD241" s="57"/>
      <c r="AE241" s="342"/>
      <c r="AG241" s="334" t="str">
        <f t="shared" si="12"/>
        <v>VIGENTE</v>
      </c>
    </row>
    <row r="242" spans="2:33" ht="90.75" customHeight="1" thickBot="1" x14ac:dyDescent="0.25">
      <c r="B242" s="130">
        <f t="shared" si="14"/>
        <v>235</v>
      </c>
      <c r="C242" s="95" t="s">
        <v>673</v>
      </c>
      <c r="D242" s="96">
        <v>2015</v>
      </c>
      <c r="E242" s="113" t="s">
        <v>12</v>
      </c>
      <c r="F242" s="227" t="s">
        <v>2104</v>
      </c>
      <c r="G242" s="227" t="s">
        <v>2105</v>
      </c>
      <c r="H242" s="358" t="s">
        <v>2160</v>
      </c>
      <c r="I242" s="227" t="s">
        <v>2137</v>
      </c>
      <c r="J242" s="227" t="s">
        <v>2112</v>
      </c>
      <c r="K242" s="102" t="s">
        <v>1055</v>
      </c>
      <c r="L242" s="228" t="s">
        <v>1240</v>
      </c>
      <c r="M242" s="115" t="s">
        <v>1022</v>
      </c>
      <c r="N242" s="117">
        <v>42368</v>
      </c>
      <c r="O242" s="114" t="s">
        <v>955</v>
      </c>
      <c r="P242" s="102" t="s">
        <v>1071</v>
      </c>
      <c r="Q242" s="102" t="s">
        <v>960</v>
      </c>
      <c r="R242" s="102" t="s">
        <v>961</v>
      </c>
      <c r="S242" s="123" t="s">
        <v>962</v>
      </c>
      <c r="T242" s="227" t="s">
        <v>1633</v>
      </c>
      <c r="U242" s="120" t="s">
        <v>963</v>
      </c>
      <c r="V242" s="117">
        <v>42428</v>
      </c>
      <c r="W242" s="117">
        <v>42428</v>
      </c>
      <c r="X242" s="229">
        <f>IF(Z242="Cumplida",0,W242-$W$1)</f>
        <v>0</v>
      </c>
      <c r="Y242" s="230">
        <v>1</v>
      </c>
      <c r="Z242" s="233" t="s">
        <v>695</v>
      </c>
      <c r="AA242" s="231" t="s">
        <v>780</v>
      </c>
      <c r="AB242" s="133" t="s">
        <v>1159</v>
      </c>
      <c r="AC242" s="104"/>
      <c r="AD242" s="57"/>
      <c r="AE242" s="147"/>
      <c r="AG242" s="334" t="str">
        <f t="shared" si="12"/>
        <v>VIGENTE</v>
      </c>
    </row>
    <row r="243" spans="2:33" ht="79.5" customHeight="1" thickBot="1" x14ac:dyDescent="0.25">
      <c r="B243" s="130">
        <f t="shared" si="14"/>
        <v>236</v>
      </c>
      <c r="C243" s="95" t="s">
        <v>673</v>
      </c>
      <c r="D243" s="96">
        <v>2015</v>
      </c>
      <c r="E243" s="113" t="s">
        <v>12</v>
      </c>
      <c r="F243" s="227" t="s">
        <v>2104</v>
      </c>
      <c r="G243" s="227" t="s">
        <v>2105</v>
      </c>
      <c r="H243" s="358" t="s">
        <v>2160</v>
      </c>
      <c r="I243" s="227" t="s">
        <v>2137</v>
      </c>
      <c r="J243" s="227" t="s">
        <v>2112</v>
      </c>
      <c r="K243" s="102" t="s">
        <v>1055</v>
      </c>
      <c r="L243" s="228" t="s">
        <v>1240</v>
      </c>
      <c r="M243" s="115" t="s">
        <v>1022</v>
      </c>
      <c r="N243" s="117">
        <v>42368</v>
      </c>
      <c r="O243" s="114" t="s">
        <v>955</v>
      </c>
      <c r="P243" s="102" t="s">
        <v>1071</v>
      </c>
      <c r="Q243" s="102" t="s">
        <v>964</v>
      </c>
      <c r="R243" s="102" t="s">
        <v>965</v>
      </c>
      <c r="S243" s="123" t="s">
        <v>958</v>
      </c>
      <c r="T243" s="227" t="s">
        <v>1633</v>
      </c>
      <c r="U243" s="120" t="s">
        <v>966</v>
      </c>
      <c r="V243" s="117">
        <v>42459</v>
      </c>
      <c r="W243" s="117">
        <v>42459</v>
      </c>
      <c r="X243" s="229">
        <f>IF(Z243="Cumplida",0,W243-$W$1)</f>
        <v>0</v>
      </c>
      <c r="Y243" s="230">
        <v>1</v>
      </c>
      <c r="Z243" s="233" t="s">
        <v>695</v>
      </c>
      <c r="AA243" s="231" t="s">
        <v>780</v>
      </c>
      <c r="AB243" s="133" t="s">
        <v>1160</v>
      </c>
      <c r="AC243" s="104"/>
      <c r="AD243" s="57"/>
      <c r="AE243" s="147"/>
      <c r="AG243" s="334" t="str">
        <f t="shared" si="12"/>
        <v>VIGENTE</v>
      </c>
    </row>
    <row r="244" spans="2:33" ht="90.75" customHeight="1" thickBot="1" x14ac:dyDescent="0.25">
      <c r="B244" s="130">
        <f t="shared" si="14"/>
        <v>237</v>
      </c>
      <c r="C244" s="95" t="s">
        <v>673</v>
      </c>
      <c r="D244" s="96">
        <v>2015</v>
      </c>
      <c r="E244" s="113" t="s">
        <v>12</v>
      </c>
      <c r="F244" s="227" t="s">
        <v>2104</v>
      </c>
      <c r="G244" s="227" t="s">
        <v>2105</v>
      </c>
      <c r="H244" s="358" t="s">
        <v>2160</v>
      </c>
      <c r="I244" s="227" t="s">
        <v>2137</v>
      </c>
      <c r="J244" s="227" t="s">
        <v>2112</v>
      </c>
      <c r="K244" s="102" t="s">
        <v>1055</v>
      </c>
      <c r="L244" s="228" t="s">
        <v>1240</v>
      </c>
      <c r="M244" s="115" t="s">
        <v>1022</v>
      </c>
      <c r="N244" s="117">
        <v>42368</v>
      </c>
      <c r="O244" s="114" t="s">
        <v>955</v>
      </c>
      <c r="P244" s="102" t="s">
        <v>1071</v>
      </c>
      <c r="Q244" s="102" t="s">
        <v>967</v>
      </c>
      <c r="R244" s="102" t="s">
        <v>968</v>
      </c>
      <c r="S244" s="123" t="s">
        <v>962</v>
      </c>
      <c r="T244" s="227" t="s">
        <v>1953</v>
      </c>
      <c r="U244" s="120" t="s">
        <v>969</v>
      </c>
      <c r="V244" s="117">
        <v>42428</v>
      </c>
      <c r="W244" s="117">
        <v>42428</v>
      </c>
      <c r="X244" s="229">
        <f>IF(Z244="Cumplida",0,W244-$W$1)</f>
        <v>0</v>
      </c>
      <c r="Y244" s="230">
        <v>1</v>
      </c>
      <c r="Z244" s="233" t="s">
        <v>695</v>
      </c>
      <c r="AA244" s="231" t="s">
        <v>780</v>
      </c>
      <c r="AB244" s="133" t="s">
        <v>1161</v>
      </c>
      <c r="AC244" s="104"/>
      <c r="AD244" s="57"/>
      <c r="AE244" s="147"/>
      <c r="AG244" s="334" t="str">
        <f t="shared" si="12"/>
        <v>VIGENTE</v>
      </c>
    </row>
    <row r="245" spans="2:33" ht="79.5" customHeight="1" thickBot="1" x14ac:dyDescent="0.25">
      <c r="B245" s="130">
        <f t="shared" si="14"/>
        <v>238</v>
      </c>
      <c r="C245" s="95" t="s">
        <v>673</v>
      </c>
      <c r="D245" s="96">
        <v>2015</v>
      </c>
      <c r="E245" s="113" t="s">
        <v>12</v>
      </c>
      <c r="F245" s="227" t="s">
        <v>2104</v>
      </c>
      <c r="G245" s="227" t="s">
        <v>2105</v>
      </c>
      <c r="H245" s="358" t="s">
        <v>2160</v>
      </c>
      <c r="I245" s="227" t="s">
        <v>2137</v>
      </c>
      <c r="J245" s="227" t="s">
        <v>2112</v>
      </c>
      <c r="K245" s="102" t="s">
        <v>1055</v>
      </c>
      <c r="L245" s="228" t="s">
        <v>1240</v>
      </c>
      <c r="M245" s="115" t="s">
        <v>1022</v>
      </c>
      <c r="N245" s="117">
        <v>42368</v>
      </c>
      <c r="O245" s="114" t="s">
        <v>955</v>
      </c>
      <c r="P245" s="102" t="s">
        <v>1071</v>
      </c>
      <c r="Q245" s="102" t="s">
        <v>970</v>
      </c>
      <c r="R245" s="102" t="s">
        <v>971</v>
      </c>
      <c r="S245" s="123" t="s">
        <v>958</v>
      </c>
      <c r="T245" s="227" t="s">
        <v>1631</v>
      </c>
      <c r="U245" s="120" t="s">
        <v>972</v>
      </c>
      <c r="V245" s="117">
        <v>42459</v>
      </c>
      <c r="W245" s="117">
        <v>42459</v>
      </c>
      <c r="X245" s="229">
        <f>IF(Z245="Cumplida",0,W245-$W$1)</f>
        <v>0</v>
      </c>
      <c r="Y245" s="230">
        <v>1</v>
      </c>
      <c r="Z245" s="233" t="s">
        <v>695</v>
      </c>
      <c r="AA245" s="231" t="s">
        <v>780</v>
      </c>
      <c r="AB245" s="133" t="s">
        <v>1162</v>
      </c>
      <c r="AC245" s="104"/>
      <c r="AD245" s="57"/>
      <c r="AE245" s="147"/>
      <c r="AG245" s="334" t="str">
        <f t="shared" si="12"/>
        <v>VIGENTE</v>
      </c>
    </row>
    <row r="246" spans="2:33" ht="79.5" customHeight="1" thickBot="1" x14ac:dyDescent="0.25">
      <c r="B246" s="130">
        <f t="shared" si="14"/>
        <v>239</v>
      </c>
      <c r="C246" s="95" t="s">
        <v>673</v>
      </c>
      <c r="D246" s="96">
        <v>2015</v>
      </c>
      <c r="E246" s="113" t="s">
        <v>12</v>
      </c>
      <c r="F246" s="227" t="s">
        <v>2104</v>
      </c>
      <c r="G246" s="227" t="s">
        <v>2105</v>
      </c>
      <c r="H246" s="358" t="s">
        <v>2160</v>
      </c>
      <c r="I246" s="227" t="s">
        <v>2137</v>
      </c>
      <c r="J246" s="227" t="s">
        <v>2112</v>
      </c>
      <c r="K246" s="102" t="s">
        <v>1055</v>
      </c>
      <c r="L246" s="228" t="s">
        <v>1240</v>
      </c>
      <c r="M246" s="115" t="s">
        <v>1022</v>
      </c>
      <c r="N246" s="117">
        <v>42368</v>
      </c>
      <c r="O246" s="114" t="s">
        <v>955</v>
      </c>
      <c r="P246" s="102" t="s">
        <v>1071</v>
      </c>
      <c r="Q246" s="102" t="s">
        <v>973</v>
      </c>
      <c r="R246" s="102" t="s">
        <v>974</v>
      </c>
      <c r="S246" s="123" t="s">
        <v>958</v>
      </c>
      <c r="T246" s="227" t="s">
        <v>1633</v>
      </c>
      <c r="U246" s="120" t="s">
        <v>975</v>
      </c>
      <c r="V246" s="117">
        <v>42459</v>
      </c>
      <c r="W246" s="117">
        <v>42459</v>
      </c>
      <c r="X246" s="229">
        <f>IF(Z246="Cumplida",0,W246-$W$1)</f>
        <v>0</v>
      </c>
      <c r="Y246" s="230">
        <v>1</v>
      </c>
      <c r="Z246" s="233" t="s">
        <v>695</v>
      </c>
      <c r="AA246" s="231" t="s">
        <v>780</v>
      </c>
      <c r="AB246" s="133" t="s">
        <v>1163</v>
      </c>
      <c r="AC246" s="104"/>
      <c r="AD246" s="57"/>
      <c r="AE246" s="147"/>
      <c r="AG246" s="334" t="str">
        <f t="shared" si="12"/>
        <v>VIGENTE</v>
      </c>
    </row>
    <row r="247" spans="2:33" ht="90.75" customHeight="1" thickBot="1" x14ac:dyDescent="0.25">
      <c r="B247" s="168">
        <f t="shared" si="14"/>
        <v>240</v>
      </c>
      <c r="C247" s="4" t="s">
        <v>777</v>
      </c>
      <c r="D247" s="96">
        <v>2015</v>
      </c>
      <c r="E247" s="113" t="s">
        <v>12</v>
      </c>
      <c r="F247" s="227" t="s">
        <v>2104</v>
      </c>
      <c r="G247" s="227" t="s">
        <v>2105</v>
      </c>
      <c r="H247" s="358" t="s">
        <v>2160</v>
      </c>
      <c r="I247" s="227" t="s">
        <v>2137</v>
      </c>
      <c r="J247" s="227" t="s">
        <v>2112</v>
      </c>
      <c r="K247" s="102" t="s">
        <v>1055</v>
      </c>
      <c r="L247" s="227" t="s">
        <v>1240</v>
      </c>
      <c r="M247" s="115" t="s">
        <v>1022</v>
      </c>
      <c r="N247" s="117">
        <v>42368</v>
      </c>
      <c r="O247" s="115" t="s">
        <v>955</v>
      </c>
      <c r="P247" s="102" t="s">
        <v>1071</v>
      </c>
      <c r="Q247" s="102" t="s">
        <v>976</v>
      </c>
      <c r="R247" s="102" t="s">
        <v>977</v>
      </c>
      <c r="S247" s="102" t="s">
        <v>958</v>
      </c>
      <c r="T247" s="227" t="s">
        <v>1633</v>
      </c>
      <c r="U247" s="120" t="s">
        <v>978</v>
      </c>
      <c r="V247" s="117">
        <v>42673</v>
      </c>
      <c r="W247" s="117">
        <v>42673</v>
      </c>
      <c r="X247" s="21">
        <f>IF(AA247="Reprogramado",0,V247-$V$1)</f>
        <v>0</v>
      </c>
      <c r="Y247" s="230">
        <v>0</v>
      </c>
      <c r="Z247" s="233" t="s">
        <v>778</v>
      </c>
      <c r="AA247" s="231" t="s">
        <v>778</v>
      </c>
      <c r="AB247" s="152" t="s">
        <v>1829</v>
      </c>
      <c r="AC247" s="185" t="s">
        <v>1830</v>
      </c>
      <c r="AD247" s="57"/>
      <c r="AE247" s="147"/>
      <c r="AG247" s="334" t="str">
        <f t="shared" si="12"/>
        <v>VIGENTE</v>
      </c>
    </row>
    <row r="248" spans="2:33" ht="57" customHeight="1" thickBot="1" x14ac:dyDescent="0.25">
      <c r="B248" s="215">
        <f t="shared" si="14"/>
        <v>241</v>
      </c>
      <c r="C248" s="95" t="s">
        <v>673</v>
      </c>
      <c r="D248" s="96">
        <v>2015</v>
      </c>
      <c r="E248" s="113" t="s">
        <v>12</v>
      </c>
      <c r="F248" s="227" t="s">
        <v>2104</v>
      </c>
      <c r="G248" s="227" t="s">
        <v>2105</v>
      </c>
      <c r="H248" s="358" t="s">
        <v>2160</v>
      </c>
      <c r="I248" s="227" t="s">
        <v>2137</v>
      </c>
      <c r="J248" s="227" t="s">
        <v>2112</v>
      </c>
      <c r="K248" s="102" t="s">
        <v>1055</v>
      </c>
      <c r="L248" s="228" t="s">
        <v>1240</v>
      </c>
      <c r="M248" s="115" t="s">
        <v>1022</v>
      </c>
      <c r="N248" s="117">
        <v>42368</v>
      </c>
      <c r="O248" s="114" t="s">
        <v>955</v>
      </c>
      <c r="P248" s="102" t="s">
        <v>1071</v>
      </c>
      <c r="Q248" s="102" t="s">
        <v>979</v>
      </c>
      <c r="R248" s="102" t="s">
        <v>980</v>
      </c>
      <c r="S248" s="123" t="s">
        <v>981</v>
      </c>
      <c r="T248" s="227" t="s">
        <v>1633</v>
      </c>
      <c r="U248" s="120" t="s">
        <v>982</v>
      </c>
      <c r="V248" s="117">
        <v>42459</v>
      </c>
      <c r="W248" s="117">
        <v>42459</v>
      </c>
      <c r="X248" s="229">
        <f>IF(Z248="Cumplida",0,W248-$W$1)</f>
        <v>0</v>
      </c>
      <c r="Y248" s="230">
        <v>1</v>
      </c>
      <c r="Z248" s="233" t="s">
        <v>695</v>
      </c>
      <c r="AA248" s="231" t="s">
        <v>780</v>
      </c>
      <c r="AB248" s="133" t="s">
        <v>1164</v>
      </c>
      <c r="AC248" s="104"/>
      <c r="AD248" s="57"/>
      <c r="AE248" s="147"/>
      <c r="AG248" s="334" t="str">
        <f t="shared" si="12"/>
        <v>VIGENTE</v>
      </c>
    </row>
    <row r="249" spans="2:33" ht="79.5" customHeight="1" thickBot="1" x14ac:dyDescent="0.25">
      <c r="B249" s="130">
        <f t="shared" si="14"/>
        <v>242</v>
      </c>
      <c r="C249" s="95" t="s">
        <v>673</v>
      </c>
      <c r="D249" s="96">
        <v>2015</v>
      </c>
      <c r="E249" s="113" t="s">
        <v>12</v>
      </c>
      <c r="F249" s="227" t="s">
        <v>2104</v>
      </c>
      <c r="G249" s="227" t="s">
        <v>2105</v>
      </c>
      <c r="H249" s="358" t="s">
        <v>2160</v>
      </c>
      <c r="I249" s="227" t="s">
        <v>2137</v>
      </c>
      <c r="J249" s="227" t="s">
        <v>2112</v>
      </c>
      <c r="K249" s="102" t="s">
        <v>1055</v>
      </c>
      <c r="L249" s="228" t="s">
        <v>1240</v>
      </c>
      <c r="M249" s="115" t="s">
        <v>1022</v>
      </c>
      <c r="N249" s="117">
        <v>42368</v>
      </c>
      <c r="O249" s="114" t="s">
        <v>955</v>
      </c>
      <c r="P249" s="102" t="s">
        <v>1071</v>
      </c>
      <c r="Q249" s="102" t="s">
        <v>983</v>
      </c>
      <c r="R249" s="102" t="s">
        <v>984</v>
      </c>
      <c r="S249" s="123" t="s">
        <v>958</v>
      </c>
      <c r="T249" s="227" t="s">
        <v>1633</v>
      </c>
      <c r="U249" s="120" t="s">
        <v>985</v>
      </c>
      <c r="V249" s="117">
        <v>42459</v>
      </c>
      <c r="W249" s="117">
        <v>42459</v>
      </c>
      <c r="X249" s="229">
        <f>IF(Z249="Cumplida",0,W249-$W$1)</f>
        <v>0</v>
      </c>
      <c r="Y249" s="230">
        <v>1</v>
      </c>
      <c r="Z249" s="233" t="s">
        <v>695</v>
      </c>
      <c r="AA249" s="231" t="s">
        <v>780</v>
      </c>
      <c r="AB249" s="133" t="s">
        <v>1165</v>
      </c>
      <c r="AC249" s="104"/>
      <c r="AD249" s="57"/>
      <c r="AE249" s="147"/>
      <c r="AG249" s="334" t="str">
        <f t="shared" si="12"/>
        <v>VIGENTE</v>
      </c>
    </row>
    <row r="250" spans="2:33" ht="79.5" customHeight="1" thickBot="1" x14ac:dyDescent="0.25">
      <c r="B250" s="130">
        <f t="shared" si="14"/>
        <v>243</v>
      </c>
      <c r="C250" s="95" t="s">
        <v>673</v>
      </c>
      <c r="D250" s="96">
        <v>2015</v>
      </c>
      <c r="E250" s="113" t="s">
        <v>12</v>
      </c>
      <c r="F250" s="227" t="s">
        <v>2104</v>
      </c>
      <c r="G250" s="227" t="s">
        <v>2105</v>
      </c>
      <c r="H250" s="358" t="s">
        <v>2160</v>
      </c>
      <c r="I250" s="227" t="s">
        <v>2137</v>
      </c>
      <c r="J250" s="227" t="s">
        <v>2112</v>
      </c>
      <c r="K250" s="102" t="s">
        <v>1055</v>
      </c>
      <c r="L250" s="228" t="s">
        <v>1240</v>
      </c>
      <c r="M250" s="115" t="s">
        <v>1022</v>
      </c>
      <c r="N250" s="117">
        <v>42368</v>
      </c>
      <c r="O250" s="115" t="s">
        <v>955</v>
      </c>
      <c r="P250" s="102" t="s">
        <v>1071</v>
      </c>
      <c r="Q250" s="102" t="s">
        <v>986</v>
      </c>
      <c r="R250" s="102" t="s">
        <v>987</v>
      </c>
      <c r="S250" s="102" t="s">
        <v>958</v>
      </c>
      <c r="T250" s="227" t="s">
        <v>1631</v>
      </c>
      <c r="U250" s="120" t="s">
        <v>988</v>
      </c>
      <c r="V250" s="117">
        <v>42734</v>
      </c>
      <c r="W250" s="117">
        <v>42734</v>
      </c>
      <c r="X250" s="229">
        <f ca="1">IF(Z250="Cumplida",0,W250-$W$1)</f>
        <v>-53</v>
      </c>
      <c r="Y250" s="230">
        <v>0</v>
      </c>
      <c r="Z250" s="233" t="s">
        <v>693</v>
      </c>
      <c r="AA250" s="231" t="s">
        <v>782</v>
      </c>
      <c r="AB250" s="152"/>
      <c r="AC250" s="104"/>
      <c r="AD250" s="57"/>
      <c r="AE250" s="147"/>
      <c r="AG250" s="334" t="str">
        <f t="shared" ca="1" si="12"/>
        <v>VENCIDO</v>
      </c>
    </row>
    <row r="251" spans="2:33" ht="79.5" customHeight="1" thickBot="1" x14ac:dyDescent="0.25">
      <c r="B251" s="130">
        <f t="shared" si="14"/>
        <v>244</v>
      </c>
      <c r="C251" s="95" t="s">
        <v>673</v>
      </c>
      <c r="D251" s="96">
        <v>2015</v>
      </c>
      <c r="E251" s="113" t="s">
        <v>12</v>
      </c>
      <c r="F251" s="227" t="s">
        <v>2104</v>
      </c>
      <c r="G251" s="227" t="s">
        <v>2105</v>
      </c>
      <c r="H251" s="358" t="s">
        <v>2160</v>
      </c>
      <c r="I251" s="227" t="s">
        <v>2137</v>
      </c>
      <c r="J251" s="227" t="s">
        <v>2112</v>
      </c>
      <c r="K251" s="102" t="s">
        <v>1055</v>
      </c>
      <c r="L251" s="228" t="s">
        <v>1240</v>
      </c>
      <c r="M251" s="115" t="s">
        <v>1022</v>
      </c>
      <c r="N251" s="117">
        <v>42368</v>
      </c>
      <c r="O251" s="114" t="s">
        <v>955</v>
      </c>
      <c r="P251" s="102" t="s">
        <v>1071</v>
      </c>
      <c r="Q251" s="102" t="s">
        <v>1346</v>
      </c>
      <c r="R251" s="102" t="s">
        <v>989</v>
      </c>
      <c r="S251" s="123" t="s">
        <v>981</v>
      </c>
      <c r="T251" s="227" t="s">
        <v>1633</v>
      </c>
      <c r="U251" s="120" t="s">
        <v>990</v>
      </c>
      <c r="V251" s="117">
        <v>42428</v>
      </c>
      <c r="W251" s="117">
        <v>42428</v>
      </c>
      <c r="X251" s="229">
        <f>IF(Z251="Cumplida",0,W251-$W$1)</f>
        <v>0</v>
      </c>
      <c r="Y251" s="230">
        <v>1</v>
      </c>
      <c r="Z251" s="233" t="s">
        <v>695</v>
      </c>
      <c r="AA251" s="231" t="s">
        <v>780</v>
      </c>
      <c r="AB251" s="133" t="s">
        <v>994</v>
      </c>
      <c r="AC251" s="104"/>
      <c r="AD251" s="57"/>
      <c r="AE251" s="147"/>
      <c r="AG251" s="334" t="str">
        <f t="shared" si="12"/>
        <v>VIGENTE</v>
      </c>
    </row>
    <row r="252" spans="2:33" ht="79.5" customHeight="1" thickBot="1" x14ac:dyDescent="0.25">
      <c r="B252" s="130">
        <f t="shared" si="14"/>
        <v>245</v>
      </c>
      <c r="C252" s="95" t="s">
        <v>673</v>
      </c>
      <c r="D252" s="96">
        <v>2015</v>
      </c>
      <c r="E252" s="113" t="s">
        <v>12</v>
      </c>
      <c r="F252" s="227" t="s">
        <v>2104</v>
      </c>
      <c r="G252" s="227" t="s">
        <v>2105</v>
      </c>
      <c r="H252" s="358" t="s">
        <v>2160</v>
      </c>
      <c r="I252" s="227" t="s">
        <v>2137</v>
      </c>
      <c r="J252" s="227" t="s">
        <v>2112</v>
      </c>
      <c r="K252" s="102" t="s">
        <v>1055</v>
      </c>
      <c r="L252" s="228" t="s">
        <v>1240</v>
      </c>
      <c r="M252" s="115" t="s">
        <v>1022</v>
      </c>
      <c r="N252" s="117">
        <v>42368</v>
      </c>
      <c r="O252" s="114" t="s">
        <v>955</v>
      </c>
      <c r="P252" s="102" t="s">
        <v>1071</v>
      </c>
      <c r="Q252" s="102" t="s">
        <v>991</v>
      </c>
      <c r="R252" s="102" t="s">
        <v>992</v>
      </c>
      <c r="S252" s="123" t="s">
        <v>958</v>
      </c>
      <c r="T252" s="227" t="s">
        <v>1631</v>
      </c>
      <c r="U252" s="120" t="s">
        <v>993</v>
      </c>
      <c r="V252" s="117">
        <v>42428</v>
      </c>
      <c r="W252" s="117">
        <v>42428</v>
      </c>
      <c r="X252" s="229">
        <f>IF(Z252="Cumplida",0,W252-$W$1)</f>
        <v>0</v>
      </c>
      <c r="Y252" s="230">
        <v>1</v>
      </c>
      <c r="Z252" s="233" t="s">
        <v>695</v>
      </c>
      <c r="AA252" s="231" t="s">
        <v>780</v>
      </c>
      <c r="AB252" s="133" t="s">
        <v>995</v>
      </c>
      <c r="AC252" s="104"/>
      <c r="AD252" s="57"/>
      <c r="AE252" s="147"/>
      <c r="AG252" s="334" t="str">
        <f t="shared" si="12"/>
        <v>VIGENTE</v>
      </c>
    </row>
    <row r="253" spans="2:33" ht="45.75" customHeight="1" thickBot="1" x14ac:dyDescent="0.25">
      <c r="B253" s="168">
        <f t="shared" si="14"/>
        <v>246</v>
      </c>
      <c r="C253" s="4" t="s">
        <v>777</v>
      </c>
      <c r="D253" s="96">
        <v>2015</v>
      </c>
      <c r="E253" s="113" t="s">
        <v>12</v>
      </c>
      <c r="F253" s="227" t="s">
        <v>2103</v>
      </c>
      <c r="G253" s="227" t="s">
        <v>2106</v>
      </c>
      <c r="H253" s="227" t="s">
        <v>2167</v>
      </c>
      <c r="I253" s="227" t="s">
        <v>2154</v>
      </c>
      <c r="J253" s="227" t="s">
        <v>2112</v>
      </c>
      <c r="K253" s="102" t="s">
        <v>2058</v>
      </c>
      <c r="L253" s="227" t="s">
        <v>1154</v>
      </c>
      <c r="M253" s="115" t="s">
        <v>996</v>
      </c>
      <c r="N253" s="117">
        <v>42394</v>
      </c>
      <c r="O253" s="115" t="s">
        <v>997</v>
      </c>
      <c r="P253" s="102" t="s">
        <v>1071</v>
      </c>
      <c r="Q253" s="102" t="s">
        <v>998</v>
      </c>
      <c r="R253" s="102" t="s">
        <v>999</v>
      </c>
      <c r="S253" s="102" t="s">
        <v>1000</v>
      </c>
      <c r="T253" s="227" t="s">
        <v>1633</v>
      </c>
      <c r="U253" s="120" t="s">
        <v>1001</v>
      </c>
      <c r="V253" s="106">
        <v>42704</v>
      </c>
      <c r="W253" s="106">
        <v>42704</v>
      </c>
      <c r="X253" s="21">
        <f>IF(AA253="Reprogramado",0,V253-$V$1)</f>
        <v>0</v>
      </c>
      <c r="Y253" s="230">
        <v>0</v>
      </c>
      <c r="Z253" s="233" t="s">
        <v>778</v>
      </c>
      <c r="AA253" s="231" t="s">
        <v>778</v>
      </c>
      <c r="AB253" s="284" t="s">
        <v>1829</v>
      </c>
      <c r="AC253" s="104" t="s">
        <v>1904</v>
      </c>
      <c r="AD253" s="57"/>
      <c r="AE253" s="342"/>
      <c r="AG253" s="334" t="str">
        <f t="shared" si="12"/>
        <v>VIGENTE</v>
      </c>
    </row>
    <row r="254" spans="2:33" ht="68.25" customHeight="1" thickBot="1" x14ac:dyDescent="0.25">
      <c r="B254" s="130">
        <f t="shared" si="14"/>
        <v>247</v>
      </c>
      <c r="C254" s="95" t="s">
        <v>673</v>
      </c>
      <c r="D254" s="96">
        <v>2015</v>
      </c>
      <c r="E254" s="113" t="s">
        <v>12</v>
      </c>
      <c r="F254" s="227" t="s">
        <v>2103</v>
      </c>
      <c r="G254" s="227" t="s">
        <v>2106</v>
      </c>
      <c r="H254" s="227" t="s">
        <v>2167</v>
      </c>
      <c r="I254" s="227" t="s">
        <v>2154</v>
      </c>
      <c r="J254" s="227" t="s">
        <v>2112</v>
      </c>
      <c r="K254" s="102" t="s">
        <v>2058</v>
      </c>
      <c r="L254" s="228" t="s">
        <v>1154</v>
      </c>
      <c r="M254" s="115" t="s">
        <v>996</v>
      </c>
      <c r="N254" s="117">
        <v>42394</v>
      </c>
      <c r="O254" s="115" t="s">
        <v>997</v>
      </c>
      <c r="P254" s="102" t="s">
        <v>1071</v>
      </c>
      <c r="Q254" s="102" t="s">
        <v>1002</v>
      </c>
      <c r="R254" s="102" t="s">
        <v>999</v>
      </c>
      <c r="S254" s="123" t="s">
        <v>1000</v>
      </c>
      <c r="T254" s="227" t="s">
        <v>1633</v>
      </c>
      <c r="U254" s="120" t="s">
        <v>1003</v>
      </c>
      <c r="V254" s="106">
        <v>42520</v>
      </c>
      <c r="W254" s="106">
        <v>42520</v>
      </c>
      <c r="X254" s="229">
        <f>IF(Z254="Cumplida",0,W254-$W$1)</f>
        <v>0</v>
      </c>
      <c r="Y254" s="230">
        <v>1</v>
      </c>
      <c r="Z254" s="233" t="s">
        <v>695</v>
      </c>
      <c r="AA254" s="231" t="s">
        <v>780</v>
      </c>
      <c r="AB254" s="133" t="s">
        <v>1455</v>
      </c>
      <c r="AC254" s="104"/>
      <c r="AD254" s="57"/>
      <c r="AE254" s="147" t="s">
        <v>1116</v>
      </c>
      <c r="AG254" s="334" t="str">
        <f t="shared" si="12"/>
        <v>VIGENTE</v>
      </c>
    </row>
    <row r="255" spans="2:33" ht="34.5" customHeight="1" thickBot="1" x14ac:dyDescent="0.25">
      <c r="B255" s="130">
        <f t="shared" si="14"/>
        <v>248</v>
      </c>
      <c r="C255" s="95" t="s">
        <v>673</v>
      </c>
      <c r="D255" s="96">
        <v>2015</v>
      </c>
      <c r="E255" s="113" t="s">
        <v>12</v>
      </c>
      <c r="F255" s="227" t="s">
        <v>2103</v>
      </c>
      <c r="G255" s="227" t="s">
        <v>2106</v>
      </c>
      <c r="H255" s="227" t="s">
        <v>2167</v>
      </c>
      <c r="I255" s="227" t="s">
        <v>2154</v>
      </c>
      <c r="J255" s="227" t="s">
        <v>2112</v>
      </c>
      <c r="K255" s="102" t="s">
        <v>2058</v>
      </c>
      <c r="L255" s="228" t="s">
        <v>1154</v>
      </c>
      <c r="M255" s="115" t="s">
        <v>996</v>
      </c>
      <c r="N255" s="117">
        <v>42394</v>
      </c>
      <c r="O255" s="115" t="s">
        <v>997</v>
      </c>
      <c r="P255" s="102" t="s">
        <v>1071</v>
      </c>
      <c r="Q255" s="102" t="s">
        <v>1004</v>
      </c>
      <c r="R255" s="102" t="s">
        <v>999</v>
      </c>
      <c r="S255" s="123" t="s">
        <v>1000</v>
      </c>
      <c r="T255" s="227" t="s">
        <v>1633</v>
      </c>
      <c r="U255" s="120" t="s">
        <v>1005</v>
      </c>
      <c r="V255" s="106">
        <v>42582</v>
      </c>
      <c r="W255" s="106">
        <v>42582</v>
      </c>
      <c r="X255" s="229">
        <f>IF(Z255="Cumplida",0,W255-$W$1)</f>
        <v>0</v>
      </c>
      <c r="Y255" s="230">
        <v>1</v>
      </c>
      <c r="Z255" s="233" t="s">
        <v>695</v>
      </c>
      <c r="AA255" s="231" t="s">
        <v>780</v>
      </c>
      <c r="AB255" s="133" t="s">
        <v>1511</v>
      </c>
      <c r="AC255" s="104"/>
      <c r="AD255" s="57"/>
      <c r="AE255" s="342"/>
      <c r="AG255" s="334" t="str">
        <f t="shared" si="12"/>
        <v>VIGENTE</v>
      </c>
    </row>
    <row r="256" spans="2:33" ht="34.5" customHeight="1" thickBot="1" x14ac:dyDescent="0.25">
      <c r="B256" s="168">
        <f t="shared" si="14"/>
        <v>249</v>
      </c>
      <c r="C256" s="4" t="s">
        <v>777</v>
      </c>
      <c r="D256" s="96">
        <v>2015</v>
      </c>
      <c r="E256" s="113" t="s">
        <v>12</v>
      </c>
      <c r="F256" s="227" t="s">
        <v>2103</v>
      </c>
      <c r="G256" s="227" t="s">
        <v>2106</v>
      </c>
      <c r="H256" s="227" t="s">
        <v>2167</v>
      </c>
      <c r="I256" s="227" t="s">
        <v>2154</v>
      </c>
      <c r="J256" s="227" t="s">
        <v>2112</v>
      </c>
      <c r="K256" s="102" t="s">
        <v>2058</v>
      </c>
      <c r="L256" s="227" t="s">
        <v>1154</v>
      </c>
      <c r="M256" s="115" t="s">
        <v>996</v>
      </c>
      <c r="N256" s="117">
        <v>42394</v>
      </c>
      <c r="O256" s="115" t="s">
        <v>997</v>
      </c>
      <c r="P256" s="102" t="s">
        <v>1071</v>
      </c>
      <c r="Q256" s="102" t="s">
        <v>1004</v>
      </c>
      <c r="R256" s="102" t="s">
        <v>999</v>
      </c>
      <c r="S256" s="102" t="s">
        <v>1000</v>
      </c>
      <c r="T256" s="227" t="s">
        <v>1633</v>
      </c>
      <c r="U256" s="120" t="s">
        <v>1006</v>
      </c>
      <c r="V256" s="106">
        <v>42704</v>
      </c>
      <c r="W256" s="106">
        <v>42704</v>
      </c>
      <c r="X256" s="21">
        <f>IF(AA256="Reprogramado",0,V256-$V$1)</f>
        <v>0</v>
      </c>
      <c r="Y256" s="230">
        <v>0</v>
      </c>
      <c r="Z256" s="233" t="s">
        <v>778</v>
      </c>
      <c r="AA256" s="231" t="s">
        <v>778</v>
      </c>
      <c r="AB256" s="152" t="s">
        <v>1749</v>
      </c>
      <c r="AC256" s="104" t="s">
        <v>1750</v>
      </c>
      <c r="AD256" s="57"/>
      <c r="AE256" s="342"/>
      <c r="AG256" s="334" t="str">
        <f t="shared" si="12"/>
        <v>VIGENTE</v>
      </c>
    </row>
    <row r="257" spans="2:33" ht="34.5" customHeight="1" thickBot="1" x14ac:dyDescent="0.25">
      <c r="B257" s="168">
        <f t="shared" si="14"/>
        <v>250</v>
      </c>
      <c r="C257" s="4" t="s">
        <v>777</v>
      </c>
      <c r="D257" s="96">
        <v>2015</v>
      </c>
      <c r="E257" s="113" t="s">
        <v>12</v>
      </c>
      <c r="F257" s="227" t="s">
        <v>2103</v>
      </c>
      <c r="G257" s="227" t="s">
        <v>2106</v>
      </c>
      <c r="H257" s="227" t="s">
        <v>2167</v>
      </c>
      <c r="I257" s="227" t="s">
        <v>2154</v>
      </c>
      <c r="J257" s="227" t="s">
        <v>2112</v>
      </c>
      <c r="K257" s="102" t="s">
        <v>2058</v>
      </c>
      <c r="L257" s="227" t="s">
        <v>1154</v>
      </c>
      <c r="M257" s="115" t="s">
        <v>996</v>
      </c>
      <c r="N257" s="117">
        <v>42394</v>
      </c>
      <c r="O257" s="115" t="s">
        <v>997</v>
      </c>
      <c r="P257" s="102" t="s">
        <v>1071</v>
      </c>
      <c r="Q257" s="102" t="s">
        <v>1004</v>
      </c>
      <c r="R257" s="102" t="s">
        <v>999</v>
      </c>
      <c r="S257" s="102" t="s">
        <v>1000</v>
      </c>
      <c r="T257" s="227" t="s">
        <v>1633</v>
      </c>
      <c r="U257" s="120" t="s">
        <v>1006</v>
      </c>
      <c r="V257" s="106">
        <v>42704</v>
      </c>
      <c r="W257" s="106">
        <v>42704</v>
      </c>
      <c r="X257" s="21">
        <f>IF(AA257="Reprogramado",0,V257-$V$1)</f>
        <v>0</v>
      </c>
      <c r="Y257" s="230">
        <v>0</v>
      </c>
      <c r="Z257" s="233" t="s">
        <v>778</v>
      </c>
      <c r="AA257" s="231" t="s">
        <v>778</v>
      </c>
      <c r="AB257" s="172" t="s">
        <v>1753</v>
      </c>
      <c r="AC257" s="104" t="s">
        <v>1751</v>
      </c>
      <c r="AD257" s="57"/>
      <c r="AE257" s="342"/>
      <c r="AG257" s="334" t="str">
        <f t="shared" si="12"/>
        <v>VIGENTE</v>
      </c>
    </row>
    <row r="258" spans="2:33" ht="45.75" customHeight="1" thickBot="1" x14ac:dyDescent="0.25">
      <c r="B258" s="168">
        <f t="shared" si="14"/>
        <v>251</v>
      </c>
      <c r="C258" s="4" t="s">
        <v>777</v>
      </c>
      <c r="D258" s="96">
        <v>2015</v>
      </c>
      <c r="E258" s="113" t="s">
        <v>12</v>
      </c>
      <c r="F258" s="227" t="s">
        <v>2103</v>
      </c>
      <c r="G258" s="227" t="s">
        <v>2106</v>
      </c>
      <c r="H258" s="227" t="s">
        <v>2167</v>
      </c>
      <c r="I258" s="227" t="s">
        <v>2154</v>
      </c>
      <c r="J258" s="227" t="s">
        <v>2112</v>
      </c>
      <c r="K258" s="102" t="s">
        <v>2058</v>
      </c>
      <c r="L258" s="227" t="s">
        <v>1154</v>
      </c>
      <c r="M258" s="115" t="s">
        <v>996</v>
      </c>
      <c r="N258" s="117">
        <v>42394</v>
      </c>
      <c r="O258" s="115" t="s">
        <v>997</v>
      </c>
      <c r="P258" s="102" t="s">
        <v>1071</v>
      </c>
      <c r="Q258" s="102" t="s">
        <v>1007</v>
      </c>
      <c r="R258" s="102" t="s">
        <v>999</v>
      </c>
      <c r="S258" s="102" t="s">
        <v>1000</v>
      </c>
      <c r="T258" s="227" t="s">
        <v>1633</v>
      </c>
      <c r="U258" s="120" t="s">
        <v>1008</v>
      </c>
      <c r="V258" s="106">
        <v>42704</v>
      </c>
      <c r="W258" s="106">
        <v>42704</v>
      </c>
      <c r="X258" s="21">
        <f>IF(AA258="Reprogramado",0,V258-$V$1)</f>
        <v>0</v>
      </c>
      <c r="Y258" s="230">
        <v>0</v>
      </c>
      <c r="Z258" s="233" t="s">
        <v>778</v>
      </c>
      <c r="AA258" s="231" t="s">
        <v>778</v>
      </c>
      <c r="AB258" s="133" t="s">
        <v>1829</v>
      </c>
      <c r="AC258" s="104" t="s">
        <v>1905</v>
      </c>
      <c r="AD258" s="57"/>
      <c r="AE258" s="342"/>
      <c r="AG258" s="334" t="str">
        <f t="shared" si="12"/>
        <v>VIGENTE</v>
      </c>
    </row>
    <row r="259" spans="2:33" ht="34.5" customHeight="1" thickBot="1" x14ac:dyDescent="0.25">
      <c r="B259" s="130">
        <f t="shared" si="14"/>
        <v>252</v>
      </c>
      <c r="C259" s="95" t="s">
        <v>673</v>
      </c>
      <c r="D259" s="96">
        <v>2015</v>
      </c>
      <c r="E259" s="113" t="s">
        <v>12</v>
      </c>
      <c r="F259" s="227" t="s">
        <v>2103</v>
      </c>
      <c r="G259" s="227" t="s">
        <v>2106</v>
      </c>
      <c r="H259" s="227" t="s">
        <v>2167</v>
      </c>
      <c r="I259" s="227" t="s">
        <v>2154</v>
      </c>
      <c r="J259" s="227" t="s">
        <v>2112</v>
      </c>
      <c r="K259" s="102" t="s">
        <v>2057</v>
      </c>
      <c r="L259" s="228" t="s">
        <v>1156</v>
      </c>
      <c r="M259" s="115" t="s">
        <v>996</v>
      </c>
      <c r="N259" s="117">
        <v>42394</v>
      </c>
      <c r="O259" s="115" t="s">
        <v>997</v>
      </c>
      <c r="P259" s="102" t="s">
        <v>1071</v>
      </c>
      <c r="Q259" s="102" t="s">
        <v>1009</v>
      </c>
      <c r="R259" s="102" t="s">
        <v>999</v>
      </c>
      <c r="S259" s="123" t="s">
        <v>1000</v>
      </c>
      <c r="T259" s="227" t="s">
        <v>1633</v>
      </c>
      <c r="U259" s="120" t="s">
        <v>1010</v>
      </c>
      <c r="V259" s="106">
        <v>42369</v>
      </c>
      <c r="W259" s="106">
        <v>42369</v>
      </c>
      <c r="X259" s="229">
        <f>IF(Z259="Cumplida",0,W259-$W$1)</f>
        <v>0</v>
      </c>
      <c r="Y259" s="230">
        <v>1</v>
      </c>
      <c r="Z259" s="233" t="s">
        <v>695</v>
      </c>
      <c r="AA259" s="231" t="s">
        <v>780</v>
      </c>
      <c r="AB259" s="133" t="s">
        <v>1053</v>
      </c>
      <c r="AC259" s="104"/>
      <c r="AD259" s="57"/>
      <c r="AE259" s="342"/>
      <c r="AG259" s="334" t="str">
        <f t="shared" si="12"/>
        <v>VIGENTE</v>
      </c>
    </row>
    <row r="260" spans="2:33" ht="68.25" customHeight="1" thickBot="1" x14ac:dyDescent="0.25">
      <c r="B260" s="130">
        <f t="shared" si="14"/>
        <v>253</v>
      </c>
      <c r="C260" s="95" t="s">
        <v>673</v>
      </c>
      <c r="D260" s="96">
        <v>2015</v>
      </c>
      <c r="E260" s="113" t="s">
        <v>12</v>
      </c>
      <c r="F260" s="227" t="s">
        <v>2103</v>
      </c>
      <c r="G260" s="227" t="s">
        <v>2106</v>
      </c>
      <c r="H260" s="227" t="s">
        <v>2167</v>
      </c>
      <c r="I260" s="227" t="s">
        <v>2154</v>
      </c>
      <c r="J260" s="227" t="s">
        <v>2112</v>
      </c>
      <c r="K260" s="102" t="s">
        <v>2057</v>
      </c>
      <c r="L260" s="228" t="s">
        <v>1156</v>
      </c>
      <c r="M260" s="115" t="s">
        <v>996</v>
      </c>
      <c r="N260" s="117">
        <v>42394</v>
      </c>
      <c r="O260" s="115" t="s">
        <v>997</v>
      </c>
      <c r="P260" s="102" t="s">
        <v>1071</v>
      </c>
      <c r="Q260" s="102" t="s">
        <v>1011</v>
      </c>
      <c r="R260" s="102" t="s">
        <v>999</v>
      </c>
      <c r="S260" s="123" t="s">
        <v>1000</v>
      </c>
      <c r="T260" s="227" t="s">
        <v>1633</v>
      </c>
      <c r="U260" s="120" t="s">
        <v>1012</v>
      </c>
      <c r="V260" s="106">
        <v>42399</v>
      </c>
      <c r="W260" s="106">
        <v>42399</v>
      </c>
      <c r="X260" s="229">
        <f>IF(Z260="Cumplida",0,W260-$W$1)</f>
        <v>0</v>
      </c>
      <c r="Y260" s="230">
        <v>1</v>
      </c>
      <c r="Z260" s="233" t="s">
        <v>695</v>
      </c>
      <c r="AA260" s="231" t="s">
        <v>780</v>
      </c>
      <c r="AB260" s="133" t="s">
        <v>1456</v>
      </c>
      <c r="AC260" s="104"/>
      <c r="AD260" s="57"/>
      <c r="AE260" s="147" t="s">
        <v>1116</v>
      </c>
      <c r="AG260" s="334" t="str">
        <f t="shared" si="12"/>
        <v>VIGENTE</v>
      </c>
    </row>
    <row r="261" spans="2:33" ht="113.25" customHeight="1" thickBot="1" x14ac:dyDescent="0.25">
      <c r="B261" s="130">
        <f t="shared" si="14"/>
        <v>254</v>
      </c>
      <c r="C261" s="95" t="s">
        <v>673</v>
      </c>
      <c r="D261" s="96">
        <v>2015</v>
      </c>
      <c r="E261" s="113" t="s">
        <v>12</v>
      </c>
      <c r="F261" s="227" t="s">
        <v>2103</v>
      </c>
      <c r="G261" s="227" t="s">
        <v>2106</v>
      </c>
      <c r="H261" s="227" t="s">
        <v>2167</v>
      </c>
      <c r="I261" s="227" t="s">
        <v>2154</v>
      </c>
      <c r="J261" s="227" t="s">
        <v>2112</v>
      </c>
      <c r="K261" s="102" t="s">
        <v>2057</v>
      </c>
      <c r="L261" s="228" t="s">
        <v>1156</v>
      </c>
      <c r="M261" s="115" t="s">
        <v>996</v>
      </c>
      <c r="N261" s="117">
        <v>42394</v>
      </c>
      <c r="O261" s="115" t="s">
        <v>997</v>
      </c>
      <c r="P261" s="102" t="s">
        <v>1071</v>
      </c>
      <c r="Q261" s="102" t="s">
        <v>1013</v>
      </c>
      <c r="R261" s="102" t="s">
        <v>999</v>
      </c>
      <c r="S261" s="123" t="s">
        <v>1000</v>
      </c>
      <c r="T261" s="227" t="s">
        <v>1633</v>
      </c>
      <c r="U261" s="120" t="s">
        <v>1014</v>
      </c>
      <c r="V261" s="106">
        <v>42369</v>
      </c>
      <c r="W261" s="106">
        <v>42369</v>
      </c>
      <c r="X261" s="229">
        <f>IF(Z261="Cumplida",0,W261-$W$1)</f>
        <v>0</v>
      </c>
      <c r="Y261" s="230">
        <v>1</v>
      </c>
      <c r="Z261" s="233" t="s">
        <v>695</v>
      </c>
      <c r="AA261" s="231" t="s">
        <v>780</v>
      </c>
      <c r="AB261" s="133" t="s">
        <v>1054</v>
      </c>
      <c r="AC261" s="104"/>
      <c r="AD261" s="57"/>
      <c r="AE261" s="342"/>
      <c r="AG261" s="334" t="str">
        <f t="shared" si="12"/>
        <v>VIGENTE</v>
      </c>
    </row>
    <row r="262" spans="2:33" ht="158.25" customHeight="1" thickBot="1" x14ac:dyDescent="0.25">
      <c r="B262" s="168">
        <f t="shared" si="14"/>
        <v>255</v>
      </c>
      <c r="C262" s="4" t="s">
        <v>777</v>
      </c>
      <c r="D262" s="96">
        <v>2015</v>
      </c>
      <c r="E262" s="113" t="s">
        <v>12</v>
      </c>
      <c r="F262" s="227" t="s">
        <v>2103</v>
      </c>
      <c r="G262" s="227" t="s">
        <v>2106</v>
      </c>
      <c r="H262" s="227" t="s">
        <v>2167</v>
      </c>
      <c r="I262" s="227" t="s">
        <v>2154</v>
      </c>
      <c r="J262" s="227" t="s">
        <v>2112</v>
      </c>
      <c r="K262" s="102" t="s">
        <v>2057</v>
      </c>
      <c r="L262" s="227" t="s">
        <v>1156</v>
      </c>
      <c r="M262" s="115" t="s">
        <v>996</v>
      </c>
      <c r="N262" s="117">
        <v>42394</v>
      </c>
      <c r="O262" s="115" t="s">
        <v>997</v>
      </c>
      <c r="P262" s="102" t="s">
        <v>1071</v>
      </c>
      <c r="Q262" s="102" t="s">
        <v>1015</v>
      </c>
      <c r="R262" s="102" t="s">
        <v>999</v>
      </c>
      <c r="S262" s="102" t="s">
        <v>1000</v>
      </c>
      <c r="T262" s="227" t="s">
        <v>1633</v>
      </c>
      <c r="U262" s="120" t="s">
        <v>1016</v>
      </c>
      <c r="V262" s="106">
        <v>42580</v>
      </c>
      <c r="W262" s="106">
        <v>42580</v>
      </c>
      <c r="X262" s="21">
        <f>IF(AA262="Reprogramado",0,V262-$V$1)</f>
        <v>0</v>
      </c>
      <c r="Y262" s="230">
        <v>0</v>
      </c>
      <c r="Z262" s="233" t="s">
        <v>778</v>
      </c>
      <c r="AA262" s="231" t="s">
        <v>778</v>
      </c>
      <c r="AB262" s="194" t="s">
        <v>1716</v>
      </c>
      <c r="AC262" s="104" t="s">
        <v>1679</v>
      </c>
      <c r="AD262" s="57"/>
      <c r="AE262" s="342"/>
      <c r="AG262" s="334" t="str">
        <f t="shared" si="12"/>
        <v>VIGENTE</v>
      </c>
    </row>
    <row r="263" spans="2:33" ht="34.5" customHeight="1" thickBot="1" x14ac:dyDescent="0.25">
      <c r="B263" s="130">
        <f t="shared" si="14"/>
        <v>256</v>
      </c>
      <c r="C263" s="95" t="s">
        <v>673</v>
      </c>
      <c r="D263" s="96">
        <v>2015</v>
      </c>
      <c r="E263" s="113" t="s">
        <v>12</v>
      </c>
      <c r="F263" s="227" t="s">
        <v>2103</v>
      </c>
      <c r="G263" s="227" t="s">
        <v>2106</v>
      </c>
      <c r="H263" s="227" t="s">
        <v>2167</v>
      </c>
      <c r="I263" s="227" t="s">
        <v>2154</v>
      </c>
      <c r="J263" s="227" t="s">
        <v>2112</v>
      </c>
      <c r="K263" s="102" t="s">
        <v>1155</v>
      </c>
      <c r="L263" s="228" t="s">
        <v>1155</v>
      </c>
      <c r="M263" s="115" t="s">
        <v>996</v>
      </c>
      <c r="N263" s="117">
        <v>42394</v>
      </c>
      <c r="O263" s="115" t="s">
        <v>997</v>
      </c>
      <c r="P263" s="102" t="s">
        <v>1071</v>
      </c>
      <c r="Q263" s="102" t="s">
        <v>1017</v>
      </c>
      <c r="R263" s="102" t="s">
        <v>999</v>
      </c>
      <c r="S263" s="123" t="s">
        <v>1000</v>
      </c>
      <c r="T263" s="227" t="s">
        <v>1633</v>
      </c>
      <c r="U263" s="120" t="s">
        <v>1018</v>
      </c>
      <c r="V263" s="106">
        <v>42490</v>
      </c>
      <c r="W263" s="106">
        <v>42490</v>
      </c>
      <c r="X263" s="229">
        <f>IF(Z263="Cumplida",0,W263-$W$1)</f>
        <v>0</v>
      </c>
      <c r="Y263" s="230">
        <v>1</v>
      </c>
      <c r="Z263" s="233" t="s">
        <v>695</v>
      </c>
      <c r="AA263" s="231" t="s">
        <v>780</v>
      </c>
      <c r="AB263" s="133" t="s">
        <v>1457</v>
      </c>
      <c r="AC263" s="104"/>
      <c r="AD263" s="57"/>
      <c r="AE263" s="147" t="s">
        <v>1116</v>
      </c>
      <c r="AG263" s="334" t="str">
        <f t="shared" si="12"/>
        <v>VIGENTE</v>
      </c>
    </row>
    <row r="264" spans="2:33" ht="45.75" customHeight="1" thickBot="1" x14ac:dyDescent="0.25">
      <c r="B264" s="130">
        <f t="shared" si="14"/>
        <v>257</v>
      </c>
      <c r="C264" s="95" t="s">
        <v>673</v>
      </c>
      <c r="D264" s="96">
        <v>2015</v>
      </c>
      <c r="E264" s="113" t="s">
        <v>12</v>
      </c>
      <c r="F264" s="227" t="s">
        <v>2103</v>
      </c>
      <c r="G264" s="227" t="s">
        <v>2106</v>
      </c>
      <c r="H264" s="227" t="s">
        <v>2167</v>
      </c>
      <c r="I264" s="227" t="s">
        <v>2154</v>
      </c>
      <c r="J264" s="227" t="s">
        <v>2112</v>
      </c>
      <c r="K264" s="103" t="s">
        <v>1174</v>
      </c>
      <c r="L264" s="228" t="s">
        <v>1174</v>
      </c>
      <c r="M264" s="115" t="s">
        <v>996</v>
      </c>
      <c r="N264" s="117">
        <v>42394</v>
      </c>
      <c r="O264" s="115" t="s">
        <v>997</v>
      </c>
      <c r="P264" s="102" t="s">
        <v>1071</v>
      </c>
      <c r="Q264" s="102" t="s">
        <v>1019</v>
      </c>
      <c r="R264" s="102" t="s">
        <v>999</v>
      </c>
      <c r="S264" s="123" t="s">
        <v>1000</v>
      </c>
      <c r="T264" s="227" t="s">
        <v>1633</v>
      </c>
      <c r="U264" s="120" t="s">
        <v>1020</v>
      </c>
      <c r="V264" s="106">
        <v>42552</v>
      </c>
      <c r="W264" s="106">
        <v>42552</v>
      </c>
      <c r="X264" s="229">
        <f>IF(Z264="Cumplida",0,W264-$W$1)</f>
        <v>0</v>
      </c>
      <c r="Y264" s="230">
        <v>1</v>
      </c>
      <c r="Z264" s="233" t="s">
        <v>695</v>
      </c>
      <c r="AA264" s="231" t="s">
        <v>780</v>
      </c>
      <c r="AB264" s="133" t="s">
        <v>1510</v>
      </c>
      <c r="AC264" s="104"/>
      <c r="AD264" s="57"/>
      <c r="AE264" s="342"/>
      <c r="AG264" s="334" t="str">
        <f t="shared" si="12"/>
        <v>VIGENTE</v>
      </c>
    </row>
    <row r="265" spans="2:33" ht="57" customHeight="1" thickBot="1" x14ac:dyDescent="0.25">
      <c r="B265" s="130">
        <f t="shared" si="14"/>
        <v>258</v>
      </c>
      <c r="C265" s="95" t="s">
        <v>673</v>
      </c>
      <c r="D265" s="95">
        <v>2016</v>
      </c>
      <c r="E265" s="97" t="s">
        <v>12</v>
      </c>
      <c r="F265" s="227" t="s">
        <v>2101</v>
      </c>
      <c r="G265" s="227" t="s">
        <v>2105</v>
      </c>
      <c r="H265" s="13" t="s">
        <v>2172</v>
      </c>
      <c r="I265" s="227" t="s">
        <v>2141</v>
      </c>
      <c r="J265" s="227" t="s">
        <v>2112</v>
      </c>
      <c r="K265" s="102" t="s">
        <v>1055</v>
      </c>
      <c r="L265" s="228" t="s">
        <v>1201</v>
      </c>
      <c r="M265" s="99" t="s">
        <v>1021</v>
      </c>
      <c r="N265" s="100">
        <v>42502</v>
      </c>
      <c r="O265" s="113" t="s">
        <v>922</v>
      </c>
      <c r="P265" s="102" t="s">
        <v>891</v>
      </c>
      <c r="Q265" s="110" t="s">
        <v>892</v>
      </c>
      <c r="R265" s="110" t="s">
        <v>893</v>
      </c>
      <c r="S265" s="149" t="s">
        <v>1086</v>
      </c>
      <c r="T265" s="227" t="s">
        <v>1631</v>
      </c>
      <c r="U265" s="120" t="s">
        <v>1079</v>
      </c>
      <c r="V265" s="148">
        <v>42613</v>
      </c>
      <c r="W265" s="148">
        <v>42719</v>
      </c>
      <c r="X265" s="229">
        <f ca="1">IF(Z265="Cumplida",0,W265-$W$1)</f>
        <v>-68</v>
      </c>
      <c r="Y265" s="230">
        <v>0</v>
      </c>
      <c r="Z265" s="233" t="s">
        <v>1318</v>
      </c>
      <c r="AA265" s="231" t="s">
        <v>781</v>
      </c>
      <c r="AB265" s="286" t="s">
        <v>1087</v>
      </c>
      <c r="AC265" s="104"/>
      <c r="AD265" s="57"/>
      <c r="AE265" s="342"/>
      <c r="AG265" s="334" t="str">
        <f t="shared" ref="AG265:AG328" ca="1" si="15">IF(X265&gt;=-1,"VIGENTE","VENCIDO")</f>
        <v>VENCIDO</v>
      </c>
    </row>
    <row r="266" spans="2:33" ht="57" customHeight="1" thickBot="1" x14ac:dyDescent="0.25">
      <c r="B266" s="236">
        <f t="shared" si="14"/>
        <v>259</v>
      </c>
      <c r="C266" s="139" t="s">
        <v>673</v>
      </c>
      <c r="D266" s="139">
        <v>2016</v>
      </c>
      <c r="E266" s="141" t="s">
        <v>12</v>
      </c>
      <c r="F266" s="227" t="s">
        <v>2101</v>
      </c>
      <c r="G266" s="227" t="s">
        <v>2105</v>
      </c>
      <c r="H266" s="13" t="s">
        <v>2172</v>
      </c>
      <c r="I266" s="227" t="s">
        <v>2141</v>
      </c>
      <c r="J266" s="227" t="s">
        <v>2112</v>
      </c>
      <c r="K266" s="178" t="s">
        <v>1055</v>
      </c>
      <c r="L266" s="302" t="s">
        <v>1201</v>
      </c>
      <c r="M266" s="142" t="s">
        <v>1021</v>
      </c>
      <c r="N266" s="143">
        <v>42502</v>
      </c>
      <c r="O266" s="211" t="s">
        <v>922</v>
      </c>
      <c r="P266" s="178" t="s">
        <v>891</v>
      </c>
      <c r="Q266" s="179" t="s">
        <v>894</v>
      </c>
      <c r="R266" s="179" t="s">
        <v>895</v>
      </c>
      <c r="S266" s="239" t="s">
        <v>1086</v>
      </c>
      <c r="T266" s="175" t="s">
        <v>1633</v>
      </c>
      <c r="U266" s="120" t="s">
        <v>1080</v>
      </c>
      <c r="V266" s="240">
        <v>42613</v>
      </c>
      <c r="W266" s="240">
        <v>42719</v>
      </c>
      <c r="X266" s="229">
        <f ca="1">IF(Z266="Cumplida",0,W266-$W$1)</f>
        <v>-68</v>
      </c>
      <c r="Y266" s="230">
        <v>0</v>
      </c>
      <c r="Z266" s="233" t="s">
        <v>1318</v>
      </c>
      <c r="AA266" s="231" t="s">
        <v>781</v>
      </c>
      <c r="AB266" s="133" t="s">
        <v>1088</v>
      </c>
      <c r="AC266" s="174"/>
      <c r="AD266" s="57"/>
      <c r="AE266" s="342"/>
      <c r="AG266" s="334" t="str">
        <f t="shared" ca="1" si="15"/>
        <v>VENCIDO</v>
      </c>
    </row>
    <row r="267" spans="2:33" ht="102" customHeight="1" thickBot="1" x14ac:dyDescent="0.25">
      <c r="B267" s="130">
        <f t="shared" si="14"/>
        <v>260</v>
      </c>
      <c r="C267" s="95" t="s">
        <v>673</v>
      </c>
      <c r="D267" s="145">
        <v>2016</v>
      </c>
      <c r="E267" s="97" t="s">
        <v>12</v>
      </c>
      <c r="F267" s="227" t="s">
        <v>2101</v>
      </c>
      <c r="G267" s="227" t="s">
        <v>2105</v>
      </c>
      <c r="H267" s="13" t="s">
        <v>2172</v>
      </c>
      <c r="I267" s="227" t="s">
        <v>2141</v>
      </c>
      <c r="J267" s="227" t="s">
        <v>2112</v>
      </c>
      <c r="K267" s="102" t="s">
        <v>1055</v>
      </c>
      <c r="L267" s="228" t="s">
        <v>1201</v>
      </c>
      <c r="M267" s="99" t="s">
        <v>1021</v>
      </c>
      <c r="N267" s="100">
        <v>42502</v>
      </c>
      <c r="O267" s="114" t="s">
        <v>922</v>
      </c>
      <c r="P267" s="102" t="s">
        <v>891</v>
      </c>
      <c r="Q267" s="102" t="s">
        <v>896</v>
      </c>
      <c r="R267" s="110" t="s">
        <v>897</v>
      </c>
      <c r="S267" s="149" t="s">
        <v>1086</v>
      </c>
      <c r="T267" s="227" t="s">
        <v>1631</v>
      </c>
      <c r="U267" s="120" t="s">
        <v>1081</v>
      </c>
      <c r="V267" s="148">
        <v>42613</v>
      </c>
      <c r="W267" s="148">
        <v>42643</v>
      </c>
      <c r="X267" s="229">
        <f>IF(Z267="Cumplida",0,W267-$W$1)</f>
        <v>0</v>
      </c>
      <c r="Y267" s="230">
        <v>1</v>
      </c>
      <c r="Z267" s="233" t="s">
        <v>695</v>
      </c>
      <c r="AA267" s="231" t="s">
        <v>780</v>
      </c>
      <c r="AB267" s="252" t="s">
        <v>1608</v>
      </c>
      <c r="AC267" s="104"/>
      <c r="AD267" s="57"/>
      <c r="AE267" s="342"/>
      <c r="AG267" s="334" t="str">
        <f t="shared" si="15"/>
        <v>VIGENTE</v>
      </c>
    </row>
    <row r="268" spans="2:33" ht="113.25" customHeight="1" thickBot="1" x14ac:dyDescent="0.25">
      <c r="B268" s="241">
        <f t="shared" si="14"/>
        <v>261</v>
      </c>
      <c r="C268" s="4" t="s">
        <v>777</v>
      </c>
      <c r="D268" s="182">
        <v>2016</v>
      </c>
      <c r="E268" s="184" t="s">
        <v>12</v>
      </c>
      <c r="F268" s="227" t="s">
        <v>2101</v>
      </c>
      <c r="G268" s="227" t="s">
        <v>2105</v>
      </c>
      <c r="H268" s="13" t="s">
        <v>2172</v>
      </c>
      <c r="I268" s="227" t="s">
        <v>2141</v>
      </c>
      <c r="J268" s="227" t="s">
        <v>2112</v>
      </c>
      <c r="K268" s="189" t="s">
        <v>1055</v>
      </c>
      <c r="L268" s="186" t="s">
        <v>1201</v>
      </c>
      <c r="M268" s="200" t="s">
        <v>1021</v>
      </c>
      <c r="N268" s="201">
        <v>42502</v>
      </c>
      <c r="O268" s="202" t="s">
        <v>922</v>
      </c>
      <c r="P268" s="189" t="s">
        <v>891</v>
      </c>
      <c r="Q268" s="189" t="s">
        <v>898</v>
      </c>
      <c r="R268" s="242" t="s">
        <v>899</v>
      </c>
      <c r="S268" s="243" t="s">
        <v>1086</v>
      </c>
      <c r="T268" s="186" t="s">
        <v>1631</v>
      </c>
      <c r="U268" s="120" t="s">
        <v>1082</v>
      </c>
      <c r="V268" s="244">
        <v>42613</v>
      </c>
      <c r="W268" s="244">
        <v>42613</v>
      </c>
      <c r="X268" s="21">
        <f>IF(AA268="Reprogramado",0,V268-$V$1)</f>
        <v>0</v>
      </c>
      <c r="Y268" s="230">
        <v>0</v>
      </c>
      <c r="Z268" s="233" t="s">
        <v>778</v>
      </c>
      <c r="AA268" s="193" t="s">
        <v>778</v>
      </c>
      <c r="AB268" s="194" t="s">
        <v>1615</v>
      </c>
      <c r="AC268" s="185" t="s">
        <v>1613</v>
      </c>
      <c r="AD268" s="57"/>
      <c r="AE268" s="342"/>
      <c r="AG268" s="334" t="str">
        <f t="shared" si="15"/>
        <v>VIGENTE</v>
      </c>
    </row>
    <row r="269" spans="2:33" ht="102" customHeight="1" thickBot="1" x14ac:dyDescent="0.25">
      <c r="B269" s="130">
        <f t="shared" si="14"/>
        <v>262</v>
      </c>
      <c r="C269" s="95" t="s">
        <v>673</v>
      </c>
      <c r="D269" s="95">
        <v>2016</v>
      </c>
      <c r="E269" s="97" t="s">
        <v>12</v>
      </c>
      <c r="F269" s="227" t="s">
        <v>2101</v>
      </c>
      <c r="G269" s="227" t="s">
        <v>2105</v>
      </c>
      <c r="H269" s="13" t="s">
        <v>2172</v>
      </c>
      <c r="I269" s="227" t="s">
        <v>2141</v>
      </c>
      <c r="J269" s="227" t="s">
        <v>2112</v>
      </c>
      <c r="K269" s="102" t="s">
        <v>1055</v>
      </c>
      <c r="L269" s="228" t="s">
        <v>1201</v>
      </c>
      <c r="M269" s="99" t="s">
        <v>1021</v>
      </c>
      <c r="N269" s="100">
        <v>42502</v>
      </c>
      <c r="O269" s="113" t="s">
        <v>922</v>
      </c>
      <c r="P269" s="102" t="s">
        <v>891</v>
      </c>
      <c r="Q269" s="102" t="s">
        <v>900</v>
      </c>
      <c r="R269" s="138" t="s">
        <v>901</v>
      </c>
      <c r="S269" s="149" t="s">
        <v>1086</v>
      </c>
      <c r="T269" s="227" t="s">
        <v>1631</v>
      </c>
      <c r="U269" s="120" t="s">
        <v>1083</v>
      </c>
      <c r="V269" s="148">
        <v>42613</v>
      </c>
      <c r="W269" s="148">
        <v>42719</v>
      </c>
      <c r="X269" s="229">
        <f ca="1">IF(Z269="Cumplida",0,W269-$W$1)</f>
        <v>-68</v>
      </c>
      <c r="Y269" s="230">
        <v>0</v>
      </c>
      <c r="Z269" s="233" t="s">
        <v>1318</v>
      </c>
      <c r="AA269" s="231" t="s">
        <v>781</v>
      </c>
      <c r="AB269" s="133" t="s">
        <v>1089</v>
      </c>
      <c r="AC269" s="104"/>
      <c r="AD269" s="57"/>
      <c r="AE269" s="342"/>
      <c r="AG269" s="334" t="str">
        <f t="shared" ca="1" si="15"/>
        <v>VENCIDO</v>
      </c>
    </row>
    <row r="270" spans="2:33" ht="124.5" customHeight="1" thickBot="1" x14ac:dyDescent="0.25">
      <c r="B270" s="168">
        <f t="shared" si="14"/>
        <v>263</v>
      </c>
      <c r="C270" s="4" t="s">
        <v>777</v>
      </c>
      <c r="D270" s="95">
        <v>2016</v>
      </c>
      <c r="E270" s="97" t="s">
        <v>12</v>
      </c>
      <c r="F270" s="227" t="s">
        <v>2101</v>
      </c>
      <c r="G270" s="227" t="s">
        <v>2105</v>
      </c>
      <c r="H270" s="13" t="s">
        <v>2172</v>
      </c>
      <c r="I270" s="227" t="s">
        <v>2141</v>
      </c>
      <c r="J270" s="227" t="s">
        <v>2112</v>
      </c>
      <c r="K270" s="102" t="s">
        <v>1055</v>
      </c>
      <c r="L270" s="227" t="s">
        <v>1201</v>
      </c>
      <c r="M270" s="99" t="s">
        <v>1021</v>
      </c>
      <c r="N270" s="100">
        <v>42502</v>
      </c>
      <c r="O270" s="113" t="s">
        <v>922</v>
      </c>
      <c r="P270" s="102" t="s">
        <v>891</v>
      </c>
      <c r="Q270" s="102" t="s">
        <v>902</v>
      </c>
      <c r="R270" s="138" t="s">
        <v>903</v>
      </c>
      <c r="S270" s="149" t="s">
        <v>1086</v>
      </c>
      <c r="T270" s="227" t="s">
        <v>1633</v>
      </c>
      <c r="U270" s="120" t="s">
        <v>1082</v>
      </c>
      <c r="V270" s="148">
        <v>42613</v>
      </c>
      <c r="W270" s="148">
        <v>42613</v>
      </c>
      <c r="X270" s="21">
        <f>IF(AA270="Reprogramado",0,V270-$V$1)</f>
        <v>0</v>
      </c>
      <c r="Y270" s="230">
        <v>0</v>
      </c>
      <c r="Z270" s="233" t="s">
        <v>778</v>
      </c>
      <c r="AA270" s="231" t="s">
        <v>778</v>
      </c>
      <c r="AB270" s="153" t="s">
        <v>1616</v>
      </c>
      <c r="AC270" s="104" t="s">
        <v>1614</v>
      </c>
      <c r="AD270" s="57"/>
      <c r="AE270" s="342"/>
      <c r="AG270" s="334" t="str">
        <f t="shared" si="15"/>
        <v>VIGENTE</v>
      </c>
    </row>
    <row r="271" spans="2:33" ht="124.5" customHeight="1" thickBot="1" x14ac:dyDescent="0.25">
      <c r="B271" s="168">
        <f t="shared" si="14"/>
        <v>264</v>
      </c>
      <c r="C271" s="4" t="s">
        <v>777</v>
      </c>
      <c r="D271" s="95">
        <v>2016</v>
      </c>
      <c r="E271" s="97" t="s">
        <v>12</v>
      </c>
      <c r="F271" s="227" t="s">
        <v>2101</v>
      </c>
      <c r="G271" s="227" t="s">
        <v>2105</v>
      </c>
      <c r="H271" s="13" t="s">
        <v>2172</v>
      </c>
      <c r="I271" s="227" t="s">
        <v>2141</v>
      </c>
      <c r="J271" s="227" t="s">
        <v>2112</v>
      </c>
      <c r="K271" s="102" t="s">
        <v>1055</v>
      </c>
      <c r="L271" s="227" t="s">
        <v>1201</v>
      </c>
      <c r="M271" s="99" t="s">
        <v>1021</v>
      </c>
      <c r="N271" s="100">
        <v>42502</v>
      </c>
      <c r="O271" s="113" t="s">
        <v>922</v>
      </c>
      <c r="P271" s="102" t="s">
        <v>891</v>
      </c>
      <c r="Q271" s="102" t="s">
        <v>904</v>
      </c>
      <c r="R271" s="138" t="s">
        <v>903</v>
      </c>
      <c r="S271" s="149" t="s">
        <v>1086</v>
      </c>
      <c r="T271" s="227" t="s">
        <v>1633</v>
      </c>
      <c r="U271" s="120" t="s">
        <v>1084</v>
      </c>
      <c r="V271" s="148">
        <v>42613</v>
      </c>
      <c r="W271" s="148">
        <v>42613</v>
      </c>
      <c r="X271" s="21">
        <f>IF(AA271="Reprogramado",0,V271-$V$1)</f>
        <v>0</v>
      </c>
      <c r="Y271" s="230">
        <v>0</v>
      </c>
      <c r="Z271" s="233" t="s">
        <v>778</v>
      </c>
      <c r="AA271" s="231" t="s">
        <v>778</v>
      </c>
      <c r="AB271" s="172" t="s">
        <v>1620</v>
      </c>
      <c r="AC271" s="104" t="s">
        <v>1619</v>
      </c>
      <c r="AD271" s="57"/>
      <c r="AE271" s="342"/>
      <c r="AG271" s="334" t="str">
        <f t="shared" si="15"/>
        <v>VIGENTE</v>
      </c>
    </row>
    <row r="272" spans="2:33" ht="102.75" customHeight="1" thickBot="1" x14ac:dyDescent="0.3">
      <c r="B272" s="130">
        <f t="shared" si="14"/>
        <v>265</v>
      </c>
      <c r="C272" s="95" t="s">
        <v>673</v>
      </c>
      <c r="D272" s="95">
        <v>2016</v>
      </c>
      <c r="E272" s="97" t="s">
        <v>12</v>
      </c>
      <c r="F272" s="227" t="s">
        <v>2101</v>
      </c>
      <c r="G272" s="227" t="s">
        <v>2105</v>
      </c>
      <c r="H272" s="13" t="s">
        <v>2172</v>
      </c>
      <c r="I272" s="227" t="s">
        <v>2141</v>
      </c>
      <c r="J272" s="227" t="s">
        <v>2112</v>
      </c>
      <c r="K272" s="102" t="s">
        <v>1055</v>
      </c>
      <c r="L272" s="228" t="s">
        <v>1201</v>
      </c>
      <c r="M272" s="99" t="s">
        <v>1021</v>
      </c>
      <c r="N272" s="100">
        <v>42502</v>
      </c>
      <c r="O272" s="113" t="s">
        <v>922</v>
      </c>
      <c r="P272" s="102" t="s">
        <v>891</v>
      </c>
      <c r="Q272" s="102" t="s">
        <v>905</v>
      </c>
      <c r="R272" s="138" t="s">
        <v>906</v>
      </c>
      <c r="S272" s="149" t="s">
        <v>1086</v>
      </c>
      <c r="T272" s="227" t="s">
        <v>1633</v>
      </c>
      <c r="U272" s="120" t="s">
        <v>1083</v>
      </c>
      <c r="V272" s="148">
        <v>42613</v>
      </c>
      <c r="W272" s="148">
        <v>42719</v>
      </c>
      <c r="X272" s="229">
        <f t="shared" ref="X272:X279" ca="1" si="16">IF(Z272="Cumplida",0,W272-$W$1)</f>
        <v>-68</v>
      </c>
      <c r="Y272" s="230">
        <v>0</v>
      </c>
      <c r="Z272" s="233" t="s">
        <v>1318</v>
      </c>
      <c r="AA272" s="231" t="s">
        <v>781</v>
      </c>
      <c r="AB272" s="291" t="s">
        <v>1884</v>
      </c>
      <c r="AC272" s="104"/>
      <c r="AD272" s="57"/>
      <c r="AE272" s="342"/>
      <c r="AG272" s="334" t="str">
        <f t="shared" ca="1" si="15"/>
        <v>VENCIDO</v>
      </c>
    </row>
    <row r="273" spans="2:35" ht="45.75" customHeight="1" thickBot="1" x14ac:dyDescent="0.25">
      <c r="B273" s="130">
        <f t="shared" ref="B273:B309" si="17">+B272+1</f>
        <v>266</v>
      </c>
      <c r="C273" s="95" t="s">
        <v>673</v>
      </c>
      <c r="D273" s="95">
        <v>2016</v>
      </c>
      <c r="E273" s="97" t="s">
        <v>12</v>
      </c>
      <c r="F273" s="227" t="s">
        <v>2101</v>
      </c>
      <c r="G273" s="227" t="s">
        <v>2105</v>
      </c>
      <c r="H273" s="13" t="s">
        <v>2172</v>
      </c>
      <c r="I273" s="227" t="s">
        <v>2141</v>
      </c>
      <c r="J273" s="227" t="s">
        <v>2112</v>
      </c>
      <c r="K273" s="102" t="s">
        <v>1055</v>
      </c>
      <c r="L273" s="228" t="s">
        <v>1201</v>
      </c>
      <c r="M273" s="99" t="s">
        <v>1021</v>
      </c>
      <c r="N273" s="100">
        <v>42502</v>
      </c>
      <c r="O273" s="113" t="s">
        <v>922</v>
      </c>
      <c r="P273" s="102" t="s">
        <v>891</v>
      </c>
      <c r="Q273" s="102" t="s">
        <v>907</v>
      </c>
      <c r="R273" s="138" t="s">
        <v>908</v>
      </c>
      <c r="S273" s="149" t="s">
        <v>1086</v>
      </c>
      <c r="T273" s="227" t="s">
        <v>1633</v>
      </c>
      <c r="U273" s="120" t="s">
        <v>1085</v>
      </c>
      <c r="V273" s="148">
        <v>42613</v>
      </c>
      <c r="W273" s="148">
        <v>42719</v>
      </c>
      <c r="X273" s="229">
        <f t="shared" ca="1" si="16"/>
        <v>-68</v>
      </c>
      <c r="Y273" s="230">
        <v>0</v>
      </c>
      <c r="Z273" s="233" t="s">
        <v>1318</v>
      </c>
      <c r="AA273" s="231" t="s">
        <v>781</v>
      </c>
      <c r="AB273" s="133" t="s">
        <v>1090</v>
      </c>
      <c r="AC273" s="104"/>
      <c r="AD273" s="57"/>
      <c r="AE273" s="342"/>
      <c r="AG273" s="334" t="str">
        <f t="shared" ca="1" si="15"/>
        <v>VENCIDO</v>
      </c>
    </row>
    <row r="274" spans="2:35" ht="23.25" customHeight="1" thickBot="1" x14ac:dyDescent="0.25">
      <c r="B274" s="130">
        <f t="shared" si="17"/>
        <v>267</v>
      </c>
      <c r="C274" s="95" t="s">
        <v>673</v>
      </c>
      <c r="D274" s="95">
        <v>2016</v>
      </c>
      <c r="E274" s="97" t="s">
        <v>12</v>
      </c>
      <c r="F274" s="227" t="s">
        <v>2101</v>
      </c>
      <c r="G274" s="227" t="s">
        <v>2105</v>
      </c>
      <c r="H274" s="13" t="s">
        <v>2172</v>
      </c>
      <c r="I274" s="227" t="s">
        <v>2141</v>
      </c>
      <c r="J274" s="227" t="s">
        <v>2112</v>
      </c>
      <c r="K274" s="102" t="s">
        <v>1055</v>
      </c>
      <c r="L274" s="228" t="s">
        <v>1201</v>
      </c>
      <c r="M274" s="99" t="s">
        <v>1021</v>
      </c>
      <c r="N274" s="100">
        <v>42502</v>
      </c>
      <c r="O274" s="113" t="s">
        <v>922</v>
      </c>
      <c r="P274" s="102" t="s">
        <v>891</v>
      </c>
      <c r="Q274" s="102" t="s">
        <v>909</v>
      </c>
      <c r="R274" s="138" t="s">
        <v>910</v>
      </c>
      <c r="S274" s="149" t="s">
        <v>1086</v>
      </c>
      <c r="T274" s="227" t="s">
        <v>1953</v>
      </c>
      <c r="U274" s="120" t="s">
        <v>1073</v>
      </c>
      <c r="V274" s="148">
        <v>42613</v>
      </c>
      <c r="W274" s="148">
        <v>42719</v>
      </c>
      <c r="X274" s="229">
        <f t="shared" ca="1" si="16"/>
        <v>-68</v>
      </c>
      <c r="Y274" s="230">
        <v>0</v>
      </c>
      <c r="Z274" s="233" t="s">
        <v>1318</v>
      </c>
      <c r="AA274" s="231" t="s">
        <v>781</v>
      </c>
      <c r="AB274" s="133" t="s">
        <v>1091</v>
      </c>
      <c r="AC274" s="104"/>
      <c r="AD274" s="57"/>
      <c r="AE274" s="342"/>
      <c r="AG274" s="334" t="str">
        <f t="shared" ca="1" si="15"/>
        <v>VENCIDO</v>
      </c>
    </row>
    <row r="275" spans="2:35" ht="45.75" customHeight="1" thickBot="1" x14ac:dyDescent="0.25">
      <c r="B275" s="130">
        <f t="shared" si="17"/>
        <v>268</v>
      </c>
      <c r="C275" s="95" t="s">
        <v>673</v>
      </c>
      <c r="D275" s="95">
        <v>2016</v>
      </c>
      <c r="E275" s="97" t="s">
        <v>12</v>
      </c>
      <c r="F275" s="227" t="s">
        <v>2101</v>
      </c>
      <c r="G275" s="227" t="s">
        <v>2105</v>
      </c>
      <c r="H275" s="13" t="s">
        <v>2172</v>
      </c>
      <c r="I275" s="227" t="s">
        <v>2141</v>
      </c>
      <c r="J275" s="227" t="s">
        <v>2112</v>
      </c>
      <c r="K275" s="102" t="s">
        <v>1055</v>
      </c>
      <c r="L275" s="228" t="s">
        <v>1201</v>
      </c>
      <c r="M275" s="99" t="s">
        <v>1021</v>
      </c>
      <c r="N275" s="100">
        <v>42502</v>
      </c>
      <c r="O275" s="113" t="s">
        <v>922</v>
      </c>
      <c r="P275" s="102" t="s">
        <v>891</v>
      </c>
      <c r="Q275" s="102" t="s">
        <v>911</v>
      </c>
      <c r="R275" s="138" t="s">
        <v>912</v>
      </c>
      <c r="S275" s="149" t="s">
        <v>1086</v>
      </c>
      <c r="T275" s="227" t="s">
        <v>1633</v>
      </c>
      <c r="U275" s="120" t="s">
        <v>1074</v>
      </c>
      <c r="V275" s="148">
        <v>42613</v>
      </c>
      <c r="W275" s="148">
        <v>42719</v>
      </c>
      <c r="X275" s="229">
        <f t="shared" ca="1" si="16"/>
        <v>-68</v>
      </c>
      <c r="Y275" s="230">
        <v>0</v>
      </c>
      <c r="Z275" s="233" t="s">
        <v>1318</v>
      </c>
      <c r="AA275" s="231" t="s">
        <v>781</v>
      </c>
      <c r="AB275" s="133" t="s">
        <v>1092</v>
      </c>
      <c r="AC275" s="104"/>
      <c r="AD275" s="57"/>
      <c r="AE275" s="342"/>
      <c r="AG275" s="334" t="str">
        <f t="shared" ca="1" si="15"/>
        <v>VENCIDO</v>
      </c>
    </row>
    <row r="276" spans="2:35" ht="57" customHeight="1" thickBot="1" x14ac:dyDescent="0.25">
      <c r="B276" s="130">
        <f t="shared" si="17"/>
        <v>269</v>
      </c>
      <c r="C276" s="95" t="s">
        <v>673</v>
      </c>
      <c r="D276" s="95">
        <v>2016</v>
      </c>
      <c r="E276" s="97" t="s">
        <v>12</v>
      </c>
      <c r="F276" s="227" t="s">
        <v>2101</v>
      </c>
      <c r="G276" s="227" t="s">
        <v>2105</v>
      </c>
      <c r="H276" s="13" t="s">
        <v>2172</v>
      </c>
      <c r="I276" s="227" t="s">
        <v>2141</v>
      </c>
      <c r="J276" s="227" t="s">
        <v>2112</v>
      </c>
      <c r="K276" s="102" t="s">
        <v>1055</v>
      </c>
      <c r="L276" s="228" t="s">
        <v>1201</v>
      </c>
      <c r="M276" s="99" t="s">
        <v>1021</v>
      </c>
      <c r="N276" s="100">
        <v>42502</v>
      </c>
      <c r="O276" s="113" t="s">
        <v>922</v>
      </c>
      <c r="P276" s="102" t="s">
        <v>891</v>
      </c>
      <c r="Q276" s="102" t="s">
        <v>913</v>
      </c>
      <c r="R276" s="138" t="s">
        <v>914</v>
      </c>
      <c r="S276" s="149" t="s">
        <v>1086</v>
      </c>
      <c r="T276" s="227" t="s">
        <v>1633</v>
      </c>
      <c r="U276" s="120" t="s">
        <v>1075</v>
      </c>
      <c r="V276" s="148">
        <v>42613</v>
      </c>
      <c r="W276" s="148">
        <v>42719</v>
      </c>
      <c r="X276" s="229">
        <f t="shared" ca="1" si="16"/>
        <v>-68</v>
      </c>
      <c r="Y276" s="230">
        <v>0</v>
      </c>
      <c r="Z276" s="233" t="s">
        <v>1318</v>
      </c>
      <c r="AA276" s="231" t="s">
        <v>781</v>
      </c>
      <c r="AB276" s="133" t="s">
        <v>1093</v>
      </c>
      <c r="AC276" s="104"/>
      <c r="AD276" s="57"/>
      <c r="AE276" s="342"/>
      <c r="AG276" s="334" t="str">
        <f t="shared" ca="1" si="15"/>
        <v>VENCIDO</v>
      </c>
    </row>
    <row r="277" spans="2:35" ht="79.5" customHeight="1" thickBot="1" x14ac:dyDescent="0.25">
      <c r="B277" s="130">
        <f t="shared" si="17"/>
        <v>270</v>
      </c>
      <c r="C277" s="95" t="s">
        <v>673</v>
      </c>
      <c r="D277" s="95">
        <v>2016</v>
      </c>
      <c r="E277" s="97" t="s">
        <v>12</v>
      </c>
      <c r="F277" s="227" t="s">
        <v>2101</v>
      </c>
      <c r="G277" s="227" t="s">
        <v>2105</v>
      </c>
      <c r="H277" s="13" t="s">
        <v>2172</v>
      </c>
      <c r="I277" s="227" t="s">
        <v>2141</v>
      </c>
      <c r="J277" s="227" t="s">
        <v>2112</v>
      </c>
      <c r="K277" s="102" t="s">
        <v>1055</v>
      </c>
      <c r="L277" s="228" t="s">
        <v>1201</v>
      </c>
      <c r="M277" s="99" t="s">
        <v>1021</v>
      </c>
      <c r="N277" s="100">
        <v>42502</v>
      </c>
      <c r="O277" s="113" t="s">
        <v>922</v>
      </c>
      <c r="P277" s="102" t="s">
        <v>891</v>
      </c>
      <c r="Q277" s="102" t="s">
        <v>915</v>
      </c>
      <c r="R277" s="138" t="s">
        <v>914</v>
      </c>
      <c r="S277" s="149" t="s">
        <v>1086</v>
      </c>
      <c r="T277" s="227" t="s">
        <v>1633</v>
      </c>
      <c r="U277" s="120" t="s">
        <v>1075</v>
      </c>
      <c r="V277" s="148">
        <v>42613</v>
      </c>
      <c r="W277" s="148">
        <v>42719</v>
      </c>
      <c r="X277" s="229">
        <f t="shared" ca="1" si="16"/>
        <v>-68</v>
      </c>
      <c r="Y277" s="230">
        <v>0</v>
      </c>
      <c r="Z277" s="233" t="s">
        <v>1318</v>
      </c>
      <c r="AA277" s="231" t="s">
        <v>781</v>
      </c>
      <c r="AB277" s="133" t="s">
        <v>1094</v>
      </c>
      <c r="AC277" s="104"/>
      <c r="AD277" s="57"/>
      <c r="AE277" s="342"/>
      <c r="AG277" s="334" t="str">
        <f t="shared" ca="1" si="15"/>
        <v>VENCIDO</v>
      </c>
    </row>
    <row r="278" spans="2:35" ht="23.25" customHeight="1" thickBot="1" x14ac:dyDescent="0.25">
      <c r="B278" s="130">
        <f t="shared" si="17"/>
        <v>271</v>
      </c>
      <c r="C278" s="95" t="s">
        <v>673</v>
      </c>
      <c r="D278" s="95">
        <v>2016</v>
      </c>
      <c r="E278" s="97" t="s">
        <v>12</v>
      </c>
      <c r="F278" s="227" t="s">
        <v>2101</v>
      </c>
      <c r="G278" s="227" t="s">
        <v>2105</v>
      </c>
      <c r="H278" s="13" t="s">
        <v>2172</v>
      </c>
      <c r="I278" s="227" t="s">
        <v>2141</v>
      </c>
      <c r="J278" s="227" t="s">
        <v>2112</v>
      </c>
      <c r="K278" s="102" t="s">
        <v>1055</v>
      </c>
      <c r="L278" s="228" t="s">
        <v>1201</v>
      </c>
      <c r="M278" s="99" t="s">
        <v>1021</v>
      </c>
      <c r="N278" s="100">
        <v>42502</v>
      </c>
      <c r="O278" s="113" t="s">
        <v>922</v>
      </c>
      <c r="P278" s="102" t="s">
        <v>891</v>
      </c>
      <c r="Q278" s="138" t="s">
        <v>916</v>
      </c>
      <c r="R278" s="138" t="s">
        <v>917</v>
      </c>
      <c r="S278" s="149" t="s">
        <v>1086</v>
      </c>
      <c r="T278" s="227" t="s">
        <v>1953</v>
      </c>
      <c r="U278" s="120" t="s">
        <v>1076</v>
      </c>
      <c r="V278" s="148">
        <v>42613</v>
      </c>
      <c r="W278" s="148">
        <v>42719</v>
      </c>
      <c r="X278" s="229">
        <f t="shared" ca="1" si="16"/>
        <v>-68</v>
      </c>
      <c r="Y278" s="230">
        <v>0</v>
      </c>
      <c r="Z278" s="233" t="s">
        <v>1318</v>
      </c>
      <c r="AA278" s="231" t="s">
        <v>781</v>
      </c>
      <c r="AB278" s="133" t="s">
        <v>1095</v>
      </c>
      <c r="AC278" s="104"/>
      <c r="AD278" s="57"/>
      <c r="AE278" s="342"/>
      <c r="AG278" s="334" t="str">
        <f t="shared" ca="1" si="15"/>
        <v>VENCIDO</v>
      </c>
    </row>
    <row r="279" spans="2:35" ht="23.25" customHeight="1" thickBot="1" x14ac:dyDescent="0.25">
      <c r="B279" s="130">
        <f t="shared" si="17"/>
        <v>272</v>
      </c>
      <c r="C279" s="95" t="s">
        <v>673</v>
      </c>
      <c r="D279" s="95">
        <v>2016</v>
      </c>
      <c r="E279" s="97" t="s">
        <v>12</v>
      </c>
      <c r="F279" s="227" t="s">
        <v>2101</v>
      </c>
      <c r="G279" s="227" t="s">
        <v>2105</v>
      </c>
      <c r="H279" s="13" t="s">
        <v>2172</v>
      </c>
      <c r="I279" s="227" t="s">
        <v>2141</v>
      </c>
      <c r="J279" s="227" t="s">
        <v>2112</v>
      </c>
      <c r="K279" s="102" t="s">
        <v>1055</v>
      </c>
      <c r="L279" s="228" t="s">
        <v>1201</v>
      </c>
      <c r="M279" s="99" t="s">
        <v>1021</v>
      </c>
      <c r="N279" s="100">
        <v>42502</v>
      </c>
      <c r="O279" s="113" t="s">
        <v>922</v>
      </c>
      <c r="P279" s="102" t="s">
        <v>891</v>
      </c>
      <c r="Q279" s="138" t="s">
        <v>918</v>
      </c>
      <c r="R279" s="138" t="s">
        <v>919</v>
      </c>
      <c r="S279" s="149" t="s">
        <v>1086</v>
      </c>
      <c r="T279" s="227" t="s">
        <v>1953</v>
      </c>
      <c r="U279" s="120" t="s">
        <v>1077</v>
      </c>
      <c r="V279" s="148">
        <v>42613</v>
      </c>
      <c r="W279" s="148">
        <v>42719</v>
      </c>
      <c r="X279" s="229">
        <f t="shared" ca="1" si="16"/>
        <v>-68</v>
      </c>
      <c r="Y279" s="230">
        <v>0</v>
      </c>
      <c r="Z279" s="233" t="s">
        <v>1318</v>
      </c>
      <c r="AA279" s="231" t="s">
        <v>781</v>
      </c>
      <c r="AB279" s="133" t="s">
        <v>1096</v>
      </c>
      <c r="AC279" s="104"/>
      <c r="AD279" s="57"/>
      <c r="AE279" s="342"/>
      <c r="AG279" s="334" t="str">
        <f t="shared" ca="1" si="15"/>
        <v>VENCIDO</v>
      </c>
    </row>
    <row r="280" spans="2:35" ht="23.25" customHeight="1" thickBot="1" x14ac:dyDescent="0.25">
      <c r="B280" s="168">
        <f t="shared" si="17"/>
        <v>273</v>
      </c>
      <c r="C280" s="4" t="s">
        <v>777</v>
      </c>
      <c r="D280" s="95">
        <v>2016</v>
      </c>
      <c r="E280" s="97" t="s">
        <v>12</v>
      </c>
      <c r="F280" s="227" t="s">
        <v>2101</v>
      </c>
      <c r="G280" s="227" t="s">
        <v>2105</v>
      </c>
      <c r="H280" s="13" t="s">
        <v>2172</v>
      </c>
      <c r="I280" s="227" t="s">
        <v>2141</v>
      </c>
      <c r="J280" s="227" t="s">
        <v>2112</v>
      </c>
      <c r="K280" s="102" t="s">
        <v>1055</v>
      </c>
      <c r="L280" s="227" t="s">
        <v>1201</v>
      </c>
      <c r="M280" s="99" t="s">
        <v>1021</v>
      </c>
      <c r="N280" s="100">
        <v>42502</v>
      </c>
      <c r="O280" s="113" t="s">
        <v>922</v>
      </c>
      <c r="P280" s="102" t="s">
        <v>891</v>
      </c>
      <c r="Q280" s="138" t="s">
        <v>920</v>
      </c>
      <c r="R280" s="138" t="s">
        <v>921</v>
      </c>
      <c r="S280" s="149" t="s">
        <v>1086</v>
      </c>
      <c r="T280" s="227" t="s">
        <v>1953</v>
      </c>
      <c r="U280" s="120" t="s">
        <v>1078</v>
      </c>
      <c r="V280" s="148">
        <v>42613</v>
      </c>
      <c r="W280" s="148">
        <v>42551</v>
      </c>
      <c r="X280" s="21">
        <f t="shared" ref="X280:X285" si="18">IF(AA280="Reprogramado",0,V280-$V$1)</f>
        <v>0</v>
      </c>
      <c r="Y280" s="230">
        <v>0</v>
      </c>
      <c r="Z280" s="233" t="s">
        <v>778</v>
      </c>
      <c r="AA280" s="231" t="s">
        <v>778</v>
      </c>
      <c r="AB280" s="153" t="s">
        <v>1716</v>
      </c>
      <c r="AC280" s="104" t="s">
        <v>1680</v>
      </c>
      <c r="AD280" s="57"/>
      <c r="AE280" s="342"/>
      <c r="AG280" s="334" t="str">
        <f t="shared" si="15"/>
        <v>VIGENTE</v>
      </c>
    </row>
    <row r="281" spans="2:35" ht="90.75" customHeight="1" thickBot="1" x14ac:dyDescent="0.25">
      <c r="B281" s="168">
        <f t="shared" si="17"/>
        <v>274</v>
      </c>
      <c r="C281" s="4" t="s">
        <v>777</v>
      </c>
      <c r="D281" s="140">
        <v>2016</v>
      </c>
      <c r="E281" s="141" t="s">
        <v>12</v>
      </c>
      <c r="F281" s="227" t="s">
        <v>2104</v>
      </c>
      <c r="G281" s="227" t="s">
        <v>2105</v>
      </c>
      <c r="H281" s="142" t="s">
        <v>1050</v>
      </c>
      <c r="I281" s="227" t="s">
        <v>2133</v>
      </c>
      <c r="J281" s="227" t="s">
        <v>2112</v>
      </c>
      <c r="K281" s="102" t="s">
        <v>1144</v>
      </c>
      <c r="L281" s="227" t="s">
        <v>18</v>
      </c>
      <c r="M281" s="142" t="s">
        <v>1050</v>
      </c>
      <c r="N281" s="143">
        <v>42499</v>
      </c>
      <c r="O281" s="144" t="s">
        <v>925</v>
      </c>
      <c r="P281" s="102" t="s">
        <v>645</v>
      </c>
      <c r="Q281" s="121" t="s">
        <v>926</v>
      </c>
      <c r="R281" s="121" t="s">
        <v>927</v>
      </c>
      <c r="S281" s="98" t="s">
        <v>928</v>
      </c>
      <c r="T281" s="227" t="s">
        <v>1633</v>
      </c>
      <c r="U281" s="120" t="s">
        <v>1430</v>
      </c>
      <c r="V281" s="117">
        <v>42613</v>
      </c>
      <c r="W281" s="166">
        <v>42582</v>
      </c>
      <c r="X281" s="21">
        <f t="shared" si="18"/>
        <v>0</v>
      </c>
      <c r="Y281" s="230">
        <v>0</v>
      </c>
      <c r="Z281" s="233" t="s">
        <v>778</v>
      </c>
      <c r="AA281" s="231" t="s">
        <v>778</v>
      </c>
      <c r="AB281" s="194" t="s">
        <v>1482</v>
      </c>
      <c r="AC281" s="104" t="s">
        <v>1478</v>
      </c>
      <c r="AD281" s="57"/>
      <c r="AE281" s="342"/>
      <c r="AG281" s="334" t="str">
        <f t="shared" si="15"/>
        <v>VIGENTE</v>
      </c>
    </row>
    <row r="282" spans="2:35" ht="158.25" customHeight="1" thickBot="1" x14ac:dyDescent="0.3">
      <c r="B282" s="168">
        <f t="shared" si="17"/>
        <v>275</v>
      </c>
      <c r="C282" s="4" t="s">
        <v>777</v>
      </c>
      <c r="D282" s="140">
        <v>2016</v>
      </c>
      <c r="E282" s="141" t="s">
        <v>12</v>
      </c>
      <c r="F282" s="227" t="s">
        <v>2104</v>
      </c>
      <c r="G282" s="227" t="s">
        <v>2105</v>
      </c>
      <c r="H282" s="142" t="s">
        <v>1050</v>
      </c>
      <c r="I282" s="227" t="s">
        <v>2133</v>
      </c>
      <c r="J282" s="227" t="s">
        <v>2112</v>
      </c>
      <c r="K282" s="102" t="s">
        <v>1144</v>
      </c>
      <c r="L282" s="227" t="s">
        <v>18</v>
      </c>
      <c r="M282" s="142" t="s">
        <v>1050</v>
      </c>
      <c r="N282" s="143">
        <v>42499</v>
      </c>
      <c r="O282" s="144" t="s">
        <v>925</v>
      </c>
      <c r="P282" s="102" t="s">
        <v>645</v>
      </c>
      <c r="Q282" s="121" t="s">
        <v>929</v>
      </c>
      <c r="R282" s="121" t="s">
        <v>930</v>
      </c>
      <c r="S282" s="98" t="s">
        <v>928</v>
      </c>
      <c r="T282" s="227" t="s">
        <v>1633</v>
      </c>
      <c r="U282" s="120" t="s">
        <v>1431</v>
      </c>
      <c r="V282" s="117">
        <v>42551</v>
      </c>
      <c r="W282" s="166">
        <v>42582</v>
      </c>
      <c r="X282" s="21">
        <f t="shared" si="18"/>
        <v>0</v>
      </c>
      <c r="Y282" s="230">
        <v>0</v>
      </c>
      <c r="Z282" s="233" t="s">
        <v>778</v>
      </c>
      <c r="AA282" s="231" t="s">
        <v>778</v>
      </c>
      <c r="AB282" s="153" t="s">
        <v>1483</v>
      </c>
      <c r="AC282" s="104" t="s">
        <v>1479</v>
      </c>
      <c r="AD282" s="343"/>
      <c r="AE282" s="342"/>
      <c r="AG282" s="334" t="str">
        <f t="shared" si="15"/>
        <v>VIGENTE</v>
      </c>
    </row>
    <row r="283" spans="2:35" ht="57" customHeight="1" thickBot="1" x14ac:dyDescent="0.3">
      <c r="B283" s="168">
        <f t="shared" si="17"/>
        <v>276</v>
      </c>
      <c r="C283" s="4" t="s">
        <v>777</v>
      </c>
      <c r="D283" s="140">
        <v>2016</v>
      </c>
      <c r="E283" s="141" t="s">
        <v>12</v>
      </c>
      <c r="F283" s="227" t="s">
        <v>2104</v>
      </c>
      <c r="G283" s="227" t="s">
        <v>2105</v>
      </c>
      <c r="H283" s="142" t="s">
        <v>1050</v>
      </c>
      <c r="I283" s="227" t="s">
        <v>2133</v>
      </c>
      <c r="J283" s="227" t="s">
        <v>2112</v>
      </c>
      <c r="K283" s="102" t="s">
        <v>1144</v>
      </c>
      <c r="L283" s="227" t="s">
        <v>18</v>
      </c>
      <c r="M283" s="142" t="s">
        <v>1050</v>
      </c>
      <c r="N283" s="143">
        <v>42499</v>
      </c>
      <c r="O283" s="144" t="s">
        <v>925</v>
      </c>
      <c r="P283" s="102" t="s">
        <v>645</v>
      </c>
      <c r="Q283" s="121" t="s">
        <v>931</v>
      </c>
      <c r="R283" s="121" t="s">
        <v>932</v>
      </c>
      <c r="S283" s="98" t="s">
        <v>928</v>
      </c>
      <c r="T283" s="227" t="s">
        <v>1631</v>
      </c>
      <c r="U283" s="120" t="s">
        <v>1432</v>
      </c>
      <c r="V283" s="117">
        <v>42613</v>
      </c>
      <c r="W283" s="166">
        <v>42582</v>
      </c>
      <c r="X283" s="21">
        <f t="shared" si="18"/>
        <v>0</v>
      </c>
      <c r="Y283" s="230">
        <v>0</v>
      </c>
      <c r="Z283" s="233" t="s">
        <v>778</v>
      </c>
      <c r="AA283" s="231" t="s">
        <v>778</v>
      </c>
      <c r="AB283" s="172" t="s">
        <v>1487</v>
      </c>
      <c r="AC283" s="104" t="s">
        <v>1480</v>
      </c>
      <c r="AD283" s="343"/>
      <c r="AE283" s="342"/>
      <c r="AG283" s="334" t="str">
        <f t="shared" si="15"/>
        <v>VIGENTE</v>
      </c>
    </row>
    <row r="284" spans="2:35" ht="57" customHeight="1" thickBot="1" x14ac:dyDescent="0.3">
      <c r="B284" s="168">
        <f t="shared" si="17"/>
        <v>277</v>
      </c>
      <c r="C284" s="4" t="s">
        <v>777</v>
      </c>
      <c r="D284" s="140">
        <v>2016</v>
      </c>
      <c r="E284" s="141" t="s">
        <v>12</v>
      </c>
      <c r="F284" s="227" t="s">
        <v>2104</v>
      </c>
      <c r="G284" s="227" t="s">
        <v>2105</v>
      </c>
      <c r="H284" s="142" t="s">
        <v>1050</v>
      </c>
      <c r="I284" s="227" t="s">
        <v>2133</v>
      </c>
      <c r="J284" s="227" t="s">
        <v>2112</v>
      </c>
      <c r="K284" s="102" t="s">
        <v>1144</v>
      </c>
      <c r="L284" s="227" t="s">
        <v>18</v>
      </c>
      <c r="M284" s="142" t="s">
        <v>1050</v>
      </c>
      <c r="N284" s="143">
        <v>42499</v>
      </c>
      <c r="O284" s="144" t="s">
        <v>925</v>
      </c>
      <c r="P284" s="102" t="s">
        <v>645</v>
      </c>
      <c r="Q284" s="121" t="s">
        <v>933</v>
      </c>
      <c r="R284" s="121" t="s">
        <v>934</v>
      </c>
      <c r="S284" s="98" t="s">
        <v>928</v>
      </c>
      <c r="T284" s="227" t="s">
        <v>1953</v>
      </c>
      <c r="U284" s="120" t="s">
        <v>1433</v>
      </c>
      <c r="V284" s="117">
        <v>42613</v>
      </c>
      <c r="W284" s="166">
        <v>42582</v>
      </c>
      <c r="X284" s="21">
        <f t="shared" si="18"/>
        <v>0</v>
      </c>
      <c r="Y284" s="230">
        <v>0</v>
      </c>
      <c r="Z284" s="233" t="s">
        <v>778</v>
      </c>
      <c r="AA284" s="231" t="s">
        <v>778</v>
      </c>
      <c r="AB284" s="250" t="s">
        <v>1484</v>
      </c>
      <c r="AC284" s="104" t="s">
        <v>1481</v>
      </c>
      <c r="AD284" s="343"/>
      <c r="AE284" s="342"/>
      <c r="AG284" s="334" t="str">
        <f t="shared" si="15"/>
        <v>VIGENTE</v>
      </c>
    </row>
    <row r="285" spans="2:35" ht="90.75" customHeight="1" thickBot="1" x14ac:dyDescent="0.3">
      <c r="B285" s="168">
        <f t="shared" si="17"/>
        <v>278</v>
      </c>
      <c r="C285" s="4" t="s">
        <v>777</v>
      </c>
      <c r="D285" s="146">
        <v>2016</v>
      </c>
      <c r="E285" s="97" t="s">
        <v>12</v>
      </c>
      <c r="F285" s="227" t="s">
        <v>2104</v>
      </c>
      <c r="G285" s="227" t="s">
        <v>2105</v>
      </c>
      <c r="H285" s="142" t="s">
        <v>1050</v>
      </c>
      <c r="I285" s="227" t="s">
        <v>2133</v>
      </c>
      <c r="J285" s="227" t="s">
        <v>2112</v>
      </c>
      <c r="K285" s="102" t="s">
        <v>1144</v>
      </c>
      <c r="L285" s="227" t="s">
        <v>18</v>
      </c>
      <c r="M285" s="142" t="s">
        <v>1050</v>
      </c>
      <c r="N285" s="143">
        <v>42499</v>
      </c>
      <c r="O285" s="144" t="s">
        <v>925</v>
      </c>
      <c r="P285" s="102" t="s">
        <v>645</v>
      </c>
      <c r="Q285" s="121" t="s">
        <v>935</v>
      </c>
      <c r="R285" s="121" t="s">
        <v>936</v>
      </c>
      <c r="S285" s="98" t="s">
        <v>928</v>
      </c>
      <c r="T285" s="227" t="s">
        <v>1633</v>
      </c>
      <c r="U285" s="120" t="s">
        <v>1434</v>
      </c>
      <c r="V285" s="117">
        <v>42613</v>
      </c>
      <c r="W285" s="209">
        <v>42613</v>
      </c>
      <c r="X285" s="21">
        <f t="shared" si="18"/>
        <v>0</v>
      </c>
      <c r="Y285" s="230">
        <v>0</v>
      </c>
      <c r="Z285" s="233" t="s">
        <v>778</v>
      </c>
      <c r="AA285" s="231" t="s">
        <v>778</v>
      </c>
      <c r="AB285" s="153" t="s">
        <v>1716</v>
      </c>
      <c r="AC285" s="104" t="s">
        <v>1681</v>
      </c>
      <c r="AD285" s="343"/>
      <c r="AE285" s="342"/>
      <c r="AG285" s="334" t="str">
        <f t="shared" si="15"/>
        <v>VIGENTE</v>
      </c>
    </row>
    <row r="286" spans="2:35" ht="79.5" customHeight="1" thickBot="1" x14ac:dyDescent="0.25">
      <c r="B286" s="130">
        <f t="shared" si="17"/>
        <v>279</v>
      </c>
      <c r="C286" s="95" t="s">
        <v>673</v>
      </c>
      <c r="D286" s="146">
        <v>2016</v>
      </c>
      <c r="E286" s="97" t="s">
        <v>12</v>
      </c>
      <c r="F286" s="227" t="s">
        <v>2104</v>
      </c>
      <c r="G286" s="227" t="s">
        <v>2105</v>
      </c>
      <c r="H286" s="99" t="s">
        <v>1052</v>
      </c>
      <c r="I286" s="227" t="s">
        <v>2141</v>
      </c>
      <c r="J286" s="227" t="s">
        <v>2112</v>
      </c>
      <c r="K286" s="102" t="s">
        <v>1144</v>
      </c>
      <c r="L286" s="228" t="s">
        <v>1303</v>
      </c>
      <c r="M286" s="99" t="s">
        <v>1052</v>
      </c>
      <c r="N286" s="100">
        <v>42424</v>
      </c>
      <c r="O286" s="114" t="s">
        <v>937</v>
      </c>
      <c r="P286" s="102" t="s">
        <v>640</v>
      </c>
      <c r="Q286" s="110" t="s">
        <v>938</v>
      </c>
      <c r="R286" s="110" t="s">
        <v>939</v>
      </c>
      <c r="S286" s="275" t="s">
        <v>940</v>
      </c>
      <c r="T286" s="227" t="s">
        <v>1633</v>
      </c>
      <c r="U286" s="120" t="s">
        <v>941</v>
      </c>
      <c r="V286" s="105">
        <v>42551</v>
      </c>
      <c r="W286" s="105">
        <v>42551</v>
      </c>
      <c r="X286" s="229">
        <f>IF(Z286="Cumplida",0,W286-$W$1)</f>
        <v>0</v>
      </c>
      <c r="Y286" s="230">
        <v>1</v>
      </c>
      <c r="Z286" s="233" t="s">
        <v>695</v>
      </c>
      <c r="AA286" s="181" t="s">
        <v>780</v>
      </c>
      <c r="AB286" s="252" t="s">
        <v>1405</v>
      </c>
      <c r="AC286" s="174"/>
      <c r="AD286" s="57"/>
      <c r="AE286" s="147"/>
      <c r="AG286" s="334" t="str">
        <f t="shared" si="15"/>
        <v>VIGENTE</v>
      </c>
    </row>
    <row r="287" spans="2:35" ht="79.5" customHeight="1" thickBot="1" x14ac:dyDescent="0.3">
      <c r="B287" s="130">
        <f t="shared" si="17"/>
        <v>280</v>
      </c>
      <c r="C287" s="95" t="s">
        <v>673</v>
      </c>
      <c r="D287" s="146">
        <v>2016</v>
      </c>
      <c r="E287" s="97" t="s">
        <v>12</v>
      </c>
      <c r="F287" s="227" t="s">
        <v>2104</v>
      </c>
      <c r="G287" s="227" t="s">
        <v>2106</v>
      </c>
      <c r="H287" s="99" t="s">
        <v>1052</v>
      </c>
      <c r="I287" s="227" t="s">
        <v>2141</v>
      </c>
      <c r="J287" s="227" t="s">
        <v>2112</v>
      </c>
      <c r="K287" s="102" t="s">
        <v>1144</v>
      </c>
      <c r="L287" s="228" t="s">
        <v>1303</v>
      </c>
      <c r="M287" s="99" t="s">
        <v>1052</v>
      </c>
      <c r="N287" s="100">
        <v>42424</v>
      </c>
      <c r="O287" s="114" t="s">
        <v>937</v>
      </c>
      <c r="P287" s="102" t="s">
        <v>640</v>
      </c>
      <c r="Q287" s="110" t="s">
        <v>942</v>
      </c>
      <c r="R287" s="110" t="s">
        <v>939</v>
      </c>
      <c r="S287" s="275" t="s">
        <v>940</v>
      </c>
      <c r="T287" s="227" t="s">
        <v>1633</v>
      </c>
      <c r="U287" s="120" t="s">
        <v>943</v>
      </c>
      <c r="V287" s="105">
        <v>42551</v>
      </c>
      <c r="W287" s="105">
        <v>42551</v>
      </c>
      <c r="X287" s="229">
        <f>IF(Z287="Cumplida",0,W287-$W$1)</f>
        <v>0</v>
      </c>
      <c r="Y287" s="230">
        <v>1</v>
      </c>
      <c r="Z287" s="233" t="s">
        <v>695</v>
      </c>
      <c r="AA287" s="231" t="s">
        <v>780</v>
      </c>
      <c r="AB287" s="252" t="s">
        <v>1406</v>
      </c>
      <c r="AC287" s="344"/>
      <c r="AD287" s="345"/>
      <c r="AE287" s="147"/>
      <c r="AG287" s="334" t="str">
        <f t="shared" si="15"/>
        <v>VIGENTE</v>
      </c>
    </row>
    <row r="288" spans="2:35" ht="79.5" customHeight="1" thickBot="1" x14ac:dyDescent="0.3">
      <c r="B288" s="168">
        <f t="shared" si="17"/>
        <v>281</v>
      </c>
      <c r="C288" s="4" t="s">
        <v>777</v>
      </c>
      <c r="D288" s="146">
        <v>2016</v>
      </c>
      <c r="E288" s="97" t="s">
        <v>12</v>
      </c>
      <c r="F288" s="227" t="s">
        <v>2104</v>
      </c>
      <c r="G288" s="227" t="s">
        <v>2106</v>
      </c>
      <c r="H288" s="99" t="s">
        <v>1052</v>
      </c>
      <c r="I288" s="227" t="s">
        <v>2141</v>
      </c>
      <c r="J288" s="227" t="s">
        <v>2112</v>
      </c>
      <c r="K288" s="102" t="s">
        <v>1147</v>
      </c>
      <c r="L288" s="227" t="s">
        <v>1314</v>
      </c>
      <c r="M288" s="99" t="s">
        <v>1052</v>
      </c>
      <c r="N288" s="100">
        <v>42424</v>
      </c>
      <c r="O288" s="113" t="s">
        <v>937</v>
      </c>
      <c r="P288" s="102" t="s">
        <v>640</v>
      </c>
      <c r="Q288" s="110" t="s">
        <v>944</v>
      </c>
      <c r="R288" s="110" t="s">
        <v>945</v>
      </c>
      <c r="S288" s="110" t="s">
        <v>946</v>
      </c>
      <c r="T288" s="227" t="s">
        <v>1631</v>
      </c>
      <c r="U288" s="120" t="s">
        <v>947</v>
      </c>
      <c r="V288" s="105">
        <v>42490</v>
      </c>
      <c r="W288" s="105">
        <v>42490</v>
      </c>
      <c r="X288" s="21">
        <f>IF(AA288="Reprogramado",0,V288-$V$1)</f>
        <v>0</v>
      </c>
      <c r="Y288" s="230">
        <v>0</v>
      </c>
      <c r="Z288" s="233" t="s">
        <v>778</v>
      </c>
      <c r="AA288" s="231" t="s">
        <v>778</v>
      </c>
      <c r="AB288" s="194" t="s">
        <v>1621</v>
      </c>
      <c r="AC288" s="110" t="s">
        <v>1603</v>
      </c>
      <c r="AD288" s="345"/>
      <c r="AE288" s="147" t="s">
        <v>1116</v>
      </c>
      <c r="AG288" s="334" t="str">
        <f t="shared" si="15"/>
        <v>VIGENTE</v>
      </c>
      <c r="AI288" s="333" t="s">
        <v>1602</v>
      </c>
    </row>
    <row r="289" spans="2:33" ht="113.25" customHeight="1" thickBot="1" x14ac:dyDescent="0.25">
      <c r="B289" s="168">
        <f t="shared" si="17"/>
        <v>282</v>
      </c>
      <c r="C289" s="4" t="s">
        <v>777</v>
      </c>
      <c r="D289" s="146">
        <v>2016</v>
      </c>
      <c r="E289" s="97" t="s">
        <v>12</v>
      </c>
      <c r="F289" s="227" t="s">
        <v>2101</v>
      </c>
      <c r="G289" s="227" t="s">
        <v>2106</v>
      </c>
      <c r="H289" s="364" t="s">
        <v>2171</v>
      </c>
      <c r="I289" s="227" t="s">
        <v>2158</v>
      </c>
      <c r="J289" s="227" t="s">
        <v>2112</v>
      </c>
      <c r="K289" s="102" t="s">
        <v>1144</v>
      </c>
      <c r="L289" s="227" t="s">
        <v>1216</v>
      </c>
      <c r="M289" s="98" t="s">
        <v>948</v>
      </c>
      <c r="N289" s="100">
        <v>42486</v>
      </c>
      <c r="O289" s="270" t="s">
        <v>949</v>
      </c>
      <c r="P289" s="102" t="s">
        <v>25</v>
      </c>
      <c r="Q289" s="110" t="s">
        <v>950</v>
      </c>
      <c r="R289" s="102" t="s">
        <v>951</v>
      </c>
      <c r="S289" s="110" t="s">
        <v>952</v>
      </c>
      <c r="T289" s="227" t="s">
        <v>1633</v>
      </c>
      <c r="U289" s="120" t="s">
        <v>1368</v>
      </c>
      <c r="V289" s="105">
        <v>42551</v>
      </c>
      <c r="W289" s="117">
        <v>42529</v>
      </c>
      <c r="X289" s="21">
        <f>IF(AA289="Reprogramado",0,V289-$V$1)</f>
        <v>0</v>
      </c>
      <c r="Y289" s="230">
        <v>0</v>
      </c>
      <c r="Z289" s="233" t="s">
        <v>778</v>
      </c>
      <c r="AA289" s="193" t="s">
        <v>778</v>
      </c>
      <c r="AB289" s="153" t="s">
        <v>1495</v>
      </c>
      <c r="AC289" s="202" t="s">
        <v>1494</v>
      </c>
      <c r="AD289" s="346"/>
      <c r="AE289" s="342"/>
      <c r="AG289" s="334" t="str">
        <f t="shared" si="15"/>
        <v>VIGENTE</v>
      </c>
    </row>
    <row r="290" spans="2:33" ht="113.25" customHeight="1" thickBot="1" x14ac:dyDescent="0.25">
      <c r="B290" s="130">
        <f t="shared" si="17"/>
        <v>283</v>
      </c>
      <c r="C290" s="95" t="s">
        <v>673</v>
      </c>
      <c r="D290" s="146">
        <v>2016</v>
      </c>
      <c r="E290" s="97" t="s">
        <v>12</v>
      </c>
      <c r="F290" s="227" t="s">
        <v>2103</v>
      </c>
      <c r="G290" s="227" t="s">
        <v>2106</v>
      </c>
      <c r="H290" s="364" t="s">
        <v>2171</v>
      </c>
      <c r="I290" s="227" t="s">
        <v>2158</v>
      </c>
      <c r="J290" s="227" t="s">
        <v>2112</v>
      </c>
      <c r="K290" s="102" t="s">
        <v>1144</v>
      </c>
      <c r="L290" s="228" t="s">
        <v>1216</v>
      </c>
      <c r="M290" s="98" t="s">
        <v>948</v>
      </c>
      <c r="N290" s="100">
        <v>42486</v>
      </c>
      <c r="O290" s="270" t="s">
        <v>949</v>
      </c>
      <c r="P290" s="102" t="s">
        <v>25</v>
      </c>
      <c r="Q290" s="110" t="s">
        <v>953</v>
      </c>
      <c r="R290" s="102" t="s">
        <v>954</v>
      </c>
      <c r="S290" s="275" t="s">
        <v>952</v>
      </c>
      <c r="T290" s="227" t="s">
        <v>1631</v>
      </c>
      <c r="U290" s="120" t="s">
        <v>1369</v>
      </c>
      <c r="V290" s="105">
        <v>42551</v>
      </c>
      <c r="W290" s="117">
        <v>42550</v>
      </c>
      <c r="X290" s="229">
        <f>IF(Z290="Cumplida",0,W290-$W$1)</f>
        <v>0</v>
      </c>
      <c r="Y290" s="230">
        <v>1</v>
      </c>
      <c r="Z290" s="233" t="s">
        <v>695</v>
      </c>
      <c r="AA290" s="231" t="s">
        <v>780</v>
      </c>
      <c r="AB290" s="252" t="s">
        <v>1370</v>
      </c>
      <c r="AC290" s="341"/>
      <c r="AD290" s="347"/>
      <c r="AE290" s="342"/>
      <c r="AG290" s="334" t="str">
        <f t="shared" si="15"/>
        <v>VIGENTE</v>
      </c>
    </row>
    <row r="291" spans="2:33" ht="45.75" customHeight="1" thickBot="1" x14ac:dyDescent="0.25">
      <c r="B291" s="168">
        <f t="shared" si="17"/>
        <v>284</v>
      </c>
      <c r="C291" s="4" t="s">
        <v>777</v>
      </c>
      <c r="D291" s="146">
        <v>2016</v>
      </c>
      <c r="E291" s="97" t="s">
        <v>12</v>
      </c>
      <c r="F291" s="227" t="s">
        <v>2103</v>
      </c>
      <c r="G291" s="227" t="s">
        <v>2106</v>
      </c>
      <c r="H291" s="13" t="s">
        <v>2173</v>
      </c>
      <c r="I291" s="227" t="s">
        <v>2151</v>
      </c>
      <c r="J291" s="227" t="s">
        <v>2112</v>
      </c>
      <c r="K291" s="102" t="s">
        <v>1055</v>
      </c>
      <c r="L291" s="227" t="s">
        <v>1255</v>
      </c>
      <c r="M291" s="99" t="s">
        <v>1056</v>
      </c>
      <c r="N291" s="100">
        <v>42514</v>
      </c>
      <c r="O291" s="101" t="s">
        <v>1057</v>
      </c>
      <c r="P291" s="102" t="s">
        <v>639</v>
      </c>
      <c r="Q291" s="110" t="s">
        <v>1058</v>
      </c>
      <c r="R291" s="110" t="s">
        <v>1059</v>
      </c>
      <c r="S291" s="103" t="s">
        <v>1060</v>
      </c>
      <c r="T291" s="227" t="s">
        <v>1633</v>
      </c>
      <c r="U291" s="120" t="s">
        <v>1138</v>
      </c>
      <c r="V291" s="105">
        <v>0</v>
      </c>
      <c r="W291" s="166">
        <v>42551</v>
      </c>
      <c r="X291" s="21">
        <f>IF(AA291="Reprogramado",0,V291-$V$1)</f>
        <v>0</v>
      </c>
      <c r="Y291" s="230">
        <v>0</v>
      </c>
      <c r="Z291" s="233" t="s">
        <v>778</v>
      </c>
      <c r="AA291" s="231" t="s">
        <v>778</v>
      </c>
      <c r="AB291" s="194" t="s">
        <v>1716</v>
      </c>
      <c r="AC291" s="104" t="s">
        <v>1682</v>
      </c>
      <c r="AD291" s="347"/>
      <c r="AE291" s="342"/>
      <c r="AG291" s="334" t="str">
        <f t="shared" si="15"/>
        <v>VIGENTE</v>
      </c>
    </row>
    <row r="292" spans="2:33" ht="102" customHeight="1" thickBot="1" x14ac:dyDescent="0.25">
      <c r="B292" s="130">
        <f t="shared" si="17"/>
        <v>285</v>
      </c>
      <c r="C292" s="95" t="s">
        <v>673</v>
      </c>
      <c r="D292" s="146">
        <v>2016</v>
      </c>
      <c r="E292" s="97" t="s">
        <v>12</v>
      </c>
      <c r="F292" s="227" t="s">
        <v>2103</v>
      </c>
      <c r="G292" s="227" t="s">
        <v>2106</v>
      </c>
      <c r="H292" s="13" t="s">
        <v>2173</v>
      </c>
      <c r="I292" s="227" t="s">
        <v>2151</v>
      </c>
      <c r="J292" s="227" t="s">
        <v>2112</v>
      </c>
      <c r="K292" s="102" t="s">
        <v>1055</v>
      </c>
      <c r="L292" s="228" t="s">
        <v>1255</v>
      </c>
      <c r="M292" s="99" t="s">
        <v>1056</v>
      </c>
      <c r="N292" s="100">
        <v>42514</v>
      </c>
      <c r="O292" s="101" t="s">
        <v>1057</v>
      </c>
      <c r="P292" s="102" t="s">
        <v>639</v>
      </c>
      <c r="Q292" s="110" t="s">
        <v>1061</v>
      </c>
      <c r="R292" s="110" t="s">
        <v>1062</v>
      </c>
      <c r="S292" s="103" t="s">
        <v>1060</v>
      </c>
      <c r="T292" s="227" t="s">
        <v>1633</v>
      </c>
      <c r="U292" s="120" t="s">
        <v>1139</v>
      </c>
      <c r="V292" s="105">
        <v>0</v>
      </c>
      <c r="W292" s="8">
        <v>42719</v>
      </c>
      <c r="X292" s="229">
        <f ca="1">IF(Z292="Cumplida",0,W292-$W$1)</f>
        <v>-68</v>
      </c>
      <c r="Y292" s="230">
        <v>0</v>
      </c>
      <c r="Z292" s="233" t="s">
        <v>1318</v>
      </c>
      <c r="AA292" s="231" t="s">
        <v>781</v>
      </c>
      <c r="AB292" s="138"/>
      <c r="AC292" s="341"/>
      <c r="AD292" s="347"/>
      <c r="AE292" s="342"/>
      <c r="AG292" s="334" t="str">
        <f t="shared" ca="1" si="15"/>
        <v>VENCIDO</v>
      </c>
    </row>
    <row r="293" spans="2:33" ht="45.75" customHeight="1" thickBot="1" x14ac:dyDescent="0.25">
      <c r="B293" s="130">
        <f t="shared" si="17"/>
        <v>286</v>
      </c>
      <c r="C293" s="95" t="s">
        <v>673</v>
      </c>
      <c r="D293" s="146">
        <v>2016</v>
      </c>
      <c r="E293" s="97" t="s">
        <v>12</v>
      </c>
      <c r="F293" s="227" t="s">
        <v>2103</v>
      </c>
      <c r="G293" s="227" t="s">
        <v>2106</v>
      </c>
      <c r="H293" s="13" t="s">
        <v>2173</v>
      </c>
      <c r="I293" s="227" t="s">
        <v>2151</v>
      </c>
      <c r="J293" s="227" t="s">
        <v>2112</v>
      </c>
      <c r="K293" s="102" t="s">
        <v>1055</v>
      </c>
      <c r="L293" s="228" t="s">
        <v>1255</v>
      </c>
      <c r="M293" s="99" t="s">
        <v>1056</v>
      </c>
      <c r="N293" s="100">
        <v>42514</v>
      </c>
      <c r="O293" s="114" t="s">
        <v>1057</v>
      </c>
      <c r="P293" s="102" t="s">
        <v>639</v>
      </c>
      <c r="Q293" s="110" t="s">
        <v>1063</v>
      </c>
      <c r="R293" s="110" t="s">
        <v>1064</v>
      </c>
      <c r="S293" s="273" t="s">
        <v>1060</v>
      </c>
      <c r="T293" s="227" t="s">
        <v>1953</v>
      </c>
      <c r="U293" s="120" t="s">
        <v>1140</v>
      </c>
      <c r="V293" s="105">
        <v>0</v>
      </c>
      <c r="W293" s="8">
        <v>42517</v>
      </c>
      <c r="X293" s="229">
        <f>IF(Z293="Cumplida",0,W293-$W$1)</f>
        <v>0</v>
      </c>
      <c r="Y293" s="230">
        <v>1</v>
      </c>
      <c r="Z293" s="233" t="s">
        <v>695</v>
      </c>
      <c r="AA293" s="231" t="s">
        <v>780</v>
      </c>
      <c r="AB293" s="252" t="s">
        <v>1347</v>
      </c>
      <c r="AC293" s="341"/>
      <c r="AD293" s="347"/>
      <c r="AE293" s="147" t="s">
        <v>1116</v>
      </c>
      <c r="AG293" s="334" t="str">
        <f t="shared" si="15"/>
        <v>VIGENTE</v>
      </c>
    </row>
    <row r="294" spans="2:33" ht="68.25" customHeight="1" thickBot="1" x14ac:dyDescent="0.25">
      <c r="B294" s="168">
        <f t="shared" si="17"/>
        <v>287</v>
      </c>
      <c r="C294" s="95" t="s">
        <v>777</v>
      </c>
      <c r="D294" s="146">
        <v>2016</v>
      </c>
      <c r="E294" s="97" t="s">
        <v>12</v>
      </c>
      <c r="F294" s="227" t="s">
        <v>2103</v>
      </c>
      <c r="G294" s="227" t="s">
        <v>2106</v>
      </c>
      <c r="H294" s="13" t="s">
        <v>2173</v>
      </c>
      <c r="I294" s="227" t="s">
        <v>2151</v>
      </c>
      <c r="J294" s="227" t="s">
        <v>2112</v>
      </c>
      <c r="K294" s="102" t="s">
        <v>1055</v>
      </c>
      <c r="L294" s="227" t="s">
        <v>1255</v>
      </c>
      <c r="M294" s="99" t="s">
        <v>1056</v>
      </c>
      <c r="N294" s="100">
        <v>42514</v>
      </c>
      <c r="O294" s="101" t="s">
        <v>1057</v>
      </c>
      <c r="P294" s="102" t="s">
        <v>639</v>
      </c>
      <c r="Q294" s="110" t="s">
        <v>1065</v>
      </c>
      <c r="R294" s="110" t="s">
        <v>1066</v>
      </c>
      <c r="S294" s="103" t="s">
        <v>1060</v>
      </c>
      <c r="T294" s="227" t="s">
        <v>1633</v>
      </c>
      <c r="U294" s="120" t="s">
        <v>1141</v>
      </c>
      <c r="V294" s="105">
        <v>0</v>
      </c>
      <c r="W294" s="8">
        <v>42765</v>
      </c>
      <c r="X294" s="21">
        <f>IF(AA294="Reprogramado",0,V294-$V$1)</f>
        <v>0</v>
      </c>
      <c r="Y294" s="230">
        <v>0</v>
      </c>
      <c r="Z294" s="233" t="s">
        <v>778</v>
      </c>
      <c r="AA294" s="231" t="s">
        <v>778</v>
      </c>
      <c r="AB294" s="286" t="s">
        <v>1861</v>
      </c>
      <c r="AC294" s="341" t="s">
        <v>1906</v>
      </c>
      <c r="AD294" s="347"/>
      <c r="AE294" s="342"/>
      <c r="AG294" s="334" t="str">
        <f t="shared" si="15"/>
        <v>VIGENTE</v>
      </c>
    </row>
    <row r="295" spans="2:33" ht="180.75" customHeight="1" thickBot="1" x14ac:dyDescent="0.25">
      <c r="B295" s="168">
        <f t="shared" si="17"/>
        <v>288</v>
      </c>
      <c r="C295" s="95" t="s">
        <v>777</v>
      </c>
      <c r="D295" s="146">
        <v>2016</v>
      </c>
      <c r="E295" s="97" t="s">
        <v>12</v>
      </c>
      <c r="F295" s="227" t="s">
        <v>2103</v>
      </c>
      <c r="G295" s="227" t="s">
        <v>2106</v>
      </c>
      <c r="H295" s="13" t="s">
        <v>2173</v>
      </c>
      <c r="I295" s="227" t="s">
        <v>2151</v>
      </c>
      <c r="J295" s="227" t="s">
        <v>2112</v>
      </c>
      <c r="K295" s="102" t="s">
        <v>1055</v>
      </c>
      <c r="L295" s="227" t="s">
        <v>1255</v>
      </c>
      <c r="M295" s="99" t="s">
        <v>1056</v>
      </c>
      <c r="N295" s="100">
        <v>42514</v>
      </c>
      <c r="O295" s="101" t="s">
        <v>1057</v>
      </c>
      <c r="P295" s="102" t="s">
        <v>639</v>
      </c>
      <c r="Q295" s="110" t="s">
        <v>1067</v>
      </c>
      <c r="R295" s="110" t="s">
        <v>1068</v>
      </c>
      <c r="S295" s="103" t="s">
        <v>1060</v>
      </c>
      <c r="T295" s="227" t="s">
        <v>1633</v>
      </c>
      <c r="U295" s="120" t="s">
        <v>1142</v>
      </c>
      <c r="V295" s="105">
        <v>0</v>
      </c>
      <c r="W295" s="8">
        <v>42765</v>
      </c>
      <c r="X295" s="21">
        <f>IF(AA295="Reprogramado",0,V295-$V$1)</f>
        <v>0</v>
      </c>
      <c r="Y295" s="230">
        <v>0</v>
      </c>
      <c r="Z295" s="233" t="s">
        <v>778</v>
      </c>
      <c r="AA295" s="231" t="s">
        <v>778</v>
      </c>
      <c r="AB295" s="251" t="s">
        <v>1862</v>
      </c>
      <c r="AC295" s="341" t="s">
        <v>1864</v>
      </c>
      <c r="AD295" s="347"/>
      <c r="AE295" s="342"/>
      <c r="AG295" s="334" t="str">
        <f t="shared" si="15"/>
        <v>VIGENTE</v>
      </c>
    </row>
    <row r="296" spans="2:33" ht="68.25" customHeight="1" thickBot="1" x14ac:dyDescent="0.25">
      <c r="B296" s="168">
        <f t="shared" si="17"/>
        <v>289</v>
      </c>
      <c r="C296" s="95" t="s">
        <v>777</v>
      </c>
      <c r="D296" s="146">
        <v>2016</v>
      </c>
      <c r="E296" s="97" t="s">
        <v>12</v>
      </c>
      <c r="F296" s="227" t="s">
        <v>2103</v>
      </c>
      <c r="G296" s="227" t="s">
        <v>2106</v>
      </c>
      <c r="H296" s="13" t="s">
        <v>2173</v>
      </c>
      <c r="I296" s="227" t="s">
        <v>2151</v>
      </c>
      <c r="J296" s="227" t="s">
        <v>2112</v>
      </c>
      <c r="K296" s="102" t="s">
        <v>1055</v>
      </c>
      <c r="L296" s="227" t="s">
        <v>1255</v>
      </c>
      <c r="M296" s="99" t="s">
        <v>1056</v>
      </c>
      <c r="N296" s="100">
        <v>42514</v>
      </c>
      <c r="O296" s="101" t="s">
        <v>1057</v>
      </c>
      <c r="P296" s="102" t="s">
        <v>639</v>
      </c>
      <c r="Q296" s="110" t="s">
        <v>1069</v>
      </c>
      <c r="R296" s="110" t="s">
        <v>1070</v>
      </c>
      <c r="S296" s="103" t="s">
        <v>1060</v>
      </c>
      <c r="T296" s="227" t="s">
        <v>1633</v>
      </c>
      <c r="U296" s="120" t="s">
        <v>1143</v>
      </c>
      <c r="V296" s="105">
        <v>0</v>
      </c>
      <c r="W296" s="8">
        <v>42765</v>
      </c>
      <c r="X296" s="21">
        <f>IF(AA296="Reprogramado",0,V296-$V$1)</f>
        <v>0</v>
      </c>
      <c r="Y296" s="230">
        <v>0</v>
      </c>
      <c r="Z296" s="233" t="s">
        <v>778</v>
      </c>
      <c r="AA296" s="231" t="s">
        <v>778</v>
      </c>
      <c r="AB296" s="136" t="s">
        <v>1863</v>
      </c>
      <c r="AC296" s="341" t="s">
        <v>1907</v>
      </c>
      <c r="AD296" s="347"/>
      <c r="AE296" s="342"/>
      <c r="AG296" s="334" t="str">
        <f t="shared" si="15"/>
        <v>VIGENTE</v>
      </c>
    </row>
    <row r="297" spans="2:33" ht="68.25" customHeight="1" thickBot="1" x14ac:dyDescent="0.3">
      <c r="B297" s="168">
        <f t="shared" si="17"/>
        <v>290</v>
      </c>
      <c r="C297" s="4" t="s">
        <v>777</v>
      </c>
      <c r="D297" s="146">
        <v>2016</v>
      </c>
      <c r="E297" s="97" t="s">
        <v>12</v>
      </c>
      <c r="F297" s="227" t="s">
        <v>2104</v>
      </c>
      <c r="G297" s="227" t="s">
        <v>2105</v>
      </c>
      <c r="H297" s="142" t="s">
        <v>1050</v>
      </c>
      <c r="I297" s="227" t="s">
        <v>2133</v>
      </c>
      <c r="J297" s="227" t="s">
        <v>2112</v>
      </c>
      <c r="K297" s="102" t="s">
        <v>1144</v>
      </c>
      <c r="L297" s="227" t="s">
        <v>18</v>
      </c>
      <c r="M297" s="99" t="s">
        <v>1050</v>
      </c>
      <c r="N297" s="100">
        <v>42499</v>
      </c>
      <c r="O297" s="113" t="s">
        <v>925</v>
      </c>
      <c r="P297" s="102" t="s">
        <v>645</v>
      </c>
      <c r="Q297" s="110" t="s">
        <v>1136</v>
      </c>
      <c r="R297" s="110" t="s">
        <v>1137</v>
      </c>
      <c r="S297" s="98" t="s">
        <v>928</v>
      </c>
      <c r="T297" s="227" t="s">
        <v>1633</v>
      </c>
      <c r="U297" s="120" t="s">
        <v>1435</v>
      </c>
      <c r="V297" s="117">
        <v>42613</v>
      </c>
      <c r="W297" s="209">
        <v>42613</v>
      </c>
      <c r="X297" s="21">
        <f>IF(AA297="Reprogramado",0,V297-$V$1)</f>
        <v>0</v>
      </c>
      <c r="Y297" s="230">
        <v>0</v>
      </c>
      <c r="Z297" s="233" t="s">
        <v>778</v>
      </c>
      <c r="AA297" s="231" t="s">
        <v>778</v>
      </c>
      <c r="AB297" s="250" t="s">
        <v>1485</v>
      </c>
      <c r="AC297" s="104" t="s">
        <v>1480</v>
      </c>
      <c r="AD297" s="343"/>
      <c r="AE297" s="342"/>
      <c r="AG297" s="334" t="str">
        <f t="shared" si="15"/>
        <v>VIGENTE</v>
      </c>
    </row>
    <row r="298" spans="2:33" ht="57" customHeight="1" thickBot="1" x14ac:dyDescent="0.25">
      <c r="B298" s="168">
        <f t="shared" si="17"/>
        <v>291</v>
      </c>
      <c r="C298" s="4" t="s">
        <v>777</v>
      </c>
      <c r="D298" s="95">
        <v>2015</v>
      </c>
      <c r="E298" s="97" t="s">
        <v>12</v>
      </c>
      <c r="F298" s="227" t="s">
        <v>2103</v>
      </c>
      <c r="G298" s="227" t="s">
        <v>2106</v>
      </c>
      <c r="H298" s="362" t="s">
        <v>2180</v>
      </c>
      <c r="I298" s="227" t="s">
        <v>2134</v>
      </c>
      <c r="J298" s="227" t="s">
        <v>2112</v>
      </c>
      <c r="K298" s="102" t="s">
        <v>38</v>
      </c>
      <c r="L298" s="227" t="s">
        <v>38</v>
      </c>
      <c r="M298" s="98" t="s">
        <v>1038</v>
      </c>
      <c r="N298" s="117">
        <v>42361</v>
      </c>
      <c r="O298" s="104" t="s">
        <v>71</v>
      </c>
      <c r="P298" s="102" t="s">
        <v>641</v>
      </c>
      <c r="Q298" s="102" t="s">
        <v>465</v>
      </c>
      <c r="R298" s="102" t="s">
        <v>466</v>
      </c>
      <c r="S298" s="113" t="s">
        <v>879</v>
      </c>
      <c r="T298" s="227" t="s">
        <v>1633</v>
      </c>
      <c r="U298" s="120" t="s">
        <v>871</v>
      </c>
      <c r="V298" s="117">
        <v>42490</v>
      </c>
      <c r="W298" s="117">
        <v>42570</v>
      </c>
      <c r="X298" s="21">
        <f>IF(AA298="Reprogramado",0,V298-$V$1)</f>
        <v>0</v>
      </c>
      <c r="Y298" s="230">
        <v>0</v>
      </c>
      <c r="Z298" s="233" t="s">
        <v>778</v>
      </c>
      <c r="AA298" s="231" t="s">
        <v>778</v>
      </c>
      <c r="AB298" s="153" t="s">
        <v>1716</v>
      </c>
      <c r="AC298" s="131" t="s">
        <v>1683</v>
      </c>
      <c r="AE298" s="147"/>
      <c r="AG298" s="334" t="str">
        <f t="shared" si="15"/>
        <v>VIGENTE</v>
      </c>
    </row>
    <row r="299" spans="2:33" ht="113.25" customHeight="1" thickBot="1" x14ac:dyDescent="0.25">
      <c r="B299" s="130">
        <f t="shared" si="17"/>
        <v>292</v>
      </c>
      <c r="C299" s="95" t="s">
        <v>673</v>
      </c>
      <c r="D299" s="95">
        <v>2015</v>
      </c>
      <c r="E299" s="97" t="s">
        <v>12</v>
      </c>
      <c r="F299" s="227" t="s">
        <v>2103</v>
      </c>
      <c r="G299" s="227" t="s">
        <v>2106</v>
      </c>
      <c r="H299" s="362" t="s">
        <v>2180</v>
      </c>
      <c r="I299" s="227" t="s">
        <v>2134</v>
      </c>
      <c r="J299" s="227" t="s">
        <v>2112</v>
      </c>
      <c r="K299" s="102" t="s">
        <v>38</v>
      </c>
      <c r="L299" s="228" t="s">
        <v>38</v>
      </c>
      <c r="M299" s="98" t="s">
        <v>1038</v>
      </c>
      <c r="N299" s="117">
        <v>42361</v>
      </c>
      <c r="O299" s="102" t="s">
        <v>71</v>
      </c>
      <c r="P299" s="102" t="s">
        <v>641</v>
      </c>
      <c r="Q299" s="102" t="s">
        <v>467</v>
      </c>
      <c r="R299" s="102" t="s">
        <v>468</v>
      </c>
      <c r="S299" s="275" t="s">
        <v>880</v>
      </c>
      <c r="T299" s="227" t="s">
        <v>1633</v>
      </c>
      <c r="U299" s="120" t="s">
        <v>872</v>
      </c>
      <c r="V299" s="117">
        <v>42490</v>
      </c>
      <c r="W299" s="117">
        <v>42582</v>
      </c>
      <c r="X299" s="229">
        <f>IF(Z299="Cumplida",0,W299-$W$1)</f>
        <v>0</v>
      </c>
      <c r="Y299" s="230">
        <v>1</v>
      </c>
      <c r="Z299" s="233" t="s">
        <v>695</v>
      </c>
      <c r="AA299" s="231" t="s">
        <v>780</v>
      </c>
      <c r="AB299" s="252" t="s">
        <v>1360</v>
      </c>
      <c r="AC299" s="131" t="s">
        <v>1183</v>
      </c>
      <c r="AE299" s="147"/>
      <c r="AG299" s="334" t="str">
        <f t="shared" si="15"/>
        <v>VIGENTE</v>
      </c>
    </row>
    <row r="300" spans="2:33" ht="68.25" customHeight="1" thickBot="1" x14ac:dyDescent="0.25">
      <c r="B300" s="168">
        <f t="shared" si="17"/>
        <v>293</v>
      </c>
      <c r="C300" s="4" t="s">
        <v>777</v>
      </c>
      <c r="D300" s="95">
        <v>2015</v>
      </c>
      <c r="E300" s="97" t="s">
        <v>12</v>
      </c>
      <c r="F300" s="227" t="s">
        <v>2103</v>
      </c>
      <c r="G300" s="227" t="s">
        <v>2106</v>
      </c>
      <c r="H300" s="362" t="s">
        <v>2180</v>
      </c>
      <c r="I300" s="227" t="s">
        <v>2134</v>
      </c>
      <c r="J300" s="227" t="s">
        <v>2112</v>
      </c>
      <c r="K300" s="102" t="s">
        <v>38</v>
      </c>
      <c r="L300" s="227" t="s">
        <v>38</v>
      </c>
      <c r="M300" s="98" t="s">
        <v>1038</v>
      </c>
      <c r="N300" s="117">
        <v>42361</v>
      </c>
      <c r="O300" s="104" t="s">
        <v>71</v>
      </c>
      <c r="P300" s="102" t="s">
        <v>641</v>
      </c>
      <c r="Q300" s="102" t="s">
        <v>469</v>
      </c>
      <c r="R300" s="102" t="s">
        <v>470</v>
      </c>
      <c r="S300" s="113" t="s">
        <v>881</v>
      </c>
      <c r="T300" s="227" t="s">
        <v>1631</v>
      </c>
      <c r="U300" s="120" t="s">
        <v>873</v>
      </c>
      <c r="V300" s="117">
        <v>42490</v>
      </c>
      <c r="W300" s="117">
        <v>42566</v>
      </c>
      <c r="X300" s="21">
        <f t="shared" ref="X300:X305" si="19">IF(AA300="Reprogramado",0,V300-$V$1)</f>
        <v>0</v>
      </c>
      <c r="Y300" s="230">
        <v>0</v>
      </c>
      <c r="Z300" s="233" t="s">
        <v>778</v>
      </c>
      <c r="AA300" s="231" t="s">
        <v>778</v>
      </c>
      <c r="AB300" s="194" t="s">
        <v>1716</v>
      </c>
      <c r="AC300" s="131" t="s">
        <v>1684</v>
      </c>
      <c r="AE300" s="147"/>
      <c r="AG300" s="334" t="str">
        <f t="shared" si="15"/>
        <v>VIGENTE</v>
      </c>
    </row>
    <row r="301" spans="2:33" ht="45.75" customHeight="1" thickBot="1" x14ac:dyDescent="0.25">
      <c r="B301" s="168">
        <f t="shared" si="17"/>
        <v>294</v>
      </c>
      <c r="C301" s="4" t="s">
        <v>777</v>
      </c>
      <c r="D301" s="95">
        <v>2015</v>
      </c>
      <c r="E301" s="97" t="s">
        <v>12</v>
      </c>
      <c r="F301" s="227" t="s">
        <v>2103</v>
      </c>
      <c r="G301" s="227" t="s">
        <v>2106</v>
      </c>
      <c r="H301" s="362" t="s">
        <v>2180</v>
      </c>
      <c r="I301" s="227" t="s">
        <v>2134</v>
      </c>
      <c r="J301" s="227" t="s">
        <v>2112</v>
      </c>
      <c r="K301" s="102" t="s">
        <v>38</v>
      </c>
      <c r="L301" s="227" t="s">
        <v>38</v>
      </c>
      <c r="M301" s="98" t="s">
        <v>1038</v>
      </c>
      <c r="N301" s="117">
        <v>42361</v>
      </c>
      <c r="O301" s="104" t="s">
        <v>71</v>
      </c>
      <c r="P301" s="102" t="s">
        <v>641</v>
      </c>
      <c r="Q301" s="102" t="s">
        <v>471</v>
      </c>
      <c r="R301" s="102" t="s">
        <v>472</v>
      </c>
      <c r="S301" s="113" t="s">
        <v>882</v>
      </c>
      <c r="T301" s="227" t="s">
        <v>1633</v>
      </c>
      <c r="U301" s="120" t="s">
        <v>874</v>
      </c>
      <c r="V301" s="117">
        <v>42490</v>
      </c>
      <c r="W301" s="117">
        <v>42566</v>
      </c>
      <c r="X301" s="21">
        <f t="shared" si="19"/>
        <v>0</v>
      </c>
      <c r="Y301" s="230">
        <v>0</v>
      </c>
      <c r="Z301" s="233" t="s">
        <v>778</v>
      </c>
      <c r="AA301" s="231" t="s">
        <v>778</v>
      </c>
      <c r="AB301" s="153" t="s">
        <v>1716</v>
      </c>
      <c r="AC301" s="131" t="s">
        <v>1685</v>
      </c>
      <c r="AE301" s="147"/>
      <c r="AG301" s="334" t="str">
        <f t="shared" si="15"/>
        <v>VIGENTE</v>
      </c>
    </row>
    <row r="302" spans="2:33" ht="79.5" customHeight="1" thickBot="1" x14ac:dyDescent="0.25">
      <c r="B302" s="168">
        <f t="shared" si="17"/>
        <v>295</v>
      </c>
      <c r="C302" s="4" t="s">
        <v>777</v>
      </c>
      <c r="D302" s="95">
        <v>2015</v>
      </c>
      <c r="E302" s="97" t="s">
        <v>12</v>
      </c>
      <c r="F302" s="227" t="s">
        <v>2103</v>
      </c>
      <c r="G302" s="227" t="s">
        <v>2106</v>
      </c>
      <c r="H302" s="362" t="s">
        <v>2180</v>
      </c>
      <c r="I302" s="227" t="s">
        <v>2134</v>
      </c>
      <c r="J302" s="227" t="s">
        <v>2112</v>
      </c>
      <c r="K302" s="102" t="s">
        <v>38</v>
      </c>
      <c r="L302" s="227" t="s">
        <v>38</v>
      </c>
      <c r="M302" s="98" t="s">
        <v>1038</v>
      </c>
      <c r="N302" s="117">
        <v>42361</v>
      </c>
      <c r="O302" s="104" t="s">
        <v>71</v>
      </c>
      <c r="P302" s="102" t="s">
        <v>641</v>
      </c>
      <c r="Q302" s="102" t="s">
        <v>473</v>
      </c>
      <c r="R302" s="102" t="s">
        <v>474</v>
      </c>
      <c r="S302" s="113" t="s">
        <v>881</v>
      </c>
      <c r="T302" s="227" t="s">
        <v>1633</v>
      </c>
      <c r="U302" s="120" t="s">
        <v>875</v>
      </c>
      <c r="V302" s="117">
        <v>42490</v>
      </c>
      <c r="W302" s="117">
        <v>42566</v>
      </c>
      <c r="X302" s="21">
        <f t="shared" si="19"/>
        <v>0</v>
      </c>
      <c r="Y302" s="230">
        <v>0</v>
      </c>
      <c r="Z302" s="233" t="s">
        <v>778</v>
      </c>
      <c r="AA302" s="231" t="s">
        <v>778</v>
      </c>
      <c r="AB302" s="153" t="s">
        <v>1716</v>
      </c>
      <c r="AC302" s="131" t="s">
        <v>1686</v>
      </c>
      <c r="AE302" s="147"/>
      <c r="AG302" s="334" t="str">
        <f t="shared" si="15"/>
        <v>VIGENTE</v>
      </c>
    </row>
    <row r="303" spans="2:33" ht="68.25" customHeight="1" thickBot="1" x14ac:dyDescent="0.25">
      <c r="B303" s="168">
        <f t="shared" si="17"/>
        <v>296</v>
      </c>
      <c r="C303" s="4" t="s">
        <v>777</v>
      </c>
      <c r="D303" s="95">
        <v>2015</v>
      </c>
      <c r="E303" s="97" t="s">
        <v>12</v>
      </c>
      <c r="F303" s="227" t="s">
        <v>2103</v>
      </c>
      <c r="G303" s="227" t="s">
        <v>2106</v>
      </c>
      <c r="H303" s="362" t="s">
        <v>2180</v>
      </c>
      <c r="I303" s="227" t="s">
        <v>2134</v>
      </c>
      <c r="J303" s="227" t="s">
        <v>2112</v>
      </c>
      <c r="K303" s="102" t="s">
        <v>38</v>
      </c>
      <c r="L303" s="227" t="s">
        <v>38</v>
      </c>
      <c r="M303" s="98" t="s">
        <v>1038</v>
      </c>
      <c r="N303" s="117">
        <v>42361</v>
      </c>
      <c r="O303" s="104" t="s">
        <v>71</v>
      </c>
      <c r="P303" s="102" t="s">
        <v>641</v>
      </c>
      <c r="Q303" s="102" t="s">
        <v>475</v>
      </c>
      <c r="R303" s="102" t="s">
        <v>476</v>
      </c>
      <c r="S303" s="113" t="s">
        <v>881</v>
      </c>
      <c r="T303" s="227" t="s">
        <v>1631</v>
      </c>
      <c r="U303" s="120" t="s">
        <v>876</v>
      </c>
      <c r="V303" s="117">
        <v>42490</v>
      </c>
      <c r="W303" s="117">
        <v>42566</v>
      </c>
      <c r="X303" s="21">
        <f t="shared" si="19"/>
        <v>0</v>
      </c>
      <c r="Y303" s="230">
        <v>0</v>
      </c>
      <c r="Z303" s="233" t="s">
        <v>778</v>
      </c>
      <c r="AA303" s="231" t="s">
        <v>778</v>
      </c>
      <c r="AB303" s="153" t="s">
        <v>1716</v>
      </c>
      <c r="AC303" s="131" t="s">
        <v>1687</v>
      </c>
      <c r="AE303" s="147"/>
      <c r="AG303" s="334" t="str">
        <f t="shared" si="15"/>
        <v>VIGENTE</v>
      </c>
    </row>
    <row r="304" spans="2:33" ht="79.5" customHeight="1" thickBot="1" x14ac:dyDescent="0.25">
      <c r="B304" s="168">
        <f t="shared" si="17"/>
        <v>297</v>
      </c>
      <c r="C304" s="4" t="s">
        <v>777</v>
      </c>
      <c r="D304" s="95">
        <v>2015</v>
      </c>
      <c r="E304" s="97" t="s">
        <v>12</v>
      </c>
      <c r="F304" s="227" t="s">
        <v>2103</v>
      </c>
      <c r="G304" s="227" t="s">
        <v>2106</v>
      </c>
      <c r="H304" s="362" t="s">
        <v>2180</v>
      </c>
      <c r="I304" s="227" t="s">
        <v>2134</v>
      </c>
      <c r="J304" s="227" t="s">
        <v>2112</v>
      </c>
      <c r="K304" s="102" t="s">
        <v>38</v>
      </c>
      <c r="L304" s="227" t="s">
        <v>38</v>
      </c>
      <c r="M304" s="98" t="s">
        <v>1038</v>
      </c>
      <c r="N304" s="117">
        <v>42361</v>
      </c>
      <c r="O304" s="104" t="s">
        <v>71</v>
      </c>
      <c r="P304" s="102" t="s">
        <v>641</v>
      </c>
      <c r="Q304" s="102" t="s">
        <v>477</v>
      </c>
      <c r="R304" s="102" t="s">
        <v>478</v>
      </c>
      <c r="S304" s="113" t="s">
        <v>883</v>
      </c>
      <c r="T304" s="227" t="s">
        <v>1631</v>
      </c>
      <c r="U304" s="120" t="s">
        <v>877</v>
      </c>
      <c r="V304" s="117">
        <v>42490</v>
      </c>
      <c r="W304" s="117">
        <v>42566</v>
      </c>
      <c r="X304" s="21">
        <f t="shared" si="19"/>
        <v>0</v>
      </c>
      <c r="Y304" s="230">
        <v>0</v>
      </c>
      <c r="Z304" s="233" t="s">
        <v>778</v>
      </c>
      <c r="AA304" s="231" t="s">
        <v>778</v>
      </c>
      <c r="AB304" s="153" t="s">
        <v>1716</v>
      </c>
      <c r="AC304" s="131" t="s">
        <v>1688</v>
      </c>
      <c r="AE304" s="147"/>
      <c r="AG304" s="334" t="str">
        <f t="shared" si="15"/>
        <v>VIGENTE</v>
      </c>
    </row>
    <row r="305" spans="2:33" ht="124.5" customHeight="1" thickBot="1" x14ac:dyDescent="0.25">
      <c r="B305" s="168">
        <f t="shared" si="17"/>
        <v>298</v>
      </c>
      <c r="C305" s="4" t="s">
        <v>777</v>
      </c>
      <c r="D305" s="95">
        <v>2015</v>
      </c>
      <c r="E305" s="97" t="s">
        <v>12</v>
      </c>
      <c r="F305" s="227" t="s">
        <v>2103</v>
      </c>
      <c r="G305" s="227" t="s">
        <v>2106</v>
      </c>
      <c r="H305" s="362" t="s">
        <v>2180</v>
      </c>
      <c r="I305" s="227" t="s">
        <v>2134</v>
      </c>
      <c r="J305" s="227" t="s">
        <v>2112</v>
      </c>
      <c r="K305" s="102" t="s">
        <v>38</v>
      </c>
      <c r="L305" s="227" t="s">
        <v>38</v>
      </c>
      <c r="M305" s="98" t="s">
        <v>1038</v>
      </c>
      <c r="N305" s="117">
        <v>42361</v>
      </c>
      <c r="O305" s="104" t="s">
        <v>71</v>
      </c>
      <c r="P305" s="102" t="s">
        <v>641</v>
      </c>
      <c r="Q305" s="102" t="s">
        <v>479</v>
      </c>
      <c r="R305" s="102" t="s">
        <v>480</v>
      </c>
      <c r="S305" s="113" t="s">
        <v>879</v>
      </c>
      <c r="T305" s="227" t="s">
        <v>1631</v>
      </c>
      <c r="U305" s="120" t="s">
        <v>878</v>
      </c>
      <c r="V305" s="117">
        <v>42490</v>
      </c>
      <c r="W305" s="117">
        <v>42566</v>
      </c>
      <c r="X305" s="21">
        <f t="shared" si="19"/>
        <v>0</v>
      </c>
      <c r="Y305" s="230">
        <v>0</v>
      </c>
      <c r="Z305" s="233" t="s">
        <v>778</v>
      </c>
      <c r="AA305" s="231" t="s">
        <v>778</v>
      </c>
      <c r="AB305" s="153" t="s">
        <v>1716</v>
      </c>
      <c r="AC305" s="131" t="s">
        <v>1689</v>
      </c>
      <c r="AE305" s="147"/>
      <c r="AG305" s="334" t="str">
        <f t="shared" si="15"/>
        <v>VIGENTE</v>
      </c>
    </row>
    <row r="306" spans="2:33" ht="57" customHeight="1" thickBot="1" x14ac:dyDescent="0.25">
      <c r="B306" s="130">
        <f t="shared" si="17"/>
        <v>299</v>
      </c>
      <c r="C306" s="95" t="s">
        <v>673</v>
      </c>
      <c r="D306" s="95">
        <v>2015</v>
      </c>
      <c r="E306" s="97" t="s">
        <v>12</v>
      </c>
      <c r="F306" s="227" t="s">
        <v>2103</v>
      </c>
      <c r="G306" s="227" t="s">
        <v>2106</v>
      </c>
      <c r="H306" s="362" t="s">
        <v>2180</v>
      </c>
      <c r="I306" s="227" t="s">
        <v>2134</v>
      </c>
      <c r="J306" s="227" t="s">
        <v>2112</v>
      </c>
      <c r="K306" s="102" t="s">
        <v>1150</v>
      </c>
      <c r="L306" s="228" t="s">
        <v>1150</v>
      </c>
      <c r="M306" s="98" t="s">
        <v>1038</v>
      </c>
      <c r="N306" s="117">
        <v>42361</v>
      </c>
      <c r="O306" s="102" t="s">
        <v>71</v>
      </c>
      <c r="P306" s="102" t="s">
        <v>641</v>
      </c>
      <c r="Q306" s="102" t="s">
        <v>435</v>
      </c>
      <c r="R306" s="102" t="s">
        <v>436</v>
      </c>
      <c r="S306" s="123" t="s">
        <v>540</v>
      </c>
      <c r="T306" s="227" t="s">
        <v>1633</v>
      </c>
      <c r="U306" s="120" t="s">
        <v>755</v>
      </c>
      <c r="V306" s="117">
        <v>42490</v>
      </c>
      <c r="W306" s="117">
        <v>42581</v>
      </c>
      <c r="X306" s="229">
        <f>IF(Z306="Cumplida",0,W306-$W$1)</f>
        <v>0</v>
      </c>
      <c r="Y306" s="230">
        <v>1</v>
      </c>
      <c r="Z306" s="233" t="s">
        <v>695</v>
      </c>
      <c r="AA306" s="231" t="s">
        <v>780</v>
      </c>
      <c r="AB306" s="252" t="s">
        <v>1470</v>
      </c>
      <c r="AC306" s="131" t="s">
        <v>1356</v>
      </c>
      <c r="AG306" s="334" t="str">
        <f t="shared" si="15"/>
        <v>VIGENTE</v>
      </c>
    </row>
    <row r="307" spans="2:33" ht="79.5" customHeight="1" thickBot="1" x14ac:dyDescent="0.25">
      <c r="B307" s="168">
        <f t="shared" si="17"/>
        <v>300</v>
      </c>
      <c r="C307" s="4" t="s">
        <v>777</v>
      </c>
      <c r="D307" s="95">
        <v>2015</v>
      </c>
      <c r="E307" s="97" t="s">
        <v>12</v>
      </c>
      <c r="F307" s="227" t="s">
        <v>2103</v>
      </c>
      <c r="G307" s="227" t="s">
        <v>2106</v>
      </c>
      <c r="H307" s="362" t="s">
        <v>2180</v>
      </c>
      <c r="I307" s="227" t="s">
        <v>2134</v>
      </c>
      <c r="J307" s="227" t="s">
        <v>2112</v>
      </c>
      <c r="K307" s="102" t="s">
        <v>1150</v>
      </c>
      <c r="L307" s="227" t="s">
        <v>1150</v>
      </c>
      <c r="M307" s="98" t="s">
        <v>1038</v>
      </c>
      <c r="N307" s="117">
        <v>42361</v>
      </c>
      <c r="O307" s="104" t="s">
        <v>71</v>
      </c>
      <c r="P307" s="102" t="s">
        <v>641</v>
      </c>
      <c r="Q307" s="102" t="s">
        <v>437</v>
      </c>
      <c r="R307" s="102" t="s">
        <v>438</v>
      </c>
      <c r="S307" s="102" t="s">
        <v>768</v>
      </c>
      <c r="T307" s="227" t="s">
        <v>1633</v>
      </c>
      <c r="U307" s="120" t="s">
        <v>756</v>
      </c>
      <c r="V307" s="117">
        <v>42490</v>
      </c>
      <c r="W307" s="117">
        <v>42581</v>
      </c>
      <c r="X307" s="21">
        <f>IF(AA307="Reprogramado",0,V307-$V$1)</f>
        <v>0</v>
      </c>
      <c r="Y307" s="230">
        <v>0</v>
      </c>
      <c r="Z307" s="233" t="s">
        <v>778</v>
      </c>
      <c r="AA307" s="231" t="s">
        <v>778</v>
      </c>
      <c r="AB307" s="194" t="s">
        <v>1359</v>
      </c>
      <c r="AC307" s="131" t="s">
        <v>1469</v>
      </c>
      <c r="AG307" s="334" t="str">
        <f t="shared" si="15"/>
        <v>VIGENTE</v>
      </c>
    </row>
    <row r="308" spans="2:33" ht="68.25" customHeight="1" thickBot="1" x14ac:dyDescent="0.25">
      <c r="B308" s="130">
        <f t="shared" si="17"/>
        <v>301</v>
      </c>
      <c r="C308" s="95" t="s">
        <v>673</v>
      </c>
      <c r="D308" s="95">
        <v>2015</v>
      </c>
      <c r="E308" s="97" t="s">
        <v>12</v>
      </c>
      <c r="F308" s="227" t="s">
        <v>2103</v>
      </c>
      <c r="G308" s="227" t="s">
        <v>2106</v>
      </c>
      <c r="H308" s="362" t="s">
        <v>2180</v>
      </c>
      <c r="I308" s="227" t="s">
        <v>2134</v>
      </c>
      <c r="J308" s="227" t="s">
        <v>2112</v>
      </c>
      <c r="K308" s="102" t="s">
        <v>1150</v>
      </c>
      <c r="L308" s="228" t="s">
        <v>1150</v>
      </c>
      <c r="M308" s="98" t="s">
        <v>1038</v>
      </c>
      <c r="N308" s="117">
        <v>42361</v>
      </c>
      <c r="O308" s="102" t="s">
        <v>71</v>
      </c>
      <c r="P308" s="102" t="s">
        <v>641</v>
      </c>
      <c r="Q308" s="102" t="s">
        <v>439</v>
      </c>
      <c r="R308" s="102" t="s">
        <v>440</v>
      </c>
      <c r="S308" s="123" t="s">
        <v>769</v>
      </c>
      <c r="T308" s="227" t="s">
        <v>1631</v>
      </c>
      <c r="U308" s="120" t="s">
        <v>757</v>
      </c>
      <c r="V308" s="117">
        <v>42490</v>
      </c>
      <c r="W308" s="117">
        <v>42581</v>
      </c>
      <c r="X308" s="229">
        <f>IF(Z308="Cumplida",0,W308-$W$1)</f>
        <v>0</v>
      </c>
      <c r="Y308" s="230">
        <v>1</v>
      </c>
      <c r="Z308" s="233" t="s">
        <v>695</v>
      </c>
      <c r="AA308" s="231" t="s">
        <v>780</v>
      </c>
      <c r="AB308" s="252" t="s">
        <v>1471</v>
      </c>
      <c r="AC308" s="131" t="s">
        <v>1357</v>
      </c>
      <c r="AG308" s="334" t="str">
        <f t="shared" si="15"/>
        <v>VIGENTE</v>
      </c>
    </row>
    <row r="309" spans="2:33" ht="45.75" customHeight="1" thickBot="1" x14ac:dyDescent="0.25">
      <c r="B309" s="130">
        <f t="shared" si="17"/>
        <v>302</v>
      </c>
      <c r="C309" s="95" t="s">
        <v>673</v>
      </c>
      <c r="D309" s="95">
        <v>2015</v>
      </c>
      <c r="E309" s="97" t="s">
        <v>12</v>
      </c>
      <c r="F309" s="227" t="s">
        <v>2103</v>
      </c>
      <c r="G309" s="227" t="s">
        <v>2106</v>
      </c>
      <c r="H309" s="362" t="s">
        <v>2180</v>
      </c>
      <c r="I309" s="227" t="s">
        <v>2134</v>
      </c>
      <c r="J309" s="227" t="s">
        <v>2112</v>
      </c>
      <c r="K309" s="102" t="s">
        <v>1150</v>
      </c>
      <c r="L309" s="228" t="s">
        <v>1150</v>
      </c>
      <c r="M309" s="98" t="s">
        <v>1038</v>
      </c>
      <c r="N309" s="117">
        <v>42361</v>
      </c>
      <c r="O309" s="102" t="s">
        <v>71</v>
      </c>
      <c r="P309" s="102" t="s">
        <v>641</v>
      </c>
      <c r="Q309" s="102" t="s">
        <v>441</v>
      </c>
      <c r="R309" s="102" t="s">
        <v>442</v>
      </c>
      <c r="S309" s="123" t="s">
        <v>768</v>
      </c>
      <c r="T309" s="227" t="s">
        <v>1631</v>
      </c>
      <c r="U309" s="120" t="s">
        <v>758</v>
      </c>
      <c r="V309" s="117">
        <v>42490</v>
      </c>
      <c r="W309" s="117">
        <v>42581</v>
      </c>
      <c r="X309" s="229">
        <f>IF(Z309="Cumplida",0,W309-$W$1)</f>
        <v>0</v>
      </c>
      <c r="Y309" s="230">
        <v>1</v>
      </c>
      <c r="Z309" s="233" t="s">
        <v>695</v>
      </c>
      <c r="AA309" s="231" t="s">
        <v>780</v>
      </c>
      <c r="AB309" s="252" t="s">
        <v>1472</v>
      </c>
      <c r="AC309" s="131" t="s">
        <v>1358</v>
      </c>
      <c r="AG309" s="334" t="str">
        <f t="shared" si="15"/>
        <v>VIGENTE</v>
      </c>
    </row>
    <row r="310" spans="2:33" ht="102" customHeight="1" thickBot="1" x14ac:dyDescent="0.25">
      <c r="B310" s="168">
        <v>303</v>
      </c>
      <c r="C310" s="4" t="s">
        <v>777</v>
      </c>
      <c r="D310" s="139">
        <v>2015</v>
      </c>
      <c r="E310" s="141" t="s">
        <v>12</v>
      </c>
      <c r="F310" s="227" t="s">
        <v>2103</v>
      </c>
      <c r="G310" s="227" t="s">
        <v>2106</v>
      </c>
      <c r="H310" s="362" t="s">
        <v>2180</v>
      </c>
      <c r="I310" s="227" t="s">
        <v>2134</v>
      </c>
      <c r="J310" s="227" t="s">
        <v>2112</v>
      </c>
      <c r="K310" s="178" t="s">
        <v>36</v>
      </c>
      <c r="L310" s="175" t="s">
        <v>36</v>
      </c>
      <c r="M310" s="340" t="s">
        <v>1038</v>
      </c>
      <c r="N310" s="337">
        <v>42361</v>
      </c>
      <c r="O310" s="174" t="s">
        <v>71</v>
      </c>
      <c r="P310" s="178" t="s">
        <v>641</v>
      </c>
      <c r="Q310" s="178" t="s">
        <v>461</v>
      </c>
      <c r="R310" s="178" t="s">
        <v>462</v>
      </c>
      <c r="S310" s="178" t="s">
        <v>764</v>
      </c>
      <c r="T310" s="175" t="s">
        <v>1633</v>
      </c>
      <c r="U310" s="120" t="s">
        <v>761</v>
      </c>
      <c r="V310" s="337">
        <v>42490</v>
      </c>
      <c r="W310" s="337">
        <v>42597</v>
      </c>
      <c r="X310" s="21">
        <f>IF(AA310="Reprogramado",0,V310-$V$1)</f>
        <v>0</v>
      </c>
      <c r="Y310" s="230">
        <v>0</v>
      </c>
      <c r="Z310" s="233" t="s">
        <v>778</v>
      </c>
      <c r="AA310" s="231" t="s">
        <v>778</v>
      </c>
      <c r="AB310" s="194" t="s">
        <v>1716</v>
      </c>
      <c r="AC310" s="131" t="s">
        <v>1690</v>
      </c>
      <c r="AG310" s="334" t="str">
        <f t="shared" si="15"/>
        <v>VIGENTE</v>
      </c>
    </row>
    <row r="311" spans="2:33" ht="78.75" customHeight="1" x14ac:dyDescent="0.2">
      <c r="B311" s="246">
        <v>304</v>
      </c>
      <c r="C311" s="145" t="s">
        <v>673</v>
      </c>
      <c r="D311" s="145">
        <v>2015</v>
      </c>
      <c r="E311" s="97" t="s">
        <v>12</v>
      </c>
      <c r="F311" s="227" t="s">
        <v>2103</v>
      </c>
      <c r="G311" s="227" t="s">
        <v>2108</v>
      </c>
      <c r="H311" s="362" t="s">
        <v>2168</v>
      </c>
      <c r="I311" s="227" t="s">
        <v>2134</v>
      </c>
      <c r="J311" s="227" t="s">
        <v>2112</v>
      </c>
      <c r="K311" s="102" t="s">
        <v>1144</v>
      </c>
      <c r="L311" s="228" t="s">
        <v>1144</v>
      </c>
      <c r="M311" s="98" t="s">
        <v>1030</v>
      </c>
      <c r="N311" s="117">
        <v>42317</v>
      </c>
      <c r="O311" s="102" t="s">
        <v>65</v>
      </c>
      <c r="P311" s="102" t="s">
        <v>642</v>
      </c>
      <c r="Q311" s="102" t="s">
        <v>317</v>
      </c>
      <c r="R311" s="102" t="s">
        <v>323</v>
      </c>
      <c r="S311" s="275" t="s">
        <v>531</v>
      </c>
      <c r="T311" s="227" t="s">
        <v>1631</v>
      </c>
      <c r="U311" s="120" t="s">
        <v>627</v>
      </c>
      <c r="V311" s="117">
        <v>42460</v>
      </c>
      <c r="W311" s="117">
        <v>42613</v>
      </c>
      <c r="X311" s="229">
        <f>IF(Z311="Cumplida",0,W311-$W$1)</f>
        <v>0</v>
      </c>
      <c r="Y311" s="230">
        <v>1</v>
      </c>
      <c r="Z311" s="233" t="s">
        <v>695</v>
      </c>
      <c r="AA311" s="231" t="s">
        <v>780</v>
      </c>
      <c r="AB311" s="252" t="s">
        <v>1604</v>
      </c>
      <c r="AC311" s="134" t="s">
        <v>1365</v>
      </c>
      <c r="AG311" s="334" t="str">
        <f t="shared" si="15"/>
        <v>VIGENTE</v>
      </c>
    </row>
    <row r="312" spans="2:33" ht="113.25" customHeight="1" thickBot="1" x14ac:dyDescent="0.25">
      <c r="B312" s="241">
        <v>305</v>
      </c>
      <c r="C312" s="4" t="s">
        <v>777</v>
      </c>
      <c r="D312" s="182">
        <v>2015</v>
      </c>
      <c r="E312" s="184" t="s">
        <v>12</v>
      </c>
      <c r="F312" s="227" t="s">
        <v>2103</v>
      </c>
      <c r="G312" s="227" t="s">
        <v>2108</v>
      </c>
      <c r="H312" s="362" t="s">
        <v>2168</v>
      </c>
      <c r="I312" s="227" t="s">
        <v>2134</v>
      </c>
      <c r="J312" s="227" t="s">
        <v>2112</v>
      </c>
      <c r="K312" s="102" t="s">
        <v>1144</v>
      </c>
      <c r="L312" s="186" t="s">
        <v>1144</v>
      </c>
      <c r="M312" s="237" t="s">
        <v>1030</v>
      </c>
      <c r="N312" s="338">
        <v>42317</v>
      </c>
      <c r="O312" s="185" t="s">
        <v>65</v>
      </c>
      <c r="P312" s="189" t="s">
        <v>642</v>
      </c>
      <c r="Q312" s="189" t="s">
        <v>324</v>
      </c>
      <c r="R312" s="189" t="s">
        <v>325</v>
      </c>
      <c r="S312" s="202" t="s">
        <v>531</v>
      </c>
      <c r="T312" s="227" t="s">
        <v>1633</v>
      </c>
      <c r="U312" s="120" t="s">
        <v>1629</v>
      </c>
      <c r="V312" s="338">
        <v>42460</v>
      </c>
      <c r="W312" s="338">
        <v>42643</v>
      </c>
      <c r="X312" s="21">
        <f>IF(AA312="Reprogramado",0,V312-$V$1)</f>
        <v>0</v>
      </c>
      <c r="Y312" s="230">
        <v>0</v>
      </c>
      <c r="Z312" s="233" t="s">
        <v>778</v>
      </c>
      <c r="AA312" s="231" t="s">
        <v>778</v>
      </c>
      <c r="AB312" s="194" t="s">
        <v>1716</v>
      </c>
      <c r="AC312" s="134" t="s">
        <v>1691</v>
      </c>
      <c r="AG312" s="334" t="str">
        <f t="shared" si="15"/>
        <v>VIGENTE</v>
      </c>
    </row>
    <row r="313" spans="2:33" ht="34.5" customHeight="1" thickBot="1" x14ac:dyDescent="0.25">
      <c r="B313" s="168">
        <v>306</v>
      </c>
      <c r="C313" s="4" t="s">
        <v>777</v>
      </c>
      <c r="D313" s="95">
        <v>2015</v>
      </c>
      <c r="E313" s="97" t="s">
        <v>12</v>
      </c>
      <c r="F313" s="227" t="s">
        <v>2103</v>
      </c>
      <c r="G313" s="227" t="s">
        <v>2106</v>
      </c>
      <c r="H313" s="362" t="s">
        <v>2180</v>
      </c>
      <c r="I313" s="227" t="s">
        <v>2134</v>
      </c>
      <c r="J313" s="227" t="s">
        <v>2112</v>
      </c>
      <c r="K313" s="102" t="s">
        <v>37</v>
      </c>
      <c r="L313" s="98" t="s">
        <v>37</v>
      </c>
      <c r="M313" s="98" t="s">
        <v>1038</v>
      </c>
      <c r="N313" s="117">
        <v>42361</v>
      </c>
      <c r="O313" s="104" t="s">
        <v>71</v>
      </c>
      <c r="P313" s="102" t="s">
        <v>641</v>
      </c>
      <c r="Q313" s="102" t="s">
        <v>481</v>
      </c>
      <c r="R313" s="102" t="s">
        <v>482</v>
      </c>
      <c r="S313" s="102" t="s">
        <v>745</v>
      </c>
      <c r="T313" s="227" t="s">
        <v>1953</v>
      </c>
      <c r="U313" s="120" t="s">
        <v>739</v>
      </c>
      <c r="V313" s="117">
        <v>42490</v>
      </c>
      <c r="W313" s="117">
        <v>42613</v>
      </c>
      <c r="X313" s="21">
        <f>IF(AA313="Reprogramado",0,V313-$V$1)</f>
        <v>0</v>
      </c>
      <c r="Y313" s="230">
        <v>0</v>
      </c>
      <c r="Z313" s="233" t="s">
        <v>778</v>
      </c>
      <c r="AA313" s="231" t="s">
        <v>778</v>
      </c>
      <c r="AB313" s="153" t="s">
        <v>1716</v>
      </c>
      <c r="AC313" s="131" t="s">
        <v>1692</v>
      </c>
      <c r="AG313" s="334" t="str">
        <f t="shared" si="15"/>
        <v>VIGENTE</v>
      </c>
    </row>
    <row r="314" spans="2:33" ht="34.5" customHeight="1" thickBot="1" x14ac:dyDescent="0.25">
      <c r="B314" s="168">
        <v>307</v>
      </c>
      <c r="C314" s="4" t="s">
        <v>777</v>
      </c>
      <c r="D314" s="95">
        <v>2015</v>
      </c>
      <c r="E314" s="97" t="s">
        <v>12</v>
      </c>
      <c r="F314" s="227" t="s">
        <v>2103</v>
      </c>
      <c r="G314" s="227" t="s">
        <v>2106</v>
      </c>
      <c r="H314" s="362" t="s">
        <v>2180</v>
      </c>
      <c r="I314" s="227" t="s">
        <v>2134</v>
      </c>
      <c r="J314" s="227" t="s">
        <v>2112</v>
      </c>
      <c r="K314" s="102" t="s">
        <v>37</v>
      </c>
      <c r="L314" s="98" t="s">
        <v>37</v>
      </c>
      <c r="M314" s="98" t="s">
        <v>1038</v>
      </c>
      <c r="N314" s="117">
        <v>42361</v>
      </c>
      <c r="O314" s="104" t="s">
        <v>71</v>
      </c>
      <c r="P314" s="102" t="s">
        <v>641</v>
      </c>
      <c r="Q314" s="102" t="s">
        <v>483</v>
      </c>
      <c r="R314" s="102" t="s">
        <v>484</v>
      </c>
      <c r="S314" s="102" t="s">
        <v>745</v>
      </c>
      <c r="T314" s="227" t="s">
        <v>1633</v>
      </c>
      <c r="U314" s="120" t="s">
        <v>740</v>
      </c>
      <c r="V314" s="117">
        <v>42490</v>
      </c>
      <c r="W314" s="117">
        <v>42613</v>
      </c>
      <c r="X314" s="21">
        <f>IF(AA314="Reprogramado",0,V314-$V$1)</f>
        <v>0</v>
      </c>
      <c r="Y314" s="230">
        <v>0</v>
      </c>
      <c r="Z314" s="233" t="s">
        <v>778</v>
      </c>
      <c r="AA314" s="231" t="s">
        <v>778</v>
      </c>
      <c r="AB314" s="153" t="s">
        <v>1716</v>
      </c>
      <c r="AC314" s="131" t="s">
        <v>1693</v>
      </c>
      <c r="AG314" s="334" t="str">
        <f t="shared" si="15"/>
        <v>VIGENTE</v>
      </c>
    </row>
    <row r="315" spans="2:33" ht="45.75" customHeight="1" thickBot="1" x14ac:dyDescent="0.25">
      <c r="B315" s="112">
        <v>308</v>
      </c>
      <c r="C315" s="95" t="s">
        <v>674</v>
      </c>
      <c r="D315" s="96">
        <v>2014</v>
      </c>
      <c r="E315" s="97" t="s">
        <v>12</v>
      </c>
      <c r="F315" s="227" t="s">
        <v>2101</v>
      </c>
      <c r="G315" s="227" t="s">
        <v>2106</v>
      </c>
      <c r="H315" s="99" t="s">
        <v>1048</v>
      </c>
      <c r="I315" s="227" t="s">
        <v>2148</v>
      </c>
      <c r="J315" s="227" t="s">
        <v>2112</v>
      </c>
      <c r="K315" s="102" t="s">
        <v>1144</v>
      </c>
      <c r="L315" s="228" t="s">
        <v>1188</v>
      </c>
      <c r="M315" s="99" t="s">
        <v>1048</v>
      </c>
      <c r="N315" s="100">
        <v>41995</v>
      </c>
      <c r="O315" s="114" t="s">
        <v>52</v>
      </c>
      <c r="P315" s="102" t="s">
        <v>25</v>
      </c>
      <c r="Q315" s="110" t="s">
        <v>139</v>
      </c>
      <c r="R315" s="110" t="s">
        <v>140</v>
      </c>
      <c r="S315" s="273" t="s">
        <v>510</v>
      </c>
      <c r="T315" s="98" t="s">
        <v>1633</v>
      </c>
      <c r="U315" s="120" t="s">
        <v>573</v>
      </c>
      <c r="V315" s="106">
        <v>42094</v>
      </c>
      <c r="W315" s="117">
        <v>42667</v>
      </c>
      <c r="X315" s="229">
        <f>IF(Z315="Cumplida",0,W315-$W$1)</f>
        <v>0</v>
      </c>
      <c r="Y315" s="230">
        <v>1</v>
      </c>
      <c r="Z315" s="233" t="s">
        <v>695</v>
      </c>
      <c r="AA315" s="231" t="s">
        <v>780</v>
      </c>
      <c r="AB315" s="252" t="s">
        <v>1733</v>
      </c>
      <c r="AC315" s="173" t="s">
        <v>1376</v>
      </c>
      <c r="AG315" s="334" t="str">
        <f t="shared" si="15"/>
        <v>VIGENTE</v>
      </c>
    </row>
    <row r="316" spans="2:33" ht="45.75" customHeight="1" thickBot="1" x14ac:dyDescent="0.25">
      <c r="B316" s="112">
        <v>309</v>
      </c>
      <c r="C316" s="95" t="s">
        <v>674</v>
      </c>
      <c r="D316" s="96">
        <v>2014</v>
      </c>
      <c r="E316" s="97" t="s">
        <v>12</v>
      </c>
      <c r="F316" s="227" t="s">
        <v>2101</v>
      </c>
      <c r="G316" s="227" t="s">
        <v>2106</v>
      </c>
      <c r="H316" s="99" t="s">
        <v>1048</v>
      </c>
      <c r="I316" s="227" t="s">
        <v>2148</v>
      </c>
      <c r="J316" s="227" t="s">
        <v>2112</v>
      </c>
      <c r="K316" s="102" t="s">
        <v>1144</v>
      </c>
      <c r="L316" s="228" t="s">
        <v>1188</v>
      </c>
      <c r="M316" s="99" t="s">
        <v>1048</v>
      </c>
      <c r="N316" s="100">
        <v>41995</v>
      </c>
      <c r="O316" s="114" t="s">
        <v>52</v>
      </c>
      <c r="P316" s="102" t="s">
        <v>25</v>
      </c>
      <c r="Q316" s="110" t="s">
        <v>495</v>
      </c>
      <c r="R316" s="110" t="s">
        <v>496</v>
      </c>
      <c r="S316" s="273" t="s">
        <v>510</v>
      </c>
      <c r="T316" s="98" t="s">
        <v>1633</v>
      </c>
      <c r="U316" s="120" t="s">
        <v>573</v>
      </c>
      <c r="V316" s="106">
        <v>42094</v>
      </c>
      <c r="W316" s="117">
        <v>42667</v>
      </c>
      <c r="X316" s="229">
        <f>IF(Z316="Cumplida",0,W316-$W$1)</f>
        <v>0</v>
      </c>
      <c r="Y316" s="230">
        <v>1</v>
      </c>
      <c r="Z316" s="233" t="s">
        <v>695</v>
      </c>
      <c r="AA316" s="231" t="s">
        <v>780</v>
      </c>
      <c r="AB316" s="252" t="s">
        <v>1734</v>
      </c>
      <c r="AC316" s="173" t="s">
        <v>1377</v>
      </c>
      <c r="AG316" s="334" t="str">
        <f t="shared" si="15"/>
        <v>VIGENTE</v>
      </c>
    </row>
    <row r="317" spans="2:33" ht="124.5" customHeight="1" thickBot="1" x14ac:dyDescent="0.25">
      <c r="B317" s="196">
        <v>310</v>
      </c>
      <c r="C317" s="4" t="s">
        <v>777</v>
      </c>
      <c r="D317" s="96">
        <v>2015</v>
      </c>
      <c r="E317" s="97" t="s">
        <v>12</v>
      </c>
      <c r="F317" s="227" t="s">
        <v>2104</v>
      </c>
      <c r="G317" s="227" t="s">
        <v>2105</v>
      </c>
      <c r="H317" s="363" t="s">
        <v>2169</v>
      </c>
      <c r="I317" s="227" t="s">
        <v>2140</v>
      </c>
      <c r="J317" s="227" t="s">
        <v>2112</v>
      </c>
      <c r="K317" s="102" t="s">
        <v>1055</v>
      </c>
      <c r="L317" s="227" t="s">
        <v>27</v>
      </c>
      <c r="M317" s="118" t="s">
        <v>1031</v>
      </c>
      <c r="N317" s="117">
        <v>42177</v>
      </c>
      <c r="O317" s="118" t="s">
        <v>58</v>
      </c>
      <c r="P317" s="102" t="s">
        <v>642</v>
      </c>
      <c r="Q317" s="124" t="s">
        <v>206</v>
      </c>
      <c r="R317" s="104" t="s">
        <v>207</v>
      </c>
      <c r="S317" s="120" t="s">
        <v>522</v>
      </c>
      <c r="T317" s="227" t="s">
        <v>1631</v>
      </c>
      <c r="U317" s="120" t="s">
        <v>605</v>
      </c>
      <c r="V317" s="117">
        <v>42490</v>
      </c>
      <c r="W317" s="119">
        <v>42643</v>
      </c>
      <c r="X317" s="21">
        <f>IF(AA317="Reprogramado",0,V317-$V$1)</f>
        <v>0</v>
      </c>
      <c r="Y317" s="230">
        <v>0</v>
      </c>
      <c r="Z317" s="233" t="s">
        <v>778</v>
      </c>
      <c r="AA317" s="231" t="s">
        <v>778</v>
      </c>
      <c r="AB317" s="194" t="s">
        <v>1716</v>
      </c>
      <c r="AC317" s="104" t="s">
        <v>1694</v>
      </c>
      <c r="AG317" s="334" t="str">
        <f t="shared" si="15"/>
        <v>VIGENTE</v>
      </c>
    </row>
    <row r="318" spans="2:33" ht="79.5" customHeight="1" thickBot="1" x14ac:dyDescent="0.25">
      <c r="B318" s="216">
        <v>311</v>
      </c>
      <c r="C318" s="4" t="s">
        <v>777</v>
      </c>
      <c r="D318" s="96">
        <v>2015</v>
      </c>
      <c r="E318" s="97" t="s">
        <v>12</v>
      </c>
      <c r="F318" s="227" t="s">
        <v>2104</v>
      </c>
      <c r="G318" s="227" t="s">
        <v>2105</v>
      </c>
      <c r="H318" s="367" t="s">
        <v>2182</v>
      </c>
      <c r="I318" s="227" t="s">
        <v>2141</v>
      </c>
      <c r="J318" s="227" t="s">
        <v>2112</v>
      </c>
      <c r="K318" s="102" t="s">
        <v>1149</v>
      </c>
      <c r="L318" s="227" t="s">
        <v>1189</v>
      </c>
      <c r="M318" s="118" t="s">
        <v>1046</v>
      </c>
      <c r="N318" s="117">
        <v>42173</v>
      </c>
      <c r="O318" s="118" t="s">
        <v>57</v>
      </c>
      <c r="P318" s="102" t="s">
        <v>640</v>
      </c>
      <c r="Q318" s="123" t="s">
        <v>672</v>
      </c>
      <c r="R318" s="102" t="s">
        <v>191</v>
      </c>
      <c r="S318" s="122" t="s">
        <v>519</v>
      </c>
      <c r="T318" s="98" t="s">
        <v>1953</v>
      </c>
      <c r="U318" s="120" t="s">
        <v>598</v>
      </c>
      <c r="V318" s="125">
        <v>42277</v>
      </c>
      <c r="W318" s="126">
        <v>42582</v>
      </c>
      <c r="X318" s="21">
        <f>IF(AA318="Reprogramado",0,V318-$V$1)</f>
        <v>0</v>
      </c>
      <c r="Y318" s="230">
        <v>0</v>
      </c>
      <c r="Z318" s="233" t="s">
        <v>778</v>
      </c>
      <c r="AA318" s="231" t="s">
        <v>778</v>
      </c>
      <c r="AB318" s="194" t="s">
        <v>1415</v>
      </c>
      <c r="AC318" s="104" t="s">
        <v>1416</v>
      </c>
      <c r="AG318" s="334" t="str">
        <f t="shared" si="15"/>
        <v>VIGENTE</v>
      </c>
    </row>
    <row r="319" spans="2:33" ht="34.5" customHeight="1" thickBot="1" x14ac:dyDescent="0.25">
      <c r="B319" s="130">
        <v>312</v>
      </c>
      <c r="C319" s="95" t="s">
        <v>673</v>
      </c>
      <c r="D319" s="95">
        <v>2015</v>
      </c>
      <c r="E319" s="97" t="s">
        <v>12</v>
      </c>
      <c r="F319" s="227" t="s">
        <v>2101</v>
      </c>
      <c r="G319" s="227" t="s">
        <v>2105</v>
      </c>
      <c r="H319" s="358" t="s">
        <v>2161</v>
      </c>
      <c r="I319" s="227" t="s">
        <v>2133</v>
      </c>
      <c r="J319" s="227" t="s">
        <v>2112</v>
      </c>
      <c r="K319" s="102" t="s">
        <v>1144</v>
      </c>
      <c r="L319" s="228" t="s">
        <v>1188</v>
      </c>
      <c r="M319" s="98" t="s">
        <v>1037</v>
      </c>
      <c r="N319" s="117">
        <v>42327</v>
      </c>
      <c r="O319" s="102" t="s">
        <v>66</v>
      </c>
      <c r="P319" s="102" t="s">
        <v>640</v>
      </c>
      <c r="Q319" s="102" t="s">
        <v>327</v>
      </c>
      <c r="R319" s="102" t="s">
        <v>328</v>
      </c>
      <c r="S319" s="275" t="s">
        <v>533</v>
      </c>
      <c r="T319" s="98" t="s">
        <v>1633</v>
      </c>
      <c r="U319" s="120" t="s">
        <v>630</v>
      </c>
      <c r="V319" s="117">
        <v>42460</v>
      </c>
      <c r="W319" s="117">
        <v>42673</v>
      </c>
      <c r="X319" s="229">
        <f>IF(Z319="Cumplida",0,W319-$W$1)</f>
        <v>0</v>
      </c>
      <c r="Y319" s="230">
        <v>1</v>
      </c>
      <c r="Z319" s="233" t="s">
        <v>695</v>
      </c>
      <c r="AA319" s="231" t="s">
        <v>780</v>
      </c>
      <c r="AB319" s="252" t="s">
        <v>1837</v>
      </c>
      <c r="AC319" s="134" t="s">
        <v>1399</v>
      </c>
      <c r="AG319" s="334" t="str">
        <f t="shared" si="15"/>
        <v>VIGENTE</v>
      </c>
    </row>
    <row r="320" spans="2:33" ht="34.5" customHeight="1" thickBot="1" x14ac:dyDescent="0.25">
      <c r="B320" s="130">
        <v>313</v>
      </c>
      <c r="C320" s="95" t="s">
        <v>673</v>
      </c>
      <c r="D320" s="95">
        <v>2015</v>
      </c>
      <c r="E320" s="97" t="s">
        <v>12</v>
      </c>
      <c r="F320" s="227" t="s">
        <v>2101</v>
      </c>
      <c r="G320" s="227" t="s">
        <v>2105</v>
      </c>
      <c r="H320" s="358" t="s">
        <v>2161</v>
      </c>
      <c r="I320" s="227" t="s">
        <v>2133</v>
      </c>
      <c r="J320" s="227" t="s">
        <v>2112</v>
      </c>
      <c r="K320" s="102" t="s">
        <v>1144</v>
      </c>
      <c r="L320" s="228" t="s">
        <v>1188</v>
      </c>
      <c r="M320" s="98" t="s">
        <v>1037</v>
      </c>
      <c r="N320" s="117">
        <v>42327</v>
      </c>
      <c r="O320" s="102" t="s">
        <v>66</v>
      </c>
      <c r="P320" s="102" t="s">
        <v>640</v>
      </c>
      <c r="Q320" s="102" t="s">
        <v>329</v>
      </c>
      <c r="R320" s="102" t="s">
        <v>305</v>
      </c>
      <c r="S320" s="275" t="s">
        <v>533</v>
      </c>
      <c r="T320" s="98" t="s">
        <v>1633</v>
      </c>
      <c r="U320" s="120" t="s">
        <v>631</v>
      </c>
      <c r="V320" s="117">
        <v>42460</v>
      </c>
      <c r="W320" s="117">
        <v>42582</v>
      </c>
      <c r="X320" s="229">
        <f>IF(Z320="Cumplida",0,W320-$W$1)</f>
        <v>0</v>
      </c>
      <c r="Y320" s="230">
        <v>1</v>
      </c>
      <c r="Z320" s="233" t="s">
        <v>695</v>
      </c>
      <c r="AA320" s="231" t="s">
        <v>780</v>
      </c>
      <c r="AB320" s="252" t="s">
        <v>1498</v>
      </c>
      <c r="AC320" s="134" t="s">
        <v>1400</v>
      </c>
      <c r="AG320" s="334" t="str">
        <f t="shared" si="15"/>
        <v>VIGENTE</v>
      </c>
    </row>
    <row r="321" spans="2:33" ht="79.5" customHeight="1" thickBot="1" x14ac:dyDescent="0.25">
      <c r="B321" s="260">
        <v>314</v>
      </c>
      <c r="C321" s="4" t="s">
        <v>777</v>
      </c>
      <c r="D321" s="96">
        <v>2015</v>
      </c>
      <c r="E321" s="97" t="s">
        <v>12</v>
      </c>
      <c r="F321" s="227" t="s">
        <v>2104</v>
      </c>
      <c r="G321" s="227" t="s">
        <v>2105</v>
      </c>
      <c r="H321" s="367" t="s">
        <v>2182</v>
      </c>
      <c r="I321" s="227" t="s">
        <v>2141</v>
      </c>
      <c r="J321" s="227" t="s">
        <v>2112</v>
      </c>
      <c r="K321" s="102" t="s">
        <v>1149</v>
      </c>
      <c r="L321" s="227" t="s">
        <v>1189</v>
      </c>
      <c r="M321" s="118" t="s">
        <v>1046</v>
      </c>
      <c r="N321" s="117">
        <v>42173</v>
      </c>
      <c r="O321" s="118" t="s">
        <v>57</v>
      </c>
      <c r="P321" s="102" t="s">
        <v>640</v>
      </c>
      <c r="Q321" s="123" t="s">
        <v>672</v>
      </c>
      <c r="R321" s="102" t="s">
        <v>191</v>
      </c>
      <c r="S321" s="122" t="s">
        <v>519</v>
      </c>
      <c r="T321" s="98" t="s">
        <v>1953</v>
      </c>
      <c r="U321" s="120" t="s">
        <v>598</v>
      </c>
      <c r="V321" s="125">
        <v>42277</v>
      </c>
      <c r="W321" s="126">
        <v>42674</v>
      </c>
      <c r="X321" s="21">
        <f>IF(AA321="Reprogramado",0,V321-$V$1)</f>
        <v>0</v>
      </c>
      <c r="Y321" s="230">
        <v>0</v>
      </c>
      <c r="Z321" s="233" t="s">
        <v>778</v>
      </c>
      <c r="AA321" s="231" t="s">
        <v>778</v>
      </c>
      <c r="AB321" s="194" t="s">
        <v>1839</v>
      </c>
      <c r="AC321" s="104" t="s">
        <v>1908</v>
      </c>
      <c r="AG321" s="334" t="str">
        <f t="shared" si="15"/>
        <v>VIGENTE</v>
      </c>
    </row>
    <row r="322" spans="2:33" ht="57" customHeight="1" thickBot="1" x14ac:dyDescent="0.25">
      <c r="B322" s="130">
        <v>315</v>
      </c>
      <c r="C322" s="95" t="s">
        <v>673</v>
      </c>
      <c r="D322" s="9">
        <v>2016</v>
      </c>
      <c r="E322" s="9" t="s">
        <v>12</v>
      </c>
      <c r="F322" s="227" t="s">
        <v>2104</v>
      </c>
      <c r="G322" s="227" t="s">
        <v>2106</v>
      </c>
      <c r="H322" s="13" t="s">
        <v>2173</v>
      </c>
      <c r="I322" s="227"/>
      <c r="J322" s="227" t="s">
        <v>2113</v>
      </c>
      <c r="K322" s="102" t="s">
        <v>1055</v>
      </c>
      <c r="L322" s="228" t="s">
        <v>35</v>
      </c>
      <c r="M322" s="227" t="s">
        <v>1436</v>
      </c>
      <c r="N322" s="235">
        <v>42517</v>
      </c>
      <c r="O322" s="271" t="s">
        <v>1437</v>
      </c>
      <c r="P322" s="102" t="s">
        <v>640</v>
      </c>
      <c r="Q322" s="123" t="s">
        <v>1438</v>
      </c>
      <c r="R322" s="123" t="s">
        <v>1439</v>
      </c>
      <c r="S322" s="123" t="s">
        <v>1440</v>
      </c>
      <c r="T322" s="227" t="s">
        <v>1633</v>
      </c>
      <c r="U322" s="120" t="s">
        <v>1441</v>
      </c>
      <c r="V322" s="209">
        <v>42551</v>
      </c>
      <c r="W322" s="209">
        <v>42551</v>
      </c>
      <c r="X322" s="229">
        <f>IF(Z322="Cumplida",0,W322-$W$1)</f>
        <v>0</v>
      </c>
      <c r="Y322" s="230">
        <v>1</v>
      </c>
      <c r="Z322" s="233" t="s">
        <v>695</v>
      </c>
      <c r="AA322" s="231" t="s">
        <v>780</v>
      </c>
      <c r="AB322" s="252" t="s">
        <v>1449</v>
      </c>
      <c r="AC322" s="18"/>
      <c r="AG322" s="334" t="str">
        <f t="shared" si="15"/>
        <v>VIGENTE</v>
      </c>
    </row>
    <row r="323" spans="2:33" ht="68.25" customHeight="1" thickBot="1" x14ac:dyDescent="0.25">
      <c r="B323" s="130">
        <v>316</v>
      </c>
      <c r="C323" s="95" t="s">
        <v>673</v>
      </c>
      <c r="D323" s="9">
        <v>2016</v>
      </c>
      <c r="E323" s="9" t="s">
        <v>12</v>
      </c>
      <c r="F323" s="227" t="s">
        <v>2104</v>
      </c>
      <c r="G323" s="227" t="s">
        <v>2106</v>
      </c>
      <c r="H323" s="13" t="s">
        <v>2173</v>
      </c>
      <c r="I323" s="227"/>
      <c r="J323" s="227" t="s">
        <v>2113</v>
      </c>
      <c r="K323" s="102" t="s">
        <v>1055</v>
      </c>
      <c r="L323" s="228" t="s">
        <v>35</v>
      </c>
      <c r="M323" s="227" t="s">
        <v>1436</v>
      </c>
      <c r="N323" s="235">
        <v>42517</v>
      </c>
      <c r="O323" s="271" t="s">
        <v>1437</v>
      </c>
      <c r="P323" s="102" t="s">
        <v>640</v>
      </c>
      <c r="Q323" s="123" t="s">
        <v>1442</v>
      </c>
      <c r="R323" s="123" t="s">
        <v>1443</v>
      </c>
      <c r="S323" s="123" t="s">
        <v>1444</v>
      </c>
      <c r="T323" s="227" t="s">
        <v>1633</v>
      </c>
      <c r="U323" s="120" t="s">
        <v>1445</v>
      </c>
      <c r="V323" s="209">
        <v>42551</v>
      </c>
      <c r="W323" s="209">
        <v>42551</v>
      </c>
      <c r="X323" s="229">
        <f>IF(Z323="Cumplida",0,W323-$W$1)</f>
        <v>0</v>
      </c>
      <c r="Y323" s="230">
        <v>1</v>
      </c>
      <c r="Z323" s="233" t="s">
        <v>695</v>
      </c>
      <c r="AA323" s="231" t="s">
        <v>780</v>
      </c>
      <c r="AB323" s="252" t="s">
        <v>1450</v>
      </c>
      <c r="AC323" s="18"/>
      <c r="AG323" s="334" t="str">
        <f t="shared" si="15"/>
        <v>VIGENTE</v>
      </c>
    </row>
    <row r="324" spans="2:33" ht="57" customHeight="1" thickBot="1" x14ac:dyDescent="0.25">
      <c r="B324" s="130">
        <v>317</v>
      </c>
      <c r="C324" s="95" t="s">
        <v>673</v>
      </c>
      <c r="D324" s="9">
        <v>2016</v>
      </c>
      <c r="E324" s="9" t="s">
        <v>12</v>
      </c>
      <c r="F324" s="227" t="s">
        <v>2104</v>
      </c>
      <c r="G324" s="227" t="s">
        <v>2106</v>
      </c>
      <c r="H324" s="13" t="s">
        <v>2173</v>
      </c>
      <c r="I324" s="227"/>
      <c r="J324" s="227" t="s">
        <v>2113</v>
      </c>
      <c r="K324" s="102" t="s">
        <v>1055</v>
      </c>
      <c r="L324" s="228" t="s">
        <v>35</v>
      </c>
      <c r="M324" s="227" t="s">
        <v>1436</v>
      </c>
      <c r="N324" s="235">
        <v>42517</v>
      </c>
      <c r="O324" s="271" t="s">
        <v>1437</v>
      </c>
      <c r="P324" s="102" t="s">
        <v>640</v>
      </c>
      <c r="Q324" s="123" t="s">
        <v>1446</v>
      </c>
      <c r="R324" s="123" t="s">
        <v>1447</v>
      </c>
      <c r="S324" s="123" t="s">
        <v>1448</v>
      </c>
      <c r="T324" s="227" t="s">
        <v>1633</v>
      </c>
      <c r="U324" s="120" t="s">
        <v>1445</v>
      </c>
      <c r="V324" s="209">
        <v>42551</v>
      </c>
      <c r="W324" s="209">
        <v>42551</v>
      </c>
      <c r="X324" s="229">
        <f>IF(Z324="Cumplida",0,W324-$W$1)</f>
        <v>0</v>
      </c>
      <c r="Y324" s="230">
        <v>1</v>
      </c>
      <c r="Z324" s="233" t="s">
        <v>695</v>
      </c>
      <c r="AA324" s="231" t="s">
        <v>780</v>
      </c>
      <c r="AB324" s="252" t="s">
        <v>1451</v>
      </c>
      <c r="AC324" s="18"/>
      <c r="AG324" s="334" t="str">
        <f t="shared" si="15"/>
        <v>VIGENTE</v>
      </c>
    </row>
    <row r="325" spans="2:33" ht="79.5" customHeight="1" thickBot="1" x14ac:dyDescent="0.25">
      <c r="B325" s="168">
        <v>318</v>
      </c>
      <c r="C325" s="4" t="s">
        <v>777</v>
      </c>
      <c r="D325" s="95">
        <v>2015</v>
      </c>
      <c r="E325" s="97" t="s">
        <v>12</v>
      </c>
      <c r="F325" s="227" t="s">
        <v>2103</v>
      </c>
      <c r="G325" s="227" t="s">
        <v>2106</v>
      </c>
      <c r="H325" s="362" t="s">
        <v>2180</v>
      </c>
      <c r="I325" s="227" t="s">
        <v>2134</v>
      </c>
      <c r="J325" s="227" t="s">
        <v>2112</v>
      </c>
      <c r="K325" s="102" t="s">
        <v>1150</v>
      </c>
      <c r="L325" s="227" t="s">
        <v>1150</v>
      </c>
      <c r="M325" s="98" t="s">
        <v>1038</v>
      </c>
      <c r="N325" s="117">
        <v>42361</v>
      </c>
      <c r="O325" s="104" t="s">
        <v>71</v>
      </c>
      <c r="P325" s="102" t="s">
        <v>641</v>
      </c>
      <c r="Q325" s="102" t="s">
        <v>437</v>
      </c>
      <c r="R325" s="102" t="s">
        <v>438</v>
      </c>
      <c r="S325" s="102" t="s">
        <v>768</v>
      </c>
      <c r="T325" s="227" t="s">
        <v>1633</v>
      </c>
      <c r="U325" s="120" t="s">
        <v>756</v>
      </c>
      <c r="V325" s="117">
        <v>42490</v>
      </c>
      <c r="W325" s="117">
        <v>42734</v>
      </c>
      <c r="X325" s="21">
        <f t="shared" ref="X325:X331" si="20">IF(AA325="Reprogramado",0,V325-$V$1)</f>
        <v>0</v>
      </c>
      <c r="Y325" s="230">
        <v>0</v>
      </c>
      <c r="Z325" s="233" t="s">
        <v>778</v>
      </c>
      <c r="AA325" s="231" t="s">
        <v>778</v>
      </c>
      <c r="AB325" s="348" t="s">
        <v>1829</v>
      </c>
      <c r="AC325" s="131" t="s">
        <v>1902</v>
      </c>
      <c r="AG325" s="334" t="str">
        <f t="shared" si="15"/>
        <v>VIGENTE</v>
      </c>
    </row>
    <row r="326" spans="2:33" ht="90.75" customHeight="1" thickBot="1" x14ac:dyDescent="0.25">
      <c r="B326" s="168">
        <v>319</v>
      </c>
      <c r="C326" s="4" t="s">
        <v>777</v>
      </c>
      <c r="D326" s="95">
        <v>2015</v>
      </c>
      <c r="E326" s="97" t="s">
        <v>12</v>
      </c>
      <c r="F326" s="227" t="s">
        <v>2103</v>
      </c>
      <c r="G326" s="227" t="s">
        <v>2106</v>
      </c>
      <c r="H326" s="362" t="s">
        <v>1023</v>
      </c>
      <c r="I326" s="227" t="s">
        <v>2154</v>
      </c>
      <c r="J326" s="227" t="s">
        <v>2112</v>
      </c>
      <c r="K326" s="102" t="s">
        <v>37</v>
      </c>
      <c r="L326" s="227" t="s">
        <v>37</v>
      </c>
      <c r="M326" s="98" t="s">
        <v>1023</v>
      </c>
      <c r="N326" s="117">
        <v>42360</v>
      </c>
      <c r="O326" s="104" t="s">
        <v>67</v>
      </c>
      <c r="P326" s="102" t="s">
        <v>25</v>
      </c>
      <c r="Q326" s="102" t="s">
        <v>2163</v>
      </c>
      <c r="R326" s="102" t="s">
        <v>341</v>
      </c>
      <c r="S326" s="102" t="s">
        <v>812</v>
      </c>
      <c r="T326" s="227" t="s">
        <v>1633</v>
      </c>
      <c r="U326" s="120" t="s">
        <v>814</v>
      </c>
      <c r="V326" s="117">
        <v>42388</v>
      </c>
      <c r="W326" s="117">
        <v>42672</v>
      </c>
      <c r="X326" s="21">
        <f t="shared" si="20"/>
        <v>0</v>
      </c>
      <c r="Y326" s="230">
        <v>0</v>
      </c>
      <c r="Z326" s="233" t="s">
        <v>778</v>
      </c>
      <c r="AA326" s="231" t="s">
        <v>778</v>
      </c>
      <c r="AB326" s="173" t="s">
        <v>1846</v>
      </c>
      <c r="AC326" s="261" t="s">
        <v>1909</v>
      </c>
      <c r="AG326" s="334" t="str">
        <f t="shared" si="15"/>
        <v>VIGENTE</v>
      </c>
    </row>
    <row r="327" spans="2:33" ht="124.5" customHeight="1" thickBot="1" x14ac:dyDescent="0.25">
      <c r="B327" s="168">
        <v>320</v>
      </c>
      <c r="C327" s="4" t="s">
        <v>777</v>
      </c>
      <c r="D327" s="95">
        <v>2015</v>
      </c>
      <c r="E327" s="97" t="s">
        <v>12</v>
      </c>
      <c r="F327" s="227" t="s">
        <v>2103</v>
      </c>
      <c r="G327" s="227" t="s">
        <v>2106</v>
      </c>
      <c r="H327" s="362" t="s">
        <v>1023</v>
      </c>
      <c r="I327" s="227" t="s">
        <v>2154</v>
      </c>
      <c r="J327" s="227" t="s">
        <v>2112</v>
      </c>
      <c r="K327" s="102" t="s">
        <v>37</v>
      </c>
      <c r="L327" s="227" t="s">
        <v>37</v>
      </c>
      <c r="M327" s="98" t="s">
        <v>1023</v>
      </c>
      <c r="N327" s="117">
        <v>42360</v>
      </c>
      <c r="O327" s="104" t="s">
        <v>67</v>
      </c>
      <c r="P327" s="102" t="s">
        <v>25</v>
      </c>
      <c r="Q327" s="102" t="s">
        <v>2164</v>
      </c>
      <c r="R327" s="102" t="s">
        <v>342</v>
      </c>
      <c r="S327" s="102" t="s">
        <v>812</v>
      </c>
      <c r="T327" s="227" t="s">
        <v>1633</v>
      </c>
      <c r="U327" s="120" t="s">
        <v>815</v>
      </c>
      <c r="V327" s="117">
        <v>42388</v>
      </c>
      <c r="W327" s="117">
        <v>42672</v>
      </c>
      <c r="X327" s="21">
        <f t="shared" si="20"/>
        <v>0</v>
      </c>
      <c r="Y327" s="230">
        <v>0</v>
      </c>
      <c r="Z327" s="233" t="s">
        <v>778</v>
      </c>
      <c r="AA327" s="231" t="s">
        <v>778</v>
      </c>
      <c r="AB327" s="173" t="s">
        <v>1846</v>
      </c>
      <c r="AC327" s="261" t="s">
        <v>1910</v>
      </c>
      <c r="AG327" s="334" t="str">
        <f t="shared" si="15"/>
        <v>VIGENTE</v>
      </c>
    </row>
    <row r="328" spans="2:33" ht="124.5" customHeight="1" thickBot="1" x14ac:dyDescent="0.25">
      <c r="B328" s="168">
        <v>321</v>
      </c>
      <c r="C328" s="4" t="s">
        <v>777</v>
      </c>
      <c r="D328" s="95">
        <v>2015</v>
      </c>
      <c r="E328" s="97" t="s">
        <v>12</v>
      </c>
      <c r="F328" s="227" t="s">
        <v>2103</v>
      </c>
      <c r="G328" s="227" t="s">
        <v>2106</v>
      </c>
      <c r="H328" s="362" t="s">
        <v>1023</v>
      </c>
      <c r="I328" s="227" t="s">
        <v>2154</v>
      </c>
      <c r="J328" s="227" t="s">
        <v>2112</v>
      </c>
      <c r="K328" s="102" t="s">
        <v>37</v>
      </c>
      <c r="L328" s="227" t="s">
        <v>37</v>
      </c>
      <c r="M328" s="98" t="s">
        <v>1023</v>
      </c>
      <c r="N328" s="117">
        <v>42360</v>
      </c>
      <c r="O328" s="104" t="s">
        <v>67</v>
      </c>
      <c r="P328" s="102" t="s">
        <v>25</v>
      </c>
      <c r="Q328" s="102" t="s">
        <v>2165</v>
      </c>
      <c r="R328" s="102" t="s">
        <v>342</v>
      </c>
      <c r="S328" s="102" t="s">
        <v>812</v>
      </c>
      <c r="T328" s="227" t="s">
        <v>1631</v>
      </c>
      <c r="U328" s="120" t="s">
        <v>815</v>
      </c>
      <c r="V328" s="117">
        <v>42388</v>
      </c>
      <c r="W328" s="117">
        <v>42672</v>
      </c>
      <c r="X328" s="21">
        <f t="shared" si="20"/>
        <v>0</v>
      </c>
      <c r="Y328" s="230">
        <v>0</v>
      </c>
      <c r="Z328" s="233" t="s">
        <v>778</v>
      </c>
      <c r="AA328" s="231" t="s">
        <v>778</v>
      </c>
      <c r="AB328" s="173" t="s">
        <v>1846</v>
      </c>
      <c r="AC328" s="261" t="s">
        <v>1911</v>
      </c>
      <c r="AG328" s="334" t="str">
        <f t="shared" si="15"/>
        <v>VIGENTE</v>
      </c>
    </row>
    <row r="329" spans="2:33" ht="237" customHeight="1" thickBot="1" x14ac:dyDescent="0.25">
      <c r="B329" s="168">
        <v>322</v>
      </c>
      <c r="C329" s="4" t="s">
        <v>777</v>
      </c>
      <c r="D329" s="95">
        <v>2015</v>
      </c>
      <c r="E329" s="97" t="s">
        <v>12</v>
      </c>
      <c r="F329" s="227" t="s">
        <v>2103</v>
      </c>
      <c r="G329" s="227" t="s">
        <v>2106</v>
      </c>
      <c r="H329" s="362" t="s">
        <v>1023</v>
      </c>
      <c r="I329" s="227" t="s">
        <v>2154</v>
      </c>
      <c r="J329" s="227" t="s">
        <v>2112</v>
      </c>
      <c r="K329" s="102" t="s">
        <v>37</v>
      </c>
      <c r="L329" s="227" t="s">
        <v>37</v>
      </c>
      <c r="M329" s="98" t="s">
        <v>1023</v>
      </c>
      <c r="N329" s="117">
        <v>42360</v>
      </c>
      <c r="O329" s="104" t="s">
        <v>67</v>
      </c>
      <c r="P329" s="102" t="s">
        <v>25</v>
      </c>
      <c r="Q329" s="102" t="s">
        <v>343</v>
      </c>
      <c r="R329" s="102" t="s">
        <v>344</v>
      </c>
      <c r="S329" s="102" t="s">
        <v>535</v>
      </c>
      <c r="T329" s="227" t="s">
        <v>1633</v>
      </c>
      <c r="U329" s="120" t="s">
        <v>816</v>
      </c>
      <c r="V329" s="117">
        <v>42388</v>
      </c>
      <c r="W329" s="117">
        <v>42672</v>
      </c>
      <c r="X329" s="21">
        <f t="shared" si="20"/>
        <v>0</v>
      </c>
      <c r="Y329" s="230">
        <v>0</v>
      </c>
      <c r="Z329" s="233" t="s">
        <v>778</v>
      </c>
      <c r="AA329" s="231" t="s">
        <v>778</v>
      </c>
      <c r="AB329" s="173" t="s">
        <v>1846</v>
      </c>
      <c r="AC329" s="261" t="s">
        <v>1912</v>
      </c>
      <c r="AG329" s="334" t="str">
        <f t="shared" ref="AG329:AG392" si="21">IF(X329&gt;=-1,"VIGENTE","VENCIDO")</f>
        <v>VIGENTE</v>
      </c>
    </row>
    <row r="330" spans="2:33" ht="113.25" customHeight="1" thickBot="1" x14ac:dyDescent="0.25">
      <c r="B330" s="168">
        <v>323</v>
      </c>
      <c r="C330" s="4" t="s">
        <v>777</v>
      </c>
      <c r="D330" s="140">
        <v>2016</v>
      </c>
      <c r="E330" s="141" t="s">
        <v>12</v>
      </c>
      <c r="F330" s="227" t="s">
        <v>2104</v>
      </c>
      <c r="G330" s="227" t="s">
        <v>2105</v>
      </c>
      <c r="H330" s="142" t="s">
        <v>1050</v>
      </c>
      <c r="I330" s="227" t="s">
        <v>2133</v>
      </c>
      <c r="J330" s="227" t="s">
        <v>2112</v>
      </c>
      <c r="K330" s="102" t="s">
        <v>1144</v>
      </c>
      <c r="L330" s="227" t="s">
        <v>18</v>
      </c>
      <c r="M330" s="142" t="s">
        <v>1050</v>
      </c>
      <c r="N330" s="143">
        <v>42499</v>
      </c>
      <c r="O330" s="144" t="s">
        <v>925</v>
      </c>
      <c r="P330" s="102" t="s">
        <v>645</v>
      </c>
      <c r="Q330" s="121" t="s">
        <v>926</v>
      </c>
      <c r="R330" s="121" t="s">
        <v>927</v>
      </c>
      <c r="S330" s="98" t="s">
        <v>928</v>
      </c>
      <c r="T330" s="227" t="s">
        <v>1633</v>
      </c>
      <c r="U330" s="120" t="s">
        <v>1599</v>
      </c>
      <c r="V330" s="117">
        <v>42613</v>
      </c>
      <c r="W330" s="166">
        <v>42704</v>
      </c>
      <c r="X330" s="21">
        <f t="shared" si="20"/>
        <v>0</v>
      </c>
      <c r="Y330" s="230">
        <v>0</v>
      </c>
      <c r="Z330" s="233" t="s">
        <v>778</v>
      </c>
      <c r="AA330" s="231" t="s">
        <v>778</v>
      </c>
      <c r="AB330" s="333" t="s">
        <v>1744</v>
      </c>
      <c r="AC330" s="104" t="s">
        <v>1738</v>
      </c>
      <c r="AG330" s="334" t="str">
        <f t="shared" si="21"/>
        <v>VIGENTE</v>
      </c>
    </row>
    <row r="331" spans="2:33" ht="203.25" customHeight="1" thickBot="1" x14ac:dyDescent="0.25">
      <c r="B331" s="168">
        <v>324</v>
      </c>
      <c r="C331" s="4" t="s">
        <v>777</v>
      </c>
      <c r="D331" s="140">
        <v>2016</v>
      </c>
      <c r="E331" s="141" t="s">
        <v>12</v>
      </c>
      <c r="F331" s="227" t="s">
        <v>2104</v>
      </c>
      <c r="G331" s="227" t="s">
        <v>2105</v>
      </c>
      <c r="H331" s="142" t="s">
        <v>1050</v>
      </c>
      <c r="I331" s="227" t="s">
        <v>2133</v>
      </c>
      <c r="J331" s="227" t="s">
        <v>2112</v>
      </c>
      <c r="K331" s="102" t="s">
        <v>1144</v>
      </c>
      <c r="L331" s="227" t="s">
        <v>18</v>
      </c>
      <c r="M331" s="142" t="s">
        <v>1050</v>
      </c>
      <c r="N331" s="143">
        <v>42499</v>
      </c>
      <c r="O331" s="144" t="s">
        <v>925</v>
      </c>
      <c r="P331" s="102" t="s">
        <v>645</v>
      </c>
      <c r="Q331" s="121" t="s">
        <v>929</v>
      </c>
      <c r="R331" s="121" t="s">
        <v>930</v>
      </c>
      <c r="S331" s="98" t="s">
        <v>928</v>
      </c>
      <c r="T331" s="227" t="s">
        <v>1631</v>
      </c>
      <c r="U331" s="120" t="s">
        <v>1600</v>
      </c>
      <c r="V331" s="117">
        <v>42551</v>
      </c>
      <c r="W331" s="166">
        <v>42674</v>
      </c>
      <c r="X331" s="21">
        <f t="shared" si="20"/>
        <v>0</v>
      </c>
      <c r="Y331" s="230">
        <v>0</v>
      </c>
      <c r="Z331" s="233" t="s">
        <v>778</v>
      </c>
      <c r="AA331" s="231" t="s">
        <v>778</v>
      </c>
      <c r="AB331" s="333" t="s">
        <v>1745</v>
      </c>
      <c r="AC331" s="104" t="s">
        <v>1739</v>
      </c>
      <c r="AG331" s="334" t="str">
        <f t="shared" si="21"/>
        <v>VIGENTE</v>
      </c>
    </row>
    <row r="332" spans="2:33" ht="90.75" customHeight="1" thickBot="1" x14ac:dyDescent="0.25">
      <c r="B332" s="168">
        <v>325</v>
      </c>
      <c r="C332" s="139" t="s">
        <v>777</v>
      </c>
      <c r="D332" s="140">
        <v>2016</v>
      </c>
      <c r="E332" s="141" t="s">
        <v>12</v>
      </c>
      <c r="F332" s="227" t="s">
        <v>2104</v>
      </c>
      <c r="G332" s="227" t="s">
        <v>2105</v>
      </c>
      <c r="H332" s="142" t="s">
        <v>1050</v>
      </c>
      <c r="I332" s="227" t="s">
        <v>2133</v>
      </c>
      <c r="J332" s="227" t="s">
        <v>2112</v>
      </c>
      <c r="K332" s="102" t="s">
        <v>1144</v>
      </c>
      <c r="L332" s="227" t="s">
        <v>18</v>
      </c>
      <c r="M332" s="142" t="s">
        <v>1050</v>
      </c>
      <c r="N332" s="143">
        <v>42499</v>
      </c>
      <c r="O332" s="144" t="s">
        <v>925</v>
      </c>
      <c r="P332" s="102" t="s">
        <v>645</v>
      </c>
      <c r="Q332" s="121" t="s">
        <v>933</v>
      </c>
      <c r="R332" s="121" t="s">
        <v>934</v>
      </c>
      <c r="S332" s="98" t="s">
        <v>928</v>
      </c>
      <c r="T332" s="227" t="s">
        <v>1953</v>
      </c>
      <c r="U332" s="120" t="s">
        <v>1601</v>
      </c>
      <c r="V332" s="117">
        <v>42613</v>
      </c>
      <c r="W332" s="166">
        <v>42704</v>
      </c>
      <c r="X332" s="229">
        <f>IF(Z332="rEPROGRAMADO",0,W332-$W$1)</f>
        <v>0</v>
      </c>
      <c r="Y332" s="230">
        <v>0</v>
      </c>
      <c r="Z332" s="233" t="s">
        <v>778</v>
      </c>
      <c r="AA332" s="231" t="s">
        <v>778</v>
      </c>
      <c r="AB332" s="153" t="s">
        <v>1868</v>
      </c>
      <c r="AC332" s="104" t="s">
        <v>1913</v>
      </c>
      <c r="AG332" s="334" t="str">
        <f t="shared" si="21"/>
        <v>VIGENTE</v>
      </c>
    </row>
    <row r="333" spans="2:33" ht="68.25" customHeight="1" thickBot="1" x14ac:dyDescent="0.25">
      <c r="B333" s="130">
        <v>326</v>
      </c>
      <c r="C333" s="95" t="s">
        <v>673</v>
      </c>
      <c r="D333" s="146">
        <v>2016</v>
      </c>
      <c r="E333" s="97" t="s">
        <v>12</v>
      </c>
      <c r="F333" s="227" t="s">
        <v>2104</v>
      </c>
      <c r="G333" s="227" t="s">
        <v>2105</v>
      </c>
      <c r="H333" s="142" t="s">
        <v>1050</v>
      </c>
      <c r="I333" s="227" t="s">
        <v>2133</v>
      </c>
      <c r="J333" s="227" t="s">
        <v>2112</v>
      </c>
      <c r="K333" s="102" t="s">
        <v>1144</v>
      </c>
      <c r="L333" s="228" t="s">
        <v>18</v>
      </c>
      <c r="M333" s="99" t="s">
        <v>1050</v>
      </c>
      <c r="N333" s="100">
        <v>42499</v>
      </c>
      <c r="O333" s="114" t="s">
        <v>925</v>
      </c>
      <c r="P333" s="102" t="s">
        <v>645</v>
      </c>
      <c r="Q333" s="110" t="s">
        <v>1136</v>
      </c>
      <c r="R333" s="110" t="s">
        <v>1137</v>
      </c>
      <c r="S333" s="123" t="s">
        <v>928</v>
      </c>
      <c r="T333" s="227" t="s">
        <v>1633</v>
      </c>
      <c r="U333" s="120" t="s">
        <v>1435</v>
      </c>
      <c r="V333" s="117">
        <v>42613</v>
      </c>
      <c r="W333" s="209">
        <v>42674</v>
      </c>
      <c r="X333" s="229">
        <f>IF(Z333="Cumplida",0,W333-$W$1)</f>
        <v>0</v>
      </c>
      <c r="Y333" s="230">
        <v>1</v>
      </c>
      <c r="Z333" s="233" t="s">
        <v>695</v>
      </c>
      <c r="AA333" s="231" t="s">
        <v>780</v>
      </c>
      <c r="AB333" s="252" t="s">
        <v>1622</v>
      </c>
      <c r="AC333" s="104" t="s">
        <v>1486</v>
      </c>
      <c r="AG333" s="334" t="str">
        <f t="shared" si="21"/>
        <v>VIGENTE</v>
      </c>
    </row>
    <row r="334" spans="2:33" ht="57" customHeight="1" thickBot="1" x14ac:dyDescent="0.3">
      <c r="B334" s="130">
        <v>327</v>
      </c>
      <c r="C334" s="139" t="s">
        <v>673</v>
      </c>
      <c r="D334" s="140">
        <v>2016</v>
      </c>
      <c r="E334" s="141" t="s">
        <v>12</v>
      </c>
      <c r="F334" s="227" t="s">
        <v>2104</v>
      </c>
      <c r="G334" s="227" t="s">
        <v>2105</v>
      </c>
      <c r="H334" s="142" t="s">
        <v>1050</v>
      </c>
      <c r="I334" s="227" t="s">
        <v>2133</v>
      </c>
      <c r="J334" s="227" t="s">
        <v>2112</v>
      </c>
      <c r="K334" s="102" t="s">
        <v>1144</v>
      </c>
      <c r="L334" s="228" t="s">
        <v>18</v>
      </c>
      <c r="M334" s="99" t="s">
        <v>1050</v>
      </c>
      <c r="N334" s="100">
        <v>42499</v>
      </c>
      <c r="O334" s="114" t="s">
        <v>925</v>
      </c>
      <c r="P334" s="102" t="s">
        <v>645</v>
      </c>
      <c r="Q334" s="121" t="s">
        <v>931</v>
      </c>
      <c r="R334" s="121" t="s">
        <v>932</v>
      </c>
      <c r="S334" s="123" t="s">
        <v>928</v>
      </c>
      <c r="T334" s="227" t="s">
        <v>1631</v>
      </c>
      <c r="U334" s="120" t="s">
        <v>1432</v>
      </c>
      <c r="V334" s="117">
        <v>42613</v>
      </c>
      <c r="W334" s="166">
        <v>42674</v>
      </c>
      <c r="X334" s="229">
        <f>IF(Z334="Cumplida",0,W334-$W$1)</f>
        <v>0</v>
      </c>
      <c r="Y334" s="230">
        <v>1</v>
      </c>
      <c r="Z334" s="233" t="s">
        <v>695</v>
      </c>
      <c r="AA334" s="231" t="s">
        <v>780</v>
      </c>
      <c r="AB334" s="252" t="s">
        <v>1795</v>
      </c>
      <c r="AC334" s="104" t="s">
        <v>1488</v>
      </c>
      <c r="AD334" s="343"/>
      <c r="AE334" s="342"/>
      <c r="AG334" s="334" t="str">
        <f t="shared" si="21"/>
        <v>VIGENTE</v>
      </c>
    </row>
    <row r="335" spans="2:33" ht="90.75" customHeight="1" thickBot="1" x14ac:dyDescent="0.25">
      <c r="B335" s="112">
        <v>328</v>
      </c>
      <c r="C335" s="95" t="s">
        <v>674</v>
      </c>
      <c r="D335" s="96">
        <v>2015</v>
      </c>
      <c r="E335" s="97" t="s">
        <v>12</v>
      </c>
      <c r="F335" s="227" t="s">
        <v>2101</v>
      </c>
      <c r="G335" s="227" t="s">
        <v>2105</v>
      </c>
      <c r="H335" s="227" t="s">
        <v>2161</v>
      </c>
      <c r="I335" s="227" t="s">
        <v>2134</v>
      </c>
      <c r="J335" s="227" t="s">
        <v>2112</v>
      </c>
      <c r="K335" s="102" t="s">
        <v>1055</v>
      </c>
      <c r="L335" s="228" t="s">
        <v>1201</v>
      </c>
      <c r="M335" s="118" t="s">
        <v>1049</v>
      </c>
      <c r="N335" s="119">
        <v>42152</v>
      </c>
      <c r="O335" s="118" t="s">
        <v>55</v>
      </c>
      <c r="P335" s="102" t="s">
        <v>655</v>
      </c>
      <c r="Q335" s="110" t="s">
        <v>168</v>
      </c>
      <c r="R335" s="110" t="s">
        <v>169</v>
      </c>
      <c r="S335" s="122" t="s">
        <v>515</v>
      </c>
      <c r="T335" s="361"/>
      <c r="U335" s="120" t="s">
        <v>586</v>
      </c>
      <c r="V335" s="117">
        <v>42338</v>
      </c>
      <c r="W335" s="117">
        <v>42719</v>
      </c>
      <c r="X335" s="229">
        <f ca="1">IF(Z335="Cumplida",0,W335-$W$1)</f>
        <v>-68</v>
      </c>
      <c r="Y335" s="230">
        <v>0.8</v>
      </c>
      <c r="Z335" s="233" t="s">
        <v>779</v>
      </c>
      <c r="AA335" s="231" t="s">
        <v>781</v>
      </c>
      <c r="AB335" s="194" t="s">
        <v>1492</v>
      </c>
      <c r="AC335" s="104" t="s">
        <v>1489</v>
      </c>
      <c r="AG335" s="334" t="str">
        <f t="shared" ca="1" si="21"/>
        <v>VENCIDO</v>
      </c>
    </row>
    <row r="336" spans="2:33" ht="113.25" customHeight="1" thickBot="1" x14ac:dyDescent="0.25">
      <c r="B336" s="130">
        <v>329</v>
      </c>
      <c r="C336" s="95" t="s">
        <v>673</v>
      </c>
      <c r="D336" s="146">
        <v>2016</v>
      </c>
      <c r="E336" s="97" t="s">
        <v>12</v>
      </c>
      <c r="F336" s="227" t="s">
        <v>2103</v>
      </c>
      <c r="G336" s="227" t="s">
        <v>2106</v>
      </c>
      <c r="H336" s="364" t="s">
        <v>2171</v>
      </c>
      <c r="I336" s="227" t="s">
        <v>2158</v>
      </c>
      <c r="J336" s="227" t="s">
        <v>2112</v>
      </c>
      <c r="K336" s="102" t="s">
        <v>1144</v>
      </c>
      <c r="L336" s="228" t="s">
        <v>1216</v>
      </c>
      <c r="M336" s="98" t="s">
        <v>948</v>
      </c>
      <c r="N336" s="100">
        <v>42486</v>
      </c>
      <c r="O336" s="270" t="s">
        <v>949</v>
      </c>
      <c r="P336" s="102" t="s">
        <v>25</v>
      </c>
      <c r="Q336" s="110" t="s">
        <v>950</v>
      </c>
      <c r="R336" s="102" t="s">
        <v>951</v>
      </c>
      <c r="S336" s="275" t="s">
        <v>952</v>
      </c>
      <c r="T336" s="227" t="s">
        <v>1633</v>
      </c>
      <c r="U336" s="120" t="s">
        <v>1368</v>
      </c>
      <c r="V336" s="105">
        <v>42551</v>
      </c>
      <c r="W336" s="117">
        <v>42529</v>
      </c>
      <c r="X336" s="229">
        <f>IF(Z336="Cumplida",0,W336-$W$1)</f>
        <v>0</v>
      </c>
      <c r="Y336" s="230">
        <v>1</v>
      </c>
      <c r="Z336" s="233" t="s">
        <v>695</v>
      </c>
      <c r="AA336" s="193" t="s">
        <v>780</v>
      </c>
      <c r="AB336" s="252" t="s">
        <v>1525</v>
      </c>
      <c r="AC336" s="202" t="s">
        <v>1493</v>
      </c>
      <c r="AG336" s="334" t="str">
        <f t="shared" si="21"/>
        <v>VIGENTE</v>
      </c>
    </row>
    <row r="337" spans="2:33" ht="135.75" customHeight="1" thickBot="1" x14ac:dyDescent="0.25">
      <c r="B337" s="112">
        <v>330</v>
      </c>
      <c r="C337" s="95" t="s">
        <v>674</v>
      </c>
      <c r="D337" s="146">
        <v>2015</v>
      </c>
      <c r="E337" s="97" t="s">
        <v>12</v>
      </c>
      <c r="F337" s="227" t="s">
        <v>2103</v>
      </c>
      <c r="G337" s="227" t="s">
        <v>2105</v>
      </c>
      <c r="H337" s="358" t="s">
        <v>2159</v>
      </c>
      <c r="I337" s="227" t="s">
        <v>2154</v>
      </c>
      <c r="J337" s="227" t="s">
        <v>2112</v>
      </c>
      <c r="K337" s="102" t="s">
        <v>1144</v>
      </c>
      <c r="L337" s="228" t="s">
        <v>1188</v>
      </c>
      <c r="M337" s="118" t="s">
        <v>1028</v>
      </c>
      <c r="N337" s="119">
        <v>42075</v>
      </c>
      <c r="O337" s="118" t="s">
        <v>54</v>
      </c>
      <c r="P337" s="102" t="s">
        <v>1071</v>
      </c>
      <c r="Q337" s="124" t="s">
        <v>157</v>
      </c>
      <c r="R337" s="110" t="s">
        <v>158</v>
      </c>
      <c r="S337" s="120" t="s">
        <v>668</v>
      </c>
      <c r="T337" s="227" t="s">
        <v>1631</v>
      </c>
      <c r="U337" s="120" t="s">
        <v>1992</v>
      </c>
      <c r="V337" s="106">
        <v>42338</v>
      </c>
      <c r="W337" s="117">
        <v>42825</v>
      </c>
      <c r="X337" s="229">
        <f ca="1">IF(Z337="Cumplida",0,W337-$W$1)</f>
        <v>38</v>
      </c>
      <c r="Y337" s="230">
        <v>0</v>
      </c>
      <c r="Z337" s="233" t="s">
        <v>693</v>
      </c>
      <c r="AA337" s="231" t="s">
        <v>782</v>
      </c>
      <c r="AB337" s="283" t="s">
        <v>1994</v>
      </c>
      <c r="AC337" s="18" t="s">
        <v>1993</v>
      </c>
      <c r="AG337" s="334" t="str">
        <f t="shared" ca="1" si="21"/>
        <v>VIGENTE</v>
      </c>
    </row>
    <row r="338" spans="2:33" ht="68.25" customHeight="1" thickBot="1" x14ac:dyDescent="0.25">
      <c r="B338" s="168">
        <v>331</v>
      </c>
      <c r="C338" s="4" t="s">
        <v>777</v>
      </c>
      <c r="D338" s="95">
        <v>2015</v>
      </c>
      <c r="E338" s="97" t="s">
        <v>12</v>
      </c>
      <c r="F338" s="227" t="s">
        <v>2104</v>
      </c>
      <c r="G338" s="227" t="s">
        <v>2105</v>
      </c>
      <c r="H338" s="362" t="s">
        <v>2181</v>
      </c>
      <c r="I338" s="227" t="s">
        <v>2140</v>
      </c>
      <c r="J338" s="227" t="s">
        <v>2112</v>
      </c>
      <c r="K338" s="102" t="s">
        <v>1055</v>
      </c>
      <c r="L338" s="227" t="s">
        <v>27</v>
      </c>
      <c r="M338" s="98" t="s">
        <v>1039</v>
      </c>
      <c r="N338" s="117">
        <v>42357</v>
      </c>
      <c r="O338" s="104" t="s">
        <v>70</v>
      </c>
      <c r="P338" s="102" t="s">
        <v>645</v>
      </c>
      <c r="Q338" s="102" t="s">
        <v>429</v>
      </c>
      <c r="R338" s="102" t="s">
        <v>430</v>
      </c>
      <c r="S338" s="102" t="s">
        <v>539</v>
      </c>
      <c r="T338" s="98" t="s">
        <v>1633</v>
      </c>
      <c r="U338" s="120" t="s">
        <v>1411</v>
      </c>
      <c r="V338" s="117">
        <v>42460</v>
      </c>
      <c r="W338" s="166">
        <v>42628</v>
      </c>
      <c r="X338" s="21">
        <f>IF(AA338="Reprogramado",0,V338-$V$1)</f>
        <v>0</v>
      </c>
      <c r="Y338" s="230">
        <v>0</v>
      </c>
      <c r="Z338" s="233" t="s">
        <v>778</v>
      </c>
      <c r="AA338" s="231" t="s">
        <v>778</v>
      </c>
      <c r="AB338" s="333" t="s">
        <v>1716</v>
      </c>
      <c r="AC338" s="104" t="s">
        <v>1695</v>
      </c>
      <c r="AG338" s="334" t="str">
        <f t="shared" si="21"/>
        <v>VIGENTE</v>
      </c>
    </row>
    <row r="339" spans="2:33" ht="57" customHeight="1" thickBot="1" x14ac:dyDescent="0.25">
      <c r="B339" s="130">
        <v>332</v>
      </c>
      <c r="C339" s="95" t="s">
        <v>673</v>
      </c>
      <c r="D339" s="145">
        <v>2015</v>
      </c>
      <c r="E339" s="97" t="s">
        <v>12</v>
      </c>
      <c r="F339" s="227" t="s">
        <v>2104</v>
      </c>
      <c r="G339" s="227" t="s">
        <v>2105</v>
      </c>
      <c r="H339" s="362" t="s">
        <v>2181</v>
      </c>
      <c r="I339" s="227" t="s">
        <v>2140</v>
      </c>
      <c r="J339" s="227" t="s">
        <v>2112</v>
      </c>
      <c r="K339" s="102" t="s">
        <v>1055</v>
      </c>
      <c r="L339" s="228" t="s">
        <v>27</v>
      </c>
      <c r="M339" s="98" t="s">
        <v>1039</v>
      </c>
      <c r="N339" s="117">
        <v>42357</v>
      </c>
      <c r="O339" s="102" t="s">
        <v>70</v>
      </c>
      <c r="P339" s="102" t="s">
        <v>645</v>
      </c>
      <c r="Q339" s="102" t="s">
        <v>431</v>
      </c>
      <c r="R339" s="102" t="s">
        <v>432</v>
      </c>
      <c r="S339" s="123" t="s">
        <v>497</v>
      </c>
      <c r="T339" s="98" t="s">
        <v>1631</v>
      </c>
      <c r="U339" s="120" t="s">
        <v>1412</v>
      </c>
      <c r="V339" s="117">
        <v>42460</v>
      </c>
      <c r="W339" s="166">
        <v>42628</v>
      </c>
      <c r="X339" s="229">
        <f>IF(Z339="Cumplida",0,W339-$W$1)</f>
        <v>0</v>
      </c>
      <c r="Y339" s="230">
        <v>1</v>
      </c>
      <c r="Z339" s="233" t="s">
        <v>695</v>
      </c>
      <c r="AA339" s="231" t="s">
        <v>780</v>
      </c>
      <c r="AB339" s="252" t="s">
        <v>1624</v>
      </c>
      <c r="AC339" s="217" t="s">
        <v>1502</v>
      </c>
      <c r="AG339" s="334" t="str">
        <f t="shared" si="21"/>
        <v>VIGENTE</v>
      </c>
    </row>
    <row r="340" spans="2:33" ht="57" customHeight="1" thickBot="1" x14ac:dyDescent="0.25">
      <c r="B340" s="168">
        <v>333</v>
      </c>
      <c r="C340" s="4" t="s">
        <v>777</v>
      </c>
      <c r="D340" s="145">
        <v>2015</v>
      </c>
      <c r="E340" s="97" t="s">
        <v>12</v>
      </c>
      <c r="F340" s="227" t="s">
        <v>2104</v>
      </c>
      <c r="G340" s="227" t="s">
        <v>2105</v>
      </c>
      <c r="H340" s="362" t="s">
        <v>2181</v>
      </c>
      <c r="I340" s="227" t="s">
        <v>2140</v>
      </c>
      <c r="J340" s="227" t="s">
        <v>2112</v>
      </c>
      <c r="K340" s="102" t="s">
        <v>1055</v>
      </c>
      <c r="L340" s="227" t="s">
        <v>27</v>
      </c>
      <c r="M340" s="98" t="s">
        <v>1039</v>
      </c>
      <c r="N340" s="117">
        <v>42357</v>
      </c>
      <c r="O340" s="104" t="s">
        <v>70</v>
      </c>
      <c r="P340" s="102" t="s">
        <v>645</v>
      </c>
      <c r="Q340" s="102" t="s">
        <v>433</v>
      </c>
      <c r="R340" s="102" t="s">
        <v>434</v>
      </c>
      <c r="S340" s="102" t="s">
        <v>497</v>
      </c>
      <c r="T340" s="98" t="s">
        <v>1631</v>
      </c>
      <c r="U340" s="120" t="s">
        <v>1413</v>
      </c>
      <c r="V340" s="117">
        <v>42460</v>
      </c>
      <c r="W340" s="166">
        <v>42628</v>
      </c>
      <c r="X340" s="21">
        <f>IF(AA340="Reprogramado",0,V340-$V$1)</f>
        <v>0</v>
      </c>
      <c r="Y340" s="230">
        <v>0</v>
      </c>
      <c r="Z340" s="233" t="s">
        <v>778</v>
      </c>
      <c r="AA340" s="231" t="s">
        <v>778</v>
      </c>
      <c r="AB340" s="172" t="s">
        <v>1716</v>
      </c>
      <c r="AC340" s="104" t="s">
        <v>1696</v>
      </c>
      <c r="AG340" s="334" t="str">
        <f t="shared" si="21"/>
        <v>VIGENTE</v>
      </c>
    </row>
    <row r="341" spans="2:33" ht="68.25" customHeight="1" thickBot="1" x14ac:dyDescent="0.25">
      <c r="B341" s="254">
        <v>334</v>
      </c>
      <c r="C341" s="95" t="s">
        <v>674</v>
      </c>
      <c r="D341" s="146">
        <v>2014</v>
      </c>
      <c r="E341" s="97" t="s">
        <v>12</v>
      </c>
      <c r="F341" s="227" t="s">
        <v>2101</v>
      </c>
      <c r="G341" s="227" t="s">
        <v>2105</v>
      </c>
      <c r="H341" s="99" t="s">
        <v>1134</v>
      </c>
      <c r="I341" s="227" t="s">
        <v>2133</v>
      </c>
      <c r="J341" s="227" t="s">
        <v>2112</v>
      </c>
      <c r="K341" s="102" t="s">
        <v>1144</v>
      </c>
      <c r="L341" s="228" t="s">
        <v>1188</v>
      </c>
      <c r="M341" s="99" t="s">
        <v>1134</v>
      </c>
      <c r="N341" s="100">
        <v>41982</v>
      </c>
      <c r="O341" s="113" t="s">
        <v>51</v>
      </c>
      <c r="P341" s="102" t="s">
        <v>639</v>
      </c>
      <c r="Q341" s="110" t="s">
        <v>129</v>
      </c>
      <c r="R341" s="110" t="s">
        <v>130</v>
      </c>
      <c r="S341" s="114" t="s">
        <v>509</v>
      </c>
      <c r="T341" s="98" t="s">
        <v>1953</v>
      </c>
      <c r="U341" s="120" t="s">
        <v>568</v>
      </c>
      <c r="V341" s="106">
        <v>42154</v>
      </c>
      <c r="W341" s="106">
        <v>42704</v>
      </c>
      <c r="X341" s="229">
        <f t="shared" ref="X341:X353" si="22">IF(Z341="Cumplida",0,W341-$W$1)</f>
        <v>0</v>
      </c>
      <c r="Y341" s="230">
        <v>1</v>
      </c>
      <c r="Z341" s="233" t="s">
        <v>695</v>
      </c>
      <c r="AA341" s="231" t="s">
        <v>780</v>
      </c>
      <c r="AB341" s="294" t="s">
        <v>2053</v>
      </c>
      <c r="AC341" s="104" t="s">
        <v>1506</v>
      </c>
      <c r="AG341" s="334" t="str">
        <f t="shared" si="21"/>
        <v>VIGENTE</v>
      </c>
    </row>
    <row r="342" spans="2:33" ht="124.5" customHeight="1" thickBot="1" x14ac:dyDescent="0.25">
      <c r="B342" s="130">
        <f t="shared" ref="B342:B367" si="23">+B341+1</f>
        <v>335</v>
      </c>
      <c r="C342" s="253" t="s">
        <v>673</v>
      </c>
      <c r="D342" s="9">
        <v>2016</v>
      </c>
      <c r="E342" s="9" t="s">
        <v>12</v>
      </c>
      <c r="F342" s="227" t="s">
        <v>2103</v>
      </c>
      <c r="G342" s="227" t="s">
        <v>2106</v>
      </c>
      <c r="H342" s="13" t="s">
        <v>1514</v>
      </c>
      <c r="I342" s="227" t="s">
        <v>2145</v>
      </c>
      <c r="J342" s="227" t="s">
        <v>2112</v>
      </c>
      <c r="K342" s="102" t="s">
        <v>1055</v>
      </c>
      <c r="L342" s="228" t="s">
        <v>1524</v>
      </c>
      <c r="M342" s="13" t="s">
        <v>1514</v>
      </c>
      <c r="N342" s="222">
        <v>42583</v>
      </c>
      <c r="O342" s="17" t="s">
        <v>1517</v>
      </c>
      <c r="P342" s="102" t="s">
        <v>639</v>
      </c>
      <c r="Q342" s="335" t="s">
        <v>1518</v>
      </c>
      <c r="R342" s="335" t="s">
        <v>1519</v>
      </c>
      <c r="S342" s="282" t="s">
        <v>1520</v>
      </c>
      <c r="T342" s="227" t="s">
        <v>1953</v>
      </c>
      <c r="U342" s="120" t="s">
        <v>1521</v>
      </c>
      <c r="V342" s="223">
        <v>42621</v>
      </c>
      <c r="W342" s="223">
        <v>42621</v>
      </c>
      <c r="X342" s="229">
        <f t="shared" si="22"/>
        <v>0</v>
      </c>
      <c r="Y342" s="230">
        <v>1</v>
      </c>
      <c r="Z342" s="233" t="s">
        <v>695</v>
      </c>
      <c r="AA342" s="231" t="s">
        <v>780</v>
      </c>
      <c r="AB342" s="287" t="s">
        <v>1522</v>
      </c>
      <c r="AC342" s="104"/>
      <c r="AG342" s="334" t="str">
        <f t="shared" si="21"/>
        <v>VIGENTE</v>
      </c>
    </row>
    <row r="343" spans="2:33" ht="45.75" customHeight="1" thickBot="1" x14ac:dyDescent="0.25">
      <c r="B343" s="130">
        <f t="shared" si="23"/>
        <v>336</v>
      </c>
      <c r="C343" s="253" t="s">
        <v>673</v>
      </c>
      <c r="D343" s="9">
        <v>2016</v>
      </c>
      <c r="E343" s="227" t="s">
        <v>12</v>
      </c>
      <c r="F343" s="227" t="s">
        <v>2104</v>
      </c>
      <c r="G343" s="227" t="s">
        <v>2105</v>
      </c>
      <c r="H343" s="227" t="s">
        <v>1513</v>
      </c>
      <c r="I343" s="227"/>
      <c r="J343" s="227" t="s">
        <v>2112</v>
      </c>
      <c r="K343" s="102" t="s">
        <v>1055</v>
      </c>
      <c r="L343" s="228" t="s">
        <v>1527</v>
      </c>
      <c r="M343" s="227" t="s">
        <v>1513</v>
      </c>
      <c r="N343" s="235">
        <v>42590</v>
      </c>
      <c r="O343" s="228" t="s">
        <v>47</v>
      </c>
      <c r="P343" s="18" t="s">
        <v>640</v>
      </c>
      <c r="Q343" s="227" t="s">
        <v>1528</v>
      </c>
      <c r="R343" s="227" t="s">
        <v>1529</v>
      </c>
      <c r="S343" s="173" t="s">
        <v>1530</v>
      </c>
      <c r="T343" s="227" t="s">
        <v>1633</v>
      </c>
      <c r="U343" s="120" t="s">
        <v>1588</v>
      </c>
      <c r="V343" s="235">
        <v>42628</v>
      </c>
      <c r="W343" s="235">
        <v>42648</v>
      </c>
      <c r="X343" s="229">
        <f t="shared" si="22"/>
        <v>0</v>
      </c>
      <c r="Y343" s="230">
        <v>1</v>
      </c>
      <c r="Z343" s="233" t="s">
        <v>695</v>
      </c>
      <c r="AA343" s="231" t="s">
        <v>780</v>
      </c>
      <c r="AB343" s="252" t="s">
        <v>1590</v>
      </c>
      <c r="AC343" s="18"/>
      <c r="AG343" s="334" t="str">
        <f t="shared" si="21"/>
        <v>VIGENTE</v>
      </c>
    </row>
    <row r="344" spans="2:33" ht="68.25" customHeight="1" thickBot="1" x14ac:dyDescent="0.25">
      <c r="B344" s="130">
        <f t="shared" si="23"/>
        <v>337</v>
      </c>
      <c r="C344" s="253" t="s">
        <v>673</v>
      </c>
      <c r="D344" s="9">
        <v>2016</v>
      </c>
      <c r="E344" s="227" t="s">
        <v>12</v>
      </c>
      <c r="F344" s="227" t="s">
        <v>2104</v>
      </c>
      <c r="G344" s="227" t="s">
        <v>2105</v>
      </c>
      <c r="H344" s="227" t="s">
        <v>1513</v>
      </c>
      <c r="I344" s="227"/>
      <c r="J344" s="227" t="s">
        <v>2112</v>
      </c>
      <c r="K344" s="102" t="s">
        <v>1055</v>
      </c>
      <c r="L344" s="228" t="s">
        <v>1527</v>
      </c>
      <c r="M344" s="227" t="s">
        <v>1513</v>
      </c>
      <c r="N344" s="235">
        <v>42590</v>
      </c>
      <c r="O344" s="228" t="s">
        <v>47</v>
      </c>
      <c r="P344" s="18" t="s">
        <v>640</v>
      </c>
      <c r="Q344" s="227" t="s">
        <v>1531</v>
      </c>
      <c r="R344" s="227" t="s">
        <v>1532</v>
      </c>
      <c r="S344" s="173" t="s">
        <v>1533</v>
      </c>
      <c r="T344" s="227" t="s">
        <v>1633</v>
      </c>
      <c r="U344" s="120" t="s">
        <v>1589</v>
      </c>
      <c r="V344" s="235">
        <v>42628</v>
      </c>
      <c r="W344" s="235">
        <v>42618</v>
      </c>
      <c r="X344" s="229">
        <f t="shared" si="22"/>
        <v>0</v>
      </c>
      <c r="Y344" s="230">
        <v>1</v>
      </c>
      <c r="Z344" s="233" t="s">
        <v>695</v>
      </c>
      <c r="AA344" s="231" t="s">
        <v>780</v>
      </c>
      <c r="AB344" s="252" t="s">
        <v>1591</v>
      </c>
      <c r="AC344" s="18"/>
      <c r="AG344" s="334" t="str">
        <f t="shared" si="21"/>
        <v>VIGENTE</v>
      </c>
    </row>
    <row r="345" spans="2:33" ht="79.5" customHeight="1" thickBot="1" x14ac:dyDescent="0.25">
      <c r="B345" s="130">
        <f t="shared" si="23"/>
        <v>338</v>
      </c>
      <c r="C345" s="253" t="s">
        <v>673</v>
      </c>
      <c r="D345" s="9">
        <v>2016</v>
      </c>
      <c r="E345" s="227" t="s">
        <v>12</v>
      </c>
      <c r="F345" s="227" t="s">
        <v>2104</v>
      </c>
      <c r="G345" s="227" t="s">
        <v>2105</v>
      </c>
      <c r="H345" s="227" t="s">
        <v>1513</v>
      </c>
      <c r="I345" s="227"/>
      <c r="J345" s="227" t="s">
        <v>2112</v>
      </c>
      <c r="K345" s="102" t="s">
        <v>1055</v>
      </c>
      <c r="L345" s="228" t="s">
        <v>1527</v>
      </c>
      <c r="M345" s="227" t="s">
        <v>1513</v>
      </c>
      <c r="N345" s="235">
        <v>42590</v>
      </c>
      <c r="O345" s="228" t="s">
        <v>47</v>
      </c>
      <c r="P345" s="18" t="s">
        <v>640</v>
      </c>
      <c r="Q345" s="227" t="s">
        <v>1534</v>
      </c>
      <c r="R345" s="227" t="s">
        <v>1535</v>
      </c>
      <c r="S345" s="173" t="s">
        <v>1536</v>
      </c>
      <c r="T345" s="227" t="s">
        <v>1631</v>
      </c>
      <c r="U345" s="120" t="s">
        <v>1592</v>
      </c>
      <c r="V345" s="235">
        <v>42590</v>
      </c>
      <c r="W345" s="235">
        <v>42590</v>
      </c>
      <c r="X345" s="229">
        <f>IF(Z345="Asume el Riesgo",0,W345-$W$1)</f>
        <v>0</v>
      </c>
      <c r="Y345" s="230">
        <v>0</v>
      </c>
      <c r="Z345" s="339" t="s">
        <v>822</v>
      </c>
      <c r="AA345" s="231" t="s">
        <v>822</v>
      </c>
      <c r="AB345" s="252" t="s">
        <v>1593</v>
      </c>
      <c r="AC345" s="18"/>
      <c r="AG345" s="334" t="str">
        <f t="shared" si="21"/>
        <v>VIGENTE</v>
      </c>
    </row>
    <row r="346" spans="2:33" ht="57" customHeight="1" thickBot="1" x14ac:dyDescent="0.25">
      <c r="B346" s="130">
        <f t="shared" si="23"/>
        <v>339</v>
      </c>
      <c r="C346" s="253" t="s">
        <v>673</v>
      </c>
      <c r="D346" s="224">
        <v>2016</v>
      </c>
      <c r="E346" s="9" t="s">
        <v>12</v>
      </c>
      <c r="F346" s="227" t="s">
        <v>2104</v>
      </c>
      <c r="G346" s="227" t="s">
        <v>2105</v>
      </c>
      <c r="H346" s="5" t="s">
        <v>1515</v>
      </c>
      <c r="I346" s="227" t="s">
        <v>2137</v>
      </c>
      <c r="J346" s="227" t="s">
        <v>2112</v>
      </c>
      <c r="K346" s="102" t="s">
        <v>1144</v>
      </c>
      <c r="L346" s="228" t="s">
        <v>1537</v>
      </c>
      <c r="M346" s="5" t="s">
        <v>1515</v>
      </c>
      <c r="N346" s="6">
        <v>42641</v>
      </c>
      <c r="O346" s="7" t="s">
        <v>1538</v>
      </c>
      <c r="P346" s="227" t="s">
        <v>1539</v>
      </c>
      <c r="Q346" s="227" t="s">
        <v>1540</v>
      </c>
      <c r="R346" s="227" t="s">
        <v>1541</v>
      </c>
      <c r="S346" s="227" t="s">
        <v>1630</v>
      </c>
      <c r="T346" s="226" t="s">
        <v>1631</v>
      </c>
      <c r="U346" s="120" t="s">
        <v>1632</v>
      </c>
      <c r="V346" s="6">
        <v>42704</v>
      </c>
      <c r="W346" s="6">
        <v>42734</v>
      </c>
      <c r="X346" s="229">
        <f t="shared" ca="1" si="22"/>
        <v>-53</v>
      </c>
      <c r="Y346" s="230">
        <v>0</v>
      </c>
      <c r="Z346" s="233" t="s">
        <v>693</v>
      </c>
      <c r="AA346" s="231" t="s">
        <v>781</v>
      </c>
      <c r="AB346" s="349"/>
      <c r="AC346" s="18"/>
      <c r="AG346" s="334" t="str">
        <f t="shared" ca="1" si="21"/>
        <v>VENCIDO</v>
      </c>
    </row>
    <row r="347" spans="2:33" ht="45.75" customHeight="1" thickBot="1" x14ac:dyDescent="0.25">
      <c r="B347" s="130">
        <f t="shared" si="23"/>
        <v>340</v>
      </c>
      <c r="C347" s="253" t="s">
        <v>673</v>
      </c>
      <c r="D347" s="224">
        <v>2016</v>
      </c>
      <c r="E347" s="9" t="s">
        <v>12</v>
      </c>
      <c r="F347" s="227" t="s">
        <v>2104</v>
      </c>
      <c r="G347" s="227" t="s">
        <v>2105</v>
      </c>
      <c r="H347" s="5" t="s">
        <v>1515</v>
      </c>
      <c r="I347" s="227" t="s">
        <v>2137</v>
      </c>
      <c r="J347" s="227" t="s">
        <v>2112</v>
      </c>
      <c r="K347" s="102" t="s">
        <v>1144</v>
      </c>
      <c r="L347" s="228" t="s">
        <v>1537</v>
      </c>
      <c r="M347" s="5" t="s">
        <v>1515</v>
      </c>
      <c r="N347" s="6">
        <v>42641</v>
      </c>
      <c r="O347" s="7" t="s">
        <v>1538</v>
      </c>
      <c r="P347" s="227" t="s">
        <v>1539</v>
      </c>
      <c r="Q347" s="227" t="s">
        <v>1542</v>
      </c>
      <c r="R347" s="227" t="s">
        <v>1543</v>
      </c>
      <c r="S347" s="227" t="s">
        <v>1630</v>
      </c>
      <c r="T347" s="226" t="s">
        <v>1633</v>
      </c>
      <c r="U347" s="120" t="s">
        <v>1634</v>
      </c>
      <c r="V347" s="6">
        <v>42704</v>
      </c>
      <c r="W347" s="6">
        <v>42704</v>
      </c>
      <c r="X347" s="229">
        <f t="shared" ca="1" si="22"/>
        <v>-83</v>
      </c>
      <c r="Y347" s="230">
        <v>0</v>
      </c>
      <c r="Z347" s="233" t="s">
        <v>1318</v>
      </c>
      <c r="AA347" s="231" t="s">
        <v>781</v>
      </c>
      <c r="AB347" s="342"/>
      <c r="AC347" s="18"/>
      <c r="AG347" s="334" t="str">
        <f t="shared" ca="1" si="21"/>
        <v>VENCIDO</v>
      </c>
    </row>
    <row r="348" spans="2:33" ht="79.5" customHeight="1" thickBot="1" x14ac:dyDescent="0.25">
      <c r="B348" s="130">
        <f t="shared" si="23"/>
        <v>341</v>
      </c>
      <c r="C348" s="253" t="s">
        <v>673</v>
      </c>
      <c r="D348" s="224">
        <v>2016</v>
      </c>
      <c r="E348" s="9" t="s">
        <v>12</v>
      </c>
      <c r="F348" s="227" t="s">
        <v>2104</v>
      </c>
      <c r="G348" s="227" t="s">
        <v>2105</v>
      </c>
      <c r="H348" s="5" t="s">
        <v>1515</v>
      </c>
      <c r="I348" s="227" t="s">
        <v>2137</v>
      </c>
      <c r="J348" s="227" t="s">
        <v>2112</v>
      </c>
      <c r="K348" s="102" t="s">
        <v>1144</v>
      </c>
      <c r="L348" s="228" t="s">
        <v>1537</v>
      </c>
      <c r="M348" s="5" t="s">
        <v>1515</v>
      </c>
      <c r="N348" s="6">
        <v>42641</v>
      </c>
      <c r="O348" s="7" t="s">
        <v>1538</v>
      </c>
      <c r="P348" s="227" t="s">
        <v>1539</v>
      </c>
      <c r="Q348" s="227" t="s">
        <v>1544</v>
      </c>
      <c r="R348" s="227" t="s">
        <v>1545</v>
      </c>
      <c r="S348" s="227" t="s">
        <v>1630</v>
      </c>
      <c r="T348" s="226" t="s">
        <v>1631</v>
      </c>
      <c r="U348" s="120" t="s">
        <v>1635</v>
      </c>
      <c r="V348" s="6">
        <v>42704</v>
      </c>
      <c r="W348" s="6">
        <v>42734</v>
      </c>
      <c r="X348" s="229">
        <f t="shared" ca="1" si="22"/>
        <v>-53</v>
      </c>
      <c r="Y348" s="230">
        <v>0</v>
      </c>
      <c r="Z348" s="233" t="s">
        <v>693</v>
      </c>
      <c r="AA348" s="231" t="s">
        <v>781</v>
      </c>
      <c r="AB348" s="342"/>
      <c r="AC348" s="18"/>
      <c r="AG348" s="334" t="str">
        <f t="shared" ca="1" si="21"/>
        <v>VENCIDO</v>
      </c>
    </row>
    <row r="349" spans="2:33" ht="68.25" customHeight="1" thickBot="1" x14ac:dyDescent="0.25">
      <c r="B349" s="130">
        <f t="shared" si="23"/>
        <v>342</v>
      </c>
      <c r="C349" s="253" t="s">
        <v>673</v>
      </c>
      <c r="D349" s="224">
        <v>2016</v>
      </c>
      <c r="E349" s="9" t="s">
        <v>12</v>
      </c>
      <c r="F349" s="227" t="s">
        <v>2104</v>
      </c>
      <c r="G349" s="227" t="s">
        <v>2105</v>
      </c>
      <c r="H349" s="5" t="s">
        <v>1515</v>
      </c>
      <c r="I349" s="227" t="s">
        <v>2137</v>
      </c>
      <c r="J349" s="227" t="s">
        <v>2112</v>
      </c>
      <c r="K349" s="102" t="s">
        <v>1144</v>
      </c>
      <c r="L349" s="228" t="s">
        <v>1537</v>
      </c>
      <c r="M349" s="5" t="s">
        <v>1515</v>
      </c>
      <c r="N349" s="6">
        <v>42641</v>
      </c>
      <c r="O349" s="7" t="s">
        <v>1538</v>
      </c>
      <c r="P349" s="227" t="s">
        <v>1539</v>
      </c>
      <c r="Q349" s="210" t="s">
        <v>1546</v>
      </c>
      <c r="R349" s="210" t="s">
        <v>1547</v>
      </c>
      <c r="S349" s="227" t="s">
        <v>1630</v>
      </c>
      <c r="T349" s="226" t="s">
        <v>1631</v>
      </c>
      <c r="U349" s="120" t="s">
        <v>1636</v>
      </c>
      <c r="V349" s="6">
        <v>43100</v>
      </c>
      <c r="W349" s="6">
        <v>43099</v>
      </c>
      <c r="X349" s="229">
        <f t="shared" ca="1" si="22"/>
        <v>312</v>
      </c>
      <c r="Y349" s="230">
        <v>0</v>
      </c>
      <c r="Z349" s="233" t="s">
        <v>693</v>
      </c>
      <c r="AA349" s="231" t="s">
        <v>782</v>
      </c>
      <c r="AB349" s="173"/>
      <c r="AC349" s="18"/>
      <c r="AG349" s="334" t="str">
        <f t="shared" ca="1" si="21"/>
        <v>VIGENTE</v>
      </c>
    </row>
    <row r="350" spans="2:33" ht="68.25" customHeight="1" thickBot="1" x14ac:dyDescent="0.25">
      <c r="B350" s="130">
        <f t="shared" si="23"/>
        <v>343</v>
      </c>
      <c r="C350" s="253" t="s">
        <v>673</v>
      </c>
      <c r="D350" s="224">
        <v>2016</v>
      </c>
      <c r="E350" s="9" t="s">
        <v>12</v>
      </c>
      <c r="F350" s="227" t="s">
        <v>2104</v>
      </c>
      <c r="G350" s="227" t="s">
        <v>2105</v>
      </c>
      <c r="H350" s="5" t="s">
        <v>1515</v>
      </c>
      <c r="I350" s="227" t="s">
        <v>2137</v>
      </c>
      <c r="J350" s="227" t="s">
        <v>2112</v>
      </c>
      <c r="K350" s="102" t="s">
        <v>1144</v>
      </c>
      <c r="L350" s="228" t="s">
        <v>1537</v>
      </c>
      <c r="M350" s="5" t="s">
        <v>1515</v>
      </c>
      <c r="N350" s="6">
        <v>42641</v>
      </c>
      <c r="O350" s="272" t="s">
        <v>1538</v>
      </c>
      <c r="P350" s="227" t="s">
        <v>1539</v>
      </c>
      <c r="Q350" s="210" t="s">
        <v>1548</v>
      </c>
      <c r="R350" s="210" t="s">
        <v>1549</v>
      </c>
      <c r="S350" s="173" t="s">
        <v>1637</v>
      </c>
      <c r="T350" s="226" t="s">
        <v>1631</v>
      </c>
      <c r="U350" s="120" t="s">
        <v>1638</v>
      </c>
      <c r="V350" s="6">
        <v>42674</v>
      </c>
      <c r="W350" s="6">
        <v>42674</v>
      </c>
      <c r="X350" s="229">
        <f t="shared" si="22"/>
        <v>0</v>
      </c>
      <c r="Y350" s="230">
        <v>1</v>
      </c>
      <c r="Z350" s="233" t="s">
        <v>695</v>
      </c>
      <c r="AA350" s="231" t="s">
        <v>780</v>
      </c>
      <c r="AB350" s="252" t="s">
        <v>1841</v>
      </c>
      <c r="AC350" s="18"/>
      <c r="AG350" s="334" t="str">
        <f t="shared" si="21"/>
        <v>VIGENTE</v>
      </c>
    </row>
    <row r="351" spans="2:33" ht="45.75" customHeight="1" thickBot="1" x14ac:dyDescent="0.25">
      <c r="B351" s="130">
        <f t="shared" si="23"/>
        <v>344</v>
      </c>
      <c r="C351" s="253" t="s">
        <v>673</v>
      </c>
      <c r="D351" s="224">
        <v>2016</v>
      </c>
      <c r="E351" s="9" t="s">
        <v>12</v>
      </c>
      <c r="F351" s="227" t="s">
        <v>2104</v>
      </c>
      <c r="G351" s="227" t="s">
        <v>2105</v>
      </c>
      <c r="H351" s="5" t="s">
        <v>1515</v>
      </c>
      <c r="I351" s="227" t="s">
        <v>2137</v>
      </c>
      <c r="J351" s="227" t="s">
        <v>2112</v>
      </c>
      <c r="K351" s="102" t="s">
        <v>1144</v>
      </c>
      <c r="L351" s="228" t="s">
        <v>1537</v>
      </c>
      <c r="M351" s="5" t="s">
        <v>1515</v>
      </c>
      <c r="N351" s="6">
        <v>42641</v>
      </c>
      <c r="O351" s="7" t="s">
        <v>1538</v>
      </c>
      <c r="P351" s="227" t="s">
        <v>1539</v>
      </c>
      <c r="Q351" s="225" t="s">
        <v>1550</v>
      </c>
      <c r="R351" s="225" t="s">
        <v>1551</v>
      </c>
      <c r="S351" s="227" t="s">
        <v>1630</v>
      </c>
      <c r="T351" s="226" t="s">
        <v>1633</v>
      </c>
      <c r="U351" s="120" t="s">
        <v>1639</v>
      </c>
      <c r="V351" s="6">
        <v>42704</v>
      </c>
      <c r="W351" s="6">
        <v>42735</v>
      </c>
      <c r="X351" s="229">
        <f t="shared" ca="1" si="22"/>
        <v>-52</v>
      </c>
      <c r="Y351" s="230">
        <v>0</v>
      </c>
      <c r="Z351" s="233" t="s">
        <v>693</v>
      </c>
      <c r="AA351" s="231" t="s">
        <v>781</v>
      </c>
      <c r="AB351" s="348"/>
      <c r="AC351" s="18"/>
      <c r="AG351" s="334" t="str">
        <f t="shared" ca="1" si="21"/>
        <v>VENCIDO</v>
      </c>
    </row>
    <row r="352" spans="2:33" ht="57" customHeight="1" thickBot="1" x14ac:dyDescent="0.25">
      <c r="B352" s="130">
        <f t="shared" si="23"/>
        <v>345</v>
      </c>
      <c r="C352" s="253" t="s">
        <v>673</v>
      </c>
      <c r="D352" s="224">
        <v>2016</v>
      </c>
      <c r="E352" s="9" t="s">
        <v>12</v>
      </c>
      <c r="F352" s="227" t="s">
        <v>2104</v>
      </c>
      <c r="G352" s="227" t="s">
        <v>2105</v>
      </c>
      <c r="H352" s="5" t="s">
        <v>1515</v>
      </c>
      <c r="I352" s="227" t="s">
        <v>2137</v>
      </c>
      <c r="J352" s="227" t="s">
        <v>2112</v>
      </c>
      <c r="K352" s="102" t="s">
        <v>1144</v>
      </c>
      <c r="L352" s="228" t="s">
        <v>1537</v>
      </c>
      <c r="M352" s="5" t="s">
        <v>1515</v>
      </c>
      <c r="N352" s="6">
        <v>42641</v>
      </c>
      <c r="O352" s="7" t="s">
        <v>1538</v>
      </c>
      <c r="P352" s="227" t="s">
        <v>1539</v>
      </c>
      <c r="Q352" s="225" t="s">
        <v>1552</v>
      </c>
      <c r="R352" s="225" t="s">
        <v>1553</v>
      </c>
      <c r="S352" s="227" t="s">
        <v>1630</v>
      </c>
      <c r="T352" s="226" t="s">
        <v>1633</v>
      </c>
      <c r="U352" s="120" t="s">
        <v>1640</v>
      </c>
      <c r="V352" s="6">
        <v>42704</v>
      </c>
      <c r="W352" s="6">
        <v>42735</v>
      </c>
      <c r="X352" s="229">
        <f t="shared" ca="1" si="22"/>
        <v>-52</v>
      </c>
      <c r="Y352" s="230">
        <v>0</v>
      </c>
      <c r="Z352" s="233" t="s">
        <v>693</v>
      </c>
      <c r="AA352" s="231" t="s">
        <v>781</v>
      </c>
      <c r="AB352" s="173"/>
      <c r="AC352" s="18"/>
      <c r="AG352" s="334" t="str">
        <f t="shared" ca="1" si="21"/>
        <v>VENCIDO</v>
      </c>
    </row>
    <row r="353" spans="2:35" ht="57" customHeight="1" thickBot="1" x14ac:dyDescent="0.25">
      <c r="B353" s="130">
        <f t="shared" si="23"/>
        <v>346</v>
      </c>
      <c r="C353" s="253" t="s">
        <v>673</v>
      </c>
      <c r="D353" s="224">
        <v>2016</v>
      </c>
      <c r="E353" s="9" t="s">
        <v>12</v>
      </c>
      <c r="F353" s="227" t="s">
        <v>2104</v>
      </c>
      <c r="G353" s="227" t="s">
        <v>2105</v>
      </c>
      <c r="H353" s="5" t="s">
        <v>1515</v>
      </c>
      <c r="I353" s="227" t="s">
        <v>2137</v>
      </c>
      <c r="J353" s="227" t="s">
        <v>2112</v>
      </c>
      <c r="K353" s="102" t="s">
        <v>1144</v>
      </c>
      <c r="L353" s="228" t="s">
        <v>1537</v>
      </c>
      <c r="M353" s="5" t="s">
        <v>1515</v>
      </c>
      <c r="N353" s="6">
        <v>42641</v>
      </c>
      <c r="O353" s="7" t="s">
        <v>1538</v>
      </c>
      <c r="P353" s="227" t="s">
        <v>1539</v>
      </c>
      <c r="Q353" s="225" t="s">
        <v>1554</v>
      </c>
      <c r="R353" s="225" t="s">
        <v>1555</v>
      </c>
      <c r="S353" s="227" t="s">
        <v>1637</v>
      </c>
      <c r="T353" s="245" t="s">
        <v>1633</v>
      </c>
      <c r="U353" s="120" t="s">
        <v>1641</v>
      </c>
      <c r="V353" s="6">
        <v>42674</v>
      </c>
      <c r="W353" s="6">
        <v>42704</v>
      </c>
      <c r="X353" s="229">
        <f t="shared" ca="1" si="22"/>
        <v>-83</v>
      </c>
      <c r="Y353" s="230">
        <v>0</v>
      </c>
      <c r="Z353" s="233" t="s">
        <v>1318</v>
      </c>
      <c r="AA353" s="231" t="s">
        <v>781</v>
      </c>
      <c r="AB353" s="173"/>
      <c r="AC353" s="18"/>
      <c r="AG353" s="334" t="str">
        <f t="shared" ca="1" si="21"/>
        <v>VENCIDO</v>
      </c>
    </row>
    <row r="354" spans="2:35" ht="57" customHeight="1" thickBot="1" x14ac:dyDescent="0.25">
      <c r="B354" s="168">
        <f t="shared" si="23"/>
        <v>347</v>
      </c>
      <c r="C354" s="4" t="s">
        <v>777</v>
      </c>
      <c r="D354" s="224">
        <v>2016</v>
      </c>
      <c r="E354" s="9" t="s">
        <v>12</v>
      </c>
      <c r="F354" s="227" t="s">
        <v>2104</v>
      </c>
      <c r="G354" s="227" t="s">
        <v>2105</v>
      </c>
      <c r="H354" s="5" t="s">
        <v>1515</v>
      </c>
      <c r="I354" s="227" t="s">
        <v>2137</v>
      </c>
      <c r="J354" s="227" t="s">
        <v>2112</v>
      </c>
      <c r="K354" s="102" t="s">
        <v>1144</v>
      </c>
      <c r="L354" s="227" t="s">
        <v>1537</v>
      </c>
      <c r="M354" s="5" t="s">
        <v>1515</v>
      </c>
      <c r="N354" s="6">
        <v>42641</v>
      </c>
      <c r="O354" s="7" t="s">
        <v>1538</v>
      </c>
      <c r="P354" s="227" t="s">
        <v>1539</v>
      </c>
      <c r="Q354" s="225" t="s">
        <v>1556</v>
      </c>
      <c r="R354" s="225" t="s">
        <v>1557</v>
      </c>
      <c r="S354" s="227" t="s">
        <v>1637</v>
      </c>
      <c r="T354" s="245" t="s">
        <v>1633</v>
      </c>
      <c r="U354" s="120" t="s">
        <v>1642</v>
      </c>
      <c r="V354" s="6">
        <v>42674</v>
      </c>
      <c r="W354" s="6">
        <v>42674</v>
      </c>
      <c r="X354" s="21">
        <f>IF(AA354="Reprogramado",0,V354-$V$1)</f>
        <v>0</v>
      </c>
      <c r="Y354" s="230">
        <v>0</v>
      </c>
      <c r="Z354" s="233" t="s">
        <v>778</v>
      </c>
      <c r="AA354" s="231" t="s">
        <v>778</v>
      </c>
      <c r="AB354" s="153" t="s">
        <v>1859</v>
      </c>
      <c r="AC354" s="18" t="s">
        <v>1914</v>
      </c>
      <c r="AG354" s="334" t="str">
        <f t="shared" si="21"/>
        <v>VIGENTE</v>
      </c>
    </row>
    <row r="355" spans="2:35" ht="45.75" customHeight="1" thickBot="1" x14ac:dyDescent="0.25">
      <c r="B355" s="168">
        <f t="shared" si="23"/>
        <v>348</v>
      </c>
      <c r="C355" s="4" t="s">
        <v>777</v>
      </c>
      <c r="D355" s="224">
        <v>2016</v>
      </c>
      <c r="E355" s="9" t="s">
        <v>12</v>
      </c>
      <c r="F355" s="227" t="s">
        <v>2104</v>
      </c>
      <c r="G355" s="227" t="s">
        <v>2105</v>
      </c>
      <c r="H355" s="5" t="s">
        <v>1515</v>
      </c>
      <c r="I355" s="227" t="s">
        <v>2137</v>
      </c>
      <c r="J355" s="227" t="s">
        <v>2112</v>
      </c>
      <c r="K355" s="102" t="s">
        <v>1144</v>
      </c>
      <c r="L355" s="227" t="s">
        <v>1537</v>
      </c>
      <c r="M355" s="5" t="s">
        <v>1515</v>
      </c>
      <c r="N355" s="6">
        <v>42641</v>
      </c>
      <c r="O355" s="7" t="s">
        <v>1538</v>
      </c>
      <c r="P355" s="227" t="s">
        <v>1539</v>
      </c>
      <c r="Q355" s="225" t="s">
        <v>1558</v>
      </c>
      <c r="R355" s="225" t="s">
        <v>1559</v>
      </c>
      <c r="S355" s="227" t="s">
        <v>1637</v>
      </c>
      <c r="T355" s="245" t="s">
        <v>1633</v>
      </c>
      <c r="U355" s="120" t="s">
        <v>1643</v>
      </c>
      <c r="V355" s="6">
        <v>42674</v>
      </c>
      <c r="W355" s="6">
        <v>42674</v>
      </c>
      <c r="X355" s="21">
        <f>IF(AA355="Reprogramado",0,V355-$V$1)</f>
        <v>0</v>
      </c>
      <c r="Y355" s="230">
        <v>0</v>
      </c>
      <c r="Z355" s="233" t="s">
        <v>778</v>
      </c>
      <c r="AA355" s="231" t="s">
        <v>778</v>
      </c>
      <c r="AB355" s="153" t="s">
        <v>1858</v>
      </c>
      <c r="AC355" s="18" t="s">
        <v>1915</v>
      </c>
      <c r="AG355" s="334" t="str">
        <f t="shared" si="21"/>
        <v>VIGENTE</v>
      </c>
    </row>
    <row r="356" spans="2:35" ht="57" customHeight="1" thickBot="1" x14ac:dyDescent="0.25">
      <c r="B356" s="130">
        <f t="shared" si="23"/>
        <v>349</v>
      </c>
      <c r="C356" s="253" t="s">
        <v>673</v>
      </c>
      <c r="D356" s="224">
        <v>2016</v>
      </c>
      <c r="E356" s="9" t="s">
        <v>12</v>
      </c>
      <c r="F356" s="227" t="s">
        <v>2104</v>
      </c>
      <c r="G356" s="227" t="s">
        <v>2105</v>
      </c>
      <c r="H356" s="5" t="s">
        <v>1515</v>
      </c>
      <c r="I356" s="227" t="s">
        <v>2137</v>
      </c>
      <c r="J356" s="227" t="s">
        <v>2112</v>
      </c>
      <c r="K356" s="102" t="s">
        <v>1144</v>
      </c>
      <c r="L356" s="228" t="s">
        <v>1537</v>
      </c>
      <c r="M356" s="5" t="s">
        <v>1515</v>
      </c>
      <c r="N356" s="6">
        <v>42641</v>
      </c>
      <c r="O356" s="7" t="s">
        <v>1538</v>
      </c>
      <c r="P356" s="227" t="s">
        <v>1539</v>
      </c>
      <c r="Q356" s="225" t="s">
        <v>1560</v>
      </c>
      <c r="R356" s="225" t="s">
        <v>1561</v>
      </c>
      <c r="S356" s="227" t="s">
        <v>1630</v>
      </c>
      <c r="T356" s="245" t="s">
        <v>1631</v>
      </c>
      <c r="U356" s="120" t="s">
        <v>1644</v>
      </c>
      <c r="V356" s="6">
        <v>42704</v>
      </c>
      <c r="W356" s="6">
        <v>42704</v>
      </c>
      <c r="X356" s="229">
        <f t="shared" ref="X356:X363" ca="1" si="24">IF(Z356="Cumplida",0,W356-$W$1)</f>
        <v>-83</v>
      </c>
      <c r="Y356" s="230">
        <v>0</v>
      </c>
      <c r="Z356" s="233" t="s">
        <v>1318</v>
      </c>
      <c r="AA356" s="231" t="s">
        <v>781</v>
      </c>
      <c r="AB356" s="173"/>
      <c r="AC356" s="18"/>
      <c r="AG356" s="334" t="str">
        <f t="shared" ca="1" si="21"/>
        <v>VENCIDO</v>
      </c>
    </row>
    <row r="357" spans="2:35" ht="45.75" customHeight="1" thickBot="1" x14ac:dyDescent="0.25">
      <c r="B357" s="130">
        <f t="shared" si="23"/>
        <v>350</v>
      </c>
      <c r="C357" s="253" t="s">
        <v>673</v>
      </c>
      <c r="D357" s="9">
        <v>2016</v>
      </c>
      <c r="E357" s="9" t="s">
        <v>12</v>
      </c>
      <c r="F357" s="227" t="s">
        <v>2103</v>
      </c>
      <c r="G357" s="227" t="s">
        <v>2105</v>
      </c>
      <c r="H357" s="227" t="s">
        <v>1516</v>
      </c>
      <c r="I357" s="227" t="s">
        <v>2134</v>
      </c>
      <c r="J357" s="227" t="s">
        <v>2112</v>
      </c>
      <c r="K357" s="102" t="s">
        <v>1055</v>
      </c>
      <c r="L357" s="228" t="s">
        <v>1524</v>
      </c>
      <c r="M357" s="227" t="s">
        <v>1516</v>
      </c>
      <c r="N357" s="235">
        <v>42641</v>
      </c>
      <c r="O357" s="228" t="s">
        <v>1562</v>
      </c>
      <c r="P357" s="102" t="s">
        <v>25</v>
      </c>
      <c r="Q357" s="149" t="s">
        <v>1563</v>
      </c>
      <c r="R357" s="123" t="s">
        <v>1519</v>
      </c>
      <c r="S357" s="123" t="s">
        <v>1564</v>
      </c>
      <c r="T357" s="227" t="s">
        <v>1633</v>
      </c>
      <c r="U357" s="120" t="s">
        <v>1595</v>
      </c>
      <c r="V357" s="235">
        <v>42658</v>
      </c>
      <c r="W357" s="235">
        <v>42658</v>
      </c>
      <c r="X357" s="229">
        <f t="shared" si="24"/>
        <v>0</v>
      </c>
      <c r="Y357" s="230">
        <v>1</v>
      </c>
      <c r="Z357" s="233" t="s">
        <v>695</v>
      </c>
      <c r="AA357" s="231" t="s">
        <v>780</v>
      </c>
      <c r="AB357" s="252" t="s">
        <v>1851</v>
      </c>
      <c r="AC357" s="18"/>
      <c r="AG357" s="334" t="str">
        <f t="shared" si="21"/>
        <v>VIGENTE</v>
      </c>
    </row>
    <row r="358" spans="2:35" ht="57" customHeight="1" thickBot="1" x14ac:dyDescent="0.25">
      <c r="B358" s="130">
        <f t="shared" si="23"/>
        <v>351</v>
      </c>
      <c r="C358" s="253" t="s">
        <v>673</v>
      </c>
      <c r="D358" s="9">
        <v>2016</v>
      </c>
      <c r="E358" s="9" t="s">
        <v>12</v>
      </c>
      <c r="F358" s="227" t="s">
        <v>2103</v>
      </c>
      <c r="G358" s="227" t="s">
        <v>2105</v>
      </c>
      <c r="H358" s="227" t="s">
        <v>1516</v>
      </c>
      <c r="I358" s="227" t="s">
        <v>2134</v>
      </c>
      <c r="J358" s="227" t="s">
        <v>2112</v>
      </c>
      <c r="K358" s="102" t="s">
        <v>1055</v>
      </c>
      <c r="L358" s="228" t="s">
        <v>1524</v>
      </c>
      <c r="M358" s="227" t="s">
        <v>1516</v>
      </c>
      <c r="N358" s="235">
        <v>42641</v>
      </c>
      <c r="O358" s="228" t="s">
        <v>1562</v>
      </c>
      <c r="P358" s="102" t="s">
        <v>25</v>
      </c>
      <c r="Q358" s="149" t="s">
        <v>1565</v>
      </c>
      <c r="R358" s="149" t="s">
        <v>1566</v>
      </c>
      <c r="S358" s="149" t="s">
        <v>1567</v>
      </c>
      <c r="T358" s="227" t="s">
        <v>1633</v>
      </c>
      <c r="U358" s="120" t="s">
        <v>1596</v>
      </c>
      <c r="V358" s="235">
        <v>42658</v>
      </c>
      <c r="W358" s="235">
        <v>42658</v>
      </c>
      <c r="X358" s="229">
        <f t="shared" si="24"/>
        <v>0</v>
      </c>
      <c r="Y358" s="230">
        <v>1</v>
      </c>
      <c r="Z358" s="233" t="s">
        <v>695</v>
      </c>
      <c r="AA358" s="231" t="s">
        <v>780</v>
      </c>
      <c r="AB358" s="252" t="s">
        <v>1723</v>
      </c>
      <c r="AC358" s="18"/>
      <c r="AG358" s="334" t="str">
        <f t="shared" si="21"/>
        <v>VIGENTE</v>
      </c>
    </row>
    <row r="359" spans="2:35" ht="45.75" customHeight="1" thickBot="1" x14ac:dyDescent="0.25">
      <c r="B359" s="130">
        <f t="shared" si="23"/>
        <v>352</v>
      </c>
      <c r="C359" s="253" t="s">
        <v>673</v>
      </c>
      <c r="D359" s="9">
        <v>2016</v>
      </c>
      <c r="E359" s="97" t="s">
        <v>12</v>
      </c>
      <c r="F359" s="227" t="s">
        <v>2104</v>
      </c>
      <c r="G359" s="227" t="s">
        <v>2105</v>
      </c>
      <c r="H359" s="13" t="s">
        <v>2183</v>
      </c>
      <c r="I359" s="13" t="s">
        <v>2151</v>
      </c>
      <c r="J359" s="13" t="s">
        <v>2112</v>
      </c>
      <c r="K359" s="102" t="s">
        <v>1055</v>
      </c>
      <c r="L359" s="228" t="s">
        <v>1568</v>
      </c>
      <c r="M359" s="227" t="s">
        <v>1569</v>
      </c>
      <c r="N359" s="235">
        <v>42583</v>
      </c>
      <c r="O359" s="228" t="s">
        <v>1570</v>
      </c>
      <c r="P359" s="18" t="s">
        <v>1071</v>
      </c>
      <c r="Q359" s="227" t="s">
        <v>1571</v>
      </c>
      <c r="R359" s="227" t="s">
        <v>1572</v>
      </c>
      <c r="S359" s="173" t="s">
        <v>1573</v>
      </c>
      <c r="T359" s="227" t="s">
        <v>1953</v>
      </c>
      <c r="U359" s="120" t="s">
        <v>1574</v>
      </c>
      <c r="V359" s="235">
        <v>42615</v>
      </c>
      <c r="W359" s="235">
        <v>42615</v>
      </c>
      <c r="X359" s="229">
        <f t="shared" si="24"/>
        <v>0</v>
      </c>
      <c r="Y359" s="230">
        <v>1</v>
      </c>
      <c r="Z359" s="233" t="s">
        <v>695</v>
      </c>
      <c r="AA359" s="231" t="s">
        <v>780</v>
      </c>
      <c r="AB359" s="252" t="s">
        <v>1625</v>
      </c>
      <c r="AC359" s="18"/>
      <c r="AG359" s="334" t="str">
        <f t="shared" si="21"/>
        <v>VIGENTE</v>
      </c>
    </row>
    <row r="360" spans="2:35" ht="79.5" customHeight="1" thickBot="1" x14ac:dyDescent="0.25">
      <c r="B360" s="130">
        <f t="shared" si="23"/>
        <v>353</v>
      </c>
      <c r="C360" s="253" t="s">
        <v>673</v>
      </c>
      <c r="D360" s="9">
        <v>2016</v>
      </c>
      <c r="E360" s="97" t="s">
        <v>12</v>
      </c>
      <c r="F360" s="227" t="s">
        <v>2104</v>
      </c>
      <c r="G360" s="227" t="s">
        <v>2105</v>
      </c>
      <c r="H360" s="13" t="s">
        <v>2183</v>
      </c>
      <c r="I360" s="13" t="s">
        <v>2151</v>
      </c>
      <c r="J360" s="13" t="s">
        <v>2112</v>
      </c>
      <c r="K360" s="102" t="s">
        <v>1055</v>
      </c>
      <c r="L360" s="228" t="s">
        <v>1568</v>
      </c>
      <c r="M360" s="227" t="s">
        <v>1569</v>
      </c>
      <c r="N360" s="235">
        <v>42583</v>
      </c>
      <c r="O360" s="228" t="s">
        <v>1570</v>
      </c>
      <c r="P360" s="18" t="s">
        <v>1071</v>
      </c>
      <c r="Q360" s="227" t="s">
        <v>1575</v>
      </c>
      <c r="R360" s="227" t="s">
        <v>1576</v>
      </c>
      <c r="S360" s="173" t="s">
        <v>1573</v>
      </c>
      <c r="T360" s="227" t="s">
        <v>1633</v>
      </c>
      <c r="U360" s="120" t="s">
        <v>1577</v>
      </c>
      <c r="V360" s="235">
        <v>42658</v>
      </c>
      <c r="W360" s="235">
        <v>42658</v>
      </c>
      <c r="X360" s="229">
        <f t="shared" si="24"/>
        <v>0</v>
      </c>
      <c r="Y360" s="230">
        <v>1</v>
      </c>
      <c r="Z360" s="233" t="s">
        <v>695</v>
      </c>
      <c r="AA360" s="231" t="s">
        <v>780</v>
      </c>
      <c r="AB360" s="252" t="s">
        <v>1860</v>
      </c>
      <c r="AC360" s="18"/>
      <c r="AG360" s="334" t="str">
        <f t="shared" si="21"/>
        <v>VIGENTE</v>
      </c>
    </row>
    <row r="361" spans="2:35" ht="68.25" customHeight="1" thickBot="1" x14ac:dyDescent="0.25">
      <c r="B361" s="130">
        <f t="shared" si="23"/>
        <v>354</v>
      </c>
      <c r="C361" s="253" t="s">
        <v>673</v>
      </c>
      <c r="D361" s="224">
        <v>2016</v>
      </c>
      <c r="E361" s="97" t="s">
        <v>12</v>
      </c>
      <c r="F361" s="227" t="s">
        <v>2104</v>
      </c>
      <c r="G361" s="227" t="s">
        <v>2105</v>
      </c>
      <c r="H361" s="13" t="s">
        <v>2183</v>
      </c>
      <c r="I361" s="13" t="s">
        <v>2151</v>
      </c>
      <c r="J361" s="13" t="s">
        <v>2112</v>
      </c>
      <c r="K361" s="102" t="s">
        <v>1055</v>
      </c>
      <c r="L361" s="228" t="s">
        <v>1568</v>
      </c>
      <c r="M361" s="5" t="s">
        <v>1569</v>
      </c>
      <c r="N361" s="6">
        <v>42583</v>
      </c>
      <c r="O361" s="272" t="s">
        <v>1570</v>
      </c>
      <c r="P361" s="227" t="s">
        <v>1071</v>
      </c>
      <c r="Q361" s="227" t="s">
        <v>1578</v>
      </c>
      <c r="R361" s="227" t="s">
        <v>1579</v>
      </c>
      <c r="S361" s="149" t="s">
        <v>1573</v>
      </c>
      <c r="T361" s="226" t="s">
        <v>1631</v>
      </c>
      <c r="U361" s="120" t="s">
        <v>1580</v>
      </c>
      <c r="V361" s="235">
        <v>42643</v>
      </c>
      <c r="W361" s="235">
        <v>42643</v>
      </c>
      <c r="X361" s="229">
        <f t="shared" si="24"/>
        <v>0</v>
      </c>
      <c r="Y361" s="230">
        <v>1</v>
      </c>
      <c r="Z361" s="233" t="s">
        <v>695</v>
      </c>
      <c r="AA361" s="231" t="s">
        <v>780</v>
      </c>
      <c r="AB361" s="252" t="s">
        <v>1626</v>
      </c>
      <c r="AC361" s="18"/>
      <c r="AG361" s="334" t="str">
        <f t="shared" si="21"/>
        <v>VIGENTE</v>
      </c>
    </row>
    <row r="362" spans="2:35" ht="68.25" customHeight="1" thickBot="1" x14ac:dyDescent="0.25">
      <c r="B362" s="130">
        <f t="shared" si="23"/>
        <v>355</v>
      </c>
      <c r="C362" s="253" t="s">
        <v>673</v>
      </c>
      <c r="D362" s="224">
        <v>2016</v>
      </c>
      <c r="E362" s="97" t="s">
        <v>12</v>
      </c>
      <c r="F362" s="227" t="s">
        <v>2104</v>
      </c>
      <c r="G362" s="227" t="s">
        <v>2105</v>
      </c>
      <c r="H362" s="13" t="s">
        <v>2183</v>
      </c>
      <c r="I362" s="13" t="s">
        <v>2151</v>
      </c>
      <c r="J362" s="13" t="s">
        <v>2112</v>
      </c>
      <c r="K362" s="102" t="s">
        <v>1055</v>
      </c>
      <c r="L362" s="228" t="s">
        <v>1568</v>
      </c>
      <c r="M362" s="5" t="s">
        <v>1569</v>
      </c>
      <c r="N362" s="6">
        <v>42583</v>
      </c>
      <c r="O362" s="272" t="s">
        <v>1570</v>
      </c>
      <c r="P362" s="227" t="s">
        <v>1071</v>
      </c>
      <c r="Q362" s="227" t="s">
        <v>1581</v>
      </c>
      <c r="R362" s="227" t="s">
        <v>1579</v>
      </c>
      <c r="S362" s="173" t="s">
        <v>1573</v>
      </c>
      <c r="T362" s="226" t="s">
        <v>1631</v>
      </c>
      <c r="U362" s="120" t="s">
        <v>1580</v>
      </c>
      <c r="V362" s="235">
        <v>42643</v>
      </c>
      <c r="W362" s="235">
        <v>42643</v>
      </c>
      <c r="X362" s="229">
        <f t="shared" si="24"/>
        <v>0</v>
      </c>
      <c r="Y362" s="230">
        <v>1</v>
      </c>
      <c r="Z362" s="233" t="s">
        <v>695</v>
      </c>
      <c r="AA362" s="231" t="s">
        <v>780</v>
      </c>
      <c r="AB362" s="252" t="s">
        <v>1627</v>
      </c>
      <c r="AC362" s="18"/>
      <c r="AG362" s="334" t="str">
        <f t="shared" si="21"/>
        <v>VIGENTE</v>
      </c>
    </row>
    <row r="363" spans="2:35" ht="68.25" customHeight="1" thickBot="1" x14ac:dyDescent="0.25">
      <c r="B363" s="130">
        <f t="shared" si="23"/>
        <v>356</v>
      </c>
      <c r="C363" s="253" t="s">
        <v>673</v>
      </c>
      <c r="D363" s="224">
        <v>2016</v>
      </c>
      <c r="E363" s="97" t="s">
        <v>12</v>
      </c>
      <c r="F363" s="227" t="s">
        <v>2104</v>
      </c>
      <c r="G363" s="227" t="s">
        <v>2105</v>
      </c>
      <c r="H363" s="13" t="s">
        <v>2183</v>
      </c>
      <c r="I363" s="13" t="s">
        <v>2151</v>
      </c>
      <c r="J363" s="13" t="s">
        <v>2112</v>
      </c>
      <c r="K363" s="102" t="s">
        <v>1055</v>
      </c>
      <c r="L363" s="228" t="s">
        <v>1568</v>
      </c>
      <c r="M363" s="5" t="s">
        <v>1569</v>
      </c>
      <c r="N363" s="6">
        <v>42583</v>
      </c>
      <c r="O363" s="272" t="s">
        <v>1570</v>
      </c>
      <c r="P363" s="227" t="s">
        <v>1071</v>
      </c>
      <c r="Q363" s="227" t="s">
        <v>1582</v>
      </c>
      <c r="R363" s="227" t="s">
        <v>1579</v>
      </c>
      <c r="S363" s="173" t="s">
        <v>1573</v>
      </c>
      <c r="T363" s="226" t="s">
        <v>1631</v>
      </c>
      <c r="U363" s="120" t="s">
        <v>1583</v>
      </c>
      <c r="V363" s="235">
        <v>42628</v>
      </c>
      <c r="W363" s="235">
        <v>42628</v>
      </c>
      <c r="X363" s="229">
        <f t="shared" si="24"/>
        <v>0</v>
      </c>
      <c r="Y363" s="230">
        <v>1</v>
      </c>
      <c r="Z363" s="233" t="s">
        <v>695</v>
      </c>
      <c r="AA363" s="231" t="s">
        <v>780</v>
      </c>
      <c r="AB363" s="252" t="s">
        <v>1628</v>
      </c>
      <c r="AC363" s="18"/>
      <c r="AG363" s="334" t="str">
        <f t="shared" si="21"/>
        <v>VIGENTE</v>
      </c>
    </row>
    <row r="364" spans="2:35" ht="45.75" customHeight="1" thickBot="1" x14ac:dyDescent="0.25">
      <c r="B364" s="248">
        <f t="shared" si="23"/>
        <v>357</v>
      </c>
      <c r="C364" s="4" t="s">
        <v>777</v>
      </c>
      <c r="D364" s="224">
        <v>2016</v>
      </c>
      <c r="E364" s="97" t="s">
        <v>12</v>
      </c>
      <c r="F364" s="227" t="s">
        <v>2104</v>
      </c>
      <c r="G364" s="227" t="s">
        <v>2105</v>
      </c>
      <c r="H364" s="13" t="s">
        <v>2183</v>
      </c>
      <c r="I364" s="13" t="s">
        <v>2151</v>
      </c>
      <c r="J364" s="13" t="s">
        <v>2112</v>
      </c>
      <c r="K364" s="228" t="s">
        <v>1055</v>
      </c>
      <c r="L364" s="227" t="s">
        <v>1568</v>
      </c>
      <c r="M364" s="5" t="s">
        <v>1569</v>
      </c>
      <c r="N364" s="6">
        <v>42583</v>
      </c>
      <c r="O364" s="7" t="s">
        <v>1570</v>
      </c>
      <c r="P364" s="227" t="s">
        <v>1071</v>
      </c>
      <c r="Q364" s="210" t="s">
        <v>1584</v>
      </c>
      <c r="R364" s="210" t="s">
        <v>1585</v>
      </c>
      <c r="S364" s="227" t="s">
        <v>1573</v>
      </c>
      <c r="T364" s="226" t="s">
        <v>1631</v>
      </c>
      <c r="U364" s="120" t="s">
        <v>1586</v>
      </c>
      <c r="V364" s="235">
        <v>42615</v>
      </c>
      <c r="W364" s="235">
        <v>42615</v>
      </c>
      <c r="X364" s="21">
        <f>IF(AA364="Reprogramado",0,V364-$V$1)</f>
        <v>0</v>
      </c>
      <c r="Y364" s="230">
        <v>0</v>
      </c>
      <c r="Z364" s="233" t="s">
        <v>778</v>
      </c>
      <c r="AA364" s="231" t="s">
        <v>778</v>
      </c>
      <c r="AB364" s="172" t="s">
        <v>1716</v>
      </c>
      <c r="AC364" s="18" t="s">
        <v>1697</v>
      </c>
      <c r="AG364" s="334" t="str">
        <f t="shared" si="21"/>
        <v>VIGENTE</v>
      </c>
    </row>
    <row r="365" spans="2:35" ht="157.5" customHeight="1" x14ac:dyDescent="0.2">
      <c r="B365" s="255">
        <f t="shared" si="23"/>
        <v>358</v>
      </c>
      <c r="C365" s="95" t="s">
        <v>673</v>
      </c>
      <c r="D365" s="145">
        <v>2016</v>
      </c>
      <c r="E365" s="97" t="s">
        <v>12</v>
      </c>
      <c r="F365" s="227" t="s">
        <v>2101</v>
      </c>
      <c r="G365" s="227" t="s">
        <v>2105</v>
      </c>
      <c r="H365" s="13" t="s">
        <v>2172</v>
      </c>
      <c r="I365" s="227" t="s">
        <v>2141</v>
      </c>
      <c r="J365" s="227" t="s">
        <v>2112</v>
      </c>
      <c r="K365" s="102" t="s">
        <v>1055</v>
      </c>
      <c r="L365" s="228" t="s">
        <v>1201</v>
      </c>
      <c r="M365" s="99" t="s">
        <v>1021</v>
      </c>
      <c r="N365" s="100">
        <v>42502</v>
      </c>
      <c r="O365" s="113" t="s">
        <v>922</v>
      </c>
      <c r="P365" s="102" t="s">
        <v>891</v>
      </c>
      <c r="Q365" s="102" t="s">
        <v>898</v>
      </c>
      <c r="R365" s="138" t="s">
        <v>899</v>
      </c>
      <c r="S365" s="149" t="s">
        <v>1086</v>
      </c>
      <c r="T365" s="227" t="s">
        <v>1631</v>
      </c>
      <c r="U365" s="120" t="s">
        <v>1730</v>
      </c>
      <c r="V365" s="148">
        <v>42613</v>
      </c>
      <c r="W365" s="148">
        <v>42724</v>
      </c>
      <c r="X365" s="229">
        <f t="shared" ref="X365:X370" ca="1" si="25">IF(Z365="Cumplida",0,W365-$W$1)</f>
        <v>-63</v>
      </c>
      <c r="Y365" s="230">
        <v>0</v>
      </c>
      <c r="Z365" s="233" t="s">
        <v>1318</v>
      </c>
      <c r="AA365" s="231" t="s">
        <v>781</v>
      </c>
      <c r="AB365" s="153" t="s">
        <v>1611</v>
      </c>
      <c r="AC365" s="104" t="s">
        <v>1609</v>
      </c>
      <c r="AG365" s="334" t="str">
        <f t="shared" ca="1" si="21"/>
        <v>VENCIDO</v>
      </c>
    </row>
    <row r="366" spans="2:35" ht="168.75" customHeight="1" x14ac:dyDescent="0.2">
      <c r="B366" s="256">
        <f t="shared" si="23"/>
        <v>359</v>
      </c>
      <c r="C366" s="95" t="s">
        <v>673</v>
      </c>
      <c r="D366" s="145">
        <v>2016</v>
      </c>
      <c r="E366" s="97" t="s">
        <v>12</v>
      </c>
      <c r="F366" s="227" t="s">
        <v>2101</v>
      </c>
      <c r="G366" s="227" t="s">
        <v>2105</v>
      </c>
      <c r="H366" s="13" t="s">
        <v>2172</v>
      </c>
      <c r="I366" s="227" t="s">
        <v>2141</v>
      </c>
      <c r="J366" s="227" t="s">
        <v>2112</v>
      </c>
      <c r="K366" s="102" t="s">
        <v>1055</v>
      </c>
      <c r="L366" s="228" t="s">
        <v>1201</v>
      </c>
      <c r="M366" s="99" t="s">
        <v>1021</v>
      </c>
      <c r="N366" s="100">
        <v>42502</v>
      </c>
      <c r="O366" s="113" t="s">
        <v>922</v>
      </c>
      <c r="P366" s="102" t="s">
        <v>891</v>
      </c>
      <c r="Q366" s="102" t="s">
        <v>902</v>
      </c>
      <c r="R366" s="138" t="s">
        <v>903</v>
      </c>
      <c r="S366" s="149" t="s">
        <v>1086</v>
      </c>
      <c r="T366" s="227" t="s">
        <v>1633</v>
      </c>
      <c r="U366" s="120" t="s">
        <v>1731</v>
      </c>
      <c r="V366" s="148">
        <v>42613</v>
      </c>
      <c r="W366" s="148">
        <v>42724</v>
      </c>
      <c r="X366" s="229">
        <f t="shared" ca="1" si="25"/>
        <v>-63</v>
      </c>
      <c r="Y366" s="230">
        <v>0</v>
      </c>
      <c r="Z366" s="233" t="s">
        <v>1318</v>
      </c>
      <c r="AA366" s="231" t="s">
        <v>781</v>
      </c>
      <c r="AB366" s="153" t="s">
        <v>1612</v>
      </c>
      <c r="AC366" s="104" t="s">
        <v>1610</v>
      </c>
      <c r="AG366" s="334" t="str">
        <f t="shared" ca="1" si="21"/>
        <v>VENCIDO</v>
      </c>
    </row>
    <row r="367" spans="2:35" ht="169.5" customHeight="1" thickBot="1" x14ac:dyDescent="0.25">
      <c r="B367" s="256">
        <f t="shared" si="23"/>
        <v>360</v>
      </c>
      <c r="C367" s="95" t="s">
        <v>673</v>
      </c>
      <c r="D367" s="145">
        <v>2016</v>
      </c>
      <c r="E367" s="97" t="s">
        <v>12</v>
      </c>
      <c r="F367" s="227" t="s">
        <v>2101</v>
      </c>
      <c r="G367" s="227" t="s">
        <v>2105</v>
      </c>
      <c r="H367" s="13" t="s">
        <v>2172</v>
      </c>
      <c r="I367" s="227" t="s">
        <v>2141</v>
      </c>
      <c r="J367" s="227" t="s">
        <v>2112</v>
      </c>
      <c r="K367" s="102" t="s">
        <v>1055</v>
      </c>
      <c r="L367" s="228" t="s">
        <v>1201</v>
      </c>
      <c r="M367" s="99" t="s">
        <v>1021</v>
      </c>
      <c r="N367" s="100">
        <v>42502</v>
      </c>
      <c r="O367" s="113" t="s">
        <v>922</v>
      </c>
      <c r="P367" s="102" t="s">
        <v>891</v>
      </c>
      <c r="Q367" s="102" t="s">
        <v>904</v>
      </c>
      <c r="R367" s="138" t="s">
        <v>903</v>
      </c>
      <c r="S367" s="149" t="s">
        <v>1086</v>
      </c>
      <c r="T367" s="227" t="s">
        <v>1633</v>
      </c>
      <c r="U367" s="120" t="s">
        <v>1732</v>
      </c>
      <c r="V367" s="148">
        <v>42613</v>
      </c>
      <c r="W367" s="148">
        <v>42724</v>
      </c>
      <c r="X367" s="229">
        <f t="shared" ca="1" si="25"/>
        <v>-63</v>
      </c>
      <c r="Y367" s="230">
        <v>0</v>
      </c>
      <c r="Z367" s="233" t="s">
        <v>1318</v>
      </c>
      <c r="AA367" s="231" t="s">
        <v>781</v>
      </c>
      <c r="AB367" s="153" t="s">
        <v>1617</v>
      </c>
      <c r="AC367" s="104" t="s">
        <v>1618</v>
      </c>
      <c r="AG367" s="334" t="str">
        <f t="shared" ca="1" si="21"/>
        <v>VENCIDO</v>
      </c>
    </row>
    <row r="368" spans="2:35" ht="45.75" customHeight="1" thickBot="1" x14ac:dyDescent="0.25">
      <c r="B368" s="112">
        <v>361</v>
      </c>
      <c r="C368" s="95" t="s">
        <v>674</v>
      </c>
      <c r="D368" s="96">
        <v>2014</v>
      </c>
      <c r="E368" s="97" t="s">
        <v>12</v>
      </c>
      <c r="F368" s="227" t="s">
        <v>2104</v>
      </c>
      <c r="G368" s="227" t="s">
        <v>2105</v>
      </c>
      <c r="H368" s="99" t="s">
        <v>1027</v>
      </c>
      <c r="I368" s="227" t="s">
        <v>2137</v>
      </c>
      <c r="J368" s="227" t="s">
        <v>2112</v>
      </c>
      <c r="K368" s="102" t="s">
        <v>1055</v>
      </c>
      <c r="L368" s="228" t="s">
        <v>1313</v>
      </c>
      <c r="M368" s="99" t="s">
        <v>1027</v>
      </c>
      <c r="N368" s="100">
        <v>41961</v>
      </c>
      <c r="O368" s="114" t="s">
        <v>49</v>
      </c>
      <c r="P368" s="102" t="s">
        <v>1071</v>
      </c>
      <c r="Q368" s="110" t="s">
        <v>103</v>
      </c>
      <c r="R368" s="110" t="s">
        <v>104</v>
      </c>
      <c r="S368" s="273" t="s">
        <v>1166</v>
      </c>
      <c r="T368" s="227" t="s">
        <v>1631</v>
      </c>
      <c r="U368" s="120" t="s">
        <v>555</v>
      </c>
      <c r="V368" s="100">
        <v>42093</v>
      </c>
      <c r="W368" s="106">
        <v>42689</v>
      </c>
      <c r="X368" s="229">
        <f t="shared" si="25"/>
        <v>0</v>
      </c>
      <c r="Y368" s="230">
        <v>1</v>
      </c>
      <c r="Z368" s="233" t="s">
        <v>695</v>
      </c>
      <c r="AA368" s="231" t="s">
        <v>780</v>
      </c>
      <c r="AB368" s="252" t="s">
        <v>1759</v>
      </c>
      <c r="AC368" s="104" t="s">
        <v>1698</v>
      </c>
      <c r="AG368" s="334" t="str">
        <f t="shared" si="21"/>
        <v>VIGENTE</v>
      </c>
      <c r="AH368" s="333">
        <v>361</v>
      </c>
      <c r="AI368" s="333">
        <f>+AH368-B368</f>
        <v>0</v>
      </c>
    </row>
    <row r="369" spans="2:35" ht="57" customHeight="1" thickBot="1" x14ac:dyDescent="0.25">
      <c r="B369" s="109">
        <f t="shared" ref="B369:B400" si="26">+B368+1</f>
        <v>362</v>
      </c>
      <c r="C369" s="95" t="s">
        <v>674</v>
      </c>
      <c r="D369" s="96">
        <v>2014</v>
      </c>
      <c r="E369" s="113" t="s">
        <v>12</v>
      </c>
      <c r="F369" s="227" t="s">
        <v>2104</v>
      </c>
      <c r="G369" s="227" t="s">
        <v>2105</v>
      </c>
      <c r="H369" s="99" t="s">
        <v>1047</v>
      </c>
      <c r="I369" s="227" t="s">
        <v>2154</v>
      </c>
      <c r="J369" s="227" t="s">
        <v>2112</v>
      </c>
      <c r="K369" s="102" t="s">
        <v>1148</v>
      </c>
      <c r="L369" s="228" t="s">
        <v>1238</v>
      </c>
      <c r="M369" s="99" t="s">
        <v>1047</v>
      </c>
      <c r="N369" s="100">
        <v>41961</v>
      </c>
      <c r="O369" s="113" t="s">
        <v>50</v>
      </c>
      <c r="P369" s="102" t="s">
        <v>649</v>
      </c>
      <c r="Q369" s="110" t="s">
        <v>105</v>
      </c>
      <c r="R369" s="110" t="s">
        <v>106</v>
      </c>
      <c r="S369" s="103" t="s">
        <v>506</v>
      </c>
      <c r="T369" s="227" t="s">
        <v>1953</v>
      </c>
      <c r="U369" s="120" t="s">
        <v>556</v>
      </c>
      <c r="V369" s="100">
        <v>42185</v>
      </c>
      <c r="W369" s="106">
        <v>42689</v>
      </c>
      <c r="X369" s="229">
        <f t="shared" ca="1" si="25"/>
        <v>-98</v>
      </c>
      <c r="Y369" s="230">
        <v>0.9</v>
      </c>
      <c r="Z369" s="233" t="s">
        <v>779</v>
      </c>
      <c r="AA369" s="231" t="s">
        <v>781</v>
      </c>
      <c r="AB369" s="194" t="s">
        <v>1754</v>
      </c>
      <c r="AC369" s="104" t="s">
        <v>1699</v>
      </c>
      <c r="AG369" s="334" t="str">
        <f t="shared" ca="1" si="21"/>
        <v>VENCIDO</v>
      </c>
      <c r="AH369" s="333">
        <f>+AH368+1</f>
        <v>362</v>
      </c>
      <c r="AI369" s="333">
        <f t="shared" ref="AI369:AI417" si="27">+AH369-B369</f>
        <v>0</v>
      </c>
    </row>
    <row r="370" spans="2:35" ht="57" customHeight="1" thickBot="1" x14ac:dyDescent="0.25">
      <c r="B370" s="112">
        <f t="shared" si="26"/>
        <v>363</v>
      </c>
      <c r="C370" s="95" t="s">
        <v>674</v>
      </c>
      <c r="D370" s="96">
        <v>2014</v>
      </c>
      <c r="E370" s="113" t="s">
        <v>12</v>
      </c>
      <c r="F370" s="227" t="s">
        <v>2104</v>
      </c>
      <c r="G370" s="227" t="s">
        <v>2105</v>
      </c>
      <c r="H370" s="99" t="s">
        <v>1047</v>
      </c>
      <c r="I370" s="227" t="s">
        <v>2154</v>
      </c>
      <c r="J370" s="227" t="s">
        <v>2112</v>
      </c>
      <c r="K370" s="102" t="s">
        <v>1148</v>
      </c>
      <c r="L370" s="228" t="s">
        <v>1238</v>
      </c>
      <c r="M370" s="99" t="s">
        <v>1047</v>
      </c>
      <c r="N370" s="100">
        <v>41961</v>
      </c>
      <c r="O370" s="113" t="s">
        <v>50</v>
      </c>
      <c r="P370" s="102" t="s">
        <v>649</v>
      </c>
      <c r="Q370" s="110" t="s">
        <v>107</v>
      </c>
      <c r="R370" s="110" t="s">
        <v>108</v>
      </c>
      <c r="S370" s="103" t="s">
        <v>506</v>
      </c>
      <c r="T370" s="227" t="s">
        <v>1633</v>
      </c>
      <c r="U370" s="120" t="s">
        <v>557</v>
      </c>
      <c r="V370" s="100">
        <v>42185</v>
      </c>
      <c r="W370" s="106">
        <v>42689</v>
      </c>
      <c r="X370" s="229">
        <f t="shared" ca="1" si="25"/>
        <v>-98</v>
      </c>
      <c r="Y370" s="230">
        <v>0.9</v>
      </c>
      <c r="Z370" s="233" t="s">
        <v>779</v>
      </c>
      <c r="AA370" s="231" t="s">
        <v>781</v>
      </c>
      <c r="AB370" s="153" t="s">
        <v>1755</v>
      </c>
      <c r="AC370" s="104" t="s">
        <v>1700</v>
      </c>
      <c r="AG370" s="334" t="str">
        <f t="shared" ca="1" si="21"/>
        <v>VENCIDO</v>
      </c>
      <c r="AH370" s="333">
        <f t="shared" ref="AH370:AH417" si="28">+AH369+1</f>
        <v>363</v>
      </c>
      <c r="AI370" s="333">
        <f t="shared" si="27"/>
        <v>0</v>
      </c>
    </row>
    <row r="371" spans="2:35" ht="79.5" customHeight="1" thickBot="1" x14ac:dyDescent="0.25">
      <c r="B371" s="260">
        <f t="shared" si="26"/>
        <v>364</v>
      </c>
      <c r="C371" s="4" t="s">
        <v>777</v>
      </c>
      <c r="D371" s="183">
        <v>2014</v>
      </c>
      <c r="E371" s="202" t="s">
        <v>12</v>
      </c>
      <c r="F371" s="227" t="s">
        <v>2104</v>
      </c>
      <c r="G371" s="227" t="s">
        <v>2105</v>
      </c>
      <c r="H371" s="99" t="s">
        <v>1047</v>
      </c>
      <c r="I371" s="227" t="s">
        <v>2154</v>
      </c>
      <c r="J371" s="227" t="s">
        <v>2112</v>
      </c>
      <c r="K371" s="189" t="s">
        <v>1148</v>
      </c>
      <c r="L371" s="186" t="s">
        <v>1238</v>
      </c>
      <c r="M371" s="200" t="s">
        <v>1047</v>
      </c>
      <c r="N371" s="201">
        <v>41961</v>
      </c>
      <c r="O371" s="202" t="s">
        <v>50</v>
      </c>
      <c r="P371" s="189" t="s">
        <v>649</v>
      </c>
      <c r="Q371" s="190" t="s">
        <v>115</v>
      </c>
      <c r="R371" s="190" t="s">
        <v>116</v>
      </c>
      <c r="S371" s="213" t="s">
        <v>506</v>
      </c>
      <c r="T371" s="227" t="s">
        <v>1631</v>
      </c>
      <c r="U371" s="120" t="s">
        <v>561</v>
      </c>
      <c r="V371" s="201">
        <v>42094</v>
      </c>
      <c r="W371" s="106">
        <v>42689</v>
      </c>
      <c r="X371" s="21">
        <f>IF(AA371="Reprogramado",0,V371-$V$1)</f>
        <v>0</v>
      </c>
      <c r="Y371" s="230">
        <v>0</v>
      </c>
      <c r="Z371" s="233" t="s">
        <v>778</v>
      </c>
      <c r="AA371" s="231" t="s">
        <v>778</v>
      </c>
      <c r="AB371" s="172" t="s">
        <v>1799</v>
      </c>
      <c r="AC371" s="104" t="s">
        <v>1797</v>
      </c>
      <c r="AG371" s="334" t="str">
        <f t="shared" si="21"/>
        <v>VIGENTE</v>
      </c>
      <c r="AH371" s="333">
        <f t="shared" si="28"/>
        <v>364</v>
      </c>
      <c r="AI371" s="333">
        <f t="shared" si="27"/>
        <v>0</v>
      </c>
    </row>
    <row r="372" spans="2:35" ht="57" customHeight="1" thickBot="1" x14ac:dyDescent="0.25">
      <c r="B372" s="257">
        <f t="shared" si="26"/>
        <v>365</v>
      </c>
      <c r="C372" s="145" t="s">
        <v>674</v>
      </c>
      <c r="D372" s="146">
        <v>2014</v>
      </c>
      <c r="E372" s="113" t="s">
        <v>12</v>
      </c>
      <c r="F372" s="227" t="s">
        <v>2104</v>
      </c>
      <c r="G372" s="227" t="s">
        <v>2105</v>
      </c>
      <c r="H372" s="99" t="s">
        <v>1047</v>
      </c>
      <c r="I372" s="227" t="s">
        <v>2154</v>
      </c>
      <c r="J372" s="227" t="s">
        <v>2112</v>
      </c>
      <c r="K372" s="102" t="s">
        <v>1150</v>
      </c>
      <c r="L372" s="228" t="s">
        <v>1313</v>
      </c>
      <c r="M372" s="99" t="s">
        <v>1047</v>
      </c>
      <c r="N372" s="100">
        <v>41961</v>
      </c>
      <c r="O372" s="114" t="s">
        <v>50</v>
      </c>
      <c r="P372" s="102" t="s">
        <v>649</v>
      </c>
      <c r="Q372" s="110" t="s">
        <v>117</v>
      </c>
      <c r="R372" s="110" t="s">
        <v>118</v>
      </c>
      <c r="S372" s="273" t="s">
        <v>507</v>
      </c>
      <c r="T372" s="227" t="s">
        <v>1953</v>
      </c>
      <c r="U372" s="120" t="s">
        <v>562</v>
      </c>
      <c r="V372" s="100">
        <v>42277</v>
      </c>
      <c r="W372" s="106">
        <v>42689</v>
      </c>
      <c r="X372" s="229">
        <f>IF(Z372="Cumplida",0,W372-$W$1)</f>
        <v>0</v>
      </c>
      <c r="Y372" s="230">
        <v>1</v>
      </c>
      <c r="Z372" s="233" t="s">
        <v>695</v>
      </c>
      <c r="AA372" s="231" t="s">
        <v>780</v>
      </c>
      <c r="AB372" s="252" t="s">
        <v>1756</v>
      </c>
      <c r="AC372" s="104" t="s">
        <v>1701</v>
      </c>
      <c r="AG372" s="334" t="str">
        <f t="shared" si="21"/>
        <v>VIGENTE</v>
      </c>
      <c r="AH372" s="333">
        <f t="shared" si="28"/>
        <v>365</v>
      </c>
      <c r="AI372" s="333">
        <f t="shared" si="27"/>
        <v>0</v>
      </c>
    </row>
    <row r="373" spans="2:35" ht="90.75" customHeight="1" thickBot="1" x14ac:dyDescent="0.25">
      <c r="B373" s="258">
        <f t="shared" si="26"/>
        <v>366</v>
      </c>
      <c r="C373" s="145" t="s">
        <v>674</v>
      </c>
      <c r="D373" s="146">
        <v>2014</v>
      </c>
      <c r="E373" s="113" t="s">
        <v>12</v>
      </c>
      <c r="F373" s="227" t="s">
        <v>2104</v>
      </c>
      <c r="G373" s="227" t="s">
        <v>2105</v>
      </c>
      <c r="H373" s="99" t="s">
        <v>1047</v>
      </c>
      <c r="I373" s="227" t="s">
        <v>2154</v>
      </c>
      <c r="J373" s="227" t="s">
        <v>2112</v>
      </c>
      <c r="K373" s="102" t="s">
        <v>1148</v>
      </c>
      <c r="L373" s="114" t="s">
        <v>32</v>
      </c>
      <c r="M373" s="99" t="s">
        <v>1047</v>
      </c>
      <c r="N373" s="100">
        <v>41961</v>
      </c>
      <c r="O373" s="114" t="s">
        <v>50</v>
      </c>
      <c r="P373" s="102" t="s">
        <v>649</v>
      </c>
      <c r="Q373" s="110" t="s">
        <v>119</v>
      </c>
      <c r="R373" s="110" t="s">
        <v>120</v>
      </c>
      <c r="S373" s="275" t="s">
        <v>508</v>
      </c>
      <c r="T373" s="227" t="s">
        <v>1633</v>
      </c>
      <c r="U373" s="120" t="s">
        <v>563</v>
      </c>
      <c r="V373" s="106">
        <v>42277</v>
      </c>
      <c r="W373" s="106">
        <v>42689</v>
      </c>
      <c r="X373" s="229">
        <f>IF(Z373="Cumplida",0,W373-$W$1)</f>
        <v>0</v>
      </c>
      <c r="Y373" s="230">
        <v>1</v>
      </c>
      <c r="Z373" s="233" t="s">
        <v>695</v>
      </c>
      <c r="AA373" s="231" t="s">
        <v>780</v>
      </c>
      <c r="AB373" s="252" t="s">
        <v>1757</v>
      </c>
      <c r="AC373" s="104" t="s">
        <v>1702</v>
      </c>
      <c r="AG373" s="334" t="str">
        <f t="shared" si="21"/>
        <v>VIGENTE</v>
      </c>
      <c r="AH373" s="333">
        <f t="shared" si="28"/>
        <v>366</v>
      </c>
      <c r="AI373" s="333">
        <f t="shared" si="27"/>
        <v>0</v>
      </c>
    </row>
    <row r="374" spans="2:35" ht="57" customHeight="1" thickBot="1" x14ac:dyDescent="0.25">
      <c r="B374" s="257">
        <f t="shared" si="26"/>
        <v>367</v>
      </c>
      <c r="C374" s="145" t="s">
        <v>674</v>
      </c>
      <c r="D374" s="146">
        <v>2014</v>
      </c>
      <c r="E374" s="113" t="s">
        <v>12</v>
      </c>
      <c r="F374" s="227" t="s">
        <v>2104</v>
      </c>
      <c r="G374" s="227" t="s">
        <v>2105</v>
      </c>
      <c r="H374" s="99" t="s">
        <v>1047</v>
      </c>
      <c r="I374" s="227" t="s">
        <v>2154</v>
      </c>
      <c r="J374" s="227" t="s">
        <v>2112</v>
      </c>
      <c r="K374" s="102" t="s">
        <v>1150</v>
      </c>
      <c r="L374" s="228" t="s">
        <v>1313</v>
      </c>
      <c r="M374" s="99" t="s">
        <v>1047</v>
      </c>
      <c r="N374" s="100">
        <v>41961</v>
      </c>
      <c r="O374" s="114" t="s">
        <v>50</v>
      </c>
      <c r="P374" s="102" t="s">
        <v>649</v>
      </c>
      <c r="Q374" s="110" t="s">
        <v>123</v>
      </c>
      <c r="R374" s="110" t="s">
        <v>124</v>
      </c>
      <c r="S374" s="275" t="s">
        <v>507</v>
      </c>
      <c r="T374" s="227" t="s">
        <v>1633</v>
      </c>
      <c r="U374" s="120" t="s">
        <v>565</v>
      </c>
      <c r="V374" s="106">
        <v>42185</v>
      </c>
      <c r="W374" s="106">
        <v>42689</v>
      </c>
      <c r="X374" s="229">
        <f>IF(Z374="Cumplida",0,W374-$W$1)</f>
        <v>0</v>
      </c>
      <c r="Y374" s="230">
        <v>1</v>
      </c>
      <c r="Z374" s="233" t="s">
        <v>695</v>
      </c>
      <c r="AA374" s="231" t="s">
        <v>780</v>
      </c>
      <c r="AB374" s="252" t="s">
        <v>1758</v>
      </c>
      <c r="AC374" s="104" t="s">
        <v>1703</v>
      </c>
      <c r="AG374" s="334" t="str">
        <f t="shared" si="21"/>
        <v>VIGENTE</v>
      </c>
      <c r="AH374" s="333">
        <f t="shared" si="28"/>
        <v>367</v>
      </c>
      <c r="AI374" s="333">
        <f t="shared" si="27"/>
        <v>0</v>
      </c>
    </row>
    <row r="375" spans="2:35" ht="124.5" customHeight="1" thickBot="1" x14ac:dyDescent="0.25">
      <c r="B375" s="260">
        <f t="shared" si="26"/>
        <v>368</v>
      </c>
      <c r="C375" s="4" t="s">
        <v>777</v>
      </c>
      <c r="D375" s="96">
        <v>2014</v>
      </c>
      <c r="E375" s="97" t="s">
        <v>12</v>
      </c>
      <c r="F375" s="227" t="s">
        <v>2104</v>
      </c>
      <c r="G375" s="227" t="s">
        <v>2105</v>
      </c>
      <c r="H375" s="99" t="s">
        <v>1029</v>
      </c>
      <c r="I375" s="227" t="s">
        <v>2137</v>
      </c>
      <c r="J375" s="227" t="s">
        <v>2112</v>
      </c>
      <c r="K375" s="102" t="s">
        <v>33</v>
      </c>
      <c r="L375" s="227" t="s">
        <v>33</v>
      </c>
      <c r="M375" s="99" t="s">
        <v>1029</v>
      </c>
      <c r="N375" s="117">
        <v>41999</v>
      </c>
      <c r="O375" s="113" t="s">
        <v>53</v>
      </c>
      <c r="P375" s="102" t="s">
        <v>25</v>
      </c>
      <c r="Q375" s="104" t="s">
        <v>143</v>
      </c>
      <c r="R375" s="110" t="s">
        <v>144</v>
      </c>
      <c r="S375" s="103" t="s">
        <v>512</v>
      </c>
      <c r="T375" s="227" t="s">
        <v>1953</v>
      </c>
      <c r="U375" s="120" t="s">
        <v>575</v>
      </c>
      <c r="V375" s="106">
        <v>42124</v>
      </c>
      <c r="W375" s="106">
        <v>42689</v>
      </c>
      <c r="X375" s="21">
        <f t="shared" ref="X375:X380" si="29">IF(AA375="Reprogramado",0,V375-$V$1)</f>
        <v>0</v>
      </c>
      <c r="Y375" s="230">
        <v>0</v>
      </c>
      <c r="Z375" s="233" t="s">
        <v>778</v>
      </c>
      <c r="AA375" s="231" t="s">
        <v>778</v>
      </c>
      <c r="AB375" s="348" t="s">
        <v>1850</v>
      </c>
      <c r="AC375" s="104" t="s">
        <v>1916</v>
      </c>
      <c r="AG375" s="334" t="str">
        <f t="shared" si="21"/>
        <v>VIGENTE</v>
      </c>
      <c r="AH375" s="333">
        <f t="shared" si="28"/>
        <v>368</v>
      </c>
      <c r="AI375" s="333">
        <f t="shared" si="27"/>
        <v>0</v>
      </c>
    </row>
    <row r="376" spans="2:35" ht="68.25" customHeight="1" thickBot="1" x14ac:dyDescent="0.25">
      <c r="B376" s="262">
        <f t="shared" si="26"/>
        <v>369</v>
      </c>
      <c r="C376" s="4" t="s">
        <v>777</v>
      </c>
      <c r="D376" s="96">
        <v>2014</v>
      </c>
      <c r="E376" s="97" t="s">
        <v>12</v>
      </c>
      <c r="F376" s="227" t="s">
        <v>2104</v>
      </c>
      <c r="G376" s="227" t="s">
        <v>2105</v>
      </c>
      <c r="H376" s="99" t="s">
        <v>1029</v>
      </c>
      <c r="I376" s="227" t="s">
        <v>2137</v>
      </c>
      <c r="J376" s="227" t="s">
        <v>2112</v>
      </c>
      <c r="K376" s="102" t="s">
        <v>33</v>
      </c>
      <c r="L376" s="227" t="s">
        <v>33</v>
      </c>
      <c r="M376" s="99" t="s">
        <v>1029</v>
      </c>
      <c r="N376" s="117">
        <v>41999</v>
      </c>
      <c r="O376" s="113" t="s">
        <v>53</v>
      </c>
      <c r="P376" s="102" t="s">
        <v>25</v>
      </c>
      <c r="Q376" s="104" t="s">
        <v>145</v>
      </c>
      <c r="R376" s="110" t="s">
        <v>146</v>
      </c>
      <c r="S376" s="103" t="s">
        <v>513</v>
      </c>
      <c r="T376" s="227" t="s">
        <v>1953</v>
      </c>
      <c r="U376" s="120" t="s">
        <v>576</v>
      </c>
      <c r="V376" s="106">
        <v>42124</v>
      </c>
      <c r="W376" s="106">
        <v>42689</v>
      </c>
      <c r="X376" s="21">
        <f t="shared" si="29"/>
        <v>0</v>
      </c>
      <c r="Y376" s="230">
        <v>0</v>
      </c>
      <c r="Z376" s="233" t="s">
        <v>778</v>
      </c>
      <c r="AA376" s="231" t="s">
        <v>778</v>
      </c>
      <c r="AB376" s="173" t="s">
        <v>1850</v>
      </c>
      <c r="AC376" s="104" t="s">
        <v>1917</v>
      </c>
      <c r="AG376" s="334" t="str">
        <f t="shared" si="21"/>
        <v>VIGENTE</v>
      </c>
      <c r="AH376" s="333">
        <f t="shared" si="28"/>
        <v>369</v>
      </c>
      <c r="AI376" s="333">
        <f t="shared" si="27"/>
        <v>0</v>
      </c>
    </row>
    <row r="377" spans="2:35" ht="68.25" customHeight="1" thickBot="1" x14ac:dyDescent="0.25">
      <c r="B377" s="260">
        <f t="shared" si="26"/>
        <v>370</v>
      </c>
      <c r="C377" s="4" t="s">
        <v>777</v>
      </c>
      <c r="D377" s="96">
        <v>2014</v>
      </c>
      <c r="E377" s="97" t="s">
        <v>12</v>
      </c>
      <c r="F377" s="227" t="s">
        <v>2104</v>
      </c>
      <c r="G377" s="227" t="s">
        <v>2105</v>
      </c>
      <c r="H377" s="99" t="s">
        <v>1029</v>
      </c>
      <c r="I377" s="227" t="s">
        <v>2137</v>
      </c>
      <c r="J377" s="227" t="s">
        <v>2112</v>
      </c>
      <c r="K377" s="102" t="s">
        <v>33</v>
      </c>
      <c r="L377" s="227" t="s">
        <v>33</v>
      </c>
      <c r="M377" s="99" t="s">
        <v>1029</v>
      </c>
      <c r="N377" s="117">
        <v>41999</v>
      </c>
      <c r="O377" s="113" t="s">
        <v>53</v>
      </c>
      <c r="P377" s="102" t="s">
        <v>25</v>
      </c>
      <c r="Q377" s="104" t="s">
        <v>147</v>
      </c>
      <c r="R377" s="110" t="s">
        <v>148</v>
      </c>
      <c r="S377" s="103" t="s">
        <v>513</v>
      </c>
      <c r="T377" s="227" t="s">
        <v>1953</v>
      </c>
      <c r="U377" s="120" t="s">
        <v>577</v>
      </c>
      <c r="V377" s="106">
        <v>42094</v>
      </c>
      <c r="W377" s="106">
        <v>42689</v>
      </c>
      <c r="X377" s="21">
        <f t="shared" si="29"/>
        <v>0</v>
      </c>
      <c r="Y377" s="230">
        <v>0</v>
      </c>
      <c r="Z377" s="233" t="s">
        <v>778</v>
      </c>
      <c r="AA377" s="231" t="s">
        <v>778</v>
      </c>
      <c r="AB377" s="173" t="s">
        <v>1850</v>
      </c>
      <c r="AC377" s="104" t="s">
        <v>1918</v>
      </c>
      <c r="AG377" s="334" t="str">
        <f t="shared" si="21"/>
        <v>VIGENTE</v>
      </c>
      <c r="AH377" s="333">
        <f t="shared" si="28"/>
        <v>370</v>
      </c>
      <c r="AI377" s="333">
        <f t="shared" si="27"/>
        <v>0</v>
      </c>
    </row>
    <row r="378" spans="2:35" ht="68.25" customHeight="1" thickBot="1" x14ac:dyDescent="0.25">
      <c r="B378" s="262">
        <f t="shared" si="26"/>
        <v>371</v>
      </c>
      <c r="C378" s="4" t="s">
        <v>777</v>
      </c>
      <c r="D378" s="96">
        <v>2014</v>
      </c>
      <c r="E378" s="97" t="s">
        <v>12</v>
      </c>
      <c r="F378" s="227" t="s">
        <v>2104</v>
      </c>
      <c r="G378" s="227" t="s">
        <v>2105</v>
      </c>
      <c r="H378" s="99" t="s">
        <v>1029</v>
      </c>
      <c r="I378" s="227" t="s">
        <v>2137</v>
      </c>
      <c r="J378" s="227" t="s">
        <v>2112</v>
      </c>
      <c r="K378" s="102" t="s">
        <v>33</v>
      </c>
      <c r="L378" s="227" t="s">
        <v>33</v>
      </c>
      <c r="M378" s="99" t="s">
        <v>1029</v>
      </c>
      <c r="N378" s="117">
        <v>41999</v>
      </c>
      <c r="O378" s="101" t="s">
        <v>53</v>
      </c>
      <c r="P378" s="102" t="s">
        <v>25</v>
      </c>
      <c r="Q378" s="104" t="s">
        <v>151</v>
      </c>
      <c r="R378" s="110" t="s">
        <v>152</v>
      </c>
      <c r="S378" s="103" t="s">
        <v>513</v>
      </c>
      <c r="T378" s="227" t="s">
        <v>1953</v>
      </c>
      <c r="U378" s="120" t="s">
        <v>579</v>
      </c>
      <c r="V378" s="106">
        <v>42094</v>
      </c>
      <c r="W378" s="106">
        <v>42689</v>
      </c>
      <c r="X378" s="21">
        <f t="shared" si="29"/>
        <v>0</v>
      </c>
      <c r="Y378" s="230">
        <v>0</v>
      </c>
      <c r="Z378" s="233" t="s">
        <v>778</v>
      </c>
      <c r="AA378" s="231" t="s">
        <v>778</v>
      </c>
      <c r="AB378" s="173" t="s">
        <v>1850</v>
      </c>
      <c r="AC378" s="104" t="s">
        <v>1919</v>
      </c>
      <c r="AG378" s="334" t="str">
        <f t="shared" si="21"/>
        <v>VIGENTE</v>
      </c>
      <c r="AH378" s="333">
        <f t="shared" si="28"/>
        <v>371</v>
      </c>
      <c r="AI378" s="333">
        <f t="shared" si="27"/>
        <v>0</v>
      </c>
    </row>
    <row r="379" spans="2:35" ht="79.5" customHeight="1" thickBot="1" x14ac:dyDescent="0.25">
      <c r="B379" s="168">
        <f t="shared" si="26"/>
        <v>372</v>
      </c>
      <c r="C379" s="4" t="s">
        <v>777</v>
      </c>
      <c r="D379" s="95">
        <v>2015</v>
      </c>
      <c r="E379" s="97" t="s">
        <v>12</v>
      </c>
      <c r="F379" s="227" t="s">
        <v>2103</v>
      </c>
      <c r="G379" s="227" t="s">
        <v>2108</v>
      </c>
      <c r="H379" s="362" t="s">
        <v>2168</v>
      </c>
      <c r="I379" s="227" t="s">
        <v>2134</v>
      </c>
      <c r="J379" s="227" t="s">
        <v>2112</v>
      </c>
      <c r="K379" s="102" t="s">
        <v>36</v>
      </c>
      <c r="L379" s="227" t="s">
        <v>36</v>
      </c>
      <c r="M379" s="98" t="s">
        <v>1030</v>
      </c>
      <c r="N379" s="117">
        <v>42317</v>
      </c>
      <c r="O379" s="104" t="s">
        <v>65</v>
      </c>
      <c r="P379" s="102" t="s">
        <v>642</v>
      </c>
      <c r="Q379" s="102" t="s">
        <v>313</v>
      </c>
      <c r="R379" s="102" t="s">
        <v>314</v>
      </c>
      <c r="S379" s="113" t="s">
        <v>1125</v>
      </c>
      <c r="T379" s="227" t="s">
        <v>1631</v>
      </c>
      <c r="U379" s="120" t="s">
        <v>1120</v>
      </c>
      <c r="V379" s="117">
        <v>42460</v>
      </c>
      <c r="W379" s="106">
        <v>42734</v>
      </c>
      <c r="X379" s="21">
        <f t="shared" si="29"/>
        <v>0</v>
      </c>
      <c r="Y379" s="230">
        <v>0</v>
      </c>
      <c r="Z379" s="233" t="s">
        <v>778</v>
      </c>
      <c r="AA379" s="231" t="s">
        <v>778</v>
      </c>
      <c r="AB379" s="333" t="s">
        <v>1767</v>
      </c>
      <c r="AC379" s="104" t="s">
        <v>1773</v>
      </c>
      <c r="AG379" s="334" t="str">
        <f t="shared" si="21"/>
        <v>VIGENTE</v>
      </c>
      <c r="AH379" s="333">
        <f t="shared" si="28"/>
        <v>372</v>
      </c>
      <c r="AI379" s="333">
        <f t="shared" si="27"/>
        <v>0</v>
      </c>
    </row>
    <row r="380" spans="2:35" ht="79.5" customHeight="1" thickBot="1" x14ac:dyDescent="0.25">
      <c r="B380" s="168">
        <f t="shared" si="26"/>
        <v>373</v>
      </c>
      <c r="C380" s="4" t="s">
        <v>777</v>
      </c>
      <c r="D380" s="95">
        <v>2015</v>
      </c>
      <c r="E380" s="97" t="s">
        <v>12</v>
      </c>
      <c r="F380" s="227" t="s">
        <v>2103</v>
      </c>
      <c r="G380" s="227" t="s">
        <v>2108</v>
      </c>
      <c r="H380" s="362" t="s">
        <v>2168</v>
      </c>
      <c r="I380" s="227" t="s">
        <v>2134</v>
      </c>
      <c r="J380" s="227" t="s">
        <v>2112</v>
      </c>
      <c r="K380" s="102" t="s">
        <v>36</v>
      </c>
      <c r="L380" s="227" t="s">
        <v>36</v>
      </c>
      <c r="M380" s="98" t="s">
        <v>1030</v>
      </c>
      <c r="N380" s="117">
        <v>42317</v>
      </c>
      <c r="O380" s="104" t="s">
        <v>65</v>
      </c>
      <c r="P380" s="102" t="s">
        <v>642</v>
      </c>
      <c r="Q380" s="102" t="s">
        <v>315</v>
      </c>
      <c r="R380" s="102" t="s">
        <v>316</v>
      </c>
      <c r="S380" s="113" t="s">
        <v>1125</v>
      </c>
      <c r="T380" s="227" t="s">
        <v>1633</v>
      </c>
      <c r="U380" s="120" t="s">
        <v>1121</v>
      </c>
      <c r="V380" s="117">
        <v>42460</v>
      </c>
      <c r="W380" s="106">
        <v>42734</v>
      </c>
      <c r="X380" s="21">
        <f t="shared" si="29"/>
        <v>0</v>
      </c>
      <c r="Y380" s="230">
        <v>0</v>
      </c>
      <c r="Z380" s="233" t="s">
        <v>778</v>
      </c>
      <c r="AA380" s="231" t="s">
        <v>778</v>
      </c>
      <c r="AB380" s="173" t="s">
        <v>1768</v>
      </c>
      <c r="AC380" s="104" t="s">
        <v>1774</v>
      </c>
      <c r="AG380" s="334" t="str">
        <f t="shared" si="21"/>
        <v>VIGENTE</v>
      </c>
      <c r="AH380" s="333">
        <f t="shared" si="28"/>
        <v>373</v>
      </c>
      <c r="AI380" s="333">
        <f t="shared" si="27"/>
        <v>0</v>
      </c>
    </row>
    <row r="381" spans="2:35" ht="57" customHeight="1" thickBot="1" x14ac:dyDescent="0.25">
      <c r="B381" s="130">
        <f t="shared" si="26"/>
        <v>374</v>
      </c>
      <c r="C381" s="95" t="s">
        <v>673</v>
      </c>
      <c r="D381" s="95">
        <v>2015</v>
      </c>
      <c r="E381" s="97" t="s">
        <v>12</v>
      </c>
      <c r="F381" s="227" t="s">
        <v>2104</v>
      </c>
      <c r="G381" s="227" t="s">
        <v>2105</v>
      </c>
      <c r="H381" s="362" t="s">
        <v>2172</v>
      </c>
      <c r="I381" s="227" t="s">
        <v>2137</v>
      </c>
      <c r="J381" s="227" t="s">
        <v>2112</v>
      </c>
      <c r="K381" s="102" t="s">
        <v>1144</v>
      </c>
      <c r="L381" s="228" t="s">
        <v>1188</v>
      </c>
      <c r="M381" s="98" t="s">
        <v>1037</v>
      </c>
      <c r="N381" s="117">
        <v>42327</v>
      </c>
      <c r="O381" s="102" t="s">
        <v>66</v>
      </c>
      <c r="P381" s="102" t="s">
        <v>640</v>
      </c>
      <c r="Q381" s="102" t="s">
        <v>335</v>
      </c>
      <c r="R381" s="102" t="s">
        <v>336</v>
      </c>
      <c r="S381" s="275" t="s">
        <v>534</v>
      </c>
      <c r="T381" s="227" t="s">
        <v>1631</v>
      </c>
      <c r="U381" s="120" t="s">
        <v>636</v>
      </c>
      <c r="V381" s="117">
        <v>42400</v>
      </c>
      <c r="W381" s="106">
        <v>42689</v>
      </c>
      <c r="X381" s="229">
        <f>IF(Z381="Cumplida",0,W381-$W$1)</f>
        <v>0</v>
      </c>
      <c r="Y381" s="230">
        <v>1</v>
      </c>
      <c r="Z381" s="233" t="s">
        <v>695</v>
      </c>
      <c r="AA381" s="231" t="s">
        <v>780</v>
      </c>
      <c r="AB381" s="252" t="s">
        <v>1840</v>
      </c>
      <c r="AC381" s="104" t="s">
        <v>1704</v>
      </c>
      <c r="AG381" s="334" t="str">
        <f t="shared" si="21"/>
        <v>VIGENTE</v>
      </c>
      <c r="AH381" s="333">
        <f t="shared" si="28"/>
        <v>374</v>
      </c>
      <c r="AI381" s="333">
        <f t="shared" si="27"/>
        <v>0</v>
      </c>
    </row>
    <row r="382" spans="2:35" ht="79.5" customHeight="1" thickBot="1" x14ac:dyDescent="0.25">
      <c r="B382" s="168">
        <f t="shared" si="26"/>
        <v>375</v>
      </c>
      <c r="C382" s="4" t="s">
        <v>777</v>
      </c>
      <c r="D382" s="95">
        <v>2015</v>
      </c>
      <c r="E382" s="97" t="s">
        <v>12</v>
      </c>
      <c r="F382" s="227" t="s">
        <v>2103</v>
      </c>
      <c r="G382" s="227" t="s">
        <v>2106</v>
      </c>
      <c r="H382" s="362" t="s">
        <v>1025</v>
      </c>
      <c r="I382" s="227" t="s">
        <v>2133</v>
      </c>
      <c r="J382" s="227" t="s">
        <v>2112</v>
      </c>
      <c r="K382" s="102" t="s">
        <v>36</v>
      </c>
      <c r="L382" s="227" t="s">
        <v>36</v>
      </c>
      <c r="M382" s="98" t="s">
        <v>1025</v>
      </c>
      <c r="N382" s="117">
        <v>42361</v>
      </c>
      <c r="O382" s="104" t="s">
        <v>68</v>
      </c>
      <c r="P382" s="102" t="s">
        <v>643</v>
      </c>
      <c r="Q382" s="102" t="s">
        <v>359</v>
      </c>
      <c r="R382" s="102" t="s">
        <v>360</v>
      </c>
      <c r="S382" s="102" t="s">
        <v>538</v>
      </c>
      <c r="T382" s="227" t="s">
        <v>1631</v>
      </c>
      <c r="U382" s="120" t="s">
        <v>841</v>
      </c>
      <c r="V382" s="117">
        <v>42551</v>
      </c>
      <c r="W382" s="106">
        <v>42734</v>
      </c>
      <c r="X382" s="21">
        <f t="shared" ref="X382:X394" si="30">IF(AA382="Reprogramado",0,V382-$V$1)</f>
        <v>0</v>
      </c>
      <c r="Y382" s="230">
        <v>0</v>
      </c>
      <c r="Z382" s="233" t="s">
        <v>778</v>
      </c>
      <c r="AA382" s="231" t="s">
        <v>778</v>
      </c>
      <c r="AB382" s="348" t="s">
        <v>1717</v>
      </c>
      <c r="AC382" s="104" t="s">
        <v>1775</v>
      </c>
      <c r="AG382" s="334" t="str">
        <f t="shared" si="21"/>
        <v>VIGENTE</v>
      </c>
      <c r="AH382" s="333">
        <f t="shared" si="28"/>
        <v>375</v>
      </c>
      <c r="AI382" s="333">
        <f t="shared" si="27"/>
        <v>0</v>
      </c>
    </row>
    <row r="383" spans="2:35" ht="68.25" customHeight="1" thickBot="1" x14ac:dyDescent="0.25">
      <c r="B383" s="168">
        <f t="shared" si="26"/>
        <v>376</v>
      </c>
      <c r="C383" s="4" t="s">
        <v>777</v>
      </c>
      <c r="D383" s="95">
        <v>2015</v>
      </c>
      <c r="E383" s="97" t="s">
        <v>12</v>
      </c>
      <c r="F383" s="227" t="s">
        <v>2103</v>
      </c>
      <c r="G383" s="227" t="s">
        <v>2106</v>
      </c>
      <c r="H383" s="362" t="s">
        <v>1025</v>
      </c>
      <c r="I383" s="227" t="s">
        <v>2133</v>
      </c>
      <c r="J383" s="227" t="s">
        <v>2112</v>
      </c>
      <c r="K383" s="102" t="s">
        <v>36</v>
      </c>
      <c r="L383" s="227" t="s">
        <v>36</v>
      </c>
      <c r="M383" s="98" t="s">
        <v>1025</v>
      </c>
      <c r="N383" s="117">
        <v>42361</v>
      </c>
      <c r="O383" s="104" t="s">
        <v>68</v>
      </c>
      <c r="P383" s="102" t="s">
        <v>643</v>
      </c>
      <c r="Q383" s="102" t="s">
        <v>361</v>
      </c>
      <c r="R383" s="102" t="s">
        <v>362</v>
      </c>
      <c r="S383" s="102" t="s">
        <v>538</v>
      </c>
      <c r="T383" s="227" t="s">
        <v>1631</v>
      </c>
      <c r="U383" s="120" t="s">
        <v>842</v>
      </c>
      <c r="V383" s="117">
        <v>42551</v>
      </c>
      <c r="W383" s="106">
        <v>42734</v>
      </c>
      <c r="X383" s="21">
        <f t="shared" si="30"/>
        <v>0</v>
      </c>
      <c r="Y383" s="230">
        <v>0</v>
      </c>
      <c r="Z383" s="233" t="s">
        <v>778</v>
      </c>
      <c r="AA383" s="231" t="s">
        <v>778</v>
      </c>
      <c r="AB383" s="173" t="s">
        <v>1718</v>
      </c>
      <c r="AC383" s="104" t="s">
        <v>1776</v>
      </c>
      <c r="AG383" s="334" t="str">
        <f t="shared" si="21"/>
        <v>VIGENTE</v>
      </c>
      <c r="AH383" s="333">
        <f t="shared" si="28"/>
        <v>376</v>
      </c>
      <c r="AI383" s="333">
        <f t="shared" si="27"/>
        <v>0</v>
      </c>
    </row>
    <row r="384" spans="2:35" ht="79.5" customHeight="1" thickBot="1" x14ac:dyDescent="0.25">
      <c r="B384" s="168">
        <f t="shared" si="26"/>
        <v>377</v>
      </c>
      <c r="C384" s="4" t="s">
        <v>777</v>
      </c>
      <c r="D384" s="95">
        <v>2015</v>
      </c>
      <c r="E384" s="97" t="s">
        <v>12</v>
      </c>
      <c r="F384" s="227" t="s">
        <v>2103</v>
      </c>
      <c r="G384" s="227" t="s">
        <v>2106</v>
      </c>
      <c r="H384" s="362" t="s">
        <v>1025</v>
      </c>
      <c r="I384" s="227" t="s">
        <v>2133</v>
      </c>
      <c r="J384" s="227" t="s">
        <v>2112</v>
      </c>
      <c r="K384" s="102" t="s">
        <v>36</v>
      </c>
      <c r="L384" s="227" t="s">
        <v>36</v>
      </c>
      <c r="M384" s="98" t="s">
        <v>1025</v>
      </c>
      <c r="N384" s="117">
        <v>42361</v>
      </c>
      <c r="O384" s="104" t="s">
        <v>68</v>
      </c>
      <c r="P384" s="102" t="s">
        <v>643</v>
      </c>
      <c r="Q384" s="102" t="s">
        <v>363</v>
      </c>
      <c r="R384" s="102" t="s">
        <v>364</v>
      </c>
      <c r="S384" s="102" t="s">
        <v>538</v>
      </c>
      <c r="T384" s="227" t="s">
        <v>1633</v>
      </c>
      <c r="U384" s="120" t="s">
        <v>843</v>
      </c>
      <c r="V384" s="117">
        <v>42551</v>
      </c>
      <c r="W384" s="106">
        <v>42734</v>
      </c>
      <c r="X384" s="21">
        <f t="shared" si="30"/>
        <v>0</v>
      </c>
      <c r="Y384" s="230">
        <v>0</v>
      </c>
      <c r="Z384" s="233" t="s">
        <v>778</v>
      </c>
      <c r="AA384" s="231" t="s">
        <v>778</v>
      </c>
      <c r="AB384" s="173" t="s">
        <v>1769</v>
      </c>
      <c r="AC384" s="104" t="s">
        <v>1777</v>
      </c>
      <c r="AG384" s="334" t="str">
        <f t="shared" si="21"/>
        <v>VIGENTE</v>
      </c>
      <c r="AH384" s="333">
        <f t="shared" si="28"/>
        <v>377</v>
      </c>
      <c r="AI384" s="333">
        <f t="shared" si="27"/>
        <v>0</v>
      </c>
    </row>
    <row r="385" spans="2:35" ht="57" customHeight="1" thickBot="1" x14ac:dyDescent="0.25">
      <c r="B385" s="168">
        <f t="shared" si="26"/>
        <v>378</v>
      </c>
      <c r="C385" s="4" t="s">
        <v>777</v>
      </c>
      <c r="D385" s="95">
        <v>2015</v>
      </c>
      <c r="E385" s="97" t="s">
        <v>12</v>
      </c>
      <c r="F385" s="227" t="s">
        <v>2103</v>
      </c>
      <c r="G385" s="227" t="s">
        <v>2106</v>
      </c>
      <c r="H385" s="362" t="s">
        <v>1025</v>
      </c>
      <c r="I385" s="227" t="s">
        <v>2133</v>
      </c>
      <c r="J385" s="227" t="s">
        <v>2112</v>
      </c>
      <c r="K385" s="102" t="s">
        <v>36</v>
      </c>
      <c r="L385" s="227" t="s">
        <v>36</v>
      </c>
      <c r="M385" s="98" t="s">
        <v>1025</v>
      </c>
      <c r="N385" s="117">
        <v>42361</v>
      </c>
      <c r="O385" s="104" t="s">
        <v>68</v>
      </c>
      <c r="P385" s="102" t="s">
        <v>643</v>
      </c>
      <c r="Q385" s="102" t="s">
        <v>367</v>
      </c>
      <c r="R385" s="102" t="s">
        <v>368</v>
      </c>
      <c r="S385" s="102" t="s">
        <v>538</v>
      </c>
      <c r="T385" s="227" t="s">
        <v>1633</v>
      </c>
      <c r="U385" s="120" t="s">
        <v>845</v>
      </c>
      <c r="V385" s="117">
        <v>42551</v>
      </c>
      <c r="W385" s="106">
        <v>42734</v>
      </c>
      <c r="X385" s="21">
        <f t="shared" si="30"/>
        <v>0</v>
      </c>
      <c r="Y385" s="230">
        <v>0</v>
      </c>
      <c r="Z385" s="233" t="s">
        <v>778</v>
      </c>
      <c r="AA385" s="231" t="s">
        <v>778</v>
      </c>
      <c r="AB385" s="173" t="s">
        <v>1770</v>
      </c>
      <c r="AC385" s="104" t="s">
        <v>1778</v>
      </c>
      <c r="AG385" s="334" t="str">
        <f t="shared" si="21"/>
        <v>VIGENTE</v>
      </c>
      <c r="AH385" s="333">
        <f t="shared" si="28"/>
        <v>378</v>
      </c>
      <c r="AI385" s="333">
        <f t="shared" si="27"/>
        <v>0</v>
      </c>
    </row>
    <row r="386" spans="2:35" ht="68.25" customHeight="1" thickBot="1" x14ac:dyDescent="0.25">
      <c r="B386" s="168">
        <f t="shared" si="26"/>
        <v>379</v>
      </c>
      <c r="C386" s="4" t="s">
        <v>777</v>
      </c>
      <c r="D386" s="139">
        <v>2015</v>
      </c>
      <c r="E386" s="141" t="s">
        <v>12</v>
      </c>
      <c r="F386" s="227" t="s">
        <v>2103</v>
      </c>
      <c r="G386" s="227" t="s">
        <v>2106</v>
      </c>
      <c r="H386" s="362" t="s">
        <v>1025</v>
      </c>
      <c r="I386" s="227" t="s">
        <v>2133</v>
      </c>
      <c r="J386" s="227" t="s">
        <v>2112</v>
      </c>
      <c r="K386" s="178" t="s">
        <v>36</v>
      </c>
      <c r="L386" s="175" t="s">
        <v>36</v>
      </c>
      <c r="M386" s="340" t="s">
        <v>1025</v>
      </c>
      <c r="N386" s="337">
        <v>42361</v>
      </c>
      <c r="O386" s="174" t="s">
        <v>68</v>
      </c>
      <c r="P386" s="178" t="s">
        <v>643</v>
      </c>
      <c r="Q386" s="178" t="s">
        <v>373</v>
      </c>
      <c r="R386" s="178" t="s">
        <v>372</v>
      </c>
      <c r="S386" s="178" t="s">
        <v>538</v>
      </c>
      <c r="T386" s="175" t="s">
        <v>1631</v>
      </c>
      <c r="U386" s="120" t="s">
        <v>848</v>
      </c>
      <c r="V386" s="337">
        <v>42551</v>
      </c>
      <c r="W386" s="106">
        <v>42734</v>
      </c>
      <c r="X386" s="21">
        <f t="shared" si="30"/>
        <v>0</v>
      </c>
      <c r="Y386" s="230">
        <v>0</v>
      </c>
      <c r="Z386" s="233" t="s">
        <v>778</v>
      </c>
      <c r="AA386" s="231" t="s">
        <v>778</v>
      </c>
      <c r="AB386" s="350" t="s">
        <v>1772</v>
      </c>
      <c r="AC386" s="104" t="s">
        <v>1779</v>
      </c>
      <c r="AG386" s="334" t="str">
        <f t="shared" si="21"/>
        <v>VIGENTE</v>
      </c>
      <c r="AH386" s="333">
        <f t="shared" si="28"/>
        <v>379</v>
      </c>
      <c r="AI386" s="333">
        <f t="shared" si="27"/>
        <v>0</v>
      </c>
    </row>
    <row r="387" spans="2:35" ht="57" customHeight="1" thickBot="1" x14ac:dyDescent="0.25">
      <c r="B387" s="168">
        <f t="shared" si="26"/>
        <v>380</v>
      </c>
      <c r="C387" s="4" t="s">
        <v>777</v>
      </c>
      <c r="D387" s="95">
        <v>2015</v>
      </c>
      <c r="E387" s="97" t="s">
        <v>12</v>
      </c>
      <c r="F387" s="227" t="s">
        <v>2103</v>
      </c>
      <c r="G387" s="227" t="s">
        <v>2106</v>
      </c>
      <c r="H387" s="362" t="s">
        <v>1025</v>
      </c>
      <c r="I387" s="227" t="s">
        <v>2133</v>
      </c>
      <c r="J387" s="227" t="s">
        <v>2112</v>
      </c>
      <c r="K387" s="102" t="s">
        <v>36</v>
      </c>
      <c r="L387" s="227" t="s">
        <v>36</v>
      </c>
      <c r="M387" s="98" t="s">
        <v>1025</v>
      </c>
      <c r="N387" s="117">
        <v>42361</v>
      </c>
      <c r="O387" s="104" t="s">
        <v>68</v>
      </c>
      <c r="P387" s="102" t="s">
        <v>643</v>
      </c>
      <c r="Q387" s="102" t="s">
        <v>384</v>
      </c>
      <c r="R387" s="102" t="s">
        <v>385</v>
      </c>
      <c r="S387" s="102" t="s">
        <v>858</v>
      </c>
      <c r="T387" s="227" t="s">
        <v>1633</v>
      </c>
      <c r="U387" s="120" t="s">
        <v>854</v>
      </c>
      <c r="V387" s="117">
        <v>42551</v>
      </c>
      <c r="W387" s="106">
        <v>42734</v>
      </c>
      <c r="X387" s="21">
        <f t="shared" si="30"/>
        <v>0</v>
      </c>
      <c r="Y387" s="230">
        <v>0</v>
      </c>
      <c r="Z387" s="233" t="s">
        <v>778</v>
      </c>
      <c r="AA387" s="231" t="s">
        <v>778</v>
      </c>
      <c r="AB387" s="350" t="s">
        <v>1771</v>
      </c>
      <c r="AC387" s="104" t="s">
        <v>1780</v>
      </c>
      <c r="AG387" s="334" t="str">
        <f t="shared" si="21"/>
        <v>VIGENTE</v>
      </c>
      <c r="AH387" s="333">
        <f t="shared" si="28"/>
        <v>380</v>
      </c>
      <c r="AI387" s="333">
        <f t="shared" si="27"/>
        <v>0</v>
      </c>
    </row>
    <row r="388" spans="2:35" ht="79.5" customHeight="1" thickBot="1" x14ac:dyDescent="0.25">
      <c r="B388" s="168">
        <f t="shared" si="26"/>
        <v>381</v>
      </c>
      <c r="C388" s="4" t="s">
        <v>777</v>
      </c>
      <c r="D388" s="95">
        <v>2015</v>
      </c>
      <c r="E388" s="97" t="s">
        <v>12</v>
      </c>
      <c r="F388" s="227" t="s">
        <v>2104</v>
      </c>
      <c r="G388" s="227" t="s">
        <v>2105</v>
      </c>
      <c r="H388" s="359" t="s">
        <v>2160</v>
      </c>
      <c r="I388" s="227" t="s">
        <v>2137</v>
      </c>
      <c r="J388" s="227" t="s">
        <v>2112</v>
      </c>
      <c r="K388" s="102" t="s">
        <v>38</v>
      </c>
      <c r="L388" s="228" t="s">
        <v>38</v>
      </c>
      <c r="M388" s="98" t="s">
        <v>1024</v>
      </c>
      <c r="N388" s="117">
        <v>42361</v>
      </c>
      <c r="O388" s="104" t="s">
        <v>69</v>
      </c>
      <c r="P388" s="102" t="s">
        <v>1071</v>
      </c>
      <c r="Q388" s="102" t="s">
        <v>396</v>
      </c>
      <c r="R388" s="102" t="s">
        <v>397</v>
      </c>
      <c r="S388" s="102" t="s">
        <v>859</v>
      </c>
      <c r="T388" s="227" t="s">
        <v>1633</v>
      </c>
      <c r="U388" s="120" t="s">
        <v>795</v>
      </c>
      <c r="V388" s="117">
        <v>42430</v>
      </c>
      <c r="W388" s="106">
        <v>42689</v>
      </c>
      <c r="X388" s="21">
        <f t="shared" si="30"/>
        <v>0</v>
      </c>
      <c r="Y388" s="230">
        <v>0</v>
      </c>
      <c r="Z388" s="233" t="s">
        <v>778</v>
      </c>
      <c r="AA388" s="231" t="s">
        <v>778</v>
      </c>
      <c r="AB388" s="133" t="s">
        <v>1814</v>
      </c>
      <c r="AC388" s="104" t="s">
        <v>1800</v>
      </c>
      <c r="AG388" s="334" t="str">
        <f t="shared" si="21"/>
        <v>VIGENTE</v>
      </c>
      <c r="AH388" s="333">
        <f t="shared" si="28"/>
        <v>381</v>
      </c>
      <c r="AI388" s="333">
        <f t="shared" si="27"/>
        <v>0</v>
      </c>
    </row>
    <row r="389" spans="2:35" ht="68.25" customHeight="1" thickBot="1" x14ac:dyDescent="0.25">
      <c r="B389" s="168">
        <f t="shared" si="26"/>
        <v>382</v>
      </c>
      <c r="C389" s="4" t="s">
        <v>777</v>
      </c>
      <c r="D389" s="95">
        <v>2015</v>
      </c>
      <c r="E389" s="97" t="s">
        <v>12</v>
      </c>
      <c r="F389" s="227" t="s">
        <v>2104</v>
      </c>
      <c r="G389" s="227" t="s">
        <v>2105</v>
      </c>
      <c r="H389" s="359" t="s">
        <v>2160</v>
      </c>
      <c r="I389" s="227" t="s">
        <v>2137</v>
      </c>
      <c r="J389" s="227" t="s">
        <v>2112</v>
      </c>
      <c r="K389" s="102" t="s">
        <v>38</v>
      </c>
      <c r="L389" s="228" t="s">
        <v>38</v>
      </c>
      <c r="M389" s="98" t="s">
        <v>1024</v>
      </c>
      <c r="N389" s="117">
        <v>42361</v>
      </c>
      <c r="O389" s="104" t="s">
        <v>69</v>
      </c>
      <c r="P389" s="102" t="s">
        <v>1071</v>
      </c>
      <c r="Q389" s="102" t="s">
        <v>402</v>
      </c>
      <c r="R389" s="102" t="s">
        <v>403</v>
      </c>
      <c r="S389" s="102" t="s">
        <v>859</v>
      </c>
      <c r="T389" s="227" t="s">
        <v>1633</v>
      </c>
      <c r="U389" s="120" t="s">
        <v>1594</v>
      </c>
      <c r="V389" s="117">
        <v>42401</v>
      </c>
      <c r="W389" s="106">
        <v>42689</v>
      </c>
      <c r="X389" s="21">
        <f t="shared" si="30"/>
        <v>0</v>
      </c>
      <c r="Y389" s="230">
        <v>0</v>
      </c>
      <c r="Z389" s="233" t="s">
        <v>778</v>
      </c>
      <c r="AA389" s="231" t="s">
        <v>778</v>
      </c>
      <c r="AB389" s="252" t="s">
        <v>1816</v>
      </c>
      <c r="AC389" s="104" t="s">
        <v>1801</v>
      </c>
      <c r="AG389" s="334" t="str">
        <f t="shared" si="21"/>
        <v>VIGENTE</v>
      </c>
      <c r="AH389" s="333">
        <f t="shared" si="28"/>
        <v>382</v>
      </c>
      <c r="AI389" s="333">
        <f t="shared" si="27"/>
        <v>0</v>
      </c>
    </row>
    <row r="390" spans="2:35" ht="57" customHeight="1" thickBot="1" x14ac:dyDescent="0.25">
      <c r="B390" s="168">
        <f t="shared" si="26"/>
        <v>383</v>
      </c>
      <c r="C390" s="4" t="s">
        <v>777</v>
      </c>
      <c r="D390" s="95">
        <v>2015</v>
      </c>
      <c r="E390" s="97" t="s">
        <v>12</v>
      </c>
      <c r="F390" s="227" t="s">
        <v>2104</v>
      </c>
      <c r="G390" s="227" t="s">
        <v>2105</v>
      </c>
      <c r="H390" s="359" t="s">
        <v>2160</v>
      </c>
      <c r="I390" s="227" t="s">
        <v>2137</v>
      </c>
      <c r="J390" s="227" t="s">
        <v>2112</v>
      </c>
      <c r="K390" s="102" t="s">
        <v>38</v>
      </c>
      <c r="L390" s="228" t="s">
        <v>38</v>
      </c>
      <c r="M390" s="98" t="s">
        <v>1024</v>
      </c>
      <c r="N390" s="117">
        <v>42361</v>
      </c>
      <c r="O390" s="104" t="s">
        <v>69</v>
      </c>
      <c r="P390" s="102" t="s">
        <v>1071</v>
      </c>
      <c r="Q390" s="102" t="s">
        <v>404</v>
      </c>
      <c r="R390" s="102" t="s">
        <v>405</v>
      </c>
      <c r="S390" s="102" t="s">
        <v>859</v>
      </c>
      <c r="T390" s="227" t="s">
        <v>1633</v>
      </c>
      <c r="U390" s="120" t="s">
        <v>797</v>
      </c>
      <c r="V390" s="117">
        <v>42430</v>
      </c>
      <c r="W390" s="106">
        <v>42689</v>
      </c>
      <c r="X390" s="21">
        <f t="shared" si="30"/>
        <v>0</v>
      </c>
      <c r="Y390" s="230">
        <v>0</v>
      </c>
      <c r="Z390" s="233" t="s">
        <v>778</v>
      </c>
      <c r="AA390" s="231" t="s">
        <v>778</v>
      </c>
      <c r="AB390" s="252" t="s">
        <v>1815</v>
      </c>
      <c r="AC390" s="104" t="s">
        <v>1802</v>
      </c>
      <c r="AG390" s="334" t="str">
        <f t="shared" si="21"/>
        <v>VIGENTE</v>
      </c>
      <c r="AH390" s="333">
        <f t="shared" si="28"/>
        <v>383</v>
      </c>
      <c r="AI390" s="333">
        <f t="shared" si="27"/>
        <v>0</v>
      </c>
    </row>
    <row r="391" spans="2:35" ht="79.5" customHeight="1" thickBot="1" x14ac:dyDescent="0.25">
      <c r="B391" s="168">
        <f t="shared" si="26"/>
        <v>384</v>
      </c>
      <c r="C391" s="4" t="s">
        <v>777</v>
      </c>
      <c r="D391" s="95">
        <v>2015</v>
      </c>
      <c r="E391" s="97" t="s">
        <v>12</v>
      </c>
      <c r="F391" s="227" t="s">
        <v>2104</v>
      </c>
      <c r="G391" s="227" t="s">
        <v>2105</v>
      </c>
      <c r="H391" s="359" t="s">
        <v>2160</v>
      </c>
      <c r="I391" s="227" t="s">
        <v>2137</v>
      </c>
      <c r="J391" s="227" t="s">
        <v>2112</v>
      </c>
      <c r="K391" s="102" t="s">
        <v>38</v>
      </c>
      <c r="L391" s="228" t="s">
        <v>38</v>
      </c>
      <c r="M391" s="98" t="s">
        <v>1024</v>
      </c>
      <c r="N391" s="117">
        <v>42361</v>
      </c>
      <c r="O391" s="104" t="s">
        <v>69</v>
      </c>
      <c r="P391" s="102" t="s">
        <v>1071</v>
      </c>
      <c r="Q391" s="102" t="s">
        <v>408</v>
      </c>
      <c r="R391" s="102" t="s">
        <v>409</v>
      </c>
      <c r="S391" s="102" t="s">
        <v>862</v>
      </c>
      <c r="T391" s="227" t="s">
        <v>1631</v>
      </c>
      <c r="U391" s="120" t="s">
        <v>799</v>
      </c>
      <c r="V391" s="117">
        <v>42430</v>
      </c>
      <c r="W391" s="106">
        <v>42689</v>
      </c>
      <c r="X391" s="21">
        <f t="shared" si="30"/>
        <v>0</v>
      </c>
      <c r="Y391" s="230">
        <v>0</v>
      </c>
      <c r="Z391" s="233" t="s">
        <v>778</v>
      </c>
      <c r="AA391" s="231" t="s">
        <v>778</v>
      </c>
      <c r="AB391" s="252" t="s">
        <v>1817</v>
      </c>
      <c r="AC391" s="104" t="s">
        <v>1803</v>
      </c>
      <c r="AG391" s="334" t="str">
        <f t="shared" si="21"/>
        <v>VIGENTE</v>
      </c>
      <c r="AH391" s="333">
        <f t="shared" si="28"/>
        <v>384</v>
      </c>
      <c r="AI391" s="333">
        <f t="shared" si="27"/>
        <v>0</v>
      </c>
    </row>
    <row r="392" spans="2:35" ht="57" customHeight="1" thickBot="1" x14ac:dyDescent="0.25">
      <c r="B392" s="168">
        <f t="shared" si="26"/>
        <v>385</v>
      </c>
      <c r="C392" s="4" t="s">
        <v>777</v>
      </c>
      <c r="D392" s="95">
        <v>2015</v>
      </c>
      <c r="E392" s="97" t="s">
        <v>12</v>
      </c>
      <c r="F392" s="227" t="s">
        <v>2104</v>
      </c>
      <c r="G392" s="227" t="s">
        <v>2105</v>
      </c>
      <c r="H392" s="359" t="s">
        <v>2160</v>
      </c>
      <c r="I392" s="227" t="s">
        <v>2137</v>
      </c>
      <c r="J392" s="227" t="s">
        <v>2112</v>
      </c>
      <c r="K392" s="102" t="s">
        <v>38</v>
      </c>
      <c r="L392" s="228" t="s">
        <v>38</v>
      </c>
      <c r="M392" s="98" t="s">
        <v>1024</v>
      </c>
      <c r="N392" s="117">
        <v>42361</v>
      </c>
      <c r="O392" s="104" t="s">
        <v>69</v>
      </c>
      <c r="P392" s="102" t="s">
        <v>1071</v>
      </c>
      <c r="Q392" s="102" t="s">
        <v>415</v>
      </c>
      <c r="R392" s="102" t="s">
        <v>416</v>
      </c>
      <c r="S392" s="102" t="s">
        <v>809</v>
      </c>
      <c r="T392" s="227" t="s">
        <v>1633</v>
      </c>
      <c r="U392" s="120" t="s">
        <v>803</v>
      </c>
      <c r="V392" s="117">
        <v>42430</v>
      </c>
      <c r="W392" s="106">
        <v>42689</v>
      </c>
      <c r="X392" s="21">
        <f t="shared" si="30"/>
        <v>0</v>
      </c>
      <c r="Y392" s="230">
        <v>0</v>
      </c>
      <c r="Z392" s="233" t="s">
        <v>778</v>
      </c>
      <c r="AA392" s="231" t="s">
        <v>778</v>
      </c>
      <c r="AB392" s="252" t="s">
        <v>1818</v>
      </c>
      <c r="AC392" s="104" t="s">
        <v>1804</v>
      </c>
      <c r="AG392" s="334" t="str">
        <f t="shared" si="21"/>
        <v>VIGENTE</v>
      </c>
      <c r="AH392" s="333">
        <f t="shared" si="28"/>
        <v>385</v>
      </c>
      <c r="AI392" s="333">
        <f t="shared" si="27"/>
        <v>0</v>
      </c>
    </row>
    <row r="393" spans="2:35" ht="45.75" customHeight="1" thickBot="1" x14ac:dyDescent="0.25">
      <c r="B393" s="168">
        <f t="shared" si="26"/>
        <v>386</v>
      </c>
      <c r="C393" s="4" t="s">
        <v>777</v>
      </c>
      <c r="D393" s="95">
        <v>2015</v>
      </c>
      <c r="E393" s="97" t="s">
        <v>12</v>
      </c>
      <c r="F393" s="227" t="s">
        <v>2104</v>
      </c>
      <c r="G393" s="227" t="s">
        <v>2105</v>
      </c>
      <c r="H393" s="359" t="s">
        <v>2160</v>
      </c>
      <c r="I393" s="227" t="s">
        <v>2137</v>
      </c>
      <c r="J393" s="227" t="s">
        <v>2112</v>
      </c>
      <c r="K393" s="102" t="s">
        <v>38</v>
      </c>
      <c r="L393" s="228" t="s">
        <v>38</v>
      </c>
      <c r="M393" s="98" t="s">
        <v>1024</v>
      </c>
      <c r="N393" s="117">
        <v>42361</v>
      </c>
      <c r="O393" s="104" t="s">
        <v>69</v>
      </c>
      <c r="P393" s="102" t="s">
        <v>1071</v>
      </c>
      <c r="Q393" s="102" t="s">
        <v>417</v>
      </c>
      <c r="R393" s="102" t="s">
        <v>418</v>
      </c>
      <c r="S393" s="102" t="s">
        <v>807</v>
      </c>
      <c r="T393" s="227" t="s">
        <v>1633</v>
      </c>
      <c r="U393" s="120" t="s">
        <v>804</v>
      </c>
      <c r="V393" s="117">
        <v>42401</v>
      </c>
      <c r="W393" s="106">
        <v>42689</v>
      </c>
      <c r="X393" s="21">
        <f t="shared" si="30"/>
        <v>0</v>
      </c>
      <c r="Y393" s="230">
        <v>0</v>
      </c>
      <c r="Z393" s="233" t="s">
        <v>778</v>
      </c>
      <c r="AA393" s="231" t="s">
        <v>778</v>
      </c>
      <c r="AB393" s="252" t="s">
        <v>1819</v>
      </c>
      <c r="AC393" s="104" t="s">
        <v>1805</v>
      </c>
      <c r="AG393" s="334" t="str">
        <f t="shared" ref="AG393:AG456" si="31">IF(X393&gt;=-1,"VIGENTE","VENCIDO")</f>
        <v>VIGENTE</v>
      </c>
      <c r="AH393" s="333">
        <f t="shared" si="28"/>
        <v>386</v>
      </c>
      <c r="AI393" s="333">
        <f t="shared" si="27"/>
        <v>0</v>
      </c>
    </row>
    <row r="394" spans="2:35" ht="57" customHeight="1" thickBot="1" x14ac:dyDescent="0.25">
      <c r="B394" s="168">
        <f t="shared" si="26"/>
        <v>387</v>
      </c>
      <c r="C394" s="4" t="s">
        <v>777</v>
      </c>
      <c r="D394" s="95">
        <v>2015</v>
      </c>
      <c r="E394" s="97" t="s">
        <v>12</v>
      </c>
      <c r="F394" s="227" t="s">
        <v>2104</v>
      </c>
      <c r="G394" s="227" t="s">
        <v>2105</v>
      </c>
      <c r="H394" s="359" t="s">
        <v>2160</v>
      </c>
      <c r="I394" s="227" t="s">
        <v>2137</v>
      </c>
      <c r="J394" s="227" t="s">
        <v>2112</v>
      </c>
      <c r="K394" s="102" t="s">
        <v>38</v>
      </c>
      <c r="L394" s="228" t="s">
        <v>38</v>
      </c>
      <c r="M394" s="98" t="s">
        <v>1024</v>
      </c>
      <c r="N394" s="117">
        <v>42361</v>
      </c>
      <c r="O394" s="104" t="s">
        <v>69</v>
      </c>
      <c r="P394" s="102" t="s">
        <v>1071</v>
      </c>
      <c r="Q394" s="102" t="s">
        <v>419</v>
      </c>
      <c r="R394" s="102" t="s">
        <v>420</v>
      </c>
      <c r="S394" s="102" t="s">
        <v>807</v>
      </c>
      <c r="T394" s="227" t="s">
        <v>1631</v>
      </c>
      <c r="U394" s="120" t="s">
        <v>805</v>
      </c>
      <c r="V394" s="117">
        <v>42401</v>
      </c>
      <c r="W394" s="106">
        <v>42689</v>
      </c>
      <c r="X394" s="21">
        <f t="shared" si="30"/>
        <v>0</v>
      </c>
      <c r="Y394" s="230">
        <v>0</v>
      </c>
      <c r="Z394" s="233" t="s">
        <v>778</v>
      </c>
      <c r="AA394" s="231" t="s">
        <v>778</v>
      </c>
      <c r="AB394" s="252" t="s">
        <v>1855</v>
      </c>
      <c r="AC394" s="104" t="s">
        <v>1806</v>
      </c>
      <c r="AG394" s="334" t="str">
        <f t="shared" si="31"/>
        <v>VIGENTE</v>
      </c>
      <c r="AH394" s="333">
        <f t="shared" si="28"/>
        <v>387</v>
      </c>
      <c r="AI394" s="333">
        <f t="shared" si="27"/>
        <v>0</v>
      </c>
    </row>
    <row r="395" spans="2:35" ht="158.25" customHeight="1" thickBot="1" x14ac:dyDescent="0.25">
      <c r="B395" s="130">
        <f t="shared" si="26"/>
        <v>388</v>
      </c>
      <c r="C395" s="95" t="s">
        <v>673</v>
      </c>
      <c r="D395" s="95">
        <v>2015</v>
      </c>
      <c r="E395" s="97" t="s">
        <v>12</v>
      </c>
      <c r="F395" s="227" t="s">
        <v>2104</v>
      </c>
      <c r="G395" s="227" t="s">
        <v>2105</v>
      </c>
      <c r="H395" s="362" t="s">
        <v>2181</v>
      </c>
      <c r="I395" s="227" t="s">
        <v>2140</v>
      </c>
      <c r="J395" s="227" t="s">
        <v>2112</v>
      </c>
      <c r="K395" s="102" t="s">
        <v>1055</v>
      </c>
      <c r="L395" s="228" t="s">
        <v>27</v>
      </c>
      <c r="M395" s="98" t="s">
        <v>1039</v>
      </c>
      <c r="N395" s="117">
        <v>42357</v>
      </c>
      <c r="O395" s="104" t="s">
        <v>70</v>
      </c>
      <c r="P395" s="102" t="s">
        <v>645</v>
      </c>
      <c r="Q395" s="102" t="s">
        <v>425</v>
      </c>
      <c r="R395" s="102" t="s">
        <v>426</v>
      </c>
      <c r="S395" s="102" t="s">
        <v>497</v>
      </c>
      <c r="T395" s="227" t="s">
        <v>1633</v>
      </c>
      <c r="U395" s="120" t="s">
        <v>1410</v>
      </c>
      <c r="V395" s="117">
        <v>42460</v>
      </c>
      <c r="W395" s="106">
        <v>42689</v>
      </c>
      <c r="X395" s="229">
        <f ca="1">IF(Z395="Cumplida",0,W395-$W$1)</f>
        <v>-98</v>
      </c>
      <c r="Y395" s="230">
        <v>0</v>
      </c>
      <c r="Z395" s="233" t="s">
        <v>1318</v>
      </c>
      <c r="AA395" s="231" t="s">
        <v>781</v>
      </c>
      <c r="AB395" s="102"/>
      <c r="AC395" s="104" t="s">
        <v>1705</v>
      </c>
      <c r="AG395" s="334" t="str">
        <f t="shared" ca="1" si="31"/>
        <v>VENCIDO</v>
      </c>
      <c r="AH395" s="333">
        <f t="shared" si="28"/>
        <v>388</v>
      </c>
      <c r="AI395" s="333">
        <f t="shared" si="27"/>
        <v>0</v>
      </c>
    </row>
    <row r="396" spans="2:35" ht="34.5" customHeight="1" thickBot="1" x14ac:dyDescent="0.25">
      <c r="B396" s="130">
        <f t="shared" si="26"/>
        <v>389</v>
      </c>
      <c r="C396" s="95" t="s">
        <v>673</v>
      </c>
      <c r="D396" s="95">
        <v>2015</v>
      </c>
      <c r="E396" s="97" t="s">
        <v>12</v>
      </c>
      <c r="F396" s="227" t="s">
        <v>2103</v>
      </c>
      <c r="G396" s="227" t="s">
        <v>2106</v>
      </c>
      <c r="H396" s="362" t="s">
        <v>2180</v>
      </c>
      <c r="I396" s="227" t="s">
        <v>2134</v>
      </c>
      <c r="J396" s="227" t="s">
        <v>2112</v>
      </c>
      <c r="K396" s="102" t="s">
        <v>36</v>
      </c>
      <c r="L396" s="228" t="s">
        <v>36</v>
      </c>
      <c r="M396" s="98" t="s">
        <v>1038</v>
      </c>
      <c r="N396" s="117">
        <v>42361</v>
      </c>
      <c r="O396" s="102" t="s">
        <v>71</v>
      </c>
      <c r="P396" s="102" t="s">
        <v>641</v>
      </c>
      <c r="Q396" s="102" t="s">
        <v>459</v>
      </c>
      <c r="R396" s="102" t="s">
        <v>460</v>
      </c>
      <c r="S396" s="123" t="s">
        <v>764</v>
      </c>
      <c r="T396" s="227" t="s">
        <v>1633</v>
      </c>
      <c r="U396" s="120" t="s">
        <v>760</v>
      </c>
      <c r="V396" s="117">
        <v>42490</v>
      </c>
      <c r="W396" s="106">
        <v>42689</v>
      </c>
      <c r="X396" s="229">
        <f>IF(Z396="Cumplida",0,W396-$W$1)</f>
        <v>0</v>
      </c>
      <c r="Y396" s="230">
        <v>1</v>
      </c>
      <c r="Z396" s="233" t="s">
        <v>695</v>
      </c>
      <c r="AA396" s="231" t="s">
        <v>780</v>
      </c>
      <c r="AB396" s="252" t="s">
        <v>1724</v>
      </c>
      <c r="AC396" s="104" t="s">
        <v>1706</v>
      </c>
      <c r="AG396" s="334" t="str">
        <f t="shared" si="31"/>
        <v>VIGENTE</v>
      </c>
      <c r="AH396" s="333">
        <f t="shared" si="28"/>
        <v>389</v>
      </c>
      <c r="AI396" s="333">
        <f t="shared" si="27"/>
        <v>0</v>
      </c>
    </row>
    <row r="397" spans="2:35" ht="45.75" customHeight="1" thickBot="1" x14ac:dyDescent="0.25">
      <c r="B397" s="168">
        <f t="shared" si="26"/>
        <v>390</v>
      </c>
      <c r="C397" s="4" t="s">
        <v>777</v>
      </c>
      <c r="D397" s="95">
        <v>2015</v>
      </c>
      <c r="E397" s="97" t="s">
        <v>12</v>
      </c>
      <c r="F397" s="227" t="s">
        <v>2103</v>
      </c>
      <c r="G397" s="227" t="s">
        <v>2106</v>
      </c>
      <c r="H397" s="362" t="s">
        <v>2180</v>
      </c>
      <c r="I397" s="227" t="s">
        <v>2134</v>
      </c>
      <c r="J397" s="227" t="s">
        <v>2112</v>
      </c>
      <c r="K397" s="102" t="s">
        <v>37</v>
      </c>
      <c r="L397" s="98" t="s">
        <v>37</v>
      </c>
      <c r="M397" s="98" t="s">
        <v>1038</v>
      </c>
      <c r="N397" s="117">
        <v>42361</v>
      </c>
      <c r="O397" s="104" t="s">
        <v>71</v>
      </c>
      <c r="P397" s="102" t="s">
        <v>641</v>
      </c>
      <c r="Q397" s="104" t="s">
        <v>493</v>
      </c>
      <c r="R397" s="104" t="s">
        <v>494</v>
      </c>
      <c r="S397" s="102" t="s">
        <v>746</v>
      </c>
      <c r="T397" s="227" t="s">
        <v>1631</v>
      </c>
      <c r="U397" s="120" t="s">
        <v>744</v>
      </c>
      <c r="V397" s="117">
        <v>42490</v>
      </c>
      <c r="W397" s="117">
        <v>42735</v>
      </c>
      <c r="X397" s="21">
        <f>IF(AA397="Reprogramado",0,V397-$V$1)</f>
        <v>0</v>
      </c>
      <c r="Y397" s="230">
        <v>0</v>
      </c>
      <c r="Z397" s="233" t="s">
        <v>778</v>
      </c>
      <c r="AA397" s="231" t="s">
        <v>778</v>
      </c>
      <c r="AB397" s="194" t="s">
        <v>1829</v>
      </c>
      <c r="AC397" s="104" t="s">
        <v>1920</v>
      </c>
      <c r="AG397" s="334" t="str">
        <f t="shared" si="31"/>
        <v>VIGENTE</v>
      </c>
      <c r="AH397" s="333">
        <f t="shared" si="28"/>
        <v>390</v>
      </c>
      <c r="AI397" s="333">
        <f t="shared" si="27"/>
        <v>0</v>
      </c>
    </row>
    <row r="398" spans="2:35" ht="147" thickBot="1" x14ac:dyDescent="0.25">
      <c r="B398" s="112">
        <f t="shared" si="26"/>
        <v>391</v>
      </c>
      <c r="C398" s="95" t="s">
        <v>674</v>
      </c>
      <c r="D398" s="96">
        <v>2013</v>
      </c>
      <c r="E398" s="97" t="s">
        <v>12</v>
      </c>
      <c r="F398" s="227" t="s">
        <v>2104</v>
      </c>
      <c r="G398" s="227" t="s">
        <v>2105</v>
      </c>
      <c r="H398" s="227" t="s">
        <v>2160</v>
      </c>
      <c r="I398" s="227" t="s">
        <v>2137</v>
      </c>
      <c r="J398" s="227" t="s">
        <v>2112</v>
      </c>
      <c r="K398" s="102" t="s">
        <v>1144</v>
      </c>
      <c r="L398" s="228" t="s">
        <v>1144</v>
      </c>
      <c r="M398" s="99" t="s">
        <v>1051</v>
      </c>
      <c r="N398" s="100">
        <v>41518</v>
      </c>
      <c r="O398" s="101" t="s">
        <v>19</v>
      </c>
      <c r="P398" s="102" t="s">
        <v>25</v>
      </c>
      <c r="Q398" s="110" t="s">
        <v>20</v>
      </c>
      <c r="R398" s="110" t="s">
        <v>21</v>
      </c>
      <c r="S398" s="103" t="s">
        <v>22</v>
      </c>
      <c r="T398" s="360"/>
      <c r="U398" s="120" t="s">
        <v>24</v>
      </c>
      <c r="V398" s="105">
        <v>41820</v>
      </c>
      <c r="W398" s="106">
        <v>42794</v>
      </c>
      <c r="X398" s="229">
        <f ca="1">IF(Z398="Cumplida",0,W398-$W$1)</f>
        <v>7</v>
      </c>
      <c r="Y398" s="230">
        <v>0.9</v>
      </c>
      <c r="Z398" s="233" t="s">
        <v>779</v>
      </c>
      <c r="AA398" s="231" t="s">
        <v>782</v>
      </c>
      <c r="AB398" s="234" t="s">
        <v>1719</v>
      </c>
      <c r="AC398" s="104" t="s">
        <v>1707</v>
      </c>
      <c r="AG398" s="334" t="str">
        <f t="shared" ca="1" si="31"/>
        <v>VIGENTE</v>
      </c>
      <c r="AH398" s="333">
        <f t="shared" si="28"/>
        <v>391</v>
      </c>
      <c r="AI398" s="333">
        <f t="shared" si="27"/>
        <v>0</v>
      </c>
    </row>
    <row r="399" spans="2:35" ht="158.25" customHeight="1" thickBot="1" x14ac:dyDescent="0.25">
      <c r="B399" s="168">
        <f t="shared" si="26"/>
        <v>392</v>
      </c>
      <c r="C399" s="4" t="s">
        <v>777</v>
      </c>
      <c r="D399" s="96">
        <v>2015</v>
      </c>
      <c r="E399" s="113" t="s">
        <v>12</v>
      </c>
      <c r="F399" s="227" t="s">
        <v>2103</v>
      </c>
      <c r="G399" s="227" t="s">
        <v>2106</v>
      </c>
      <c r="H399" s="227" t="s">
        <v>2167</v>
      </c>
      <c r="I399" s="227" t="s">
        <v>2154</v>
      </c>
      <c r="J399" s="227" t="s">
        <v>2112</v>
      </c>
      <c r="K399" s="102" t="s">
        <v>2057</v>
      </c>
      <c r="L399" s="227" t="s">
        <v>1156</v>
      </c>
      <c r="M399" s="115" t="s">
        <v>996</v>
      </c>
      <c r="N399" s="117">
        <v>42394</v>
      </c>
      <c r="O399" s="115" t="s">
        <v>997</v>
      </c>
      <c r="P399" s="102" t="s">
        <v>1071</v>
      </c>
      <c r="Q399" s="102" t="s">
        <v>1015</v>
      </c>
      <c r="R399" s="102" t="s">
        <v>999</v>
      </c>
      <c r="S399" s="102" t="s">
        <v>1000</v>
      </c>
      <c r="T399" s="227" t="s">
        <v>1633</v>
      </c>
      <c r="U399" s="120" t="s">
        <v>1016</v>
      </c>
      <c r="V399" s="106">
        <v>42580</v>
      </c>
      <c r="W399" s="106">
        <v>42689</v>
      </c>
      <c r="X399" s="21">
        <f>IF(AA399="Reprogramado",0,V399-$V$1)</f>
        <v>0</v>
      </c>
      <c r="Y399" s="230">
        <v>0</v>
      </c>
      <c r="Z399" s="233" t="s">
        <v>778</v>
      </c>
      <c r="AA399" s="231" t="s">
        <v>778</v>
      </c>
      <c r="AB399" s="133" t="s">
        <v>1829</v>
      </c>
      <c r="AC399" s="104" t="s">
        <v>1921</v>
      </c>
      <c r="AG399" s="334" t="str">
        <f t="shared" si="31"/>
        <v>VIGENTE</v>
      </c>
      <c r="AH399" s="333">
        <f t="shared" si="28"/>
        <v>392</v>
      </c>
      <c r="AI399" s="333">
        <f t="shared" si="27"/>
        <v>0</v>
      </c>
    </row>
    <row r="400" spans="2:35" ht="26.25" customHeight="1" thickBot="1" x14ac:dyDescent="0.25">
      <c r="B400" s="130">
        <f t="shared" si="26"/>
        <v>393</v>
      </c>
      <c r="C400" s="95" t="s">
        <v>673</v>
      </c>
      <c r="D400" s="95">
        <v>2016</v>
      </c>
      <c r="E400" s="97" t="s">
        <v>12</v>
      </c>
      <c r="F400" s="227" t="s">
        <v>2101</v>
      </c>
      <c r="G400" s="227" t="s">
        <v>2105</v>
      </c>
      <c r="H400" s="13" t="s">
        <v>2172</v>
      </c>
      <c r="I400" s="227" t="s">
        <v>2141</v>
      </c>
      <c r="J400" s="227" t="s">
        <v>2112</v>
      </c>
      <c r="K400" s="102" t="s">
        <v>1055</v>
      </c>
      <c r="L400" s="228" t="s">
        <v>1201</v>
      </c>
      <c r="M400" s="99" t="s">
        <v>1021</v>
      </c>
      <c r="N400" s="100">
        <v>42502</v>
      </c>
      <c r="O400" s="113" t="s">
        <v>922</v>
      </c>
      <c r="P400" s="102" t="s">
        <v>891</v>
      </c>
      <c r="Q400" s="138" t="s">
        <v>920</v>
      </c>
      <c r="R400" s="138" t="s">
        <v>921</v>
      </c>
      <c r="S400" s="149" t="s">
        <v>1086</v>
      </c>
      <c r="T400" s="227" t="s">
        <v>1953</v>
      </c>
      <c r="U400" s="120" t="s">
        <v>1078</v>
      </c>
      <c r="V400" s="148">
        <v>42613</v>
      </c>
      <c r="W400" s="106">
        <v>42689</v>
      </c>
      <c r="X400" s="229">
        <f ca="1">IF(Z400="Cumplida",0,W400-$W$1)</f>
        <v>-98</v>
      </c>
      <c r="Y400" s="230">
        <v>0.9</v>
      </c>
      <c r="Z400" s="233" t="s">
        <v>779</v>
      </c>
      <c r="AA400" s="231" t="s">
        <v>781</v>
      </c>
      <c r="AB400" s="153" t="s">
        <v>1720</v>
      </c>
      <c r="AC400" s="104" t="s">
        <v>1708</v>
      </c>
      <c r="AG400" s="334" t="str">
        <f t="shared" ca="1" si="31"/>
        <v>VENCIDO</v>
      </c>
      <c r="AH400" s="333">
        <f t="shared" si="28"/>
        <v>393</v>
      </c>
      <c r="AI400" s="333">
        <f t="shared" si="27"/>
        <v>0</v>
      </c>
    </row>
    <row r="401" spans="2:35" ht="90.75" customHeight="1" thickBot="1" x14ac:dyDescent="0.25">
      <c r="B401" s="130">
        <f t="shared" ref="B401:B422" si="32">+B400+1</f>
        <v>394</v>
      </c>
      <c r="C401" s="95" t="s">
        <v>673</v>
      </c>
      <c r="D401" s="146">
        <v>2016</v>
      </c>
      <c r="E401" s="97" t="s">
        <v>12</v>
      </c>
      <c r="F401" s="227" t="s">
        <v>2104</v>
      </c>
      <c r="G401" s="227" t="s">
        <v>2105</v>
      </c>
      <c r="H401" s="142" t="s">
        <v>1050</v>
      </c>
      <c r="I401" s="227" t="s">
        <v>2137</v>
      </c>
      <c r="J401" s="227" t="s">
        <v>2112</v>
      </c>
      <c r="K401" s="102" t="s">
        <v>1144</v>
      </c>
      <c r="L401" s="228" t="s">
        <v>18</v>
      </c>
      <c r="M401" s="99" t="s">
        <v>1050</v>
      </c>
      <c r="N401" s="100">
        <v>42499</v>
      </c>
      <c r="O401" s="114" t="s">
        <v>925</v>
      </c>
      <c r="P401" s="102" t="s">
        <v>645</v>
      </c>
      <c r="Q401" s="121" t="s">
        <v>935</v>
      </c>
      <c r="R401" s="121" t="s">
        <v>936</v>
      </c>
      <c r="S401" s="123" t="s">
        <v>928</v>
      </c>
      <c r="T401" s="227" t="s">
        <v>1633</v>
      </c>
      <c r="U401" s="120" t="s">
        <v>1434</v>
      </c>
      <c r="V401" s="117">
        <v>42613</v>
      </c>
      <c r="W401" s="106">
        <v>42689</v>
      </c>
      <c r="X401" s="229">
        <f>IF(Z401="Cumplida",0,W401-$W$1)</f>
        <v>0</v>
      </c>
      <c r="Y401" s="230">
        <v>1</v>
      </c>
      <c r="Z401" s="233" t="s">
        <v>695</v>
      </c>
      <c r="AA401" s="231" t="s">
        <v>780</v>
      </c>
      <c r="AB401" s="252" t="s">
        <v>1854</v>
      </c>
      <c r="AC401" s="104" t="s">
        <v>1709</v>
      </c>
      <c r="AG401" s="334" t="str">
        <f t="shared" si="31"/>
        <v>VIGENTE</v>
      </c>
      <c r="AH401" s="333">
        <f t="shared" si="28"/>
        <v>394</v>
      </c>
      <c r="AI401" s="333">
        <f t="shared" si="27"/>
        <v>0</v>
      </c>
    </row>
    <row r="402" spans="2:35" ht="45.75" customHeight="1" thickBot="1" x14ac:dyDescent="0.25">
      <c r="B402" s="168">
        <f t="shared" si="32"/>
        <v>395</v>
      </c>
      <c r="C402" s="4" t="s">
        <v>777</v>
      </c>
      <c r="D402" s="146">
        <v>2016</v>
      </c>
      <c r="E402" s="97" t="s">
        <v>12</v>
      </c>
      <c r="F402" s="227" t="s">
        <v>2104</v>
      </c>
      <c r="G402" s="227" t="s">
        <v>2105</v>
      </c>
      <c r="H402" s="13" t="s">
        <v>2173</v>
      </c>
      <c r="I402" s="227" t="s">
        <v>2137</v>
      </c>
      <c r="J402" s="227" t="s">
        <v>2112</v>
      </c>
      <c r="K402" s="102" t="s">
        <v>1055</v>
      </c>
      <c r="L402" s="227" t="s">
        <v>1255</v>
      </c>
      <c r="M402" s="99" t="s">
        <v>1056</v>
      </c>
      <c r="N402" s="100">
        <v>42514</v>
      </c>
      <c r="O402" s="101" t="s">
        <v>1057</v>
      </c>
      <c r="P402" s="102" t="s">
        <v>639</v>
      </c>
      <c r="Q402" s="110" t="s">
        <v>1058</v>
      </c>
      <c r="R402" s="110" t="s">
        <v>1059</v>
      </c>
      <c r="S402" s="103" t="s">
        <v>1060</v>
      </c>
      <c r="T402" s="227" t="s">
        <v>1633</v>
      </c>
      <c r="U402" s="120" t="s">
        <v>1138</v>
      </c>
      <c r="V402" s="105">
        <v>0</v>
      </c>
      <c r="W402" s="106">
        <v>42689</v>
      </c>
      <c r="X402" s="21">
        <f t="shared" ref="X402:X410" si="33">IF(AA402="Reprogramado",0,V402-$V$1)</f>
        <v>0</v>
      </c>
      <c r="Y402" s="230">
        <v>0</v>
      </c>
      <c r="Z402" s="233" t="s">
        <v>778</v>
      </c>
      <c r="AA402" s="231" t="s">
        <v>778</v>
      </c>
      <c r="AB402" s="232" t="s">
        <v>1727</v>
      </c>
      <c r="AC402" s="104" t="s">
        <v>1725</v>
      </c>
      <c r="AG402" s="334" t="str">
        <f t="shared" si="31"/>
        <v>VIGENTE</v>
      </c>
      <c r="AH402" s="333">
        <f t="shared" si="28"/>
        <v>395</v>
      </c>
      <c r="AI402" s="333">
        <f t="shared" si="27"/>
        <v>0</v>
      </c>
    </row>
    <row r="403" spans="2:35" ht="57" customHeight="1" thickBot="1" x14ac:dyDescent="0.25">
      <c r="B403" s="168">
        <f t="shared" si="32"/>
        <v>396</v>
      </c>
      <c r="C403" s="4" t="s">
        <v>777</v>
      </c>
      <c r="D403" s="95">
        <v>2015</v>
      </c>
      <c r="E403" s="97" t="s">
        <v>12</v>
      </c>
      <c r="F403" s="227" t="s">
        <v>2103</v>
      </c>
      <c r="G403" s="227" t="s">
        <v>2106</v>
      </c>
      <c r="H403" s="362" t="s">
        <v>2180</v>
      </c>
      <c r="I403" s="227" t="s">
        <v>2134</v>
      </c>
      <c r="J403" s="227" t="s">
        <v>2112</v>
      </c>
      <c r="K403" s="102" t="s">
        <v>38</v>
      </c>
      <c r="L403" s="227" t="s">
        <v>38</v>
      </c>
      <c r="M403" s="98" t="s">
        <v>1038</v>
      </c>
      <c r="N403" s="117">
        <v>42361</v>
      </c>
      <c r="O403" s="104" t="s">
        <v>71</v>
      </c>
      <c r="P403" s="102" t="s">
        <v>641</v>
      </c>
      <c r="Q403" s="102" t="s">
        <v>465</v>
      </c>
      <c r="R403" s="102" t="s">
        <v>466</v>
      </c>
      <c r="S403" s="113" t="s">
        <v>879</v>
      </c>
      <c r="T403" s="227" t="s">
        <v>1633</v>
      </c>
      <c r="U403" s="120" t="s">
        <v>871</v>
      </c>
      <c r="V403" s="117">
        <v>42490</v>
      </c>
      <c r="W403" s="117">
        <v>42734</v>
      </c>
      <c r="X403" s="21">
        <f t="shared" si="33"/>
        <v>0</v>
      </c>
      <c r="Y403" s="230">
        <v>0</v>
      </c>
      <c r="Z403" s="233" t="s">
        <v>778</v>
      </c>
      <c r="AA403" s="231" t="s">
        <v>778</v>
      </c>
      <c r="AB403" s="153" t="s">
        <v>1829</v>
      </c>
      <c r="AC403" s="104" t="s">
        <v>1922</v>
      </c>
      <c r="AE403" s="259" t="s">
        <v>1762</v>
      </c>
      <c r="AG403" s="334" t="str">
        <f t="shared" si="31"/>
        <v>VIGENTE</v>
      </c>
      <c r="AH403" s="333">
        <f t="shared" si="28"/>
        <v>396</v>
      </c>
      <c r="AI403" s="333">
        <f t="shared" si="27"/>
        <v>0</v>
      </c>
    </row>
    <row r="404" spans="2:35" ht="68.25" customHeight="1" thickBot="1" x14ac:dyDescent="0.25">
      <c r="B404" s="168">
        <f t="shared" si="32"/>
        <v>397</v>
      </c>
      <c r="C404" s="4" t="s">
        <v>777</v>
      </c>
      <c r="D404" s="95">
        <v>2015</v>
      </c>
      <c r="E404" s="97" t="s">
        <v>12</v>
      </c>
      <c r="F404" s="227" t="s">
        <v>2103</v>
      </c>
      <c r="G404" s="227" t="s">
        <v>2106</v>
      </c>
      <c r="H404" s="362" t="s">
        <v>2180</v>
      </c>
      <c r="I404" s="227" t="s">
        <v>2134</v>
      </c>
      <c r="J404" s="227" t="s">
        <v>2112</v>
      </c>
      <c r="K404" s="102" t="s">
        <v>38</v>
      </c>
      <c r="L404" s="227" t="s">
        <v>38</v>
      </c>
      <c r="M404" s="98" t="s">
        <v>1038</v>
      </c>
      <c r="N404" s="117">
        <v>42361</v>
      </c>
      <c r="O404" s="104" t="s">
        <v>71</v>
      </c>
      <c r="P404" s="102" t="s">
        <v>641</v>
      </c>
      <c r="Q404" s="102" t="s">
        <v>469</v>
      </c>
      <c r="R404" s="102" t="s">
        <v>470</v>
      </c>
      <c r="S404" s="113" t="s">
        <v>881</v>
      </c>
      <c r="T404" s="227" t="s">
        <v>1631</v>
      </c>
      <c r="U404" s="120" t="s">
        <v>873</v>
      </c>
      <c r="V404" s="117">
        <v>42490</v>
      </c>
      <c r="W404" s="117">
        <v>42734</v>
      </c>
      <c r="X404" s="21">
        <f t="shared" si="33"/>
        <v>0</v>
      </c>
      <c r="Y404" s="230">
        <v>0</v>
      </c>
      <c r="Z404" s="233" t="s">
        <v>778</v>
      </c>
      <c r="AA404" s="231" t="s">
        <v>778</v>
      </c>
      <c r="AB404" s="153" t="s">
        <v>1829</v>
      </c>
      <c r="AC404" s="104" t="s">
        <v>1923</v>
      </c>
      <c r="AG404" s="334" t="str">
        <f t="shared" si="31"/>
        <v>VIGENTE</v>
      </c>
      <c r="AH404" s="333">
        <f t="shared" si="28"/>
        <v>397</v>
      </c>
      <c r="AI404" s="333">
        <f t="shared" si="27"/>
        <v>0</v>
      </c>
    </row>
    <row r="405" spans="2:35" ht="45.75" customHeight="1" thickBot="1" x14ac:dyDescent="0.25">
      <c r="B405" s="168">
        <f t="shared" si="32"/>
        <v>398</v>
      </c>
      <c r="C405" s="4" t="s">
        <v>777</v>
      </c>
      <c r="D405" s="95">
        <v>2015</v>
      </c>
      <c r="E405" s="97" t="s">
        <v>12</v>
      </c>
      <c r="F405" s="227" t="s">
        <v>2103</v>
      </c>
      <c r="G405" s="227" t="s">
        <v>2106</v>
      </c>
      <c r="H405" s="362" t="s">
        <v>2180</v>
      </c>
      <c r="I405" s="227" t="s">
        <v>2134</v>
      </c>
      <c r="J405" s="227" t="s">
        <v>2112</v>
      </c>
      <c r="K405" s="102" t="s">
        <v>38</v>
      </c>
      <c r="L405" s="227" t="s">
        <v>38</v>
      </c>
      <c r="M405" s="98" t="s">
        <v>1038</v>
      </c>
      <c r="N405" s="117">
        <v>42361</v>
      </c>
      <c r="O405" s="104" t="s">
        <v>71</v>
      </c>
      <c r="P405" s="102" t="s">
        <v>641</v>
      </c>
      <c r="Q405" s="102" t="s">
        <v>471</v>
      </c>
      <c r="R405" s="102" t="s">
        <v>472</v>
      </c>
      <c r="S405" s="113" t="s">
        <v>882</v>
      </c>
      <c r="T405" s="227" t="s">
        <v>1633</v>
      </c>
      <c r="U405" s="120" t="s">
        <v>874</v>
      </c>
      <c r="V405" s="117">
        <v>42490</v>
      </c>
      <c r="W405" s="117">
        <v>42734</v>
      </c>
      <c r="X405" s="21">
        <f t="shared" si="33"/>
        <v>0</v>
      </c>
      <c r="Y405" s="230">
        <v>0</v>
      </c>
      <c r="Z405" s="233" t="s">
        <v>778</v>
      </c>
      <c r="AA405" s="231" t="s">
        <v>778</v>
      </c>
      <c r="AB405" s="153" t="s">
        <v>1829</v>
      </c>
      <c r="AC405" s="104" t="s">
        <v>1924</v>
      </c>
      <c r="AG405" s="334" t="str">
        <f t="shared" si="31"/>
        <v>VIGENTE</v>
      </c>
      <c r="AH405" s="333">
        <f t="shared" si="28"/>
        <v>398</v>
      </c>
      <c r="AI405" s="333">
        <f t="shared" si="27"/>
        <v>0</v>
      </c>
    </row>
    <row r="406" spans="2:35" ht="79.5" customHeight="1" thickBot="1" x14ac:dyDescent="0.25">
      <c r="B406" s="168">
        <f t="shared" si="32"/>
        <v>399</v>
      </c>
      <c r="C406" s="4" t="s">
        <v>777</v>
      </c>
      <c r="D406" s="95">
        <v>2015</v>
      </c>
      <c r="E406" s="97" t="s">
        <v>12</v>
      </c>
      <c r="F406" s="227" t="s">
        <v>2103</v>
      </c>
      <c r="G406" s="227" t="s">
        <v>2106</v>
      </c>
      <c r="H406" s="362" t="s">
        <v>2180</v>
      </c>
      <c r="I406" s="227" t="s">
        <v>2134</v>
      </c>
      <c r="J406" s="227" t="s">
        <v>2112</v>
      </c>
      <c r="K406" s="102" t="s">
        <v>38</v>
      </c>
      <c r="L406" s="227" t="s">
        <v>38</v>
      </c>
      <c r="M406" s="98" t="s">
        <v>1038</v>
      </c>
      <c r="N406" s="117">
        <v>42361</v>
      </c>
      <c r="O406" s="104" t="s">
        <v>71</v>
      </c>
      <c r="P406" s="102" t="s">
        <v>641</v>
      </c>
      <c r="Q406" s="102" t="s">
        <v>473</v>
      </c>
      <c r="R406" s="102" t="s">
        <v>474</v>
      </c>
      <c r="S406" s="113" t="s">
        <v>881</v>
      </c>
      <c r="T406" s="227" t="s">
        <v>1633</v>
      </c>
      <c r="U406" s="120" t="s">
        <v>875</v>
      </c>
      <c r="V406" s="117">
        <v>42490</v>
      </c>
      <c r="W406" s="117">
        <v>42734</v>
      </c>
      <c r="X406" s="21">
        <f t="shared" si="33"/>
        <v>0</v>
      </c>
      <c r="Y406" s="230">
        <v>0</v>
      </c>
      <c r="Z406" s="233" t="s">
        <v>778</v>
      </c>
      <c r="AA406" s="231" t="s">
        <v>778</v>
      </c>
      <c r="AB406" s="153" t="s">
        <v>1829</v>
      </c>
      <c r="AC406" s="104" t="s">
        <v>1925</v>
      </c>
      <c r="AG406" s="334" t="str">
        <f t="shared" si="31"/>
        <v>VIGENTE</v>
      </c>
      <c r="AH406" s="333">
        <f t="shared" si="28"/>
        <v>399</v>
      </c>
      <c r="AI406" s="333">
        <f t="shared" si="27"/>
        <v>0</v>
      </c>
    </row>
    <row r="407" spans="2:35" ht="68.25" customHeight="1" thickBot="1" x14ac:dyDescent="0.25">
      <c r="B407" s="168">
        <f t="shared" si="32"/>
        <v>400</v>
      </c>
      <c r="C407" s="4" t="s">
        <v>777</v>
      </c>
      <c r="D407" s="95">
        <v>2015</v>
      </c>
      <c r="E407" s="97" t="s">
        <v>12</v>
      </c>
      <c r="F407" s="227" t="s">
        <v>2103</v>
      </c>
      <c r="G407" s="227" t="s">
        <v>2106</v>
      </c>
      <c r="H407" s="362" t="s">
        <v>2180</v>
      </c>
      <c r="I407" s="227" t="s">
        <v>2134</v>
      </c>
      <c r="J407" s="227" t="s">
        <v>2112</v>
      </c>
      <c r="K407" s="102" t="s">
        <v>38</v>
      </c>
      <c r="L407" s="227" t="s">
        <v>38</v>
      </c>
      <c r="M407" s="98" t="s">
        <v>1038</v>
      </c>
      <c r="N407" s="117">
        <v>42361</v>
      </c>
      <c r="O407" s="104" t="s">
        <v>71</v>
      </c>
      <c r="P407" s="102" t="s">
        <v>641</v>
      </c>
      <c r="Q407" s="102" t="s">
        <v>475</v>
      </c>
      <c r="R407" s="102" t="s">
        <v>476</v>
      </c>
      <c r="S407" s="113" t="s">
        <v>881</v>
      </c>
      <c r="T407" s="227" t="s">
        <v>1631</v>
      </c>
      <c r="U407" s="120" t="s">
        <v>876</v>
      </c>
      <c r="V407" s="117">
        <v>42490</v>
      </c>
      <c r="W407" s="117">
        <v>42734</v>
      </c>
      <c r="X407" s="21">
        <f t="shared" si="33"/>
        <v>0</v>
      </c>
      <c r="Y407" s="230">
        <v>0</v>
      </c>
      <c r="Z407" s="233" t="s">
        <v>778</v>
      </c>
      <c r="AA407" s="231" t="s">
        <v>778</v>
      </c>
      <c r="AB407" s="153" t="s">
        <v>1829</v>
      </c>
      <c r="AC407" s="104" t="s">
        <v>1926</v>
      </c>
      <c r="AG407" s="334" t="str">
        <f t="shared" si="31"/>
        <v>VIGENTE</v>
      </c>
      <c r="AH407" s="333">
        <f t="shared" si="28"/>
        <v>400</v>
      </c>
      <c r="AI407" s="333">
        <f t="shared" si="27"/>
        <v>0</v>
      </c>
    </row>
    <row r="408" spans="2:35" ht="79.5" customHeight="1" thickBot="1" x14ac:dyDescent="0.25">
      <c r="B408" s="168">
        <f t="shared" si="32"/>
        <v>401</v>
      </c>
      <c r="C408" s="4" t="s">
        <v>777</v>
      </c>
      <c r="D408" s="95">
        <v>2015</v>
      </c>
      <c r="E408" s="97" t="s">
        <v>12</v>
      </c>
      <c r="F408" s="227" t="s">
        <v>2103</v>
      </c>
      <c r="G408" s="227" t="s">
        <v>2106</v>
      </c>
      <c r="H408" s="362" t="s">
        <v>2180</v>
      </c>
      <c r="I408" s="227" t="s">
        <v>2134</v>
      </c>
      <c r="J408" s="227" t="s">
        <v>2112</v>
      </c>
      <c r="K408" s="102" t="s">
        <v>38</v>
      </c>
      <c r="L408" s="227" t="s">
        <v>38</v>
      </c>
      <c r="M408" s="98" t="s">
        <v>1038</v>
      </c>
      <c r="N408" s="117">
        <v>42361</v>
      </c>
      <c r="O408" s="104" t="s">
        <v>71</v>
      </c>
      <c r="P408" s="102" t="s">
        <v>641</v>
      </c>
      <c r="Q408" s="102" t="s">
        <v>477</v>
      </c>
      <c r="R408" s="102" t="s">
        <v>478</v>
      </c>
      <c r="S408" s="113" t="s">
        <v>883</v>
      </c>
      <c r="T408" s="227" t="s">
        <v>1631</v>
      </c>
      <c r="U408" s="120" t="s">
        <v>877</v>
      </c>
      <c r="V408" s="117">
        <v>42490</v>
      </c>
      <c r="W408" s="117">
        <v>42734</v>
      </c>
      <c r="X408" s="21">
        <f t="shared" si="33"/>
        <v>0</v>
      </c>
      <c r="Y408" s="230">
        <v>0</v>
      </c>
      <c r="Z408" s="233" t="s">
        <v>778</v>
      </c>
      <c r="AA408" s="231" t="s">
        <v>778</v>
      </c>
      <c r="AB408" s="153" t="s">
        <v>1829</v>
      </c>
      <c r="AC408" s="104" t="s">
        <v>1927</v>
      </c>
      <c r="AG408" s="334" t="str">
        <f t="shared" si="31"/>
        <v>VIGENTE</v>
      </c>
      <c r="AH408" s="333">
        <f t="shared" si="28"/>
        <v>401</v>
      </c>
      <c r="AI408" s="333">
        <f t="shared" si="27"/>
        <v>0</v>
      </c>
    </row>
    <row r="409" spans="2:35" ht="124.5" customHeight="1" thickBot="1" x14ac:dyDescent="0.25">
      <c r="B409" s="168">
        <f t="shared" si="32"/>
        <v>402</v>
      </c>
      <c r="C409" s="4" t="s">
        <v>777</v>
      </c>
      <c r="D409" s="95">
        <v>2015</v>
      </c>
      <c r="E409" s="97" t="s">
        <v>12</v>
      </c>
      <c r="F409" s="227" t="s">
        <v>2103</v>
      </c>
      <c r="G409" s="227" t="s">
        <v>2106</v>
      </c>
      <c r="H409" s="362" t="s">
        <v>2180</v>
      </c>
      <c r="I409" s="227" t="s">
        <v>2134</v>
      </c>
      <c r="J409" s="227" t="s">
        <v>2112</v>
      </c>
      <c r="K409" s="102" t="s">
        <v>38</v>
      </c>
      <c r="L409" s="227" t="s">
        <v>38</v>
      </c>
      <c r="M409" s="98" t="s">
        <v>1038</v>
      </c>
      <c r="N409" s="117">
        <v>42361</v>
      </c>
      <c r="O409" s="104" t="s">
        <v>71</v>
      </c>
      <c r="P409" s="102" t="s">
        <v>641</v>
      </c>
      <c r="Q409" s="102" t="s">
        <v>479</v>
      </c>
      <c r="R409" s="102" t="s">
        <v>480</v>
      </c>
      <c r="S409" s="113" t="s">
        <v>879</v>
      </c>
      <c r="T409" s="227" t="s">
        <v>1631</v>
      </c>
      <c r="U409" s="120" t="s">
        <v>878</v>
      </c>
      <c r="V409" s="117">
        <v>42490</v>
      </c>
      <c r="W409" s="117">
        <v>42734</v>
      </c>
      <c r="X409" s="21">
        <f t="shared" si="33"/>
        <v>0</v>
      </c>
      <c r="Y409" s="230">
        <v>0</v>
      </c>
      <c r="Z409" s="233" t="s">
        <v>778</v>
      </c>
      <c r="AA409" s="231" t="s">
        <v>778</v>
      </c>
      <c r="AB409" s="153" t="s">
        <v>1829</v>
      </c>
      <c r="AC409" s="104" t="s">
        <v>1928</v>
      </c>
      <c r="AG409" s="334" t="str">
        <f t="shared" si="31"/>
        <v>VIGENTE</v>
      </c>
      <c r="AH409" s="333">
        <f t="shared" si="28"/>
        <v>402</v>
      </c>
      <c r="AI409" s="333">
        <f t="shared" si="27"/>
        <v>0</v>
      </c>
    </row>
    <row r="410" spans="2:35" ht="102" customHeight="1" thickBot="1" x14ac:dyDescent="0.25">
      <c r="B410" s="168">
        <f t="shared" si="32"/>
        <v>403</v>
      </c>
      <c r="C410" s="4" t="s">
        <v>777</v>
      </c>
      <c r="D410" s="145">
        <v>2015</v>
      </c>
      <c r="E410" s="97" t="s">
        <v>12</v>
      </c>
      <c r="F410" s="227" t="s">
        <v>2103</v>
      </c>
      <c r="G410" s="227" t="s">
        <v>2106</v>
      </c>
      <c r="H410" s="362" t="s">
        <v>2180</v>
      </c>
      <c r="I410" s="227" t="s">
        <v>2134</v>
      </c>
      <c r="J410" s="227" t="s">
        <v>2112</v>
      </c>
      <c r="K410" s="102" t="s">
        <v>36</v>
      </c>
      <c r="L410" s="227" t="s">
        <v>36</v>
      </c>
      <c r="M410" s="98" t="s">
        <v>1038</v>
      </c>
      <c r="N410" s="117">
        <v>42361</v>
      </c>
      <c r="O410" s="104" t="s">
        <v>71</v>
      </c>
      <c r="P410" s="102" t="s">
        <v>641</v>
      </c>
      <c r="Q410" s="102" t="s">
        <v>461</v>
      </c>
      <c r="R410" s="102" t="s">
        <v>462</v>
      </c>
      <c r="S410" s="102" t="s">
        <v>764</v>
      </c>
      <c r="T410" s="227" t="s">
        <v>1633</v>
      </c>
      <c r="U410" s="120" t="s">
        <v>761</v>
      </c>
      <c r="V410" s="117">
        <v>42490</v>
      </c>
      <c r="W410" s="117">
        <v>42734</v>
      </c>
      <c r="X410" s="21">
        <f t="shared" si="33"/>
        <v>0</v>
      </c>
      <c r="Y410" s="230">
        <v>0</v>
      </c>
      <c r="Z410" s="233" t="s">
        <v>778</v>
      </c>
      <c r="AA410" s="231" t="s">
        <v>778</v>
      </c>
      <c r="AB410" s="153" t="s">
        <v>1829</v>
      </c>
      <c r="AC410" s="104" t="s">
        <v>1929</v>
      </c>
      <c r="AG410" s="334" t="str">
        <f t="shared" si="31"/>
        <v>VIGENTE</v>
      </c>
      <c r="AH410" s="333">
        <f t="shared" si="28"/>
        <v>403</v>
      </c>
      <c r="AI410" s="333">
        <f t="shared" si="27"/>
        <v>0</v>
      </c>
    </row>
    <row r="411" spans="2:35" ht="113.25" customHeight="1" thickBot="1" x14ac:dyDescent="0.25">
      <c r="B411" s="130">
        <f t="shared" si="32"/>
        <v>404</v>
      </c>
      <c r="C411" s="95" t="s">
        <v>673</v>
      </c>
      <c r="D411" s="145">
        <v>2015</v>
      </c>
      <c r="E411" s="97" t="s">
        <v>12</v>
      </c>
      <c r="F411" s="227" t="s">
        <v>2103</v>
      </c>
      <c r="G411" s="227" t="s">
        <v>2108</v>
      </c>
      <c r="H411" s="362" t="s">
        <v>2168</v>
      </c>
      <c r="I411" s="227" t="s">
        <v>2134</v>
      </c>
      <c r="J411" s="227" t="s">
        <v>2112</v>
      </c>
      <c r="K411" s="102" t="s">
        <v>1144</v>
      </c>
      <c r="L411" s="228" t="s">
        <v>1144</v>
      </c>
      <c r="M411" s="98" t="s">
        <v>1030</v>
      </c>
      <c r="N411" s="117">
        <v>42317</v>
      </c>
      <c r="O411" s="102" t="s">
        <v>65</v>
      </c>
      <c r="P411" s="102" t="s">
        <v>642</v>
      </c>
      <c r="Q411" s="102" t="s">
        <v>324</v>
      </c>
      <c r="R411" s="102" t="s">
        <v>325</v>
      </c>
      <c r="S411" s="275" t="s">
        <v>531</v>
      </c>
      <c r="T411" s="227" t="s">
        <v>1633</v>
      </c>
      <c r="U411" s="120" t="s">
        <v>1629</v>
      </c>
      <c r="V411" s="117">
        <v>42460</v>
      </c>
      <c r="W411" s="106">
        <v>42689</v>
      </c>
      <c r="X411" s="229">
        <f t="shared" ref="X411:X416" si="34">IF(Z411="Cumplida",0,W411-$W$1)</f>
        <v>0</v>
      </c>
      <c r="Y411" s="230">
        <v>1</v>
      </c>
      <c r="Z411" s="233" t="s">
        <v>695</v>
      </c>
      <c r="AA411" s="231" t="s">
        <v>780</v>
      </c>
      <c r="AB411" s="252" t="s">
        <v>1794</v>
      </c>
      <c r="AC411" s="104" t="s">
        <v>1710</v>
      </c>
      <c r="AG411" s="334" t="str">
        <f t="shared" si="31"/>
        <v>VIGENTE</v>
      </c>
      <c r="AH411" s="333">
        <f t="shared" si="28"/>
        <v>404</v>
      </c>
      <c r="AI411" s="333">
        <f t="shared" si="27"/>
        <v>0</v>
      </c>
    </row>
    <row r="412" spans="2:35" ht="34.5" customHeight="1" thickBot="1" x14ac:dyDescent="0.25">
      <c r="B412" s="130">
        <f t="shared" si="32"/>
        <v>405</v>
      </c>
      <c r="C412" s="95" t="s">
        <v>673</v>
      </c>
      <c r="D412" s="95">
        <v>2015</v>
      </c>
      <c r="E412" s="97" t="s">
        <v>12</v>
      </c>
      <c r="F412" s="227" t="s">
        <v>2103</v>
      </c>
      <c r="G412" s="227" t="s">
        <v>2106</v>
      </c>
      <c r="H412" s="362" t="s">
        <v>2180</v>
      </c>
      <c r="I412" s="227" t="s">
        <v>2134</v>
      </c>
      <c r="J412" s="227" t="s">
        <v>2112</v>
      </c>
      <c r="K412" s="102" t="s">
        <v>37</v>
      </c>
      <c r="L412" s="102" t="s">
        <v>37</v>
      </c>
      <c r="M412" s="98" t="s">
        <v>1038</v>
      </c>
      <c r="N412" s="117">
        <v>42361</v>
      </c>
      <c r="O412" s="102" t="s">
        <v>71</v>
      </c>
      <c r="P412" s="102" t="s">
        <v>641</v>
      </c>
      <c r="Q412" s="102" t="s">
        <v>481</v>
      </c>
      <c r="R412" s="102" t="s">
        <v>482</v>
      </c>
      <c r="S412" s="123" t="s">
        <v>745</v>
      </c>
      <c r="T412" s="227" t="s">
        <v>1953</v>
      </c>
      <c r="U412" s="120" t="s">
        <v>739</v>
      </c>
      <c r="V412" s="117">
        <v>42490</v>
      </c>
      <c r="W412" s="106">
        <v>42689</v>
      </c>
      <c r="X412" s="229">
        <f t="shared" si="34"/>
        <v>0</v>
      </c>
      <c r="Y412" s="230">
        <v>1</v>
      </c>
      <c r="Z412" s="233" t="s">
        <v>695</v>
      </c>
      <c r="AA412" s="231" t="s">
        <v>780</v>
      </c>
      <c r="AB412" s="252" t="s">
        <v>1722</v>
      </c>
      <c r="AC412" s="104" t="s">
        <v>1711</v>
      </c>
      <c r="AG412" s="334" t="str">
        <f t="shared" si="31"/>
        <v>VIGENTE</v>
      </c>
      <c r="AH412" s="333">
        <f t="shared" si="28"/>
        <v>405</v>
      </c>
      <c r="AI412" s="333">
        <f t="shared" si="27"/>
        <v>0</v>
      </c>
    </row>
    <row r="413" spans="2:35" ht="34.5" customHeight="1" thickBot="1" x14ac:dyDescent="0.25">
      <c r="B413" s="130">
        <f t="shared" si="32"/>
        <v>406</v>
      </c>
      <c r="C413" s="95" t="s">
        <v>673</v>
      </c>
      <c r="D413" s="95">
        <v>2015</v>
      </c>
      <c r="E413" s="97" t="s">
        <v>12</v>
      </c>
      <c r="F413" s="227" t="s">
        <v>2103</v>
      </c>
      <c r="G413" s="227" t="s">
        <v>2106</v>
      </c>
      <c r="H413" s="362" t="s">
        <v>2180</v>
      </c>
      <c r="I413" s="227" t="s">
        <v>2134</v>
      </c>
      <c r="J413" s="227" t="s">
        <v>2112</v>
      </c>
      <c r="K413" s="102" t="s">
        <v>37</v>
      </c>
      <c r="L413" s="102" t="s">
        <v>37</v>
      </c>
      <c r="M413" s="98" t="s">
        <v>1038</v>
      </c>
      <c r="N413" s="117">
        <v>42361</v>
      </c>
      <c r="O413" s="102" t="s">
        <v>71</v>
      </c>
      <c r="P413" s="102" t="s">
        <v>641</v>
      </c>
      <c r="Q413" s="102" t="s">
        <v>483</v>
      </c>
      <c r="R413" s="102" t="s">
        <v>484</v>
      </c>
      <c r="S413" s="123" t="s">
        <v>745</v>
      </c>
      <c r="T413" s="227" t="s">
        <v>1633</v>
      </c>
      <c r="U413" s="120" t="s">
        <v>740</v>
      </c>
      <c r="V413" s="117">
        <v>42490</v>
      </c>
      <c r="W413" s="117">
        <v>42734</v>
      </c>
      <c r="X413" s="229">
        <f t="shared" si="34"/>
        <v>0</v>
      </c>
      <c r="Y413" s="230">
        <v>1</v>
      </c>
      <c r="Z413" s="233" t="s">
        <v>695</v>
      </c>
      <c r="AA413" s="231" t="s">
        <v>780</v>
      </c>
      <c r="AB413" s="252" t="s">
        <v>1721</v>
      </c>
      <c r="AC413" s="104" t="s">
        <v>1712</v>
      </c>
      <c r="AE413" s="259" t="s">
        <v>1762</v>
      </c>
      <c r="AG413" s="334" t="str">
        <f t="shared" si="31"/>
        <v>VIGENTE</v>
      </c>
      <c r="AH413" s="333">
        <f t="shared" si="28"/>
        <v>406</v>
      </c>
      <c r="AI413" s="333">
        <f t="shared" si="27"/>
        <v>0</v>
      </c>
    </row>
    <row r="414" spans="2:35" ht="124.5" customHeight="1" thickBot="1" x14ac:dyDescent="0.25">
      <c r="B414" s="112">
        <f t="shared" si="32"/>
        <v>407</v>
      </c>
      <c r="C414" s="95" t="s">
        <v>674</v>
      </c>
      <c r="D414" s="96">
        <v>2015</v>
      </c>
      <c r="E414" s="97" t="s">
        <v>12</v>
      </c>
      <c r="F414" s="227" t="s">
        <v>2104</v>
      </c>
      <c r="G414" s="227" t="s">
        <v>2105</v>
      </c>
      <c r="H414" s="363" t="s">
        <v>2169</v>
      </c>
      <c r="I414" s="227" t="s">
        <v>2140</v>
      </c>
      <c r="J414" s="227" t="s">
        <v>2112</v>
      </c>
      <c r="K414" s="102" t="s">
        <v>1055</v>
      </c>
      <c r="L414" s="228" t="s">
        <v>27</v>
      </c>
      <c r="M414" s="118" t="s">
        <v>1031</v>
      </c>
      <c r="N414" s="117">
        <v>42177</v>
      </c>
      <c r="O414" s="120" t="s">
        <v>58</v>
      </c>
      <c r="P414" s="102" t="s">
        <v>642</v>
      </c>
      <c r="Q414" s="124" t="s">
        <v>206</v>
      </c>
      <c r="R414" s="104" t="s">
        <v>207</v>
      </c>
      <c r="S414" s="127" t="s">
        <v>522</v>
      </c>
      <c r="T414" s="227" t="s">
        <v>1631</v>
      </c>
      <c r="U414" s="120" t="s">
        <v>605</v>
      </c>
      <c r="V414" s="106">
        <v>42689</v>
      </c>
      <c r="W414" s="106">
        <v>42689</v>
      </c>
      <c r="X414" s="229">
        <f t="shared" si="34"/>
        <v>0</v>
      </c>
      <c r="Y414" s="230">
        <v>1</v>
      </c>
      <c r="Z414" s="233" t="s">
        <v>695</v>
      </c>
      <c r="AA414" s="231" t="s">
        <v>780</v>
      </c>
      <c r="AB414" s="252" t="s">
        <v>1765</v>
      </c>
      <c r="AC414" s="104" t="s">
        <v>1713</v>
      </c>
      <c r="AG414" s="334" t="str">
        <f t="shared" si="31"/>
        <v>VIGENTE</v>
      </c>
      <c r="AH414" s="333">
        <f t="shared" si="28"/>
        <v>407</v>
      </c>
      <c r="AI414" s="333">
        <f t="shared" si="27"/>
        <v>0</v>
      </c>
    </row>
    <row r="415" spans="2:35" ht="68.25" customHeight="1" thickBot="1" x14ac:dyDescent="0.25">
      <c r="B415" s="130">
        <f t="shared" si="32"/>
        <v>408</v>
      </c>
      <c r="C415" s="95" t="s">
        <v>673</v>
      </c>
      <c r="D415" s="95">
        <v>2015</v>
      </c>
      <c r="E415" s="97" t="s">
        <v>12</v>
      </c>
      <c r="F415" s="227" t="s">
        <v>2104</v>
      </c>
      <c r="G415" s="227" t="s">
        <v>2105</v>
      </c>
      <c r="H415" s="362" t="s">
        <v>2181</v>
      </c>
      <c r="I415" s="227" t="s">
        <v>2140</v>
      </c>
      <c r="J415" s="227" t="s">
        <v>2112</v>
      </c>
      <c r="K415" s="102" t="s">
        <v>1055</v>
      </c>
      <c r="L415" s="228" t="s">
        <v>27</v>
      </c>
      <c r="M415" s="98" t="s">
        <v>1039</v>
      </c>
      <c r="N415" s="117">
        <v>42357</v>
      </c>
      <c r="O415" s="102" t="s">
        <v>70</v>
      </c>
      <c r="P415" s="102" t="s">
        <v>645</v>
      </c>
      <c r="Q415" s="102" t="s">
        <v>429</v>
      </c>
      <c r="R415" s="102" t="s">
        <v>430</v>
      </c>
      <c r="S415" s="123" t="s">
        <v>539</v>
      </c>
      <c r="T415" s="98" t="s">
        <v>1633</v>
      </c>
      <c r="U415" s="120" t="s">
        <v>1411</v>
      </c>
      <c r="V415" s="117">
        <v>42460</v>
      </c>
      <c r="W415" s="106">
        <v>42689</v>
      </c>
      <c r="X415" s="229">
        <f t="shared" si="34"/>
        <v>0</v>
      </c>
      <c r="Y415" s="230">
        <v>1</v>
      </c>
      <c r="Z415" s="233" t="s">
        <v>695</v>
      </c>
      <c r="AA415" s="231" t="s">
        <v>780</v>
      </c>
      <c r="AB415" s="133" t="s">
        <v>1728</v>
      </c>
      <c r="AC415" s="104" t="s">
        <v>1714</v>
      </c>
      <c r="AG415" s="334" t="str">
        <f t="shared" si="31"/>
        <v>VIGENTE</v>
      </c>
      <c r="AH415" s="333">
        <f t="shared" si="28"/>
        <v>408</v>
      </c>
      <c r="AI415" s="333">
        <f t="shared" si="27"/>
        <v>0</v>
      </c>
    </row>
    <row r="416" spans="2:35" ht="57" customHeight="1" thickBot="1" x14ac:dyDescent="0.25">
      <c r="B416" s="130">
        <f t="shared" si="32"/>
        <v>409</v>
      </c>
      <c r="C416" s="95" t="s">
        <v>673</v>
      </c>
      <c r="D416" s="145">
        <v>2015</v>
      </c>
      <c r="E416" s="97" t="s">
        <v>12</v>
      </c>
      <c r="F416" s="227" t="s">
        <v>2104</v>
      </c>
      <c r="G416" s="227" t="s">
        <v>2105</v>
      </c>
      <c r="H416" s="362" t="s">
        <v>2181</v>
      </c>
      <c r="I416" s="227" t="s">
        <v>2140</v>
      </c>
      <c r="J416" s="227" t="s">
        <v>2112</v>
      </c>
      <c r="K416" s="102" t="s">
        <v>1055</v>
      </c>
      <c r="L416" s="228" t="s">
        <v>27</v>
      </c>
      <c r="M416" s="98" t="s">
        <v>1039</v>
      </c>
      <c r="N416" s="117">
        <v>42357</v>
      </c>
      <c r="O416" s="102" t="s">
        <v>70</v>
      </c>
      <c r="P416" s="102" t="s">
        <v>645</v>
      </c>
      <c r="Q416" s="102" t="s">
        <v>433</v>
      </c>
      <c r="R416" s="102" t="s">
        <v>434</v>
      </c>
      <c r="S416" s="123" t="s">
        <v>497</v>
      </c>
      <c r="T416" s="98" t="s">
        <v>1631</v>
      </c>
      <c r="U416" s="120" t="s">
        <v>1413</v>
      </c>
      <c r="V416" s="117">
        <v>42460</v>
      </c>
      <c r="W416" s="106">
        <v>42689</v>
      </c>
      <c r="X416" s="229">
        <f t="shared" si="34"/>
        <v>0</v>
      </c>
      <c r="Y416" s="230">
        <v>1</v>
      </c>
      <c r="Z416" s="233" t="s">
        <v>695</v>
      </c>
      <c r="AA416" s="231" t="s">
        <v>780</v>
      </c>
      <c r="AB416" s="252" t="s">
        <v>1729</v>
      </c>
      <c r="AC416" s="104" t="s">
        <v>1715</v>
      </c>
      <c r="AG416" s="334" t="str">
        <f t="shared" si="31"/>
        <v>VIGENTE</v>
      </c>
      <c r="AH416" s="333">
        <f t="shared" si="28"/>
        <v>409</v>
      </c>
      <c r="AI416" s="333">
        <f t="shared" si="27"/>
        <v>0</v>
      </c>
    </row>
    <row r="417" spans="1:35" ht="45.75" customHeight="1" thickBot="1" x14ac:dyDescent="0.25">
      <c r="B417" s="168">
        <f t="shared" si="32"/>
        <v>410</v>
      </c>
      <c r="C417" s="4" t="s">
        <v>777</v>
      </c>
      <c r="D417" s="224">
        <v>2016</v>
      </c>
      <c r="E417" s="9" t="s">
        <v>1526</v>
      </c>
      <c r="F417" s="227" t="s">
        <v>2104</v>
      </c>
      <c r="G417" s="227" t="s">
        <v>2105</v>
      </c>
      <c r="H417" s="13" t="s">
        <v>2183</v>
      </c>
      <c r="I417" s="13" t="s">
        <v>2151</v>
      </c>
      <c r="J417" s="13" t="s">
        <v>2112</v>
      </c>
      <c r="K417" s="228" t="s">
        <v>1055</v>
      </c>
      <c r="L417" s="227" t="s">
        <v>1568</v>
      </c>
      <c r="M417" s="5" t="s">
        <v>1569</v>
      </c>
      <c r="N417" s="6">
        <v>42583</v>
      </c>
      <c r="O417" s="7" t="s">
        <v>1570</v>
      </c>
      <c r="P417" s="227" t="s">
        <v>1071</v>
      </c>
      <c r="Q417" s="210" t="s">
        <v>1584</v>
      </c>
      <c r="R417" s="210" t="s">
        <v>1585</v>
      </c>
      <c r="S417" s="227" t="s">
        <v>1573</v>
      </c>
      <c r="T417" s="226" t="s">
        <v>1631</v>
      </c>
      <c r="U417" s="120" t="s">
        <v>1586</v>
      </c>
      <c r="V417" s="235">
        <v>42615</v>
      </c>
      <c r="W417" s="106">
        <v>42689</v>
      </c>
      <c r="X417" s="21">
        <f>IF(AA417="Reprogramado",0,V417-$V$1)</f>
        <v>0</v>
      </c>
      <c r="Y417" s="230">
        <v>0</v>
      </c>
      <c r="Z417" s="233" t="s">
        <v>778</v>
      </c>
      <c r="AA417" s="231" t="s">
        <v>778</v>
      </c>
      <c r="AB417" s="294" t="s">
        <v>1829</v>
      </c>
      <c r="AC417" s="104" t="s">
        <v>1930</v>
      </c>
      <c r="AG417" s="334" t="str">
        <f t="shared" si="31"/>
        <v>VIGENTE</v>
      </c>
      <c r="AH417" s="333">
        <f t="shared" si="28"/>
        <v>410</v>
      </c>
      <c r="AI417" s="333">
        <f t="shared" si="27"/>
        <v>0</v>
      </c>
    </row>
    <row r="418" spans="1:35" ht="45.75" customHeight="1" thickBot="1" x14ac:dyDescent="0.25">
      <c r="B418" s="130">
        <f t="shared" si="32"/>
        <v>411</v>
      </c>
      <c r="C418" s="95" t="s">
        <v>673</v>
      </c>
      <c r="D418" s="146">
        <v>2016</v>
      </c>
      <c r="E418" s="97" t="s">
        <v>12</v>
      </c>
      <c r="F418" s="227" t="s">
        <v>2104</v>
      </c>
      <c r="G418" s="227" t="s">
        <v>2105</v>
      </c>
      <c r="H418" s="13" t="s">
        <v>2173</v>
      </c>
      <c r="I418" s="227" t="s">
        <v>2137</v>
      </c>
      <c r="J418" s="227" t="s">
        <v>2112</v>
      </c>
      <c r="K418" s="102" t="s">
        <v>1055</v>
      </c>
      <c r="L418" s="228" t="s">
        <v>1255</v>
      </c>
      <c r="M418" s="99" t="s">
        <v>1056</v>
      </c>
      <c r="N418" s="100">
        <v>42514</v>
      </c>
      <c r="O418" s="114" t="s">
        <v>1057</v>
      </c>
      <c r="P418" s="102" t="s">
        <v>639</v>
      </c>
      <c r="Q418" s="110" t="s">
        <v>1058</v>
      </c>
      <c r="R418" s="110" t="s">
        <v>1059</v>
      </c>
      <c r="S418" s="273" t="s">
        <v>1060</v>
      </c>
      <c r="T418" s="227" t="s">
        <v>1633</v>
      </c>
      <c r="U418" s="120" t="s">
        <v>1138</v>
      </c>
      <c r="V418" s="105">
        <v>0</v>
      </c>
      <c r="W418" s="106">
        <v>42719</v>
      </c>
      <c r="X418" s="229">
        <f t="shared" ref="X418:X439" si="35">IF(Z418="Cumplida",0,W418-$W$1)</f>
        <v>0</v>
      </c>
      <c r="Y418" s="230">
        <v>1</v>
      </c>
      <c r="Z418" s="233" t="s">
        <v>695</v>
      </c>
      <c r="AA418" s="231" t="s">
        <v>780</v>
      </c>
      <c r="AB418" s="252" t="s">
        <v>1735</v>
      </c>
      <c r="AC418" s="104" t="s">
        <v>1726</v>
      </c>
      <c r="AG418" s="334" t="str">
        <f t="shared" si="31"/>
        <v>VIGENTE</v>
      </c>
    </row>
    <row r="419" spans="1:35" ht="45.75" customHeight="1" thickBot="1" x14ac:dyDescent="0.25">
      <c r="B419" s="130">
        <f t="shared" si="32"/>
        <v>412</v>
      </c>
      <c r="C419" s="95" t="s">
        <v>673</v>
      </c>
      <c r="D419" s="95">
        <v>2015</v>
      </c>
      <c r="E419" s="97" t="s">
        <v>12</v>
      </c>
      <c r="F419" s="227" t="s">
        <v>2103</v>
      </c>
      <c r="G419" s="227" t="s">
        <v>2106</v>
      </c>
      <c r="H419" s="362" t="s">
        <v>2180</v>
      </c>
      <c r="I419" s="227" t="s">
        <v>2134</v>
      </c>
      <c r="J419" s="227" t="s">
        <v>2112</v>
      </c>
      <c r="K419" s="102" t="s">
        <v>1149</v>
      </c>
      <c r="L419" s="228" t="s">
        <v>1149</v>
      </c>
      <c r="M419" s="98" t="s">
        <v>1038</v>
      </c>
      <c r="N419" s="117">
        <v>42361</v>
      </c>
      <c r="O419" s="104" t="s">
        <v>71</v>
      </c>
      <c r="P419" s="102" t="s">
        <v>641</v>
      </c>
      <c r="Q419" s="102" t="s">
        <v>447</v>
      </c>
      <c r="R419" s="102" t="s">
        <v>448</v>
      </c>
      <c r="S419" s="102" t="s">
        <v>541</v>
      </c>
      <c r="T419" s="227" t="s">
        <v>1633</v>
      </c>
      <c r="U419" s="120" t="s">
        <v>766</v>
      </c>
      <c r="V419" s="117">
        <v>42490</v>
      </c>
      <c r="W419" s="117">
        <v>42734</v>
      </c>
      <c r="X419" s="229">
        <f t="shared" ca="1" si="35"/>
        <v>-53</v>
      </c>
      <c r="Y419" s="230">
        <v>0</v>
      </c>
      <c r="Z419" s="233" t="s">
        <v>693</v>
      </c>
      <c r="AA419" s="231" t="s">
        <v>782</v>
      </c>
      <c r="AB419" s="152" t="s">
        <v>1736</v>
      </c>
      <c r="AC419" s="131" t="s">
        <v>1761</v>
      </c>
      <c r="AG419" s="334" t="str">
        <f t="shared" ca="1" si="31"/>
        <v>VENCIDO</v>
      </c>
    </row>
    <row r="420" spans="1:35" ht="124.5" customHeight="1" thickBot="1" x14ac:dyDescent="0.25">
      <c r="A420" s="1">
        <v>413</v>
      </c>
      <c r="B420" s="130">
        <f t="shared" si="32"/>
        <v>413</v>
      </c>
      <c r="C420" s="139" t="s">
        <v>673</v>
      </c>
      <c r="D420" s="140">
        <v>2016</v>
      </c>
      <c r="E420" s="141" t="s">
        <v>12</v>
      </c>
      <c r="F420" s="227" t="s">
        <v>2104</v>
      </c>
      <c r="G420" s="227" t="s">
        <v>2105</v>
      </c>
      <c r="H420" s="142" t="s">
        <v>1050</v>
      </c>
      <c r="I420" s="227" t="s">
        <v>2137</v>
      </c>
      <c r="J420" s="227" t="s">
        <v>2112</v>
      </c>
      <c r="K420" s="102" t="s">
        <v>1144</v>
      </c>
      <c r="L420" s="228" t="s">
        <v>18</v>
      </c>
      <c r="M420" s="142" t="s">
        <v>1050</v>
      </c>
      <c r="N420" s="143">
        <v>42499</v>
      </c>
      <c r="O420" s="144" t="s">
        <v>925</v>
      </c>
      <c r="P420" s="102" t="s">
        <v>645</v>
      </c>
      <c r="Q420" s="121" t="s">
        <v>926</v>
      </c>
      <c r="R420" s="121" t="s">
        <v>927</v>
      </c>
      <c r="S420" s="98" t="s">
        <v>928</v>
      </c>
      <c r="T420" s="227" t="s">
        <v>1633</v>
      </c>
      <c r="U420" s="120" t="s">
        <v>1742</v>
      </c>
      <c r="V420" s="117">
        <v>42613</v>
      </c>
      <c r="W420" s="166">
        <v>42855</v>
      </c>
      <c r="X420" s="229">
        <f t="shared" ca="1" si="35"/>
        <v>68</v>
      </c>
      <c r="Y420" s="230">
        <v>0.5</v>
      </c>
      <c r="Z420" s="233" t="s">
        <v>779</v>
      </c>
      <c r="AA420" s="231" t="s">
        <v>782</v>
      </c>
      <c r="AB420" s="153" t="s">
        <v>1746</v>
      </c>
      <c r="AC420" s="104" t="s">
        <v>1740</v>
      </c>
      <c r="AG420" s="334" t="str">
        <f t="shared" ca="1" si="31"/>
        <v>VIGENTE</v>
      </c>
    </row>
    <row r="421" spans="1:35" ht="79.5" customHeight="1" thickBot="1" x14ac:dyDescent="0.25">
      <c r="B421" s="130">
        <f t="shared" si="32"/>
        <v>414</v>
      </c>
      <c r="C421" s="139" t="s">
        <v>673</v>
      </c>
      <c r="D421" s="140">
        <v>2016</v>
      </c>
      <c r="E421" s="141" t="s">
        <v>12</v>
      </c>
      <c r="F421" s="227" t="s">
        <v>2104</v>
      </c>
      <c r="G421" s="227" t="s">
        <v>2105</v>
      </c>
      <c r="H421" s="142" t="s">
        <v>1050</v>
      </c>
      <c r="I421" s="227" t="s">
        <v>2137</v>
      </c>
      <c r="J421" s="227" t="s">
        <v>2112</v>
      </c>
      <c r="K421" s="102" t="s">
        <v>1144</v>
      </c>
      <c r="L421" s="228" t="s">
        <v>18</v>
      </c>
      <c r="M421" s="142" t="s">
        <v>1050</v>
      </c>
      <c r="N421" s="143">
        <v>42499</v>
      </c>
      <c r="O421" s="144" t="s">
        <v>925</v>
      </c>
      <c r="P421" s="102" t="s">
        <v>645</v>
      </c>
      <c r="Q421" s="121" t="s">
        <v>929</v>
      </c>
      <c r="R421" s="121" t="s">
        <v>930</v>
      </c>
      <c r="S421" s="98" t="s">
        <v>928</v>
      </c>
      <c r="T421" s="227" t="s">
        <v>1631</v>
      </c>
      <c r="U421" s="120" t="s">
        <v>1743</v>
      </c>
      <c r="V421" s="117">
        <v>42551</v>
      </c>
      <c r="W421" s="166">
        <v>42855</v>
      </c>
      <c r="X421" s="229">
        <f t="shared" ca="1" si="35"/>
        <v>68</v>
      </c>
      <c r="Y421" s="230">
        <v>0.5</v>
      </c>
      <c r="Z421" s="233" t="s">
        <v>779</v>
      </c>
      <c r="AA421" s="231" t="s">
        <v>782</v>
      </c>
      <c r="AB421" s="153" t="s">
        <v>1747</v>
      </c>
      <c r="AC421" s="104" t="s">
        <v>1741</v>
      </c>
      <c r="AG421" s="334" t="str">
        <f t="shared" ca="1" si="31"/>
        <v>VIGENTE</v>
      </c>
    </row>
    <row r="422" spans="1:35" ht="34.5" customHeight="1" thickBot="1" x14ac:dyDescent="0.25">
      <c r="B422" s="130">
        <f t="shared" si="32"/>
        <v>415</v>
      </c>
      <c r="C422" s="95" t="s">
        <v>673</v>
      </c>
      <c r="D422" s="96">
        <v>2015</v>
      </c>
      <c r="E422" s="113" t="s">
        <v>12</v>
      </c>
      <c r="F422" s="227" t="s">
        <v>2103</v>
      </c>
      <c r="G422" s="227" t="s">
        <v>2106</v>
      </c>
      <c r="H422" s="227" t="s">
        <v>2167</v>
      </c>
      <c r="I422" s="227" t="s">
        <v>2154</v>
      </c>
      <c r="J422" s="227" t="s">
        <v>2112</v>
      </c>
      <c r="K422" s="102" t="s">
        <v>2058</v>
      </c>
      <c r="L422" s="228" t="s">
        <v>1154</v>
      </c>
      <c r="M422" s="115" t="s">
        <v>996</v>
      </c>
      <c r="N422" s="117">
        <v>42394</v>
      </c>
      <c r="O422" s="115" t="s">
        <v>997</v>
      </c>
      <c r="P422" s="102" t="s">
        <v>1071</v>
      </c>
      <c r="Q422" s="102" t="s">
        <v>1004</v>
      </c>
      <c r="R422" s="102" t="s">
        <v>999</v>
      </c>
      <c r="S422" s="102" t="s">
        <v>1000</v>
      </c>
      <c r="T422" s="227" t="s">
        <v>1633</v>
      </c>
      <c r="U422" s="120" t="s">
        <v>1875</v>
      </c>
      <c r="V422" s="106">
        <v>42704</v>
      </c>
      <c r="W422" s="106">
        <v>42734</v>
      </c>
      <c r="X422" s="229">
        <f t="shared" ca="1" si="35"/>
        <v>-53</v>
      </c>
      <c r="Y422" s="230">
        <v>0</v>
      </c>
      <c r="Z422" s="233" t="s">
        <v>693</v>
      </c>
      <c r="AA422" s="231" t="s">
        <v>781</v>
      </c>
      <c r="AB422" s="108" t="s">
        <v>1748</v>
      </c>
      <c r="AC422" s="104" t="s">
        <v>1752</v>
      </c>
      <c r="AG422" s="334" t="str">
        <f t="shared" ca="1" si="31"/>
        <v>VENCIDO</v>
      </c>
    </row>
    <row r="423" spans="1:35" ht="79.5" customHeight="1" thickBot="1" x14ac:dyDescent="0.25">
      <c r="B423" s="130">
        <v>416</v>
      </c>
      <c r="C423" s="95" t="s">
        <v>673</v>
      </c>
      <c r="D423" s="95">
        <v>2015</v>
      </c>
      <c r="E423" s="97" t="s">
        <v>12</v>
      </c>
      <c r="F423" s="227" t="s">
        <v>2103</v>
      </c>
      <c r="G423" s="227" t="s">
        <v>2108</v>
      </c>
      <c r="H423" s="362" t="s">
        <v>2168</v>
      </c>
      <c r="I423" s="227" t="s">
        <v>2134</v>
      </c>
      <c r="J423" s="227" t="s">
        <v>2112</v>
      </c>
      <c r="K423" s="102" t="s">
        <v>36</v>
      </c>
      <c r="L423" s="228" t="s">
        <v>36</v>
      </c>
      <c r="M423" s="98" t="s">
        <v>1030</v>
      </c>
      <c r="N423" s="117">
        <v>42317</v>
      </c>
      <c r="O423" s="104" t="s">
        <v>65</v>
      </c>
      <c r="P423" s="102" t="s">
        <v>642</v>
      </c>
      <c r="Q423" s="102" t="s">
        <v>313</v>
      </c>
      <c r="R423" s="102" t="s">
        <v>314</v>
      </c>
      <c r="S423" s="113" t="s">
        <v>1125</v>
      </c>
      <c r="T423" s="227" t="s">
        <v>1631</v>
      </c>
      <c r="U423" s="120" t="s">
        <v>1876</v>
      </c>
      <c r="V423" s="117">
        <v>42460</v>
      </c>
      <c r="W423" s="106">
        <v>42734</v>
      </c>
      <c r="X423" s="229">
        <f t="shared" ca="1" si="35"/>
        <v>-53</v>
      </c>
      <c r="Y423" s="230">
        <v>0.5</v>
      </c>
      <c r="Z423" s="233" t="s">
        <v>1318</v>
      </c>
      <c r="AA423" s="231" t="s">
        <v>781</v>
      </c>
      <c r="AB423" s="153" t="s">
        <v>1766</v>
      </c>
      <c r="AC423" s="104" t="s">
        <v>1781</v>
      </c>
      <c r="AG423" s="334" t="str">
        <f t="shared" ca="1" si="31"/>
        <v>VENCIDO</v>
      </c>
    </row>
    <row r="424" spans="1:35" ht="79.5" customHeight="1" thickBot="1" x14ac:dyDescent="0.25">
      <c r="B424" s="130">
        <f t="shared" ref="B424:B455" si="36">+B423+1</f>
        <v>417</v>
      </c>
      <c r="C424" s="95" t="s">
        <v>673</v>
      </c>
      <c r="D424" s="95">
        <v>2015</v>
      </c>
      <c r="E424" s="97" t="s">
        <v>12</v>
      </c>
      <c r="F424" s="227" t="s">
        <v>2103</v>
      </c>
      <c r="G424" s="227" t="s">
        <v>2108</v>
      </c>
      <c r="H424" s="362" t="s">
        <v>2168</v>
      </c>
      <c r="I424" s="227" t="s">
        <v>2134</v>
      </c>
      <c r="J424" s="227" t="s">
        <v>2112</v>
      </c>
      <c r="K424" s="102" t="s">
        <v>36</v>
      </c>
      <c r="L424" s="228" t="s">
        <v>36</v>
      </c>
      <c r="M424" s="98" t="s">
        <v>1030</v>
      </c>
      <c r="N424" s="117">
        <v>42317</v>
      </c>
      <c r="O424" s="104" t="s">
        <v>65</v>
      </c>
      <c r="P424" s="102" t="s">
        <v>642</v>
      </c>
      <c r="Q424" s="102" t="s">
        <v>315</v>
      </c>
      <c r="R424" s="102" t="s">
        <v>316</v>
      </c>
      <c r="S424" s="113" t="s">
        <v>1125</v>
      </c>
      <c r="T424" s="227" t="s">
        <v>1633</v>
      </c>
      <c r="U424" s="120" t="s">
        <v>1121</v>
      </c>
      <c r="V424" s="117">
        <v>42460</v>
      </c>
      <c r="W424" s="106">
        <v>42734</v>
      </c>
      <c r="X424" s="229">
        <f t="shared" ca="1" si="35"/>
        <v>-53</v>
      </c>
      <c r="Y424" s="230">
        <v>0.4</v>
      </c>
      <c r="Z424" s="233" t="s">
        <v>1318</v>
      </c>
      <c r="AA424" s="231" t="s">
        <v>781</v>
      </c>
      <c r="AB424" s="153" t="s">
        <v>1789</v>
      </c>
      <c r="AC424" s="104" t="s">
        <v>1782</v>
      </c>
      <c r="AG424" s="334" t="str">
        <f t="shared" ca="1" si="31"/>
        <v>VENCIDO</v>
      </c>
    </row>
    <row r="425" spans="1:35" ht="79.5" customHeight="1" thickBot="1" x14ac:dyDescent="0.25">
      <c r="B425" s="130">
        <f t="shared" si="36"/>
        <v>418</v>
      </c>
      <c r="C425" s="95" t="s">
        <v>673</v>
      </c>
      <c r="D425" s="95">
        <v>2015</v>
      </c>
      <c r="E425" s="97" t="s">
        <v>12</v>
      </c>
      <c r="F425" s="227" t="s">
        <v>2103</v>
      </c>
      <c r="G425" s="227" t="s">
        <v>2106</v>
      </c>
      <c r="H425" s="362" t="s">
        <v>1025</v>
      </c>
      <c r="I425" s="227" t="s">
        <v>2133</v>
      </c>
      <c r="J425" s="227" t="s">
        <v>2112</v>
      </c>
      <c r="K425" s="102" t="s">
        <v>36</v>
      </c>
      <c r="L425" s="228" t="s">
        <v>36</v>
      </c>
      <c r="M425" s="98" t="s">
        <v>1025</v>
      </c>
      <c r="N425" s="117">
        <v>42361</v>
      </c>
      <c r="O425" s="104" t="s">
        <v>68</v>
      </c>
      <c r="P425" s="102" t="s">
        <v>643</v>
      </c>
      <c r="Q425" s="102" t="s">
        <v>359</v>
      </c>
      <c r="R425" s="102" t="s">
        <v>360</v>
      </c>
      <c r="S425" s="102" t="s">
        <v>538</v>
      </c>
      <c r="T425" s="227" t="s">
        <v>1631</v>
      </c>
      <c r="U425" s="120" t="s">
        <v>1877</v>
      </c>
      <c r="V425" s="117">
        <v>42551</v>
      </c>
      <c r="W425" s="106">
        <v>42734</v>
      </c>
      <c r="X425" s="229">
        <f t="shared" ca="1" si="35"/>
        <v>-53</v>
      </c>
      <c r="Y425" s="230">
        <v>0</v>
      </c>
      <c r="Z425" s="233" t="s">
        <v>1318</v>
      </c>
      <c r="AA425" s="231" t="s">
        <v>781</v>
      </c>
      <c r="AB425" s="153" t="s">
        <v>1790</v>
      </c>
      <c r="AC425" s="104" t="s">
        <v>1783</v>
      </c>
      <c r="AG425" s="334" t="str">
        <f t="shared" ca="1" si="31"/>
        <v>VENCIDO</v>
      </c>
    </row>
    <row r="426" spans="1:35" ht="68.25" customHeight="1" thickBot="1" x14ac:dyDescent="0.25">
      <c r="B426" s="130">
        <f t="shared" si="36"/>
        <v>419</v>
      </c>
      <c r="C426" s="95" t="s">
        <v>673</v>
      </c>
      <c r="D426" s="95">
        <v>2015</v>
      </c>
      <c r="E426" s="97" t="s">
        <v>12</v>
      </c>
      <c r="F426" s="227" t="s">
        <v>2103</v>
      </c>
      <c r="G426" s="227" t="s">
        <v>2106</v>
      </c>
      <c r="H426" s="362" t="s">
        <v>1025</v>
      </c>
      <c r="I426" s="227" t="s">
        <v>2133</v>
      </c>
      <c r="J426" s="227" t="s">
        <v>2112</v>
      </c>
      <c r="K426" s="102" t="s">
        <v>36</v>
      </c>
      <c r="L426" s="228" t="s">
        <v>36</v>
      </c>
      <c r="M426" s="98" t="s">
        <v>1025</v>
      </c>
      <c r="N426" s="117">
        <v>42361</v>
      </c>
      <c r="O426" s="104" t="s">
        <v>68</v>
      </c>
      <c r="P426" s="102" t="s">
        <v>643</v>
      </c>
      <c r="Q426" s="102" t="s">
        <v>361</v>
      </c>
      <c r="R426" s="102" t="s">
        <v>362</v>
      </c>
      <c r="S426" s="102" t="s">
        <v>538</v>
      </c>
      <c r="T426" s="227" t="s">
        <v>1631</v>
      </c>
      <c r="U426" s="120" t="s">
        <v>1878</v>
      </c>
      <c r="V426" s="117">
        <v>42551</v>
      </c>
      <c r="W426" s="106">
        <v>42734</v>
      </c>
      <c r="X426" s="229">
        <f t="shared" ca="1" si="35"/>
        <v>-53</v>
      </c>
      <c r="Y426" s="230">
        <v>0</v>
      </c>
      <c r="Z426" s="233" t="s">
        <v>1318</v>
      </c>
      <c r="AA426" s="231" t="s">
        <v>781</v>
      </c>
      <c r="AB426" s="153" t="s">
        <v>1791</v>
      </c>
      <c r="AC426" s="104" t="s">
        <v>1784</v>
      </c>
      <c r="AG426" s="334" t="str">
        <f t="shared" ca="1" si="31"/>
        <v>VENCIDO</v>
      </c>
    </row>
    <row r="427" spans="1:35" ht="79.5" customHeight="1" thickBot="1" x14ac:dyDescent="0.25">
      <c r="B427" s="130">
        <f t="shared" si="36"/>
        <v>420</v>
      </c>
      <c r="C427" s="95" t="s">
        <v>673</v>
      </c>
      <c r="D427" s="95">
        <v>2015</v>
      </c>
      <c r="E427" s="97" t="s">
        <v>12</v>
      </c>
      <c r="F427" s="227" t="s">
        <v>2103</v>
      </c>
      <c r="G427" s="227" t="s">
        <v>2106</v>
      </c>
      <c r="H427" s="362" t="s">
        <v>1025</v>
      </c>
      <c r="I427" s="227" t="s">
        <v>2133</v>
      </c>
      <c r="J427" s="227" t="s">
        <v>2112</v>
      </c>
      <c r="K427" s="102" t="s">
        <v>36</v>
      </c>
      <c r="L427" s="228" t="s">
        <v>36</v>
      </c>
      <c r="M427" s="98" t="s">
        <v>1025</v>
      </c>
      <c r="N427" s="117">
        <v>42361</v>
      </c>
      <c r="O427" s="102" t="s">
        <v>68</v>
      </c>
      <c r="P427" s="102" t="s">
        <v>643</v>
      </c>
      <c r="Q427" s="102" t="s">
        <v>363</v>
      </c>
      <c r="R427" s="102" t="s">
        <v>364</v>
      </c>
      <c r="S427" s="123" t="s">
        <v>538</v>
      </c>
      <c r="T427" s="227" t="s">
        <v>1633</v>
      </c>
      <c r="U427" s="120" t="s">
        <v>843</v>
      </c>
      <c r="V427" s="117">
        <v>42551</v>
      </c>
      <c r="W427" s="106">
        <v>42734</v>
      </c>
      <c r="X427" s="229">
        <f t="shared" si="35"/>
        <v>0</v>
      </c>
      <c r="Y427" s="230">
        <v>1</v>
      </c>
      <c r="Z427" s="233" t="s">
        <v>695</v>
      </c>
      <c r="AA427" s="231" t="s">
        <v>780</v>
      </c>
      <c r="AB427" s="252" t="s">
        <v>1990</v>
      </c>
      <c r="AC427" s="104" t="s">
        <v>1785</v>
      </c>
      <c r="AG427" s="334" t="str">
        <f t="shared" si="31"/>
        <v>VIGENTE</v>
      </c>
    </row>
    <row r="428" spans="1:35" ht="57" customHeight="1" thickBot="1" x14ac:dyDescent="0.25">
      <c r="B428" s="130">
        <f t="shared" si="36"/>
        <v>421</v>
      </c>
      <c r="C428" s="95" t="s">
        <v>673</v>
      </c>
      <c r="D428" s="95">
        <v>2015</v>
      </c>
      <c r="E428" s="97" t="s">
        <v>12</v>
      </c>
      <c r="F428" s="227" t="s">
        <v>2103</v>
      </c>
      <c r="G428" s="227" t="s">
        <v>2106</v>
      </c>
      <c r="H428" s="362" t="s">
        <v>1025</v>
      </c>
      <c r="I428" s="227" t="s">
        <v>2133</v>
      </c>
      <c r="J428" s="227" t="s">
        <v>2112</v>
      </c>
      <c r="K428" s="102" t="s">
        <v>36</v>
      </c>
      <c r="L428" s="228" t="s">
        <v>36</v>
      </c>
      <c r="M428" s="98" t="s">
        <v>1025</v>
      </c>
      <c r="N428" s="117">
        <v>42361</v>
      </c>
      <c r="O428" s="104" t="s">
        <v>68</v>
      </c>
      <c r="P428" s="102" t="s">
        <v>643</v>
      </c>
      <c r="Q428" s="102" t="s">
        <v>367</v>
      </c>
      <c r="R428" s="102" t="s">
        <v>368</v>
      </c>
      <c r="S428" s="102" t="s">
        <v>538</v>
      </c>
      <c r="T428" s="227" t="s">
        <v>1633</v>
      </c>
      <c r="U428" s="120" t="s">
        <v>845</v>
      </c>
      <c r="V428" s="117">
        <v>42551</v>
      </c>
      <c r="W428" s="106">
        <v>42734</v>
      </c>
      <c r="X428" s="229">
        <f t="shared" ca="1" si="35"/>
        <v>-53</v>
      </c>
      <c r="Y428" s="230">
        <v>0.4</v>
      </c>
      <c r="Z428" s="233" t="s">
        <v>1318</v>
      </c>
      <c r="AA428" s="231" t="s">
        <v>781</v>
      </c>
      <c r="AB428" s="284" t="s">
        <v>1792</v>
      </c>
      <c r="AC428" s="104" t="s">
        <v>1786</v>
      </c>
      <c r="AG428" s="334" t="str">
        <f t="shared" ca="1" si="31"/>
        <v>VENCIDO</v>
      </c>
    </row>
    <row r="429" spans="1:35" ht="68.25" customHeight="1" thickBot="1" x14ac:dyDescent="0.25">
      <c r="B429" s="130">
        <f t="shared" si="36"/>
        <v>422</v>
      </c>
      <c r="C429" s="139" t="s">
        <v>673</v>
      </c>
      <c r="D429" s="139">
        <v>2015</v>
      </c>
      <c r="E429" s="141" t="s">
        <v>12</v>
      </c>
      <c r="F429" s="227" t="s">
        <v>2103</v>
      </c>
      <c r="G429" s="227" t="s">
        <v>2106</v>
      </c>
      <c r="H429" s="362" t="s">
        <v>1025</v>
      </c>
      <c r="I429" s="227" t="s">
        <v>2133</v>
      </c>
      <c r="J429" s="227" t="s">
        <v>2112</v>
      </c>
      <c r="K429" s="178" t="s">
        <v>36</v>
      </c>
      <c r="L429" s="302" t="s">
        <v>36</v>
      </c>
      <c r="M429" s="340" t="s">
        <v>1025</v>
      </c>
      <c r="N429" s="337">
        <v>42361</v>
      </c>
      <c r="O429" s="174" t="s">
        <v>68</v>
      </c>
      <c r="P429" s="178" t="s">
        <v>643</v>
      </c>
      <c r="Q429" s="178" t="s">
        <v>373</v>
      </c>
      <c r="R429" s="178" t="s">
        <v>372</v>
      </c>
      <c r="S429" s="178" t="s">
        <v>538</v>
      </c>
      <c r="T429" s="175" t="s">
        <v>1631</v>
      </c>
      <c r="U429" s="120" t="s">
        <v>848</v>
      </c>
      <c r="V429" s="337">
        <v>42551</v>
      </c>
      <c r="W429" s="106">
        <v>42734</v>
      </c>
      <c r="X429" s="229">
        <f t="shared" ca="1" si="35"/>
        <v>-53</v>
      </c>
      <c r="Y429" s="230">
        <v>0.4</v>
      </c>
      <c r="Z429" s="233" t="s">
        <v>1318</v>
      </c>
      <c r="AA429" s="231" t="s">
        <v>781</v>
      </c>
      <c r="AB429" s="153" t="s">
        <v>1793</v>
      </c>
      <c r="AC429" s="104" t="s">
        <v>1787</v>
      </c>
      <c r="AG429" s="334" t="str">
        <f t="shared" ca="1" si="31"/>
        <v>VENCIDO</v>
      </c>
    </row>
    <row r="430" spans="1:35" ht="57" customHeight="1" thickBot="1" x14ac:dyDescent="0.25">
      <c r="B430" s="130">
        <f t="shared" si="36"/>
        <v>423</v>
      </c>
      <c r="C430" s="95" t="s">
        <v>673</v>
      </c>
      <c r="D430" s="95">
        <v>2015</v>
      </c>
      <c r="E430" s="97" t="s">
        <v>12</v>
      </c>
      <c r="F430" s="227" t="s">
        <v>2103</v>
      </c>
      <c r="G430" s="227" t="s">
        <v>2106</v>
      </c>
      <c r="H430" s="362" t="s">
        <v>1025</v>
      </c>
      <c r="I430" s="227" t="s">
        <v>2133</v>
      </c>
      <c r="J430" s="227" t="s">
        <v>2112</v>
      </c>
      <c r="K430" s="102" t="s">
        <v>36</v>
      </c>
      <c r="L430" s="228" t="s">
        <v>36</v>
      </c>
      <c r="M430" s="98" t="s">
        <v>1025</v>
      </c>
      <c r="N430" s="117">
        <v>42361</v>
      </c>
      <c r="O430" s="102" t="s">
        <v>68</v>
      </c>
      <c r="P430" s="102" t="s">
        <v>643</v>
      </c>
      <c r="Q430" s="102" t="s">
        <v>384</v>
      </c>
      <c r="R430" s="102" t="s">
        <v>385</v>
      </c>
      <c r="S430" s="123" t="s">
        <v>858</v>
      </c>
      <c r="T430" s="227" t="s">
        <v>1633</v>
      </c>
      <c r="U430" s="120" t="s">
        <v>854</v>
      </c>
      <c r="V430" s="117">
        <v>42551</v>
      </c>
      <c r="W430" s="106">
        <v>42734</v>
      </c>
      <c r="X430" s="229">
        <f t="shared" si="35"/>
        <v>0</v>
      </c>
      <c r="Y430" s="230">
        <v>1</v>
      </c>
      <c r="Z430" s="233" t="s">
        <v>695</v>
      </c>
      <c r="AA430" s="231" t="s">
        <v>780</v>
      </c>
      <c r="AB430" s="252" t="s">
        <v>1991</v>
      </c>
      <c r="AC430" s="104" t="s">
        <v>1788</v>
      </c>
      <c r="AG430" s="334" t="str">
        <f t="shared" si="31"/>
        <v>VIGENTE</v>
      </c>
    </row>
    <row r="431" spans="1:35" ht="79.5" customHeight="1" thickBot="1" x14ac:dyDescent="0.25">
      <c r="B431" s="112">
        <f t="shared" si="36"/>
        <v>424</v>
      </c>
      <c r="C431" s="182" t="s">
        <v>674</v>
      </c>
      <c r="D431" s="183">
        <v>2014</v>
      </c>
      <c r="E431" s="202" t="s">
        <v>12</v>
      </c>
      <c r="F431" s="227" t="s">
        <v>2104</v>
      </c>
      <c r="G431" s="227" t="s">
        <v>2105</v>
      </c>
      <c r="H431" s="99" t="s">
        <v>1047</v>
      </c>
      <c r="I431" s="227" t="s">
        <v>2154</v>
      </c>
      <c r="J431" s="227" t="s">
        <v>2112</v>
      </c>
      <c r="K431" s="189" t="s">
        <v>1148</v>
      </c>
      <c r="L431" s="303" t="s">
        <v>1238</v>
      </c>
      <c r="M431" s="200" t="s">
        <v>1047</v>
      </c>
      <c r="N431" s="201">
        <v>41961</v>
      </c>
      <c r="O431" s="202" t="s">
        <v>50</v>
      </c>
      <c r="P431" s="189" t="s">
        <v>649</v>
      </c>
      <c r="Q431" s="190" t="s">
        <v>115</v>
      </c>
      <c r="R431" s="190" t="s">
        <v>116</v>
      </c>
      <c r="S431" s="213" t="s">
        <v>506</v>
      </c>
      <c r="T431" s="227" t="s">
        <v>1631</v>
      </c>
      <c r="U431" s="120" t="s">
        <v>561</v>
      </c>
      <c r="V431" s="201">
        <v>42094</v>
      </c>
      <c r="W431" s="106">
        <v>42734</v>
      </c>
      <c r="X431" s="229">
        <f t="shared" si="35"/>
        <v>0</v>
      </c>
      <c r="Y431" s="230">
        <v>1</v>
      </c>
      <c r="Z431" s="233" t="s">
        <v>695</v>
      </c>
      <c r="AA431" s="231" t="s">
        <v>780</v>
      </c>
      <c r="AB431" s="194" t="s">
        <v>1796</v>
      </c>
      <c r="AC431" s="104" t="s">
        <v>1798</v>
      </c>
      <c r="AG431" s="334" t="str">
        <f t="shared" si="31"/>
        <v>VIGENTE</v>
      </c>
    </row>
    <row r="432" spans="1:35" ht="79.5" customHeight="1" thickBot="1" x14ac:dyDescent="0.25">
      <c r="B432" s="130">
        <f t="shared" si="36"/>
        <v>425</v>
      </c>
      <c r="C432" s="95" t="s">
        <v>673</v>
      </c>
      <c r="D432" s="95">
        <v>2015</v>
      </c>
      <c r="E432" s="97" t="s">
        <v>12</v>
      </c>
      <c r="F432" s="227" t="s">
        <v>2104</v>
      </c>
      <c r="G432" s="227" t="s">
        <v>2105</v>
      </c>
      <c r="H432" s="359" t="s">
        <v>2160</v>
      </c>
      <c r="I432" s="227" t="s">
        <v>2137</v>
      </c>
      <c r="J432" s="227" t="s">
        <v>2112</v>
      </c>
      <c r="K432" s="102" t="s">
        <v>38</v>
      </c>
      <c r="L432" s="228" t="s">
        <v>38</v>
      </c>
      <c r="M432" s="98" t="s">
        <v>1024</v>
      </c>
      <c r="N432" s="117">
        <v>42361</v>
      </c>
      <c r="O432" s="104" t="s">
        <v>69</v>
      </c>
      <c r="P432" s="102" t="s">
        <v>1071</v>
      </c>
      <c r="Q432" s="102" t="s">
        <v>396</v>
      </c>
      <c r="R432" s="102" t="s">
        <v>397</v>
      </c>
      <c r="S432" s="102" t="s">
        <v>859</v>
      </c>
      <c r="T432" s="227" t="s">
        <v>1633</v>
      </c>
      <c r="U432" s="120" t="s">
        <v>795</v>
      </c>
      <c r="V432" s="117">
        <v>42430</v>
      </c>
      <c r="W432" s="106">
        <v>42824</v>
      </c>
      <c r="X432" s="229">
        <f t="shared" ca="1" si="35"/>
        <v>37</v>
      </c>
      <c r="Y432" s="230">
        <v>0</v>
      </c>
      <c r="Z432" s="233" t="s">
        <v>693</v>
      </c>
      <c r="AA432" s="231" t="s">
        <v>782</v>
      </c>
      <c r="AB432" s="133" t="s">
        <v>1936</v>
      </c>
      <c r="AC432" s="104" t="s">
        <v>1807</v>
      </c>
      <c r="AG432" s="334" t="str">
        <f t="shared" ca="1" si="31"/>
        <v>VIGENTE</v>
      </c>
    </row>
    <row r="433" spans="2:33" ht="68.25" customHeight="1" thickBot="1" x14ac:dyDescent="0.25">
      <c r="B433" s="130">
        <f t="shared" si="36"/>
        <v>426</v>
      </c>
      <c r="C433" s="95" t="s">
        <v>673</v>
      </c>
      <c r="D433" s="95">
        <v>2015</v>
      </c>
      <c r="E433" s="97" t="s">
        <v>12</v>
      </c>
      <c r="F433" s="227" t="s">
        <v>2104</v>
      </c>
      <c r="G433" s="227" t="s">
        <v>2105</v>
      </c>
      <c r="H433" s="359" t="s">
        <v>2160</v>
      </c>
      <c r="I433" s="227" t="s">
        <v>2137</v>
      </c>
      <c r="J433" s="227" t="s">
        <v>2112</v>
      </c>
      <c r="K433" s="102" t="s">
        <v>38</v>
      </c>
      <c r="L433" s="228" t="s">
        <v>38</v>
      </c>
      <c r="M433" s="98" t="s">
        <v>1024</v>
      </c>
      <c r="N433" s="117">
        <v>42361</v>
      </c>
      <c r="O433" s="102" t="s">
        <v>69</v>
      </c>
      <c r="P433" s="102" t="s">
        <v>1071</v>
      </c>
      <c r="Q433" s="102" t="s">
        <v>402</v>
      </c>
      <c r="R433" s="102" t="s">
        <v>403</v>
      </c>
      <c r="S433" s="123" t="s">
        <v>859</v>
      </c>
      <c r="T433" s="227" t="s">
        <v>1633</v>
      </c>
      <c r="U433" s="120" t="s">
        <v>1996</v>
      </c>
      <c r="V433" s="117">
        <v>42401</v>
      </c>
      <c r="W433" s="106">
        <v>42734</v>
      </c>
      <c r="X433" s="229">
        <f t="shared" si="35"/>
        <v>0</v>
      </c>
      <c r="Y433" s="230">
        <v>1</v>
      </c>
      <c r="Z433" s="233" t="s">
        <v>695</v>
      </c>
      <c r="AA433" s="231" t="s">
        <v>780</v>
      </c>
      <c r="AB433" s="252" t="s">
        <v>1934</v>
      </c>
      <c r="AC433" s="104" t="s">
        <v>1808</v>
      </c>
      <c r="AG433" s="334" t="str">
        <f t="shared" si="31"/>
        <v>VIGENTE</v>
      </c>
    </row>
    <row r="434" spans="2:33" ht="57" customHeight="1" thickBot="1" x14ac:dyDescent="0.25">
      <c r="B434" s="130">
        <f t="shared" si="36"/>
        <v>427</v>
      </c>
      <c r="C434" s="95" t="s">
        <v>673</v>
      </c>
      <c r="D434" s="95">
        <v>2015</v>
      </c>
      <c r="E434" s="97" t="s">
        <v>12</v>
      </c>
      <c r="F434" s="227" t="s">
        <v>2104</v>
      </c>
      <c r="G434" s="227" t="s">
        <v>2105</v>
      </c>
      <c r="H434" s="359" t="s">
        <v>2160</v>
      </c>
      <c r="I434" s="227" t="s">
        <v>2137</v>
      </c>
      <c r="J434" s="227" t="s">
        <v>2112</v>
      </c>
      <c r="K434" s="102" t="s">
        <v>38</v>
      </c>
      <c r="L434" s="228" t="s">
        <v>38</v>
      </c>
      <c r="M434" s="98" t="s">
        <v>1024</v>
      </c>
      <c r="N434" s="117">
        <v>42361</v>
      </c>
      <c r="O434" s="104" t="s">
        <v>69</v>
      </c>
      <c r="P434" s="102" t="s">
        <v>1071</v>
      </c>
      <c r="Q434" s="102" t="s">
        <v>404</v>
      </c>
      <c r="R434" s="102" t="s">
        <v>405</v>
      </c>
      <c r="S434" s="102" t="s">
        <v>859</v>
      </c>
      <c r="T434" s="227" t="s">
        <v>1633</v>
      </c>
      <c r="U434" s="120" t="s">
        <v>797</v>
      </c>
      <c r="V434" s="117">
        <v>42430</v>
      </c>
      <c r="W434" s="106">
        <v>42824</v>
      </c>
      <c r="X434" s="229">
        <f t="shared" ca="1" si="35"/>
        <v>37</v>
      </c>
      <c r="Y434" s="230">
        <v>0</v>
      </c>
      <c r="Z434" s="233" t="s">
        <v>693</v>
      </c>
      <c r="AA434" s="231" t="s">
        <v>782</v>
      </c>
      <c r="AB434" s="284" t="s">
        <v>1937</v>
      </c>
      <c r="AC434" s="104" t="s">
        <v>1809</v>
      </c>
      <c r="AG434" s="334" t="str">
        <f t="shared" ca="1" si="31"/>
        <v>VIGENTE</v>
      </c>
    </row>
    <row r="435" spans="2:33" ht="55.5" customHeight="1" thickBot="1" x14ac:dyDescent="0.25">
      <c r="B435" s="130">
        <f t="shared" si="36"/>
        <v>428</v>
      </c>
      <c r="C435" s="95" t="s">
        <v>673</v>
      </c>
      <c r="D435" s="95">
        <v>2015</v>
      </c>
      <c r="E435" s="97" t="s">
        <v>12</v>
      </c>
      <c r="F435" s="227" t="s">
        <v>2104</v>
      </c>
      <c r="G435" s="227" t="s">
        <v>2105</v>
      </c>
      <c r="H435" s="359" t="s">
        <v>2160</v>
      </c>
      <c r="I435" s="227" t="s">
        <v>2137</v>
      </c>
      <c r="J435" s="227" t="s">
        <v>2112</v>
      </c>
      <c r="K435" s="102" t="s">
        <v>38</v>
      </c>
      <c r="L435" s="228" t="s">
        <v>38</v>
      </c>
      <c r="M435" s="98" t="s">
        <v>1024</v>
      </c>
      <c r="N435" s="117">
        <v>42361</v>
      </c>
      <c r="O435" s="104" t="s">
        <v>69</v>
      </c>
      <c r="P435" s="102" t="s">
        <v>1071</v>
      </c>
      <c r="Q435" s="102" t="s">
        <v>408</v>
      </c>
      <c r="R435" s="102" t="s">
        <v>409</v>
      </c>
      <c r="S435" s="102" t="s">
        <v>862</v>
      </c>
      <c r="T435" s="227" t="s">
        <v>1631</v>
      </c>
      <c r="U435" s="120" t="s">
        <v>1932</v>
      </c>
      <c r="V435" s="117">
        <v>42430</v>
      </c>
      <c r="W435" s="106">
        <v>42824</v>
      </c>
      <c r="X435" s="229">
        <f t="shared" ca="1" si="35"/>
        <v>37</v>
      </c>
      <c r="Y435" s="230">
        <v>0.75</v>
      </c>
      <c r="Z435" s="233" t="s">
        <v>779</v>
      </c>
      <c r="AA435" s="231" t="s">
        <v>782</v>
      </c>
      <c r="AB435" s="292" t="s">
        <v>1933</v>
      </c>
      <c r="AC435" s="104" t="s">
        <v>1810</v>
      </c>
      <c r="AG435" s="334" t="str">
        <f t="shared" ca="1" si="31"/>
        <v>VIGENTE</v>
      </c>
    </row>
    <row r="436" spans="2:33" ht="57" customHeight="1" thickBot="1" x14ac:dyDescent="0.25">
      <c r="B436" s="130">
        <f t="shared" si="36"/>
        <v>429</v>
      </c>
      <c r="C436" s="95" t="s">
        <v>673</v>
      </c>
      <c r="D436" s="95">
        <v>2015</v>
      </c>
      <c r="E436" s="97" t="s">
        <v>12</v>
      </c>
      <c r="F436" s="227" t="s">
        <v>2104</v>
      </c>
      <c r="G436" s="227" t="s">
        <v>2105</v>
      </c>
      <c r="H436" s="359" t="s">
        <v>2160</v>
      </c>
      <c r="I436" s="227" t="s">
        <v>2137</v>
      </c>
      <c r="J436" s="227" t="s">
        <v>2112</v>
      </c>
      <c r="K436" s="102" t="s">
        <v>38</v>
      </c>
      <c r="L436" s="228" t="s">
        <v>38</v>
      </c>
      <c r="M436" s="98" t="s">
        <v>1024</v>
      </c>
      <c r="N436" s="117">
        <v>42361</v>
      </c>
      <c r="O436" s="102" t="s">
        <v>69</v>
      </c>
      <c r="P436" s="102" t="s">
        <v>1071</v>
      </c>
      <c r="Q436" s="102" t="s">
        <v>415</v>
      </c>
      <c r="R436" s="102" t="s">
        <v>416</v>
      </c>
      <c r="S436" s="123" t="s">
        <v>809</v>
      </c>
      <c r="T436" s="227" t="s">
        <v>1633</v>
      </c>
      <c r="U436" s="120" t="s">
        <v>803</v>
      </c>
      <c r="V436" s="117">
        <v>42430</v>
      </c>
      <c r="W436" s="106">
        <v>42734</v>
      </c>
      <c r="X436" s="229">
        <f t="shared" si="35"/>
        <v>0</v>
      </c>
      <c r="Y436" s="230">
        <v>1</v>
      </c>
      <c r="Z436" s="233" t="s">
        <v>695</v>
      </c>
      <c r="AA436" s="231" t="s">
        <v>780</v>
      </c>
      <c r="AB436" s="252" t="s">
        <v>1935</v>
      </c>
      <c r="AC436" s="104" t="s">
        <v>1811</v>
      </c>
      <c r="AG436" s="334" t="str">
        <f t="shared" si="31"/>
        <v>VIGENTE</v>
      </c>
    </row>
    <row r="437" spans="2:33" ht="45.75" customHeight="1" thickBot="1" x14ac:dyDescent="0.25">
      <c r="B437" s="130">
        <f t="shared" si="36"/>
        <v>430</v>
      </c>
      <c r="C437" s="95" t="s">
        <v>673</v>
      </c>
      <c r="D437" s="95">
        <v>2015</v>
      </c>
      <c r="E437" s="97" t="s">
        <v>12</v>
      </c>
      <c r="F437" s="227" t="s">
        <v>2104</v>
      </c>
      <c r="G437" s="227" t="s">
        <v>2105</v>
      </c>
      <c r="H437" s="359" t="s">
        <v>2160</v>
      </c>
      <c r="I437" s="227" t="s">
        <v>2137</v>
      </c>
      <c r="J437" s="227" t="s">
        <v>2112</v>
      </c>
      <c r="K437" s="102" t="s">
        <v>38</v>
      </c>
      <c r="L437" s="228" t="s">
        <v>38</v>
      </c>
      <c r="M437" s="98" t="s">
        <v>1024</v>
      </c>
      <c r="N437" s="117">
        <v>42361</v>
      </c>
      <c r="O437" s="104" t="s">
        <v>69</v>
      </c>
      <c r="P437" s="102" t="s">
        <v>1071</v>
      </c>
      <c r="Q437" s="102" t="s">
        <v>417</v>
      </c>
      <c r="R437" s="102" t="s">
        <v>418</v>
      </c>
      <c r="S437" s="102" t="s">
        <v>807</v>
      </c>
      <c r="T437" s="227" t="s">
        <v>1633</v>
      </c>
      <c r="U437" s="120" t="s">
        <v>804</v>
      </c>
      <c r="V437" s="117">
        <v>42401</v>
      </c>
      <c r="W437" s="106">
        <v>42824</v>
      </c>
      <c r="X437" s="229">
        <f t="shared" ca="1" si="35"/>
        <v>37</v>
      </c>
      <c r="Y437" s="230">
        <v>0</v>
      </c>
      <c r="Z437" s="233" t="s">
        <v>693</v>
      </c>
      <c r="AA437" s="231" t="s">
        <v>782</v>
      </c>
      <c r="AB437" s="284" t="s">
        <v>1938</v>
      </c>
      <c r="AC437" s="104" t="s">
        <v>1812</v>
      </c>
      <c r="AG437" s="334" t="str">
        <f t="shared" ca="1" si="31"/>
        <v>VIGENTE</v>
      </c>
    </row>
    <row r="438" spans="2:33" ht="57" customHeight="1" thickBot="1" x14ac:dyDescent="0.25">
      <c r="B438" s="130">
        <f t="shared" si="36"/>
        <v>431</v>
      </c>
      <c r="C438" s="95" t="s">
        <v>673</v>
      </c>
      <c r="D438" s="95">
        <v>2015</v>
      </c>
      <c r="E438" s="97" t="s">
        <v>12</v>
      </c>
      <c r="F438" s="227" t="s">
        <v>2104</v>
      </c>
      <c r="G438" s="227" t="s">
        <v>2105</v>
      </c>
      <c r="H438" s="359" t="s">
        <v>2160</v>
      </c>
      <c r="I438" s="227" t="s">
        <v>2137</v>
      </c>
      <c r="J438" s="227" t="s">
        <v>2112</v>
      </c>
      <c r="K438" s="102" t="s">
        <v>38</v>
      </c>
      <c r="L438" s="228" t="s">
        <v>38</v>
      </c>
      <c r="M438" s="98" t="s">
        <v>1024</v>
      </c>
      <c r="N438" s="117">
        <v>42361</v>
      </c>
      <c r="O438" s="104" t="s">
        <v>69</v>
      </c>
      <c r="P438" s="102" t="s">
        <v>1071</v>
      </c>
      <c r="Q438" s="102" t="s">
        <v>419</v>
      </c>
      <c r="R438" s="102" t="s">
        <v>420</v>
      </c>
      <c r="S438" s="102" t="s">
        <v>807</v>
      </c>
      <c r="T438" s="227" t="s">
        <v>1631</v>
      </c>
      <c r="U438" s="120" t="s">
        <v>805</v>
      </c>
      <c r="V438" s="117">
        <v>42401</v>
      </c>
      <c r="W438" s="106">
        <v>42824</v>
      </c>
      <c r="X438" s="229">
        <f t="shared" ca="1" si="35"/>
        <v>37</v>
      </c>
      <c r="Y438" s="230">
        <v>0</v>
      </c>
      <c r="Z438" s="233" t="s">
        <v>693</v>
      </c>
      <c r="AA438" s="231" t="s">
        <v>782</v>
      </c>
      <c r="AB438" s="133" t="s">
        <v>1939</v>
      </c>
      <c r="AC438" s="102" t="s">
        <v>1813</v>
      </c>
      <c r="AG438" s="334" t="str">
        <f t="shared" ca="1" si="31"/>
        <v>VIGENTE</v>
      </c>
    </row>
    <row r="439" spans="2:33" ht="79.5" customHeight="1" thickBot="1" x14ac:dyDescent="0.25">
      <c r="B439" s="130">
        <f t="shared" si="36"/>
        <v>432</v>
      </c>
      <c r="C439" s="95" t="s">
        <v>673</v>
      </c>
      <c r="D439" s="95">
        <v>2015</v>
      </c>
      <c r="E439" s="97" t="s">
        <v>12</v>
      </c>
      <c r="F439" s="227" t="s">
        <v>2103</v>
      </c>
      <c r="G439" s="227" t="s">
        <v>2106</v>
      </c>
      <c r="H439" s="362" t="s">
        <v>2180</v>
      </c>
      <c r="I439" s="227" t="s">
        <v>2134</v>
      </c>
      <c r="J439" s="227" t="s">
        <v>2112</v>
      </c>
      <c r="K439" s="102" t="s">
        <v>1150</v>
      </c>
      <c r="L439" s="228" t="s">
        <v>1150</v>
      </c>
      <c r="M439" s="98" t="s">
        <v>1038</v>
      </c>
      <c r="N439" s="117">
        <v>42361</v>
      </c>
      <c r="O439" s="102" t="s">
        <v>71</v>
      </c>
      <c r="P439" s="102" t="s">
        <v>641</v>
      </c>
      <c r="Q439" s="102" t="s">
        <v>437</v>
      </c>
      <c r="R439" s="102" t="s">
        <v>438</v>
      </c>
      <c r="S439" s="123" t="s">
        <v>768</v>
      </c>
      <c r="T439" s="227" t="s">
        <v>1633</v>
      </c>
      <c r="U439" s="120" t="s">
        <v>756</v>
      </c>
      <c r="V439" s="117">
        <v>42490</v>
      </c>
      <c r="W439" s="117">
        <v>42734</v>
      </c>
      <c r="X439" s="229">
        <f t="shared" si="35"/>
        <v>0</v>
      </c>
      <c r="Y439" s="230">
        <v>1</v>
      </c>
      <c r="Z439" s="233" t="s">
        <v>695</v>
      </c>
      <c r="AA439" s="263" t="s">
        <v>780</v>
      </c>
      <c r="AB439" s="252" t="s">
        <v>1885</v>
      </c>
      <c r="AC439" s="265" t="s">
        <v>1820</v>
      </c>
      <c r="AG439" s="334" t="str">
        <f t="shared" si="31"/>
        <v>VIGENTE</v>
      </c>
    </row>
    <row r="440" spans="2:33" ht="45.75" customHeight="1" thickBot="1" x14ac:dyDescent="0.25">
      <c r="B440" s="130">
        <f t="shared" si="36"/>
        <v>433</v>
      </c>
      <c r="C440" s="95" t="s">
        <v>673</v>
      </c>
      <c r="D440" s="95">
        <v>2015</v>
      </c>
      <c r="E440" s="97" t="s">
        <v>12</v>
      </c>
      <c r="F440" s="227" t="s">
        <v>2103</v>
      </c>
      <c r="G440" s="227" t="s">
        <v>2106</v>
      </c>
      <c r="H440" s="362" t="s">
        <v>2180</v>
      </c>
      <c r="I440" s="227" t="s">
        <v>2134</v>
      </c>
      <c r="J440" s="227" t="s">
        <v>2112</v>
      </c>
      <c r="K440" s="102" t="s">
        <v>37</v>
      </c>
      <c r="L440" s="102" t="s">
        <v>37</v>
      </c>
      <c r="M440" s="98" t="s">
        <v>1038</v>
      </c>
      <c r="N440" s="117">
        <v>42361</v>
      </c>
      <c r="O440" s="104" t="s">
        <v>71</v>
      </c>
      <c r="P440" s="102" t="s">
        <v>641</v>
      </c>
      <c r="Q440" s="104" t="s">
        <v>493</v>
      </c>
      <c r="R440" s="104" t="s">
        <v>494</v>
      </c>
      <c r="S440" s="102" t="s">
        <v>746</v>
      </c>
      <c r="T440" s="227" t="s">
        <v>1631</v>
      </c>
      <c r="U440" s="120" t="s">
        <v>744</v>
      </c>
      <c r="V440" s="117">
        <v>42490</v>
      </c>
      <c r="W440" s="117">
        <v>42735</v>
      </c>
      <c r="X440" s="229">
        <v>44</v>
      </c>
      <c r="Y440" s="230">
        <v>0</v>
      </c>
      <c r="Z440" s="233" t="s">
        <v>693</v>
      </c>
      <c r="AA440" s="263" t="s">
        <v>782</v>
      </c>
      <c r="AB440" s="194" t="s">
        <v>1886</v>
      </c>
      <c r="AC440" s="266" t="s">
        <v>1821</v>
      </c>
      <c r="AG440" s="334" t="str">
        <f t="shared" si="31"/>
        <v>VIGENTE</v>
      </c>
    </row>
    <row r="441" spans="2:33" ht="57" customHeight="1" thickBot="1" x14ac:dyDescent="0.25">
      <c r="B441" s="130">
        <f t="shared" si="36"/>
        <v>434</v>
      </c>
      <c r="C441" s="95" t="s">
        <v>673</v>
      </c>
      <c r="D441" s="95">
        <v>2015</v>
      </c>
      <c r="E441" s="97" t="s">
        <v>12</v>
      </c>
      <c r="F441" s="227" t="s">
        <v>2103</v>
      </c>
      <c r="G441" s="227" t="s">
        <v>2106</v>
      </c>
      <c r="H441" s="362" t="s">
        <v>2180</v>
      </c>
      <c r="I441" s="227" t="s">
        <v>2134</v>
      </c>
      <c r="J441" s="227" t="s">
        <v>2112</v>
      </c>
      <c r="K441" s="102" t="s">
        <v>38</v>
      </c>
      <c r="L441" s="228" t="s">
        <v>38</v>
      </c>
      <c r="M441" s="98" t="s">
        <v>1038</v>
      </c>
      <c r="N441" s="117">
        <v>42361</v>
      </c>
      <c r="O441" s="104" t="s">
        <v>71</v>
      </c>
      <c r="P441" s="102" t="s">
        <v>641</v>
      </c>
      <c r="Q441" s="102" t="s">
        <v>465</v>
      </c>
      <c r="R441" s="102" t="s">
        <v>466</v>
      </c>
      <c r="S441" s="113" t="s">
        <v>879</v>
      </c>
      <c r="T441" s="227" t="s">
        <v>1633</v>
      </c>
      <c r="U441" s="120" t="s">
        <v>871</v>
      </c>
      <c r="V441" s="117">
        <v>42490</v>
      </c>
      <c r="W441" s="117">
        <v>42824</v>
      </c>
      <c r="X441" s="229">
        <f t="shared" ref="X441:X447" ca="1" si="37">IF(Z441="Cumplida",0,W441-$W$1)</f>
        <v>37</v>
      </c>
      <c r="Y441" s="230">
        <v>0</v>
      </c>
      <c r="Z441" s="233" t="s">
        <v>693</v>
      </c>
      <c r="AA441" s="263" t="s">
        <v>782</v>
      </c>
      <c r="AB441" s="153" t="s">
        <v>1887</v>
      </c>
      <c r="AC441" s="266" t="s">
        <v>1822</v>
      </c>
      <c r="AG441" s="334" t="str">
        <f t="shared" ca="1" si="31"/>
        <v>VIGENTE</v>
      </c>
    </row>
    <row r="442" spans="2:33" ht="68.25" customHeight="1" thickBot="1" x14ac:dyDescent="0.25">
      <c r="B442" s="130">
        <f t="shared" si="36"/>
        <v>435</v>
      </c>
      <c r="C442" s="95" t="s">
        <v>673</v>
      </c>
      <c r="D442" s="95">
        <v>2015</v>
      </c>
      <c r="E442" s="97" t="s">
        <v>12</v>
      </c>
      <c r="F442" s="227" t="s">
        <v>2103</v>
      </c>
      <c r="G442" s="227" t="s">
        <v>2106</v>
      </c>
      <c r="H442" s="362" t="s">
        <v>2180</v>
      </c>
      <c r="I442" s="227" t="s">
        <v>2134</v>
      </c>
      <c r="J442" s="227" t="s">
        <v>2112</v>
      </c>
      <c r="K442" s="102" t="s">
        <v>38</v>
      </c>
      <c r="L442" s="228" t="s">
        <v>38</v>
      </c>
      <c r="M442" s="98" t="s">
        <v>1038</v>
      </c>
      <c r="N442" s="117">
        <v>42361</v>
      </c>
      <c r="O442" s="104" t="s">
        <v>71</v>
      </c>
      <c r="P442" s="102" t="s">
        <v>641</v>
      </c>
      <c r="Q442" s="102" t="s">
        <v>469</v>
      </c>
      <c r="R442" s="102" t="s">
        <v>470</v>
      </c>
      <c r="S442" s="113" t="s">
        <v>881</v>
      </c>
      <c r="T442" s="227" t="s">
        <v>1631</v>
      </c>
      <c r="U442" s="120" t="s">
        <v>873</v>
      </c>
      <c r="V442" s="117">
        <v>42490</v>
      </c>
      <c r="W442" s="117">
        <v>42824</v>
      </c>
      <c r="X442" s="229">
        <f t="shared" ca="1" si="37"/>
        <v>37</v>
      </c>
      <c r="Y442" s="230">
        <v>0</v>
      </c>
      <c r="Z442" s="233" t="s">
        <v>693</v>
      </c>
      <c r="AA442" s="263" t="s">
        <v>782</v>
      </c>
      <c r="AB442" s="153" t="s">
        <v>1871</v>
      </c>
      <c r="AC442" s="266" t="s">
        <v>1823</v>
      </c>
      <c r="AG442" s="334" t="str">
        <f t="shared" ca="1" si="31"/>
        <v>VIGENTE</v>
      </c>
    </row>
    <row r="443" spans="2:33" ht="45.75" customHeight="1" thickBot="1" x14ac:dyDescent="0.25">
      <c r="B443" s="130">
        <f t="shared" si="36"/>
        <v>436</v>
      </c>
      <c r="C443" s="95" t="s">
        <v>673</v>
      </c>
      <c r="D443" s="95">
        <v>2015</v>
      </c>
      <c r="E443" s="97" t="s">
        <v>12</v>
      </c>
      <c r="F443" s="227" t="s">
        <v>2103</v>
      </c>
      <c r="G443" s="227" t="s">
        <v>2106</v>
      </c>
      <c r="H443" s="362" t="s">
        <v>2180</v>
      </c>
      <c r="I443" s="227" t="s">
        <v>2134</v>
      </c>
      <c r="J443" s="227" t="s">
        <v>2112</v>
      </c>
      <c r="K443" s="102" t="s">
        <v>38</v>
      </c>
      <c r="L443" s="228" t="s">
        <v>38</v>
      </c>
      <c r="M443" s="98" t="s">
        <v>1038</v>
      </c>
      <c r="N443" s="117">
        <v>42361</v>
      </c>
      <c r="O443" s="104" t="s">
        <v>71</v>
      </c>
      <c r="P443" s="102" t="s">
        <v>641</v>
      </c>
      <c r="Q443" s="102" t="s">
        <v>471</v>
      </c>
      <c r="R443" s="102" t="s">
        <v>472</v>
      </c>
      <c r="S443" s="113" t="s">
        <v>882</v>
      </c>
      <c r="T443" s="227" t="s">
        <v>1633</v>
      </c>
      <c r="U443" s="120" t="s">
        <v>874</v>
      </c>
      <c r="V443" s="117">
        <v>42490</v>
      </c>
      <c r="W443" s="117">
        <v>42824</v>
      </c>
      <c r="X443" s="229">
        <f t="shared" ca="1" si="37"/>
        <v>37</v>
      </c>
      <c r="Y443" s="230">
        <v>0</v>
      </c>
      <c r="Z443" s="233" t="s">
        <v>693</v>
      </c>
      <c r="AA443" s="263" t="s">
        <v>782</v>
      </c>
      <c r="AB443" s="153" t="s">
        <v>1872</v>
      </c>
      <c r="AC443" s="266" t="s">
        <v>1824</v>
      </c>
      <c r="AG443" s="334" t="str">
        <f t="shared" ca="1" si="31"/>
        <v>VIGENTE</v>
      </c>
    </row>
    <row r="444" spans="2:33" ht="79.5" customHeight="1" thickBot="1" x14ac:dyDescent="0.25">
      <c r="B444" s="130">
        <f t="shared" si="36"/>
        <v>437</v>
      </c>
      <c r="C444" s="95" t="s">
        <v>673</v>
      </c>
      <c r="D444" s="95">
        <v>2015</v>
      </c>
      <c r="E444" s="97" t="s">
        <v>12</v>
      </c>
      <c r="F444" s="227" t="s">
        <v>2103</v>
      </c>
      <c r="G444" s="227" t="s">
        <v>2106</v>
      </c>
      <c r="H444" s="362" t="s">
        <v>2180</v>
      </c>
      <c r="I444" s="227" t="s">
        <v>2134</v>
      </c>
      <c r="J444" s="227" t="s">
        <v>2112</v>
      </c>
      <c r="K444" s="102" t="s">
        <v>38</v>
      </c>
      <c r="L444" s="228" t="s">
        <v>38</v>
      </c>
      <c r="M444" s="98" t="s">
        <v>1038</v>
      </c>
      <c r="N444" s="117">
        <v>42361</v>
      </c>
      <c r="O444" s="104" t="s">
        <v>71</v>
      </c>
      <c r="P444" s="102" t="s">
        <v>641</v>
      </c>
      <c r="Q444" s="102" t="s">
        <v>473</v>
      </c>
      <c r="R444" s="102" t="s">
        <v>474</v>
      </c>
      <c r="S444" s="113" t="s">
        <v>881</v>
      </c>
      <c r="T444" s="227" t="s">
        <v>1633</v>
      </c>
      <c r="U444" s="120" t="s">
        <v>875</v>
      </c>
      <c r="V444" s="117">
        <v>42490</v>
      </c>
      <c r="W444" s="117">
        <v>42824</v>
      </c>
      <c r="X444" s="229">
        <f t="shared" ca="1" si="37"/>
        <v>37</v>
      </c>
      <c r="Y444" s="230">
        <v>0</v>
      </c>
      <c r="Z444" s="233" t="s">
        <v>693</v>
      </c>
      <c r="AA444" s="263" t="s">
        <v>782</v>
      </c>
      <c r="AB444" s="153" t="s">
        <v>1873</v>
      </c>
      <c r="AC444" s="266" t="s">
        <v>1825</v>
      </c>
      <c r="AG444" s="334" t="str">
        <f t="shared" ca="1" si="31"/>
        <v>VIGENTE</v>
      </c>
    </row>
    <row r="445" spans="2:33" ht="68.25" customHeight="1" thickBot="1" x14ac:dyDescent="0.25">
      <c r="B445" s="130">
        <f t="shared" si="36"/>
        <v>438</v>
      </c>
      <c r="C445" s="95" t="s">
        <v>673</v>
      </c>
      <c r="D445" s="95">
        <v>2015</v>
      </c>
      <c r="E445" s="97" t="s">
        <v>12</v>
      </c>
      <c r="F445" s="227" t="s">
        <v>2103</v>
      </c>
      <c r="G445" s="227" t="s">
        <v>2106</v>
      </c>
      <c r="H445" s="362" t="s">
        <v>2180</v>
      </c>
      <c r="I445" s="227" t="s">
        <v>2134</v>
      </c>
      <c r="J445" s="227" t="s">
        <v>2112</v>
      </c>
      <c r="K445" s="102" t="s">
        <v>38</v>
      </c>
      <c r="L445" s="228" t="s">
        <v>38</v>
      </c>
      <c r="M445" s="98" t="s">
        <v>1038</v>
      </c>
      <c r="N445" s="117">
        <v>42361</v>
      </c>
      <c r="O445" s="104" t="s">
        <v>71</v>
      </c>
      <c r="P445" s="102" t="s">
        <v>641</v>
      </c>
      <c r="Q445" s="102" t="s">
        <v>475</v>
      </c>
      <c r="R445" s="102" t="s">
        <v>476</v>
      </c>
      <c r="S445" s="113" t="s">
        <v>881</v>
      </c>
      <c r="T445" s="227" t="s">
        <v>1631</v>
      </c>
      <c r="U445" s="120" t="s">
        <v>876</v>
      </c>
      <c r="V445" s="117">
        <v>42490</v>
      </c>
      <c r="W445" s="117">
        <v>42824</v>
      </c>
      <c r="X445" s="229">
        <f t="shared" ca="1" si="37"/>
        <v>37</v>
      </c>
      <c r="Y445" s="230">
        <v>0</v>
      </c>
      <c r="Z445" s="233" t="s">
        <v>693</v>
      </c>
      <c r="AA445" s="263" t="s">
        <v>782</v>
      </c>
      <c r="AB445" s="153" t="s">
        <v>1888</v>
      </c>
      <c r="AC445" s="266" t="s">
        <v>1826</v>
      </c>
      <c r="AG445" s="334" t="str">
        <f t="shared" ca="1" si="31"/>
        <v>VIGENTE</v>
      </c>
    </row>
    <row r="446" spans="2:33" ht="79.5" customHeight="1" thickBot="1" x14ac:dyDescent="0.25">
      <c r="B446" s="130">
        <f t="shared" si="36"/>
        <v>439</v>
      </c>
      <c r="C446" s="95" t="s">
        <v>673</v>
      </c>
      <c r="D446" s="95">
        <v>2015</v>
      </c>
      <c r="E446" s="97" t="s">
        <v>12</v>
      </c>
      <c r="F446" s="227" t="s">
        <v>2103</v>
      </c>
      <c r="G446" s="227" t="s">
        <v>2106</v>
      </c>
      <c r="H446" s="362" t="s">
        <v>2180</v>
      </c>
      <c r="I446" s="227" t="s">
        <v>2134</v>
      </c>
      <c r="J446" s="227" t="s">
        <v>2112</v>
      </c>
      <c r="K446" s="102" t="s">
        <v>38</v>
      </c>
      <c r="L446" s="228" t="s">
        <v>38</v>
      </c>
      <c r="M446" s="98" t="s">
        <v>1038</v>
      </c>
      <c r="N446" s="117">
        <v>42361</v>
      </c>
      <c r="O446" s="104" t="s">
        <v>71</v>
      </c>
      <c r="P446" s="102" t="s">
        <v>641</v>
      </c>
      <c r="Q446" s="102" t="s">
        <v>477</v>
      </c>
      <c r="R446" s="102" t="s">
        <v>478</v>
      </c>
      <c r="S446" s="113" t="s">
        <v>883</v>
      </c>
      <c r="T446" s="227" t="s">
        <v>1631</v>
      </c>
      <c r="U446" s="120" t="s">
        <v>1852</v>
      </c>
      <c r="V446" s="117">
        <v>42490</v>
      </c>
      <c r="W446" s="117">
        <v>42824</v>
      </c>
      <c r="X446" s="229">
        <f t="shared" ca="1" si="37"/>
        <v>37</v>
      </c>
      <c r="Y446" s="230">
        <v>0</v>
      </c>
      <c r="Z446" s="233" t="s">
        <v>693</v>
      </c>
      <c r="AA446" s="263" t="s">
        <v>782</v>
      </c>
      <c r="AB446" s="153" t="s">
        <v>1889</v>
      </c>
      <c r="AC446" s="266" t="s">
        <v>1827</v>
      </c>
      <c r="AG446" s="334" t="str">
        <f t="shared" ca="1" si="31"/>
        <v>VIGENTE</v>
      </c>
    </row>
    <row r="447" spans="2:33" ht="79.5" customHeight="1" thickBot="1" x14ac:dyDescent="0.25">
      <c r="B447" s="130">
        <f t="shared" si="36"/>
        <v>440</v>
      </c>
      <c r="C447" s="95" t="s">
        <v>673</v>
      </c>
      <c r="D447" s="95">
        <v>2015</v>
      </c>
      <c r="E447" s="97" t="s">
        <v>12</v>
      </c>
      <c r="F447" s="227" t="s">
        <v>2103</v>
      </c>
      <c r="G447" s="227" t="s">
        <v>2106</v>
      </c>
      <c r="H447" s="362" t="s">
        <v>2180</v>
      </c>
      <c r="I447" s="227" t="s">
        <v>2134</v>
      </c>
      <c r="J447" s="227" t="s">
        <v>2112</v>
      </c>
      <c r="K447" s="102" t="s">
        <v>38</v>
      </c>
      <c r="L447" s="228" t="s">
        <v>38</v>
      </c>
      <c r="M447" s="98" t="s">
        <v>1038</v>
      </c>
      <c r="N447" s="117">
        <v>42361</v>
      </c>
      <c r="O447" s="104" t="s">
        <v>71</v>
      </c>
      <c r="P447" s="102" t="s">
        <v>641</v>
      </c>
      <c r="Q447" s="102" t="s">
        <v>479</v>
      </c>
      <c r="R447" s="102" t="s">
        <v>480</v>
      </c>
      <c r="S447" s="113" t="s">
        <v>879</v>
      </c>
      <c r="T447" s="227" t="s">
        <v>1631</v>
      </c>
      <c r="U447" s="120" t="s">
        <v>1853</v>
      </c>
      <c r="V447" s="117">
        <v>42490</v>
      </c>
      <c r="W447" s="117">
        <v>42824</v>
      </c>
      <c r="X447" s="229">
        <f t="shared" ca="1" si="37"/>
        <v>37</v>
      </c>
      <c r="Y447" s="230">
        <v>0</v>
      </c>
      <c r="Z447" s="233" t="s">
        <v>693</v>
      </c>
      <c r="AA447" s="263" t="s">
        <v>782</v>
      </c>
      <c r="AB447" s="153" t="s">
        <v>1890</v>
      </c>
      <c r="AC447" s="266" t="s">
        <v>1931</v>
      </c>
      <c r="AG447" s="334" t="str">
        <f t="shared" ca="1" si="31"/>
        <v>VIGENTE</v>
      </c>
    </row>
    <row r="448" spans="2:33" ht="102" customHeight="1" thickBot="1" x14ac:dyDescent="0.25">
      <c r="B448" s="130">
        <f t="shared" si="36"/>
        <v>441</v>
      </c>
      <c r="C448" s="95" t="s">
        <v>673</v>
      </c>
      <c r="D448" s="145">
        <v>2015</v>
      </c>
      <c r="E448" s="97" t="s">
        <v>12</v>
      </c>
      <c r="F448" s="227" t="s">
        <v>2103</v>
      </c>
      <c r="G448" s="227" t="s">
        <v>2106</v>
      </c>
      <c r="H448" s="362" t="s">
        <v>2180</v>
      </c>
      <c r="I448" s="227" t="s">
        <v>2134</v>
      </c>
      <c r="J448" s="227" t="s">
        <v>2112</v>
      </c>
      <c r="K448" s="102" t="s">
        <v>36</v>
      </c>
      <c r="L448" s="228" t="s">
        <v>36</v>
      </c>
      <c r="M448" s="98" t="s">
        <v>1038</v>
      </c>
      <c r="N448" s="117">
        <v>42361</v>
      </c>
      <c r="O448" s="102" t="s">
        <v>71</v>
      </c>
      <c r="P448" s="102" t="s">
        <v>641</v>
      </c>
      <c r="Q448" s="102" t="s">
        <v>461</v>
      </c>
      <c r="R448" s="102" t="s">
        <v>462</v>
      </c>
      <c r="S448" s="123" t="s">
        <v>764</v>
      </c>
      <c r="T448" s="227" t="s">
        <v>1633</v>
      </c>
      <c r="U448" s="120" t="s">
        <v>761</v>
      </c>
      <c r="V448" s="117">
        <v>42490</v>
      </c>
      <c r="W448" s="117">
        <v>42734</v>
      </c>
      <c r="X448" s="229">
        <v>43</v>
      </c>
      <c r="Y448" s="230">
        <v>1</v>
      </c>
      <c r="Z448" s="233" t="s">
        <v>695</v>
      </c>
      <c r="AA448" s="263" t="s">
        <v>780</v>
      </c>
      <c r="AB448" s="252" t="s">
        <v>1891</v>
      </c>
      <c r="AC448" s="266" t="s">
        <v>1828</v>
      </c>
      <c r="AG448" s="334" t="str">
        <f t="shared" si="31"/>
        <v>VIGENTE</v>
      </c>
    </row>
    <row r="449" spans="2:33" ht="90.75" customHeight="1" thickBot="1" x14ac:dyDescent="0.25">
      <c r="B449" s="130">
        <f t="shared" si="36"/>
        <v>442</v>
      </c>
      <c r="C449" s="182" t="s">
        <v>673</v>
      </c>
      <c r="D449" s="183">
        <v>2015</v>
      </c>
      <c r="E449" s="202" t="s">
        <v>12</v>
      </c>
      <c r="F449" s="227" t="s">
        <v>2104</v>
      </c>
      <c r="G449" s="227" t="s">
        <v>2105</v>
      </c>
      <c r="H449" s="358" t="s">
        <v>2160</v>
      </c>
      <c r="I449" s="227" t="s">
        <v>2137</v>
      </c>
      <c r="J449" s="227" t="s">
        <v>2112</v>
      </c>
      <c r="K449" s="189" t="s">
        <v>1055</v>
      </c>
      <c r="L449" s="303" t="s">
        <v>1240</v>
      </c>
      <c r="M449" s="214" t="s">
        <v>1022</v>
      </c>
      <c r="N449" s="338">
        <v>42368</v>
      </c>
      <c r="O449" s="214" t="s">
        <v>955</v>
      </c>
      <c r="P449" s="189" t="s">
        <v>1071</v>
      </c>
      <c r="Q449" s="189" t="s">
        <v>956</v>
      </c>
      <c r="R449" s="189" t="s">
        <v>957</v>
      </c>
      <c r="S449" s="189" t="s">
        <v>958</v>
      </c>
      <c r="T449" s="227" t="s">
        <v>1633</v>
      </c>
      <c r="U449" s="120" t="s">
        <v>959</v>
      </c>
      <c r="V449" s="338">
        <v>42673</v>
      </c>
      <c r="W449" s="338">
        <v>42734</v>
      </c>
      <c r="X449" s="229">
        <f ca="1">IF(Z449="Cumplida",0,W449-$W$1)</f>
        <v>-53</v>
      </c>
      <c r="Y449" s="230">
        <v>0</v>
      </c>
      <c r="Z449" s="233" t="s">
        <v>693</v>
      </c>
      <c r="AA449" s="263" t="s">
        <v>782</v>
      </c>
      <c r="AB449" s="152"/>
      <c r="AC449" s="267" t="s">
        <v>1831</v>
      </c>
      <c r="AG449" s="334" t="str">
        <f t="shared" ca="1" si="31"/>
        <v>VENCIDO</v>
      </c>
    </row>
    <row r="450" spans="2:33" ht="90.75" customHeight="1" thickBot="1" x14ac:dyDescent="0.25">
      <c r="B450" s="130">
        <f t="shared" si="36"/>
        <v>443</v>
      </c>
      <c r="C450" s="95" t="s">
        <v>673</v>
      </c>
      <c r="D450" s="96">
        <v>2015</v>
      </c>
      <c r="E450" s="113" t="s">
        <v>12</v>
      </c>
      <c r="F450" s="227" t="s">
        <v>2104</v>
      </c>
      <c r="G450" s="227" t="s">
        <v>2105</v>
      </c>
      <c r="H450" s="358" t="s">
        <v>2160</v>
      </c>
      <c r="I450" s="227" t="s">
        <v>2137</v>
      </c>
      <c r="J450" s="227" t="s">
        <v>2112</v>
      </c>
      <c r="K450" s="102" t="s">
        <v>1055</v>
      </c>
      <c r="L450" s="228" t="s">
        <v>1240</v>
      </c>
      <c r="M450" s="115" t="s">
        <v>1022</v>
      </c>
      <c r="N450" s="117">
        <v>42368</v>
      </c>
      <c r="O450" s="115" t="s">
        <v>955</v>
      </c>
      <c r="P450" s="102" t="s">
        <v>1071</v>
      </c>
      <c r="Q450" s="102" t="s">
        <v>976</v>
      </c>
      <c r="R450" s="102" t="s">
        <v>977</v>
      </c>
      <c r="S450" s="102" t="s">
        <v>958</v>
      </c>
      <c r="T450" s="227" t="s">
        <v>1633</v>
      </c>
      <c r="U450" s="120" t="s">
        <v>978</v>
      </c>
      <c r="V450" s="117">
        <v>42673</v>
      </c>
      <c r="W450" s="338">
        <v>42734</v>
      </c>
      <c r="X450" s="229">
        <f ca="1">IF(Z450="Cumplida",0,W450-$W$1)</f>
        <v>-53</v>
      </c>
      <c r="Y450" s="230">
        <v>0</v>
      </c>
      <c r="Z450" s="233" t="s">
        <v>693</v>
      </c>
      <c r="AA450" s="263" t="s">
        <v>782</v>
      </c>
      <c r="AB450" s="108"/>
      <c r="AC450" s="267" t="s">
        <v>1832</v>
      </c>
      <c r="AG450" s="334" t="str">
        <f t="shared" ca="1" si="31"/>
        <v>VENCIDO</v>
      </c>
    </row>
    <row r="451" spans="2:33" ht="45.75" customHeight="1" thickBot="1" x14ac:dyDescent="0.25">
      <c r="B451" s="130">
        <f t="shared" si="36"/>
        <v>444</v>
      </c>
      <c r="C451" s="95" t="s">
        <v>673</v>
      </c>
      <c r="D451" s="96">
        <v>2015</v>
      </c>
      <c r="E451" s="113" t="s">
        <v>12</v>
      </c>
      <c r="F451" s="227" t="s">
        <v>2103</v>
      </c>
      <c r="G451" s="227" t="s">
        <v>2106</v>
      </c>
      <c r="H451" s="227" t="s">
        <v>2167</v>
      </c>
      <c r="I451" s="227" t="s">
        <v>2154</v>
      </c>
      <c r="J451" s="227" t="s">
        <v>2112</v>
      </c>
      <c r="K451" s="102" t="s">
        <v>2058</v>
      </c>
      <c r="L451" s="228" t="s">
        <v>1154</v>
      </c>
      <c r="M451" s="115" t="s">
        <v>996</v>
      </c>
      <c r="N451" s="117">
        <v>42394</v>
      </c>
      <c r="O451" s="115" t="s">
        <v>997</v>
      </c>
      <c r="P451" s="102" t="s">
        <v>1071</v>
      </c>
      <c r="Q451" s="102" t="s">
        <v>998</v>
      </c>
      <c r="R451" s="102" t="s">
        <v>999</v>
      </c>
      <c r="S451" s="102" t="s">
        <v>1000</v>
      </c>
      <c r="T451" s="227" t="s">
        <v>1633</v>
      </c>
      <c r="U451" s="120" t="s">
        <v>1001</v>
      </c>
      <c r="V451" s="106">
        <v>42704</v>
      </c>
      <c r="W451" s="106">
        <v>42734</v>
      </c>
      <c r="X451" s="229">
        <f ca="1">IF(Z451="REPROGRAMADO",0,W451-$W$1)</f>
        <v>-53</v>
      </c>
      <c r="Y451" s="230">
        <v>0</v>
      </c>
      <c r="Z451" s="233" t="s">
        <v>693</v>
      </c>
      <c r="AA451" s="231" t="s">
        <v>781</v>
      </c>
      <c r="AB451" s="133"/>
      <c r="AC451" s="266" t="s">
        <v>1833</v>
      </c>
      <c r="AG451" s="334" t="str">
        <f t="shared" ca="1" si="31"/>
        <v>VENCIDO</v>
      </c>
    </row>
    <row r="452" spans="2:33" ht="45.75" customHeight="1" thickBot="1" x14ac:dyDescent="0.25">
      <c r="B452" s="130">
        <f t="shared" si="36"/>
        <v>445</v>
      </c>
      <c r="C452" s="95" t="s">
        <v>673</v>
      </c>
      <c r="D452" s="96">
        <v>2015</v>
      </c>
      <c r="E452" s="113" t="s">
        <v>12</v>
      </c>
      <c r="F452" s="227" t="s">
        <v>2103</v>
      </c>
      <c r="G452" s="227" t="s">
        <v>2106</v>
      </c>
      <c r="H452" s="227" t="s">
        <v>2167</v>
      </c>
      <c r="I452" s="227" t="s">
        <v>2154</v>
      </c>
      <c r="J452" s="227" t="s">
        <v>2112</v>
      </c>
      <c r="K452" s="102" t="s">
        <v>2058</v>
      </c>
      <c r="L452" s="228" t="s">
        <v>1154</v>
      </c>
      <c r="M452" s="115" t="s">
        <v>996</v>
      </c>
      <c r="N452" s="117">
        <v>42394</v>
      </c>
      <c r="O452" s="115" t="s">
        <v>997</v>
      </c>
      <c r="P452" s="102" t="s">
        <v>1071</v>
      </c>
      <c r="Q452" s="102" t="s">
        <v>1007</v>
      </c>
      <c r="R452" s="102" t="s">
        <v>999</v>
      </c>
      <c r="S452" s="102" t="s">
        <v>1000</v>
      </c>
      <c r="T452" s="227" t="s">
        <v>1633</v>
      </c>
      <c r="U452" s="120" t="s">
        <v>1008</v>
      </c>
      <c r="V452" s="106">
        <v>42704</v>
      </c>
      <c r="W452" s="106">
        <v>42734</v>
      </c>
      <c r="X452" s="229">
        <f ca="1">IF(Z452="REPROGRAMADO",0,W452-$W$1)</f>
        <v>-53</v>
      </c>
      <c r="Y452" s="230">
        <v>0</v>
      </c>
      <c r="Z452" s="233" t="s">
        <v>693</v>
      </c>
      <c r="AA452" s="231" t="s">
        <v>781</v>
      </c>
      <c r="AB452" s="133"/>
      <c r="AC452" s="266" t="s">
        <v>1834</v>
      </c>
      <c r="AG452" s="334" t="str">
        <f t="shared" ca="1" si="31"/>
        <v>VENCIDO</v>
      </c>
    </row>
    <row r="453" spans="2:33" ht="158.25" customHeight="1" thickBot="1" x14ac:dyDescent="0.25">
      <c r="B453" s="130">
        <f t="shared" si="36"/>
        <v>446</v>
      </c>
      <c r="C453" s="95" t="s">
        <v>673</v>
      </c>
      <c r="D453" s="96">
        <v>2015</v>
      </c>
      <c r="E453" s="113" t="s">
        <v>12</v>
      </c>
      <c r="F453" s="227" t="s">
        <v>2103</v>
      </c>
      <c r="G453" s="227" t="s">
        <v>2106</v>
      </c>
      <c r="H453" s="227" t="s">
        <v>2167</v>
      </c>
      <c r="I453" s="227" t="s">
        <v>2154</v>
      </c>
      <c r="J453" s="227" t="s">
        <v>2112</v>
      </c>
      <c r="K453" s="102" t="s">
        <v>2057</v>
      </c>
      <c r="L453" s="228" t="s">
        <v>1156</v>
      </c>
      <c r="M453" s="115" t="s">
        <v>996</v>
      </c>
      <c r="N453" s="117">
        <v>42394</v>
      </c>
      <c r="O453" s="115" t="s">
        <v>997</v>
      </c>
      <c r="P453" s="102" t="s">
        <v>1071</v>
      </c>
      <c r="Q453" s="102" t="s">
        <v>1015</v>
      </c>
      <c r="R453" s="102" t="s">
        <v>999</v>
      </c>
      <c r="S453" s="102" t="s">
        <v>1000</v>
      </c>
      <c r="T453" s="227" t="s">
        <v>1633</v>
      </c>
      <c r="U453" s="120" t="s">
        <v>1016</v>
      </c>
      <c r="V453" s="106">
        <v>42580</v>
      </c>
      <c r="W453" s="106">
        <v>42734</v>
      </c>
      <c r="X453" s="229">
        <f ca="1">IF(Z453="REPROGRAMADO",0,W453-$W$1)</f>
        <v>-53</v>
      </c>
      <c r="Y453" s="230">
        <v>0</v>
      </c>
      <c r="Z453" s="233" t="s">
        <v>693</v>
      </c>
      <c r="AA453" s="231" t="s">
        <v>781</v>
      </c>
      <c r="AB453" s="133"/>
      <c r="AC453" s="266" t="s">
        <v>1835</v>
      </c>
      <c r="AG453" s="334" t="str">
        <f t="shared" ca="1" si="31"/>
        <v>VENCIDO</v>
      </c>
    </row>
    <row r="454" spans="2:33" ht="45.75" customHeight="1" thickBot="1" x14ac:dyDescent="0.25">
      <c r="B454" s="130">
        <f t="shared" si="36"/>
        <v>447</v>
      </c>
      <c r="C454" s="253" t="s">
        <v>673</v>
      </c>
      <c r="D454" s="224">
        <v>2016</v>
      </c>
      <c r="E454" s="9" t="s">
        <v>12</v>
      </c>
      <c r="F454" s="227" t="s">
        <v>2104</v>
      </c>
      <c r="G454" s="227" t="s">
        <v>2105</v>
      </c>
      <c r="H454" s="13" t="s">
        <v>2183</v>
      </c>
      <c r="I454" s="13" t="s">
        <v>2151</v>
      </c>
      <c r="J454" s="13" t="s">
        <v>2112</v>
      </c>
      <c r="K454" s="228" t="s">
        <v>1055</v>
      </c>
      <c r="L454" s="228" t="s">
        <v>1568</v>
      </c>
      <c r="M454" s="5" t="s">
        <v>1569</v>
      </c>
      <c r="N454" s="6">
        <v>42583</v>
      </c>
      <c r="O454" s="7" t="s">
        <v>1570</v>
      </c>
      <c r="P454" s="227" t="s">
        <v>1071</v>
      </c>
      <c r="Q454" s="210" t="s">
        <v>1584</v>
      </c>
      <c r="R454" s="210" t="s">
        <v>1585</v>
      </c>
      <c r="S454" s="227" t="s">
        <v>1573</v>
      </c>
      <c r="T454" s="226" t="s">
        <v>1631</v>
      </c>
      <c r="U454" s="120" t="s">
        <v>1586</v>
      </c>
      <c r="V454" s="235">
        <v>42615</v>
      </c>
      <c r="W454" s="106">
        <v>42734</v>
      </c>
      <c r="X454" s="229">
        <f t="shared" ref="X454:X474" ca="1" si="38">IF(Z454="Cumplida",0,W454-$W$1)</f>
        <v>-53</v>
      </c>
      <c r="Y454" s="230">
        <v>0</v>
      </c>
      <c r="Z454" s="233" t="s">
        <v>693</v>
      </c>
      <c r="AA454" s="231" t="s">
        <v>781</v>
      </c>
      <c r="AB454" s="228"/>
      <c r="AC454" s="266" t="s">
        <v>1836</v>
      </c>
      <c r="AG454" s="334" t="str">
        <f t="shared" ca="1" si="31"/>
        <v>VENCIDO</v>
      </c>
    </row>
    <row r="455" spans="2:33" ht="79.5" customHeight="1" thickBot="1" x14ac:dyDescent="0.25">
      <c r="B455" s="112">
        <f t="shared" si="36"/>
        <v>448</v>
      </c>
      <c r="C455" s="95" t="s">
        <v>674</v>
      </c>
      <c r="D455" s="96">
        <v>2015</v>
      </c>
      <c r="E455" s="97" t="s">
        <v>12</v>
      </c>
      <c r="F455" s="227" t="s">
        <v>2104</v>
      </c>
      <c r="G455" s="227" t="s">
        <v>2105</v>
      </c>
      <c r="H455" s="367" t="s">
        <v>2182</v>
      </c>
      <c r="I455" s="227" t="s">
        <v>2141</v>
      </c>
      <c r="J455" s="227" t="s">
        <v>2112</v>
      </c>
      <c r="K455" s="102" t="s">
        <v>1149</v>
      </c>
      <c r="L455" s="228" t="s">
        <v>1189</v>
      </c>
      <c r="M455" s="118" t="s">
        <v>1046</v>
      </c>
      <c r="N455" s="117">
        <v>42173</v>
      </c>
      <c r="O455" s="118" t="s">
        <v>57</v>
      </c>
      <c r="P455" s="102" t="s">
        <v>640</v>
      </c>
      <c r="Q455" s="123" t="s">
        <v>672</v>
      </c>
      <c r="R455" s="102" t="s">
        <v>191</v>
      </c>
      <c r="S455" s="122" t="s">
        <v>519</v>
      </c>
      <c r="T455" s="98" t="s">
        <v>1953</v>
      </c>
      <c r="U455" s="120" t="s">
        <v>598</v>
      </c>
      <c r="V455" s="125">
        <v>42277</v>
      </c>
      <c r="W455" s="126">
        <v>42734</v>
      </c>
      <c r="X455" s="229">
        <f t="shared" ca="1" si="38"/>
        <v>-53</v>
      </c>
      <c r="Y455" s="230">
        <v>0.9</v>
      </c>
      <c r="Z455" s="233" t="s">
        <v>779</v>
      </c>
      <c r="AA455" s="263" t="s">
        <v>782</v>
      </c>
      <c r="AB455" s="300" t="s">
        <v>2064</v>
      </c>
      <c r="AC455" s="266" t="s">
        <v>1838</v>
      </c>
      <c r="AG455" s="334" t="str">
        <f t="shared" ca="1" si="31"/>
        <v>VENCIDO</v>
      </c>
    </row>
    <row r="456" spans="2:33" ht="90.75" customHeight="1" thickBot="1" x14ac:dyDescent="0.25">
      <c r="B456" s="130">
        <f t="shared" ref="B456:B491" si="39">+B455+1</f>
        <v>449</v>
      </c>
      <c r="C456" s="95" t="s">
        <v>673</v>
      </c>
      <c r="D456" s="95">
        <v>2015</v>
      </c>
      <c r="E456" s="97" t="s">
        <v>12</v>
      </c>
      <c r="F456" s="227" t="s">
        <v>2104</v>
      </c>
      <c r="G456" s="227" t="s">
        <v>2105</v>
      </c>
      <c r="H456" s="359" t="s">
        <v>2160</v>
      </c>
      <c r="I456" s="227" t="s">
        <v>2137</v>
      </c>
      <c r="J456" s="227" t="s">
        <v>2112</v>
      </c>
      <c r="K456" s="102" t="s">
        <v>37</v>
      </c>
      <c r="L456" s="228" t="s">
        <v>37</v>
      </c>
      <c r="M456" s="98" t="s">
        <v>1023</v>
      </c>
      <c r="N456" s="117">
        <v>42360</v>
      </c>
      <c r="O456" s="104" t="s">
        <v>67</v>
      </c>
      <c r="P456" s="102" t="s">
        <v>25</v>
      </c>
      <c r="Q456" s="102" t="s">
        <v>2163</v>
      </c>
      <c r="R456" s="102" t="s">
        <v>341</v>
      </c>
      <c r="S456" s="102" t="s">
        <v>812</v>
      </c>
      <c r="T456" s="227" t="s">
        <v>1633</v>
      </c>
      <c r="U456" s="120" t="s">
        <v>1879</v>
      </c>
      <c r="V456" s="117">
        <v>42388</v>
      </c>
      <c r="W456" s="117">
        <v>42825</v>
      </c>
      <c r="X456" s="229">
        <f t="shared" ca="1" si="38"/>
        <v>38</v>
      </c>
      <c r="Y456" s="230">
        <v>0.5</v>
      </c>
      <c r="Z456" s="233" t="s">
        <v>779</v>
      </c>
      <c r="AA456" s="263" t="s">
        <v>782</v>
      </c>
      <c r="AB456" s="153" t="s">
        <v>1892</v>
      </c>
      <c r="AC456" s="268" t="s">
        <v>1842</v>
      </c>
      <c r="AG456" s="334" t="str">
        <f t="shared" ca="1" si="31"/>
        <v>VIGENTE</v>
      </c>
    </row>
    <row r="457" spans="2:33" ht="79.5" customHeight="1" thickBot="1" x14ac:dyDescent="0.25">
      <c r="B457" s="130">
        <f t="shared" si="39"/>
        <v>450</v>
      </c>
      <c r="C457" s="95" t="s">
        <v>673</v>
      </c>
      <c r="D457" s="95">
        <v>2015</v>
      </c>
      <c r="E457" s="97" t="s">
        <v>12</v>
      </c>
      <c r="F457" s="227" t="s">
        <v>2104</v>
      </c>
      <c r="G457" s="227" t="s">
        <v>2105</v>
      </c>
      <c r="H457" s="359" t="s">
        <v>2160</v>
      </c>
      <c r="I457" s="227" t="s">
        <v>2137</v>
      </c>
      <c r="J457" s="227" t="s">
        <v>2112</v>
      </c>
      <c r="K457" s="102" t="s">
        <v>37</v>
      </c>
      <c r="L457" s="228" t="s">
        <v>37</v>
      </c>
      <c r="M457" s="98" t="s">
        <v>1023</v>
      </c>
      <c r="N457" s="117">
        <v>42360</v>
      </c>
      <c r="O457" s="104" t="s">
        <v>67</v>
      </c>
      <c r="P457" s="102" t="s">
        <v>25</v>
      </c>
      <c r="Q457" s="102" t="s">
        <v>2164</v>
      </c>
      <c r="R457" s="102" t="s">
        <v>342</v>
      </c>
      <c r="S457" s="102" t="s">
        <v>812</v>
      </c>
      <c r="T457" s="227" t="s">
        <v>1633</v>
      </c>
      <c r="U457" s="120" t="s">
        <v>1880</v>
      </c>
      <c r="V457" s="117">
        <v>42388</v>
      </c>
      <c r="W457" s="117">
        <v>42825</v>
      </c>
      <c r="X457" s="229">
        <f t="shared" ca="1" si="38"/>
        <v>38</v>
      </c>
      <c r="Y457" s="230">
        <v>0.2</v>
      </c>
      <c r="Z457" s="233" t="s">
        <v>779</v>
      </c>
      <c r="AA457" s="263" t="s">
        <v>782</v>
      </c>
      <c r="AB457" s="153" t="s">
        <v>1893</v>
      </c>
      <c r="AC457" s="268" t="s">
        <v>1843</v>
      </c>
      <c r="AG457" s="334" t="str">
        <f t="shared" ref="AG457:AG520" ca="1" si="40">IF(X457&gt;=-1,"VIGENTE","VENCIDO")</f>
        <v>VIGENTE</v>
      </c>
    </row>
    <row r="458" spans="2:33" ht="79.5" customHeight="1" thickBot="1" x14ac:dyDescent="0.25">
      <c r="B458" s="130">
        <f t="shared" si="39"/>
        <v>451</v>
      </c>
      <c r="C458" s="95" t="s">
        <v>673</v>
      </c>
      <c r="D458" s="95">
        <v>2015</v>
      </c>
      <c r="E458" s="97" t="s">
        <v>12</v>
      </c>
      <c r="F458" s="227" t="s">
        <v>2104</v>
      </c>
      <c r="G458" s="227" t="s">
        <v>2105</v>
      </c>
      <c r="H458" s="359" t="s">
        <v>2160</v>
      </c>
      <c r="I458" s="227" t="s">
        <v>2137</v>
      </c>
      <c r="J458" s="227" t="s">
        <v>2112</v>
      </c>
      <c r="K458" s="102" t="s">
        <v>37</v>
      </c>
      <c r="L458" s="228" t="s">
        <v>37</v>
      </c>
      <c r="M458" s="98" t="s">
        <v>1023</v>
      </c>
      <c r="N458" s="117">
        <v>42360</v>
      </c>
      <c r="O458" s="104" t="s">
        <v>67</v>
      </c>
      <c r="P458" s="102" t="s">
        <v>25</v>
      </c>
      <c r="Q458" s="102" t="s">
        <v>2165</v>
      </c>
      <c r="R458" s="102" t="s">
        <v>342</v>
      </c>
      <c r="S458" s="102" t="s">
        <v>812</v>
      </c>
      <c r="T458" s="227" t="s">
        <v>1631</v>
      </c>
      <c r="U458" s="120" t="s">
        <v>1881</v>
      </c>
      <c r="V458" s="117">
        <v>42388</v>
      </c>
      <c r="W458" s="117">
        <v>42825</v>
      </c>
      <c r="X458" s="229">
        <f t="shared" ca="1" si="38"/>
        <v>38</v>
      </c>
      <c r="Y458" s="230">
        <v>0.2</v>
      </c>
      <c r="Z458" s="233" t="s">
        <v>779</v>
      </c>
      <c r="AA458" s="263" t="s">
        <v>782</v>
      </c>
      <c r="AB458" s="153" t="s">
        <v>1894</v>
      </c>
      <c r="AC458" s="268" t="s">
        <v>1844</v>
      </c>
      <c r="AG458" s="334" t="str">
        <f t="shared" ca="1" si="40"/>
        <v>VIGENTE</v>
      </c>
    </row>
    <row r="459" spans="2:33" ht="68.25" customHeight="1" thickBot="1" x14ac:dyDescent="0.25">
      <c r="B459" s="130">
        <f t="shared" si="39"/>
        <v>452</v>
      </c>
      <c r="C459" s="95" t="s">
        <v>673</v>
      </c>
      <c r="D459" s="95">
        <v>2015</v>
      </c>
      <c r="E459" s="97" t="s">
        <v>12</v>
      </c>
      <c r="F459" s="227" t="s">
        <v>2104</v>
      </c>
      <c r="G459" s="227" t="s">
        <v>2105</v>
      </c>
      <c r="H459" s="359" t="s">
        <v>2160</v>
      </c>
      <c r="I459" s="227" t="s">
        <v>2137</v>
      </c>
      <c r="J459" s="227" t="s">
        <v>2112</v>
      </c>
      <c r="K459" s="102" t="s">
        <v>37</v>
      </c>
      <c r="L459" s="228" t="s">
        <v>37</v>
      </c>
      <c r="M459" s="98" t="s">
        <v>1023</v>
      </c>
      <c r="N459" s="117">
        <v>42360</v>
      </c>
      <c r="O459" s="104" t="s">
        <v>67</v>
      </c>
      <c r="P459" s="102" t="s">
        <v>25</v>
      </c>
      <c r="Q459" s="102" t="s">
        <v>343</v>
      </c>
      <c r="R459" s="102" t="s">
        <v>344</v>
      </c>
      <c r="S459" s="102" t="s">
        <v>535</v>
      </c>
      <c r="T459" s="227" t="s">
        <v>1633</v>
      </c>
      <c r="U459" s="120" t="s">
        <v>1882</v>
      </c>
      <c r="V459" s="117">
        <v>42388</v>
      </c>
      <c r="W459" s="117">
        <v>42825</v>
      </c>
      <c r="X459" s="229">
        <f t="shared" ca="1" si="38"/>
        <v>38</v>
      </c>
      <c r="Y459" s="230">
        <v>0.7</v>
      </c>
      <c r="Z459" s="233" t="s">
        <v>779</v>
      </c>
      <c r="AA459" s="263" t="s">
        <v>782</v>
      </c>
      <c r="AB459" s="153" t="s">
        <v>1895</v>
      </c>
      <c r="AC459" s="268" t="s">
        <v>1845</v>
      </c>
      <c r="AG459" s="334" t="str">
        <f t="shared" ca="1" si="40"/>
        <v>VIGENTE</v>
      </c>
    </row>
    <row r="460" spans="2:33" ht="124.5" customHeight="1" thickBot="1" x14ac:dyDescent="0.25">
      <c r="B460" s="112">
        <f t="shared" si="39"/>
        <v>453</v>
      </c>
      <c r="C460" s="95" t="s">
        <v>674</v>
      </c>
      <c r="D460" s="96">
        <v>2014</v>
      </c>
      <c r="E460" s="97" t="s">
        <v>12</v>
      </c>
      <c r="F460" s="227" t="s">
        <v>2104</v>
      </c>
      <c r="G460" s="227" t="s">
        <v>2105</v>
      </c>
      <c r="H460" s="99" t="s">
        <v>1029</v>
      </c>
      <c r="I460" s="227" t="s">
        <v>2137</v>
      </c>
      <c r="J460" s="227" t="s">
        <v>2112</v>
      </c>
      <c r="K460" s="102" t="s">
        <v>33</v>
      </c>
      <c r="L460" s="228" t="s">
        <v>33</v>
      </c>
      <c r="M460" s="99" t="s">
        <v>1029</v>
      </c>
      <c r="N460" s="117">
        <v>41999</v>
      </c>
      <c r="O460" s="113" t="s">
        <v>53</v>
      </c>
      <c r="P460" s="102" t="s">
        <v>25</v>
      </c>
      <c r="Q460" s="104" t="s">
        <v>143</v>
      </c>
      <c r="R460" s="110" t="s">
        <v>144</v>
      </c>
      <c r="S460" s="103" t="s">
        <v>512</v>
      </c>
      <c r="T460" s="227" t="s">
        <v>1953</v>
      </c>
      <c r="U460" s="120" t="s">
        <v>575</v>
      </c>
      <c r="V460" s="106">
        <v>42124</v>
      </c>
      <c r="W460" s="106">
        <v>42689</v>
      </c>
      <c r="X460" s="229">
        <f t="shared" si="38"/>
        <v>0</v>
      </c>
      <c r="Y460" s="230">
        <v>1</v>
      </c>
      <c r="Z460" s="233" t="s">
        <v>695</v>
      </c>
      <c r="AA460" s="231" t="s">
        <v>780</v>
      </c>
      <c r="AB460" s="153" t="s">
        <v>1896</v>
      </c>
      <c r="AC460" s="266" t="s">
        <v>1883</v>
      </c>
      <c r="AG460" s="334" t="str">
        <f t="shared" si="40"/>
        <v>VIGENTE</v>
      </c>
    </row>
    <row r="461" spans="2:33" ht="68.25" customHeight="1" thickBot="1" x14ac:dyDescent="0.25">
      <c r="B461" s="112">
        <f t="shared" si="39"/>
        <v>454</v>
      </c>
      <c r="C461" s="95" t="s">
        <v>674</v>
      </c>
      <c r="D461" s="96">
        <v>2014</v>
      </c>
      <c r="E461" s="97" t="s">
        <v>12</v>
      </c>
      <c r="F461" s="227" t="s">
        <v>2104</v>
      </c>
      <c r="G461" s="227" t="s">
        <v>2105</v>
      </c>
      <c r="H461" s="99" t="s">
        <v>1029</v>
      </c>
      <c r="I461" s="227" t="s">
        <v>2137</v>
      </c>
      <c r="J461" s="227" t="s">
        <v>2112</v>
      </c>
      <c r="K461" s="102" t="s">
        <v>33</v>
      </c>
      <c r="L461" s="228" t="s">
        <v>33</v>
      </c>
      <c r="M461" s="99" t="s">
        <v>1029</v>
      </c>
      <c r="N461" s="117">
        <v>41999</v>
      </c>
      <c r="O461" s="113" t="s">
        <v>53</v>
      </c>
      <c r="P461" s="102" t="s">
        <v>25</v>
      </c>
      <c r="Q461" s="104" t="s">
        <v>145</v>
      </c>
      <c r="R461" s="110" t="s">
        <v>146</v>
      </c>
      <c r="S461" s="103" t="s">
        <v>513</v>
      </c>
      <c r="T461" s="227" t="s">
        <v>1953</v>
      </c>
      <c r="U461" s="110" t="s">
        <v>576</v>
      </c>
      <c r="V461" s="106">
        <v>42124</v>
      </c>
      <c r="W461" s="106">
        <v>42689</v>
      </c>
      <c r="X461" s="229">
        <f t="shared" ca="1" si="38"/>
        <v>-98</v>
      </c>
      <c r="Y461" s="230">
        <v>0.5</v>
      </c>
      <c r="Z461" s="233" t="s">
        <v>779</v>
      </c>
      <c r="AA461" s="231" t="s">
        <v>781</v>
      </c>
      <c r="AB461" s="153" t="s">
        <v>1897</v>
      </c>
      <c r="AC461" s="266" t="s">
        <v>1847</v>
      </c>
      <c r="AG461" s="334" t="str">
        <f t="shared" ca="1" si="40"/>
        <v>VENCIDO</v>
      </c>
    </row>
    <row r="462" spans="2:33" ht="68.25" customHeight="1" thickBot="1" x14ac:dyDescent="0.25">
      <c r="B462" s="112">
        <f t="shared" si="39"/>
        <v>455</v>
      </c>
      <c r="C462" s="95" t="s">
        <v>674</v>
      </c>
      <c r="D462" s="96">
        <v>2014</v>
      </c>
      <c r="E462" s="97" t="s">
        <v>12</v>
      </c>
      <c r="F462" s="227" t="s">
        <v>2104</v>
      </c>
      <c r="G462" s="227" t="s">
        <v>2105</v>
      </c>
      <c r="H462" s="99" t="s">
        <v>1029</v>
      </c>
      <c r="I462" s="227" t="s">
        <v>2137</v>
      </c>
      <c r="J462" s="227" t="s">
        <v>2112</v>
      </c>
      <c r="K462" s="102" t="s">
        <v>33</v>
      </c>
      <c r="L462" s="228" t="s">
        <v>33</v>
      </c>
      <c r="M462" s="99" t="s">
        <v>1029</v>
      </c>
      <c r="N462" s="117">
        <v>41999</v>
      </c>
      <c r="O462" s="113" t="s">
        <v>53</v>
      </c>
      <c r="P462" s="102" t="s">
        <v>25</v>
      </c>
      <c r="Q462" s="104" t="s">
        <v>147</v>
      </c>
      <c r="R462" s="110" t="s">
        <v>148</v>
      </c>
      <c r="S462" s="103" t="s">
        <v>513</v>
      </c>
      <c r="T462" s="227" t="s">
        <v>1953</v>
      </c>
      <c r="U462" s="110" t="s">
        <v>577</v>
      </c>
      <c r="V462" s="106">
        <v>42094</v>
      </c>
      <c r="W462" s="106">
        <v>42689</v>
      </c>
      <c r="X462" s="229">
        <f t="shared" ca="1" si="38"/>
        <v>-98</v>
      </c>
      <c r="Y462" s="230">
        <v>0.5</v>
      </c>
      <c r="Z462" s="233" t="s">
        <v>779</v>
      </c>
      <c r="AA462" s="231" t="s">
        <v>781</v>
      </c>
      <c r="AB462" s="153" t="s">
        <v>1898</v>
      </c>
      <c r="AC462" s="266" t="s">
        <v>1848</v>
      </c>
      <c r="AG462" s="334" t="str">
        <f t="shared" ca="1" si="40"/>
        <v>VENCIDO</v>
      </c>
    </row>
    <row r="463" spans="2:33" ht="68.25" customHeight="1" thickBot="1" x14ac:dyDescent="0.25">
      <c r="B463" s="112">
        <f t="shared" si="39"/>
        <v>456</v>
      </c>
      <c r="C463" s="95" t="s">
        <v>674</v>
      </c>
      <c r="D463" s="96">
        <v>2014</v>
      </c>
      <c r="E463" s="97" t="s">
        <v>12</v>
      </c>
      <c r="F463" s="227" t="s">
        <v>2104</v>
      </c>
      <c r="G463" s="227" t="s">
        <v>2105</v>
      </c>
      <c r="H463" s="99" t="s">
        <v>1029</v>
      </c>
      <c r="I463" s="227" t="s">
        <v>2137</v>
      </c>
      <c r="J463" s="227" t="s">
        <v>2112</v>
      </c>
      <c r="K463" s="102" t="s">
        <v>33</v>
      </c>
      <c r="L463" s="228" t="s">
        <v>33</v>
      </c>
      <c r="M463" s="99" t="s">
        <v>1029</v>
      </c>
      <c r="N463" s="117">
        <v>41999</v>
      </c>
      <c r="O463" s="101" t="s">
        <v>53</v>
      </c>
      <c r="P463" s="102" t="s">
        <v>25</v>
      </c>
      <c r="Q463" s="104" t="s">
        <v>151</v>
      </c>
      <c r="R463" s="110" t="s">
        <v>152</v>
      </c>
      <c r="S463" s="103" t="s">
        <v>513</v>
      </c>
      <c r="T463" s="227" t="s">
        <v>1953</v>
      </c>
      <c r="U463" s="110" t="s">
        <v>579</v>
      </c>
      <c r="V463" s="106">
        <v>42094</v>
      </c>
      <c r="W463" s="106">
        <v>42689</v>
      </c>
      <c r="X463" s="229">
        <f t="shared" ca="1" si="38"/>
        <v>-98</v>
      </c>
      <c r="Y463" s="230">
        <v>0.5</v>
      </c>
      <c r="Z463" s="233" t="s">
        <v>779</v>
      </c>
      <c r="AA463" s="231" t="s">
        <v>781</v>
      </c>
      <c r="AB463" s="153" t="s">
        <v>1899</v>
      </c>
      <c r="AC463" s="266" t="s">
        <v>1849</v>
      </c>
      <c r="AG463" s="334" t="str">
        <f t="shared" ca="1" si="40"/>
        <v>VENCIDO</v>
      </c>
    </row>
    <row r="464" spans="2:33" ht="57" customHeight="1" thickBot="1" x14ac:dyDescent="0.25">
      <c r="B464" s="130">
        <f t="shared" si="39"/>
        <v>457</v>
      </c>
      <c r="C464" s="253" t="s">
        <v>673</v>
      </c>
      <c r="D464" s="224">
        <v>2016</v>
      </c>
      <c r="E464" s="9" t="s">
        <v>12</v>
      </c>
      <c r="F464" s="227" t="s">
        <v>2104</v>
      </c>
      <c r="G464" s="227" t="s">
        <v>2105</v>
      </c>
      <c r="H464" s="5" t="s">
        <v>1515</v>
      </c>
      <c r="I464" s="227" t="s">
        <v>2137</v>
      </c>
      <c r="J464" s="227" t="s">
        <v>2112</v>
      </c>
      <c r="K464" s="102" t="s">
        <v>1144</v>
      </c>
      <c r="L464" s="228" t="s">
        <v>1537</v>
      </c>
      <c r="M464" s="5" t="s">
        <v>1515</v>
      </c>
      <c r="N464" s="6">
        <v>42641</v>
      </c>
      <c r="O464" s="7" t="s">
        <v>1538</v>
      </c>
      <c r="P464" s="227" t="s">
        <v>1539</v>
      </c>
      <c r="Q464" s="225" t="s">
        <v>1556</v>
      </c>
      <c r="R464" s="225" t="s">
        <v>1557</v>
      </c>
      <c r="S464" s="227" t="s">
        <v>1637</v>
      </c>
      <c r="T464" s="245" t="s">
        <v>1633</v>
      </c>
      <c r="U464" s="227" t="s">
        <v>1642</v>
      </c>
      <c r="V464" s="6">
        <v>42674</v>
      </c>
      <c r="W464" s="6">
        <v>42734</v>
      </c>
      <c r="X464" s="229">
        <f t="shared" ca="1" si="38"/>
        <v>-53</v>
      </c>
      <c r="Y464" s="230">
        <v>0</v>
      </c>
      <c r="Z464" s="233" t="s">
        <v>693</v>
      </c>
      <c r="AA464" s="231" t="s">
        <v>781</v>
      </c>
      <c r="AB464" s="173"/>
      <c r="AC464" s="268" t="s">
        <v>1856</v>
      </c>
      <c r="AG464" s="334" t="str">
        <f t="shared" ca="1" si="40"/>
        <v>VENCIDO</v>
      </c>
    </row>
    <row r="465" spans="2:33" ht="45.75" customHeight="1" thickBot="1" x14ac:dyDescent="0.25">
      <c r="B465" s="130">
        <f t="shared" si="39"/>
        <v>458</v>
      </c>
      <c r="C465" s="253" t="s">
        <v>673</v>
      </c>
      <c r="D465" s="224">
        <v>2016</v>
      </c>
      <c r="E465" s="9" t="s">
        <v>12</v>
      </c>
      <c r="F465" s="227" t="s">
        <v>2104</v>
      </c>
      <c r="G465" s="227" t="s">
        <v>2105</v>
      </c>
      <c r="H465" s="5" t="s">
        <v>1515</v>
      </c>
      <c r="I465" s="227" t="s">
        <v>2137</v>
      </c>
      <c r="J465" s="227" t="s">
        <v>2112</v>
      </c>
      <c r="K465" s="102" t="s">
        <v>1144</v>
      </c>
      <c r="L465" s="228" t="s">
        <v>1537</v>
      </c>
      <c r="M465" s="5" t="s">
        <v>1515</v>
      </c>
      <c r="N465" s="6">
        <v>42641</v>
      </c>
      <c r="O465" s="7" t="s">
        <v>1538</v>
      </c>
      <c r="P465" s="227" t="s">
        <v>1539</v>
      </c>
      <c r="Q465" s="225" t="s">
        <v>1558</v>
      </c>
      <c r="R465" s="225" t="s">
        <v>1559</v>
      </c>
      <c r="S465" s="227" t="s">
        <v>1637</v>
      </c>
      <c r="T465" s="245" t="s">
        <v>1633</v>
      </c>
      <c r="U465" s="227" t="s">
        <v>1643</v>
      </c>
      <c r="V465" s="6">
        <v>42674</v>
      </c>
      <c r="W465" s="6">
        <v>42734</v>
      </c>
      <c r="X465" s="229">
        <f t="shared" ca="1" si="38"/>
        <v>-53</v>
      </c>
      <c r="Y465" s="230">
        <v>0</v>
      </c>
      <c r="Z465" s="233" t="s">
        <v>693</v>
      </c>
      <c r="AA465" s="231" t="s">
        <v>781</v>
      </c>
      <c r="AB465" s="173"/>
      <c r="AC465" s="268" t="s">
        <v>1857</v>
      </c>
      <c r="AG465" s="334" t="str">
        <f t="shared" ca="1" si="40"/>
        <v>VENCIDO</v>
      </c>
    </row>
    <row r="466" spans="2:33" ht="68.25" customHeight="1" thickBot="1" x14ac:dyDescent="0.25">
      <c r="B466" s="130">
        <f t="shared" si="39"/>
        <v>459</v>
      </c>
      <c r="C466" s="95" t="s">
        <v>673</v>
      </c>
      <c r="D466" s="146">
        <v>2016</v>
      </c>
      <c r="E466" s="97" t="s">
        <v>12</v>
      </c>
      <c r="F466" s="227" t="s">
        <v>2103</v>
      </c>
      <c r="G466" s="227" t="s">
        <v>2106</v>
      </c>
      <c r="H466" s="13" t="s">
        <v>2173</v>
      </c>
      <c r="I466" s="227" t="s">
        <v>2151</v>
      </c>
      <c r="J466" s="227" t="s">
        <v>2112</v>
      </c>
      <c r="K466" s="102" t="s">
        <v>1055</v>
      </c>
      <c r="L466" s="228" t="s">
        <v>1255</v>
      </c>
      <c r="M466" s="99" t="s">
        <v>1056</v>
      </c>
      <c r="N466" s="100">
        <v>42514</v>
      </c>
      <c r="O466" s="101" t="s">
        <v>1057</v>
      </c>
      <c r="P466" s="102" t="s">
        <v>639</v>
      </c>
      <c r="Q466" s="110" t="s">
        <v>1065</v>
      </c>
      <c r="R466" s="110" t="s">
        <v>1066</v>
      </c>
      <c r="S466" s="103" t="s">
        <v>1060</v>
      </c>
      <c r="T466" s="227" t="s">
        <v>1633</v>
      </c>
      <c r="U466" s="16" t="s">
        <v>1141</v>
      </c>
      <c r="V466" s="105">
        <v>0</v>
      </c>
      <c r="W466" s="8">
        <v>42765</v>
      </c>
      <c r="X466" s="229">
        <f t="shared" ca="1" si="38"/>
        <v>-22</v>
      </c>
      <c r="Y466" s="230">
        <v>0</v>
      </c>
      <c r="Z466" s="233" t="s">
        <v>693</v>
      </c>
      <c r="AA466" s="231" t="s">
        <v>781</v>
      </c>
      <c r="AB466" s="136"/>
      <c r="AC466" s="266" t="s">
        <v>1865</v>
      </c>
      <c r="AG466" s="334" t="str">
        <f t="shared" ca="1" si="40"/>
        <v>VENCIDO</v>
      </c>
    </row>
    <row r="467" spans="2:33" ht="180.75" customHeight="1" thickBot="1" x14ac:dyDescent="0.25">
      <c r="B467" s="130">
        <f t="shared" si="39"/>
        <v>460</v>
      </c>
      <c r="C467" s="95" t="s">
        <v>673</v>
      </c>
      <c r="D467" s="146">
        <v>2016</v>
      </c>
      <c r="E467" s="97" t="s">
        <v>12</v>
      </c>
      <c r="F467" s="227" t="s">
        <v>2103</v>
      </c>
      <c r="G467" s="227" t="s">
        <v>2106</v>
      </c>
      <c r="H467" s="13" t="s">
        <v>2173</v>
      </c>
      <c r="I467" s="227" t="s">
        <v>2151</v>
      </c>
      <c r="J467" s="227" t="s">
        <v>2112</v>
      </c>
      <c r="K467" s="102" t="s">
        <v>1055</v>
      </c>
      <c r="L467" s="228" t="s">
        <v>1255</v>
      </c>
      <c r="M467" s="99" t="s">
        <v>1056</v>
      </c>
      <c r="N467" s="100">
        <v>42514</v>
      </c>
      <c r="O467" s="101" t="s">
        <v>1057</v>
      </c>
      <c r="P467" s="102" t="s">
        <v>639</v>
      </c>
      <c r="Q467" s="110" t="s">
        <v>1067</v>
      </c>
      <c r="R467" s="110" t="s">
        <v>1068</v>
      </c>
      <c r="S467" s="103" t="s">
        <v>1060</v>
      </c>
      <c r="T467" s="227" t="s">
        <v>1633</v>
      </c>
      <c r="U467" s="16" t="s">
        <v>1142</v>
      </c>
      <c r="V467" s="105">
        <v>0</v>
      </c>
      <c r="W467" s="8">
        <v>42765</v>
      </c>
      <c r="X467" s="229">
        <f t="shared" ca="1" si="38"/>
        <v>-22</v>
      </c>
      <c r="Y467" s="230">
        <v>0.3</v>
      </c>
      <c r="Z467" s="233" t="s">
        <v>779</v>
      </c>
      <c r="AA467" s="231" t="s">
        <v>781</v>
      </c>
      <c r="AB467" s="153" t="s">
        <v>1900</v>
      </c>
      <c r="AC467" s="266" t="s">
        <v>1866</v>
      </c>
      <c r="AG467" s="334" t="str">
        <f t="shared" ca="1" si="40"/>
        <v>VENCIDO</v>
      </c>
    </row>
    <row r="468" spans="2:33" ht="68.25" customHeight="1" thickBot="1" x14ac:dyDescent="0.25">
      <c r="B468" s="130">
        <f t="shared" si="39"/>
        <v>461</v>
      </c>
      <c r="C468" s="95" t="s">
        <v>673</v>
      </c>
      <c r="D468" s="146">
        <v>2016</v>
      </c>
      <c r="E468" s="97" t="s">
        <v>12</v>
      </c>
      <c r="F468" s="227" t="s">
        <v>2103</v>
      </c>
      <c r="G468" s="227" t="s">
        <v>2106</v>
      </c>
      <c r="H468" s="13" t="s">
        <v>2173</v>
      </c>
      <c r="I468" s="227" t="s">
        <v>2151</v>
      </c>
      <c r="J468" s="227" t="s">
        <v>2112</v>
      </c>
      <c r="K468" s="102" t="s">
        <v>1055</v>
      </c>
      <c r="L468" s="228" t="s">
        <v>1255</v>
      </c>
      <c r="M468" s="99" t="s">
        <v>1056</v>
      </c>
      <c r="N468" s="100">
        <v>42514</v>
      </c>
      <c r="O468" s="101" t="s">
        <v>1057</v>
      </c>
      <c r="P468" s="102" t="s">
        <v>639</v>
      </c>
      <c r="Q468" s="110" t="s">
        <v>1069</v>
      </c>
      <c r="R468" s="110" t="s">
        <v>1070</v>
      </c>
      <c r="S468" s="103" t="s">
        <v>1060</v>
      </c>
      <c r="T468" s="227" t="s">
        <v>1633</v>
      </c>
      <c r="U468" s="16" t="s">
        <v>1143</v>
      </c>
      <c r="V468" s="105">
        <v>0</v>
      </c>
      <c r="W468" s="8">
        <v>42765</v>
      </c>
      <c r="X468" s="229">
        <f t="shared" ca="1" si="38"/>
        <v>-22</v>
      </c>
      <c r="Y468" s="230">
        <v>0</v>
      </c>
      <c r="Z468" s="233" t="s">
        <v>693</v>
      </c>
      <c r="AA468" s="231" t="s">
        <v>781</v>
      </c>
      <c r="AB468" s="136"/>
      <c r="AC468" s="266" t="s">
        <v>1867</v>
      </c>
      <c r="AG468" s="334" t="str">
        <f t="shared" ca="1" si="40"/>
        <v>VENCIDO</v>
      </c>
    </row>
    <row r="469" spans="2:33" ht="57" customHeight="1" thickBot="1" x14ac:dyDescent="0.25">
      <c r="B469" s="264">
        <f t="shared" si="39"/>
        <v>462</v>
      </c>
      <c r="C469" s="145" t="s">
        <v>673</v>
      </c>
      <c r="D469" s="146">
        <v>2016</v>
      </c>
      <c r="E469" s="97" t="s">
        <v>12</v>
      </c>
      <c r="F469" s="227" t="s">
        <v>2104</v>
      </c>
      <c r="G469" s="227" t="s">
        <v>2105</v>
      </c>
      <c r="H469" s="142" t="s">
        <v>1050</v>
      </c>
      <c r="I469" s="227" t="s">
        <v>2133</v>
      </c>
      <c r="J469" s="227" t="s">
        <v>2112</v>
      </c>
      <c r="K469" s="102" t="s">
        <v>1144</v>
      </c>
      <c r="L469" s="228" t="s">
        <v>18</v>
      </c>
      <c r="M469" s="99" t="s">
        <v>1050</v>
      </c>
      <c r="N469" s="100">
        <v>42499</v>
      </c>
      <c r="O469" s="113" t="s">
        <v>925</v>
      </c>
      <c r="P469" s="102" t="s">
        <v>645</v>
      </c>
      <c r="Q469" s="121" t="s">
        <v>933</v>
      </c>
      <c r="R469" s="121" t="s">
        <v>934</v>
      </c>
      <c r="S469" s="98" t="s">
        <v>928</v>
      </c>
      <c r="T469" s="227" t="s">
        <v>1953</v>
      </c>
      <c r="U469" s="208" t="s">
        <v>1870</v>
      </c>
      <c r="V469" s="117">
        <v>42613</v>
      </c>
      <c r="W469" s="166">
        <v>42704</v>
      </c>
      <c r="X469" s="229">
        <f t="shared" ca="1" si="38"/>
        <v>-83</v>
      </c>
      <c r="Y469" s="230">
        <v>0</v>
      </c>
      <c r="Z469" s="233" t="s">
        <v>1318</v>
      </c>
      <c r="AA469" s="231" t="s">
        <v>781</v>
      </c>
      <c r="AB469" s="153" t="s">
        <v>1901</v>
      </c>
      <c r="AC469" s="266" t="s">
        <v>1869</v>
      </c>
      <c r="AG469" s="334" t="str">
        <f t="shared" ca="1" si="40"/>
        <v>VENCIDO</v>
      </c>
    </row>
    <row r="470" spans="2:33" ht="79.5" customHeight="1" thickBot="1" x14ac:dyDescent="0.25">
      <c r="B470" s="264">
        <f t="shared" si="39"/>
        <v>463</v>
      </c>
      <c r="C470" s="145" t="s">
        <v>673</v>
      </c>
      <c r="D470" s="146">
        <v>2016</v>
      </c>
      <c r="E470" s="97" t="s">
        <v>12</v>
      </c>
      <c r="F470" s="227" t="s">
        <v>2101</v>
      </c>
      <c r="G470" s="227" t="s">
        <v>2105</v>
      </c>
      <c r="H470" s="227" t="s">
        <v>2178</v>
      </c>
      <c r="I470" s="227" t="s">
        <v>2118</v>
      </c>
      <c r="J470" s="227" t="s">
        <v>2112</v>
      </c>
      <c r="K470" s="102" t="s">
        <v>1144</v>
      </c>
      <c r="L470" s="228" t="s">
        <v>1188</v>
      </c>
      <c r="M470" s="99" t="s">
        <v>1942</v>
      </c>
      <c r="N470" s="100">
        <v>42686</v>
      </c>
      <c r="O470" s="113" t="s">
        <v>1940</v>
      </c>
      <c r="P470" s="102" t="s">
        <v>639</v>
      </c>
      <c r="Q470" s="121" t="s">
        <v>1943</v>
      </c>
      <c r="R470" s="121" t="s">
        <v>304</v>
      </c>
      <c r="S470" s="121" t="s">
        <v>1952</v>
      </c>
      <c r="T470" s="121" t="s">
        <v>1953</v>
      </c>
      <c r="U470" s="121" t="s">
        <v>1954</v>
      </c>
      <c r="V470" s="166">
        <v>43008</v>
      </c>
      <c r="W470" s="166">
        <v>43008</v>
      </c>
      <c r="X470" s="229">
        <f t="shared" ca="1" si="38"/>
        <v>221</v>
      </c>
      <c r="Y470" s="230">
        <v>0</v>
      </c>
      <c r="Z470" s="233" t="s">
        <v>693</v>
      </c>
      <c r="AA470" s="263" t="s">
        <v>782</v>
      </c>
      <c r="AB470" s="136"/>
      <c r="AC470" s="136"/>
      <c r="AG470" s="334" t="str">
        <f t="shared" ca="1" si="40"/>
        <v>VIGENTE</v>
      </c>
    </row>
    <row r="471" spans="2:33" ht="57" customHeight="1" thickBot="1" x14ac:dyDescent="0.25">
      <c r="B471" s="264">
        <f t="shared" si="39"/>
        <v>464</v>
      </c>
      <c r="C471" s="145" t="s">
        <v>673</v>
      </c>
      <c r="D471" s="146">
        <v>2016</v>
      </c>
      <c r="E471" s="97" t="s">
        <v>12</v>
      </c>
      <c r="F471" s="227" t="s">
        <v>2101</v>
      </c>
      <c r="G471" s="227" t="s">
        <v>2105</v>
      </c>
      <c r="H471" s="227" t="s">
        <v>2178</v>
      </c>
      <c r="I471" s="227" t="s">
        <v>2118</v>
      </c>
      <c r="J471" s="227" t="s">
        <v>2112</v>
      </c>
      <c r="K471" s="102" t="s">
        <v>1144</v>
      </c>
      <c r="L471" s="228" t="s">
        <v>1188</v>
      </c>
      <c r="M471" s="99" t="s">
        <v>1942</v>
      </c>
      <c r="N471" s="100">
        <v>42686</v>
      </c>
      <c r="O471" s="113" t="s">
        <v>1941</v>
      </c>
      <c r="P471" s="102" t="s">
        <v>639</v>
      </c>
      <c r="Q471" s="121" t="s">
        <v>1944</v>
      </c>
      <c r="R471" s="121" t="s">
        <v>1948</v>
      </c>
      <c r="S471" s="121" t="s">
        <v>1952</v>
      </c>
      <c r="T471" s="121" t="s">
        <v>1953</v>
      </c>
      <c r="U471" s="121" t="s">
        <v>1955</v>
      </c>
      <c r="V471" s="166">
        <v>42765</v>
      </c>
      <c r="W471" s="166">
        <v>42765</v>
      </c>
      <c r="X471" s="229">
        <f t="shared" ca="1" si="38"/>
        <v>-22</v>
      </c>
      <c r="Y471" s="230">
        <v>0</v>
      </c>
      <c r="Z471" s="233" t="s">
        <v>693</v>
      </c>
      <c r="AA471" s="231" t="s">
        <v>781</v>
      </c>
      <c r="AB471" s="136"/>
      <c r="AC471" s="136"/>
      <c r="AG471" s="334" t="str">
        <f t="shared" ca="1" si="40"/>
        <v>VENCIDO</v>
      </c>
    </row>
    <row r="472" spans="2:33" ht="57" customHeight="1" thickBot="1" x14ac:dyDescent="0.25">
      <c r="B472" s="264">
        <f t="shared" si="39"/>
        <v>465</v>
      </c>
      <c r="C472" s="145" t="s">
        <v>673</v>
      </c>
      <c r="D472" s="146">
        <v>2016</v>
      </c>
      <c r="E472" s="97" t="s">
        <v>12</v>
      </c>
      <c r="F472" s="227" t="s">
        <v>2101</v>
      </c>
      <c r="G472" s="227" t="s">
        <v>2105</v>
      </c>
      <c r="H472" s="227" t="s">
        <v>2178</v>
      </c>
      <c r="I472" s="227" t="s">
        <v>2118</v>
      </c>
      <c r="J472" s="227" t="s">
        <v>2112</v>
      </c>
      <c r="K472" s="102" t="s">
        <v>1144</v>
      </c>
      <c r="L472" s="228" t="s">
        <v>1188</v>
      </c>
      <c r="M472" s="99" t="s">
        <v>1942</v>
      </c>
      <c r="N472" s="100">
        <v>42686</v>
      </c>
      <c r="O472" s="113" t="s">
        <v>1941</v>
      </c>
      <c r="P472" s="102" t="s">
        <v>639</v>
      </c>
      <c r="Q472" s="121" t="s">
        <v>1945</v>
      </c>
      <c r="R472" s="121" t="s">
        <v>1949</v>
      </c>
      <c r="S472" s="121" t="s">
        <v>1952</v>
      </c>
      <c r="T472" s="121" t="s">
        <v>1633</v>
      </c>
      <c r="U472" s="121" t="s">
        <v>1956</v>
      </c>
      <c r="V472" s="166">
        <v>42765</v>
      </c>
      <c r="W472" s="166">
        <v>42765</v>
      </c>
      <c r="X472" s="229">
        <f t="shared" ca="1" si="38"/>
        <v>-22</v>
      </c>
      <c r="Y472" s="230">
        <v>0</v>
      </c>
      <c r="Z472" s="233" t="s">
        <v>693</v>
      </c>
      <c r="AA472" s="231" t="s">
        <v>781</v>
      </c>
      <c r="AB472" s="136"/>
      <c r="AC472" s="136"/>
      <c r="AG472" s="334" t="str">
        <f t="shared" ca="1" si="40"/>
        <v>VENCIDO</v>
      </c>
    </row>
    <row r="473" spans="2:33" ht="45.75" customHeight="1" thickBot="1" x14ac:dyDescent="0.25">
      <c r="B473" s="264">
        <f t="shared" si="39"/>
        <v>466</v>
      </c>
      <c r="C473" s="145" t="s">
        <v>673</v>
      </c>
      <c r="D473" s="146">
        <v>2016</v>
      </c>
      <c r="E473" s="97" t="s">
        <v>12</v>
      </c>
      <c r="F473" s="227" t="s">
        <v>2101</v>
      </c>
      <c r="G473" s="227" t="s">
        <v>2105</v>
      </c>
      <c r="H473" s="227" t="s">
        <v>2178</v>
      </c>
      <c r="I473" s="227" t="s">
        <v>2118</v>
      </c>
      <c r="J473" s="227" t="s">
        <v>2112</v>
      </c>
      <c r="K473" s="102" t="s">
        <v>1144</v>
      </c>
      <c r="L473" s="228" t="s">
        <v>1188</v>
      </c>
      <c r="M473" s="99" t="s">
        <v>1942</v>
      </c>
      <c r="N473" s="100">
        <v>42686</v>
      </c>
      <c r="O473" s="113" t="s">
        <v>1941</v>
      </c>
      <c r="P473" s="102" t="s">
        <v>639</v>
      </c>
      <c r="Q473" s="121" t="s">
        <v>1946</v>
      </c>
      <c r="R473" s="121" t="s">
        <v>1950</v>
      </c>
      <c r="S473" s="121" t="s">
        <v>1952</v>
      </c>
      <c r="T473" s="121" t="s">
        <v>1953</v>
      </c>
      <c r="U473" s="121" t="s">
        <v>1957</v>
      </c>
      <c r="V473" s="166">
        <v>42916</v>
      </c>
      <c r="W473" s="166">
        <v>42916</v>
      </c>
      <c r="X473" s="229">
        <f t="shared" ca="1" si="38"/>
        <v>129</v>
      </c>
      <c r="Y473" s="230">
        <v>0</v>
      </c>
      <c r="Z473" s="233" t="s">
        <v>693</v>
      </c>
      <c r="AA473" s="263" t="s">
        <v>782</v>
      </c>
      <c r="AB473" s="136"/>
      <c r="AC473" s="136"/>
      <c r="AG473" s="334" t="str">
        <f t="shared" ca="1" si="40"/>
        <v>VIGENTE</v>
      </c>
    </row>
    <row r="474" spans="2:33" ht="45.75" customHeight="1" thickBot="1" x14ac:dyDescent="0.25">
      <c r="B474" s="264">
        <f t="shared" si="39"/>
        <v>467</v>
      </c>
      <c r="C474" s="145" t="s">
        <v>673</v>
      </c>
      <c r="D474" s="146">
        <v>2016</v>
      </c>
      <c r="E474" s="97" t="s">
        <v>12</v>
      </c>
      <c r="F474" s="227" t="s">
        <v>2101</v>
      </c>
      <c r="G474" s="227" t="s">
        <v>2105</v>
      </c>
      <c r="H474" s="227" t="s">
        <v>2178</v>
      </c>
      <c r="I474" s="227" t="s">
        <v>2118</v>
      </c>
      <c r="J474" s="227" t="s">
        <v>2112</v>
      </c>
      <c r="K474" s="102" t="s">
        <v>1144</v>
      </c>
      <c r="L474" s="228" t="s">
        <v>1188</v>
      </c>
      <c r="M474" s="99" t="s">
        <v>1942</v>
      </c>
      <c r="N474" s="100">
        <v>42686</v>
      </c>
      <c r="O474" s="113" t="s">
        <v>1940</v>
      </c>
      <c r="P474" s="102" t="s">
        <v>639</v>
      </c>
      <c r="Q474" s="121" t="s">
        <v>1947</v>
      </c>
      <c r="R474" s="121" t="s">
        <v>1951</v>
      </c>
      <c r="S474" s="121" t="s">
        <v>1952</v>
      </c>
      <c r="T474" s="121" t="s">
        <v>1633</v>
      </c>
      <c r="U474" s="121" t="s">
        <v>1958</v>
      </c>
      <c r="V474" s="166">
        <v>42916</v>
      </c>
      <c r="W474" s="166">
        <v>42916</v>
      </c>
      <c r="X474" s="229">
        <f t="shared" ca="1" si="38"/>
        <v>129</v>
      </c>
      <c r="Y474" s="230">
        <v>0</v>
      </c>
      <c r="Z474" s="233" t="s">
        <v>693</v>
      </c>
      <c r="AA474" s="263" t="s">
        <v>782</v>
      </c>
      <c r="AB474" s="136"/>
      <c r="AC474" s="136"/>
      <c r="AG474" s="334" t="str">
        <f t="shared" ca="1" si="40"/>
        <v>VIGENTE</v>
      </c>
    </row>
    <row r="475" spans="2:33" ht="75.75" customHeight="1" thickBot="1" x14ac:dyDescent="0.25">
      <c r="B475" s="264">
        <f t="shared" si="39"/>
        <v>468</v>
      </c>
      <c r="C475" s="145" t="s">
        <v>673</v>
      </c>
      <c r="D475" s="146">
        <v>2016</v>
      </c>
      <c r="E475" s="97" t="s">
        <v>12</v>
      </c>
      <c r="F475" s="227" t="s">
        <v>2104</v>
      </c>
      <c r="G475" s="227" t="s">
        <v>2105</v>
      </c>
      <c r="H475" s="227" t="s">
        <v>2162</v>
      </c>
      <c r="I475" s="227" t="s">
        <v>2144</v>
      </c>
      <c r="J475" s="227" t="s">
        <v>2112</v>
      </c>
      <c r="K475" s="102" t="s">
        <v>1149</v>
      </c>
      <c r="L475" s="228" t="s">
        <v>1230</v>
      </c>
      <c r="M475" s="99" t="s">
        <v>1035</v>
      </c>
      <c r="N475" s="100">
        <v>42681</v>
      </c>
      <c r="O475" s="113" t="s">
        <v>1988</v>
      </c>
      <c r="P475" s="102" t="s">
        <v>655</v>
      </c>
      <c r="Q475" s="121" t="s">
        <v>1959</v>
      </c>
      <c r="R475" s="121" t="s">
        <v>1973</v>
      </c>
      <c r="S475" s="121" t="s">
        <v>1987</v>
      </c>
      <c r="T475" s="121" t="s">
        <v>1633</v>
      </c>
      <c r="U475" s="18" t="s">
        <v>2206</v>
      </c>
      <c r="V475" s="8">
        <v>42824</v>
      </c>
      <c r="W475" s="8">
        <v>42886</v>
      </c>
      <c r="X475" s="229"/>
      <c r="Y475" s="230">
        <v>0</v>
      </c>
      <c r="Z475" s="339" t="s">
        <v>1995</v>
      </c>
      <c r="AA475" s="339" t="s">
        <v>1995</v>
      </c>
      <c r="AB475" s="227" t="s">
        <v>1989</v>
      </c>
      <c r="AC475" s="18"/>
      <c r="AG475" s="334" t="str">
        <f t="shared" si="40"/>
        <v>VIGENTE</v>
      </c>
    </row>
    <row r="476" spans="2:33" ht="75.75" customHeight="1" thickBot="1" x14ac:dyDescent="0.25">
      <c r="B476" s="264">
        <f t="shared" si="39"/>
        <v>469</v>
      </c>
      <c r="C476" s="145" t="s">
        <v>673</v>
      </c>
      <c r="D476" s="146">
        <v>2016</v>
      </c>
      <c r="E476" s="97" t="s">
        <v>12</v>
      </c>
      <c r="F476" s="227" t="s">
        <v>2104</v>
      </c>
      <c r="G476" s="227" t="s">
        <v>2105</v>
      </c>
      <c r="H476" s="227" t="s">
        <v>2162</v>
      </c>
      <c r="I476" s="227" t="s">
        <v>2144</v>
      </c>
      <c r="J476" s="227" t="s">
        <v>2112</v>
      </c>
      <c r="K476" s="102" t="s">
        <v>1149</v>
      </c>
      <c r="L476" s="228" t="s">
        <v>1230</v>
      </c>
      <c r="M476" s="99" t="s">
        <v>1035</v>
      </c>
      <c r="N476" s="100">
        <v>42681</v>
      </c>
      <c r="O476" s="113" t="s">
        <v>1988</v>
      </c>
      <c r="P476" s="102" t="s">
        <v>655</v>
      </c>
      <c r="Q476" s="121" t="s">
        <v>1960</v>
      </c>
      <c r="R476" s="121" t="s">
        <v>1974</v>
      </c>
      <c r="S476" s="121" t="s">
        <v>1987</v>
      </c>
      <c r="T476" s="121" t="s">
        <v>1633</v>
      </c>
      <c r="U476" s="18" t="s">
        <v>2207</v>
      </c>
      <c r="V476" s="8">
        <v>42824</v>
      </c>
      <c r="W476" s="8">
        <v>42886</v>
      </c>
      <c r="X476" s="229"/>
      <c r="Y476" s="230">
        <v>0</v>
      </c>
      <c r="Z476" s="339" t="s">
        <v>1995</v>
      </c>
      <c r="AA476" s="339" t="s">
        <v>1995</v>
      </c>
      <c r="AB476" s="227" t="s">
        <v>1989</v>
      </c>
      <c r="AC476" s="18"/>
      <c r="AG476" s="334" t="str">
        <f t="shared" si="40"/>
        <v>VIGENTE</v>
      </c>
    </row>
    <row r="477" spans="2:33" ht="75.75" customHeight="1" thickBot="1" x14ac:dyDescent="0.25">
      <c r="B477" s="264">
        <f t="shared" si="39"/>
        <v>470</v>
      </c>
      <c r="C477" s="145" t="s">
        <v>673</v>
      </c>
      <c r="D477" s="146">
        <v>2016</v>
      </c>
      <c r="E477" s="97" t="s">
        <v>12</v>
      </c>
      <c r="F477" s="227" t="s">
        <v>2104</v>
      </c>
      <c r="G477" s="227" t="s">
        <v>2105</v>
      </c>
      <c r="H477" s="227" t="s">
        <v>2162</v>
      </c>
      <c r="I477" s="227" t="s">
        <v>2144</v>
      </c>
      <c r="J477" s="227" t="s">
        <v>2112</v>
      </c>
      <c r="K477" s="102" t="s">
        <v>1149</v>
      </c>
      <c r="L477" s="228" t="s">
        <v>1230</v>
      </c>
      <c r="M477" s="99" t="s">
        <v>1035</v>
      </c>
      <c r="N477" s="100">
        <v>42681</v>
      </c>
      <c r="O477" s="113" t="s">
        <v>1988</v>
      </c>
      <c r="P477" s="102" t="s">
        <v>655</v>
      </c>
      <c r="Q477" s="121" t="s">
        <v>1961</v>
      </c>
      <c r="R477" s="121" t="s">
        <v>1975</v>
      </c>
      <c r="S477" s="121" t="s">
        <v>1987</v>
      </c>
      <c r="T477" s="121" t="s">
        <v>1631</v>
      </c>
      <c r="U477" s="18" t="s">
        <v>2208</v>
      </c>
      <c r="V477" s="8">
        <v>42824</v>
      </c>
      <c r="W477" s="8">
        <v>42794</v>
      </c>
      <c r="X477" s="229"/>
      <c r="Y477" s="230">
        <v>0</v>
      </c>
      <c r="Z477" s="339" t="s">
        <v>1995</v>
      </c>
      <c r="AA477" s="339" t="s">
        <v>1995</v>
      </c>
      <c r="AB477" s="227" t="s">
        <v>1989</v>
      </c>
      <c r="AC477" s="18"/>
      <c r="AG477" s="334" t="str">
        <f t="shared" si="40"/>
        <v>VIGENTE</v>
      </c>
    </row>
    <row r="478" spans="2:33" ht="75.75" customHeight="1" thickBot="1" x14ac:dyDescent="0.25">
      <c r="B478" s="264">
        <f t="shared" si="39"/>
        <v>471</v>
      </c>
      <c r="C478" s="145" t="s">
        <v>673</v>
      </c>
      <c r="D478" s="146">
        <v>2016</v>
      </c>
      <c r="E478" s="97" t="s">
        <v>12</v>
      </c>
      <c r="F478" s="227" t="s">
        <v>2104</v>
      </c>
      <c r="G478" s="227" t="s">
        <v>2105</v>
      </c>
      <c r="H478" s="227" t="s">
        <v>2162</v>
      </c>
      <c r="I478" s="227" t="s">
        <v>2144</v>
      </c>
      <c r="J478" s="227" t="s">
        <v>2112</v>
      </c>
      <c r="K478" s="102" t="s">
        <v>1149</v>
      </c>
      <c r="L478" s="228" t="s">
        <v>1230</v>
      </c>
      <c r="M478" s="99" t="s">
        <v>1035</v>
      </c>
      <c r="N478" s="100">
        <v>42681</v>
      </c>
      <c r="O478" s="113" t="s">
        <v>1988</v>
      </c>
      <c r="P478" s="102" t="s">
        <v>655</v>
      </c>
      <c r="Q478" s="121" t="s">
        <v>1962</v>
      </c>
      <c r="R478" s="121" t="s">
        <v>1976</v>
      </c>
      <c r="S478" s="121" t="s">
        <v>1987</v>
      </c>
      <c r="T478" s="121" t="s">
        <v>1633</v>
      </c>
      <c r="U478" s="18" t="s">
        <v>2209</v>
      </c>
      <c r="V478" s="8">
        <v>42824</v>
      </c>
      <c r="W478" s="8">
        <v>42886</v>
      </c>
      <c r="X478" s="229"/>
      <c r="Y478" s="230">
        <v>0</v>
      </c>
      <c r="Z478" s="339" t="s">
        <v>1995</v>
      </c>
      <c r="AA478" s="339" t="s">
        <v>1995</v>
      </c>
      <c r="AB478" s="227" t="s">
        <v>1989</v>
      </c>
      <c r="AC478" s="18"/>
      <c r="AG478" s="334" t="str">
        <f t="shared" si="40"/>
        <v>VIGENTE</v>
      </c>
    </row>
    <row r="479" spans="2:33" ht="75.75" customHeight="1" thickBot="1" x14ac:dyDescent="0.25">
      <c r="B479" s="264">
        <f t="shared" si="39"/>
        <v>472</v>
      </c>
      <c r="C479" s="145" t="s">
        <v>673</v>
      </c>
      <c r="D479" s="146">
        <v>2016</v>
      </c>
      <c r="E479" s="97" t="s">
        <v>12</v>
      </c>
      <c r="F479" s="227" t="s">
        <v>2104</v>
      </c>
      <c r="G479" s="227" t="s">
        <v>2105</v>
      </c>
      <c r="H479" s="227" t="s">
        <v>2162</v>
      </c>
      <c r="I479" s="227" t="s">
        <v>2144</v>
      </c>
      <c r="J479" s="227" t="s">
        <v>2112</v>
      </c>
      <c r="K479" s="102" t="s">
        <v>1149</v>
      </c>
      <c r="L479" s="228" t="s">
        <v>1230</v>
      </c>
      <c r="M479" s="99" t="s">
        <v>1035</v>
      </c>
      <c r="N479" s="100">
        <v>42681</v>
      </c>
      <c r="O479" s="113" t="s">
        <v>1988</v>
      </c>
      <c r="P479" s="102" t="s">
        <v>655</v>
      </c>
      <c r="Q479" s="121" t="s">
        <v>1963</v>
      </c>
      <c r="R479" s="121" t="s">
        <v>1977</v>
      </c>
      <c r="S479" s="121" t="s">
        <v>1987</v>
      </c>
      <c r="T479" s="121" t="s">
        <v>1633</v>
      </c>
      <c r="U479" s="18" t="s">
        <v>2210</v>
      </c>
      <c r="V479" s="8">
        <v>42824</v>
      </c>
      <c r="W479" s="8">
        <v>42794</v>
      </c>
      <c r="X479" s="229"/>
      <c r="Y479" s="230">
        <v>0</v>
      </c>
      <c r="Z479" s="339" t="s">
        <v>1995</v>
      </c>
      <c r="AA479" s="339" t="s">
        <v>1995</v>
      </c>
      <c r="AB479" s="227" t="s">
        <v>1989</v>
      </c>
      <c r="AC479" s="18"/>
      <c r="AG479" s="334" t="str">
        <f t="shared" si="40"/>
        <v>VIGENTE</v>
      </c>
    </row>
    <row r="480" spans="2:33" ht="75.75" customHeight="1" thickBot="1" x14ac:dyDescent="0.25">
      <c r="B480" s="264">
        <f t="shared" si="39"/>
        <v>473</v>
      </c>
      <c r="C480" s="145" t="s">
        <v>673</v>
      </c>
      <c r="D480" s="146">
        <v>2016</v>
      </c>
      <c r="E480" s="97" t="s">
        <v>12</v>
      </c>
      <c r="F480" s="227" t="s">
        <v>2104</v>
      </c>
      <c r="G480" s="227" t="s">
        <v>2105</v>
      </c>
      <c r="H480" s="227" t="s">
        <v>2162</v>
      </c>
      <c r="I480" s="227" t="s">
        <v>2144</v>
      </c>
      <c r="J480" s="227" t="s">
        <v>2112</v>
      </c>
      <c r="K480" s="102" t="s">
        <v>1149</v>
      </c>
      <c r="L480" s="228" t="s">
        <v>1230</v>
      </c>
      <c r="M480" s="99" t="s">
        <v>1035</v>
      </c>
      <c r="N480" s="100">
        <v>42681</v>
      </c>
      <c r="O480" s="113" t="s">
        <v>1988</v>
      </c>
      <c r="P480" s="102" t="s">
        <v>655</v>
      </c>
      <c r="Q480" s="121" t="s">
        <v>1964</v>
      </c>
      <c r="R480" s="121" t="s">
        <v>1978</v>
      </c>
      <c r="S480" s="121" t="s">
        <v>1987</v>
      </c>
      <c r="T480" s="121" t="s">
        <v>1633</v>
      </c>
      <c r="U480" s="18" t="s">
        <v>2211</v>
      </c>
      <c r="V480" s="8">
        <v>42824</v>
      </c>
      <c r="W480" s="8">
        <v>42768</v>
      </c>
      <c r="X480" s="229"/>
      <c r="Y480" s="230">
        <v>0</v>
      </c>
      <c r="Z480" s="339" t="s">
        <v>1995</v>
      </c>
      <c r="AA480" s="339" t="s">
        <v>1995</v>
      </c>
      <c r="AB480" s="227" t="s">
        <v>1989</v>
      </c>
      <c r="AC480" s="18"/>
      <c r="AG480" s="334" t="str">
        <f t="shared" si="40"/>
        <v>VIGENTE</v>
      </c>
    </row>
    <row r="481" spans="2:33" ht="75.75" customHeight="1" thickBot="1" x14ac:dyDescent="0.25">
      <c r="B481" s="264">
        <f t="shared" si="39"/>
        <v>474</v>
      </c>
      <c r="C481" s="145" t="s">
        <v>673</v>
      </c>
      <c r="D481" s="146">
        <v>2016</v>
      </c>
      <c r="E481" s="97" t="s">
        <v>12</v>
      </c>
      <c r="F481" s="227" t="s">
        <v>2104</v>
      </c>
      <c r="G481" s="227" t="s">
        <v>2105</v>
      </c>
      <c r="H481" s="227" t="s">
        <v>2162</v>
      </c>
      <c r="I481" s="227" t="s">
        <v>2144</v>
      </c>
      <c r="J481" s="227" t="s">
        <v>2112</v>
      </c>
      <c r="K481" s="102" t="s">
        <v>1149</v>
      </c>
      <c r="L481" s="228" t="s">
        <v>1230</v>
      </c>
      <c r="M481" s="99" t="s">
        <v>1035</v>
      </c>
      <c r="N481" s="100">
        <v>42681</v>
      </c>
      <c r="O481" s="113" t="s">
        <v>1988</v>
      </c>
      <c r="P481" s="102" t="s">
        <v>655</v>
      </c>
      <c r="Q481" s="121" t="s">
        <v>1965</v>
      </c>
      <c r="R481" s="121" t="s">
        <v>1979</v>
      </c>
      <c r="S481" s="121" t="s">
        <v>1987</v>
      </c>
      <c r="T481" s="121" t="s">
        <v>1633</v>
      </c>
      <c r="U481" s="18" t="s">
        <v>2212</v>
      </c>
      <c r="V481" s="8">
        <v>42824</v>
      </c>
      <c r="W481" s="8">
        <v>42825</v>
      </c>
      <c r="X481" s="229"/>
      <c r="Y481" s="230">
        <v>0</v>
      </c>
      <c r="Z481" s="339" t="s">
        <v>1995</v>
      </c>
      <c r="AA481" s="339" t="s">
        <v>1995</v>
      </c>
      <c r="AB481" s="227" t="s">
        <v>1989</v>
      </c>
      <c r="AC481" s="18"/>
      <c r="AG481" s="334" t="str">
        <f t="shared" si="40"/>
        <v>VIGENTE</v>
      </c>
    </row>
    <row r="482" spans="2:33" ht="75.75" customHeight="1" thickBot="1" x14ac:dyDescent="0.25">
      <c r="B482" s="264">
        <f t="shared" si="39"/>
        <v>475</v>
      </c>
      <c r="C482" s="145" t="s">
        <v>673</v>
      </c>
      <c r="D482" s="146">
        <v>2016</v>
      </c>
      <c r="E482" s="97" t="s">
        <v>12</v>
      </c>
      <c r="F482" s="227" t="s">
        <v>2104</v>
      </c>
      <c r="G482" s="227" t="s">
        <v>2105</v>
      </c>
      <c r="H482" s="227" t="s">
        <v>2162</v>
      </c>
      <c r="I482" s="227" t="s">
        <v>2144</v>
      </c>
      <c r="J482" s="227" t="s">
        <v>2112</v>
      </c>
      <c r="K482" s="102" t="s">
        <v>1149</v>
      </c>
      <c r="L482" s="228" t="s">
        <v>1230</v>
      </c>
      <c r="M482" s="99" t="s">
        <v>1035</v>
      </c>
      <c r="N482" s="100">
        <v>42681</v>
      </c>
      <c r="O482" s="113" t="s">
        <v>1988</v>
      </c>
      <c r="P482" s="102" t="s">
        <v>655</v>
      </c>
      <c r="Q482" s="121" t="s">
        <v>1966</v>
      </c>
      <c r="R482" s="121" t="s">
        <v>1980</v>
      </c>
      <c r="S482" s="121" t="s">
        <v>1987</v>
      </c>
      <c r="T482" s="121" t="s">
        <v>1633</v>
      </c>
      <c r="U482" s="18" t="s">
        <v>2213</v>
      </c>
      <c r="V482" s="8">
        <v>42824</v>
      </c>
      <c r="W482" s="8">
        <v>42916</v>
      </c>
      <c r="X482" s="229"/>
      <c r="Y482" s="230">
        <v>0</v>
      </c>
      <c r="Z482" s="339" t="s">
        <v>1995</v>
      </c>
      <c r="AA482" s="339" t="s">
        <v>1995</v>
      </c>
      <c r="AB482" s="227" t="s">
        <v>1989</v>
      </c>
      <c r="AC482" s="18"/>
      <c r="AG482" s="334" t="str">
        <f t="shared" si="40"/>
        <v>VIGENTE</v>
      </c>
    </row>
    <row r="483" spans="2:33" ht="75.75" customHeight="1" thickBot="1" x14ac:dyDescent="0.25">
      <c r="B483" s="264">
        <f t="shared" si="39"/>
        <v>476</v>
      </c>
      <c r="C483" s="145" t="s">
        <v>673</v>
      </c>
      <c r="D483" s="146">
        <v>2016</v>
      </c>
      <c r="E483" s="97" t="s">
        <v>12</v>
      </c>
      <c r="F483" s="227" t="s">
        <v>2104</v>
      </c>
      <c r="G483" s="227" t="s">
        <v>2105</v>
      </c>
      <c r="H483" s="227" t="s">
        <v>2162</v>
      </c>
      <c r="I483" s="227" t="s">
        <v>2144</v>
      </c>
      <c r="J483" s="227" t="s">
        <v>2112</v>
      </c>
      <c r="K483" s="102" t="s">
        <v>1149</v>
      </c>
      <c r="L483" s="228" t="s">
        <v>1230</v>
      </c>
      <c r="M483" s="99" t="s">
        <v>1035</v>
      </c>
      <c r="N483" s="100">
        <v>42681</v>
      </c>
      <c r="O483" s="113" t="s">
        <v>1988</v>
      </c>
      <c r="P483" s="102" t="s">
        <v>655</v>
      </c>
      <c r="Q483" s="121" t="s">
        <v>1967</v>
      </c>
      <c r="R483" s="121" t="s">
        <v>1981</v>
      </c>
      <c r="S483" s="121" t="s">
        <v>1987</v>
      </c>
      <c r="T483" s="121" t="s">
        <v>1633</v>
      </c>
      <c r="U483" s="18" t="s">
        <v>2214</v>
      </c>
      <c r="V483" s="8">
        <v>42824</v>
      </c>
      <c r="W483" s="8">
        <v>42916</v>
      </c>
      <c r="X483" s="229"/>
      <c r="Y483" s="230">
        <v>0</v>
      </c>
      <c r="Z483" s="339" t="s">
        <v>1995</v>
      </c>
      <c r="AA483" s="339" t="s">
        <v>1995</v>
      </c>
      <c r="AB483" s="227" t="s">
        <v>1989</v>
      </c>
      <c r="AC483" s="18"/>
      <c r="AG483" s="334" t="str">
        <f t="shared" si="40"/>
        <v>VIGENTE</v>
      </c>
    </row>
    <row r="484" spans="2:33" ht="75.75" customHeight="1" thickBot="1" x14ac:dyDescent="0.25">
      <c r="B484" s="264">
        <f t="shared" si="39"/>
        <v>477</v>
      </c>
      <c r="C484" s="145" t="s">
        <v>673</v>
      </c>
      <c r="D484" s="146">
        <v>2016</v>
      </c>
      <c r="E484" s="97" t="s">
        <v>12</v>
      </c>
      <c r="F484" s="227" t="s">
        <v>2104</v>
      </c>
      <c r="G484" s="227" t="s">
        <v>2105</v>
      </c>
      <c r="H484" s="227" t="s">
        <v>2162</v>
      </c>
      <c r="I484" s="227" t="s">
        <v>2144</v>
      </c>
      <c r="J484" s="227" t="s">
        <v>2112</v>
      </c>
      <c r="K484" s="102" t="s">
        <v>1149</v>
      </c>
      <c r="L484" s="228" t="s">
        <v>1230</v>
      </c>
      <c r="M484" s="99" t="s">
        <v>1035</v>
      </c>
      <c r="N484" s="100">
        <v>42681</v>
      </c>
      <c r="O484" s="113" t="s">
        <v>1988</v>
      </c>
      <c r="P484" s="102" t="s">
        <v>655</v>
      </c>
      <c r="Q484" s="121" t="s">
        <v>1968</v>
      </c>
      <c r="R484" s="121" t="s">
        <v>1982</v>
      </c>
      <c r="S484" s="121" t="s">
        <v>1987</v>
      </c>
      <c r="T484" s="121" t="s">
        <v>1633</v>
      </c>
      <c r="U484" s="18" t="s">
        <v>2215</v>
      </c>
      <c r="V484" s="8">
        <v>42824</v>
      </c>
      <c r="W484" s="8">
        <v>42751</v>
      </c>
      <c r="X484" s="229"/>
      <c r="Y484" s="230">
        <v>0</v>
      </c>
      <c r="Z484" s="339" t="s">
        <v>1995</v>
      </c>
      <c r="AA484" s="339" t="s">
        <v>1995</v>
      </c>
      <c r="AB484" s="227" t="s">
        <v>1989</v>
      </c>
      <c r="AC484" s="18"/>
      <c r="AG484" s="334" t="str">
        <f t="shared" si="40"/>
        <v>VIGENTE</v>
      </c>
    </row>
    <row r="485" spans="2:33" ht="75.75" customHeight="1" thickBot="1" x14ac:dyDescent="0.25">
      <c r="B485" s="264">
        <f t="shared" si="39"/>
        <v>478</v>
      </c>
      <c r="C485" s="145" t="s">
        <v>673</v>
      </c>
      <c r="D485" s="146">
        <v>2016</v>
      </c>
      <c r="E485" s="97" t="s">
        <v>12</v>
      </c>
      <c r="F485" s="227" t="s">
        <v>2104</v>
      </c>
      <c r="G485" s="227" t="s">
        <v>2105</v>
      </c>
      <c r="H485" s="227" t="s">
        <v>2162</v>
      </c>
      <c r="I485" s="227" t="s">
        <v>2144</v>
      </c>
      <c r="J485" s="227" t="s">
        <v>2112</v>
      </c>
      <c r="K485" s="102" t="s">
        <v>1149</v>
      </c>
      <c r="L485" s="228" t="s">
        <v>1230</v>
      </c>
      <c r="M485" s="99" t="s">
        <v>1035</v>
      </c>
      <c r="N485" s="100">
        <v>42681</v>
      </c>
      <c r="O485" s="113" t="s">
        <v>1988</v>
      </c>
      <c r="P485" s="102" t="s">
        <v>655</v>
      </c>
      <c r="Q485" s="121" t="s">
        <v>1969</v>
      </c>
      <c r="R485" s="121" t="s">
        <v>1983</v>
      </c>
      <c r="S485" s="121" t="s">
        <v>1987</v>
      </c>
      <c r="T485" s="121" t="s">
        <v>1633</v>
      </c>
      <c r="U485" s="18" t="s">
        <v>2217</v>
      </c>
      <c r="V485" s="8">
        <v>42824</v>
      </c>
      <c r="W485" s="8">
        <v>42855</v>
      </c>
      <c r="X485" s="229"/>
      <c r="Y485" s="230">
        <v>0</v>
      </c>
      <c r="Z485" s="339" t="s">
        <v>1995</v>
      </c>
      <c r="AA485" s="339" t="s">
        <v>1995</v>
      </c>
      <c r="AB485" s="227" t="s">
        <v>1989</v>
      </c>
      <c r="AC485" s="18"/>
      <c r="AG485" s="334" t="str">
        <f t="shared" si="40"/>
        <v>VIGENTE</v>
      </c>
    </row>
    <row r="486" spans="2:33" ht="75.75" customHeight="1" thickBot="1" x14ac:dyDescent="0.25">
      <c r="B486" s="264">
        <f t="shared" si="39"/>
        <v>479</v>
      </c>
      <c r="C486" s="145" t="s">
        <v>673</v>
      </c>
      <c r="D486" s="146">
        <v>2016</v>
      </c>
      <c r="E486" s="97" t="s">
        <v>12</v>
      </c>
      <c r="F486" s="227" t="s">
        <v>2104</v>
      </c>
      <c r="G486" s="227" t="s">
        <v>2105</v>
      </c>
      <c r="H486" s="227" t="s">
        <v>2162</v>
      </c>
      <c r="I486" s="227" t="s">
        <v>2144</v>
      </c>
      <c r="J486" s="227" t="s">
        <v>2112</v>
      </c>
      <c r="K486" s="102" t="s">
        <v>1149</v>
      </c>
      <c r="L486" s="228" t="s">
        <v>1230</v>
      </c>
      <c r="M486" s="99" t="s">
        <v>1035</v>
      </c>
      <c r="N486" s="100">
        <v>42681</v>
      </c>
      <c r="O486" s="113" t="s">
        <v>1988</v>
      </c>
      <c r="P486" s="102" t="s">
        <v>655</v>
      </c>
      <c r="Q486" s="121" t="s">
        <v>1970</v>
      </c>
      <c r="R486" s="121" t="s">
        <v>1984</v>
      </c>
      <c r="S486" s="121" t="s">
        <v>1987</v>
      </c>
      <c r="T486" s="121" t="s">
        <v>1633</v>
      </c>
      <c r="U486" s="18" t="s">
        <v>2216</v>
      </c>
      <c r="V486" s="8">
        <v>42824</v>
      </c>
      <c r="W486" s="8">
        <v>42855</v>
      </c>
      <c r="X486" s="229"/>
      <c r="Y486" s="230">
        <v>0</v>
      </c>
      <c r="Z486" s="339" t="s">
        <v>1995</v>
      </c>
      <c r="AA486" s="339" t="s">
        <v>1995</v>
      </c>
      <c r="AB486" s="227" t="s">
        <v>1989</v>
      </c>
      <c r="AC486" s="18"/>
      <c r="AG486" s="334" t="str">
        <f t="shared" si="40"/>
        <v>VIGENTE</v>
      </c>
    </row>
    <row r="487" spans="2:33" ht="75.75" customHeight="1" thickBot="1" x14ac:dyDescent="0.25">
      <c r="B487" s="264">
        <f t="shared" si="39"/>
        <v>480</v>
      </c>
      <c r="C487" s="145" t="s">
        <v>673</v>
      </c>
      <c r="D487" s="146">
        <v>2016</v>
      </c>
      <c r="E487" s="97" t="s">
        <v>12</v>
      </c>
      <c r="F487" s="227" t="s">
        <v>2104</v>
      </c>
      <c r="G487" s="227" t="s">
        <v>2105</v>
      </c>
      <c r="H487" s="227" t="s">
        <v>2162</v>
      </c>
      <c r="I487" s="227" t="s">
        <v>2144</v>
      </c>
      <c r="J487" s="227" t="s">
        <v>2112</v>
      </c>
      <c r="K487" s="102" t="s">
        <v>1149</v>
      </c>
      <c r="L487" s="228" t="s">
        <v>1230</v>
      </c>
      <c r="M487" s="99" t="s">
        <v>1035</v>
      </c>
      <c r="N487" s="100">
        <v>42681</v>
      </c>
      <c r="O487" s="113" t="s">
        <v>1988</v>
      </c>
      <c r="P487" s="102" t="s">
        <v>655</v>
      </c>
      <c r="Q487" s="121" t="s">
        <v>1971</v>
      </c>
      <c r="R487" s="121" t="s">
        <v>1985</v>
      </c>
      <c r="S487" s="121" t="s">
        <v>1987</v>
      </c>
      <c r="T487" s="121" t="s">
        <v>1633</v>
      </c>
      <c r="U487" s="18" t="s">
        <v>2218</v>
      </c>
      <c r="V487" s="8">
        <v>42824</v>
      </c>
      <c r="W487" s="8">
        <v>42885</v>
      </c>
      <c r="X487" s="229"/>
      <c r="Y487" s="230">
        <v>0</v>
      </c>
      <c r="Z487" s="339" t="s">
        <v>1995</v>
      </c>
      <c r="AA487" s="339" t="s">
        <v>1995</v>
      </c>
      <c r="AB487" s="227" t="s">
        <v>1989</v>
      </c>
      <c r="AC487" s="18"/>
      <c r="AG487" s="334" t="str">
        <f t="shared" si="40"/>
        <v>VIGENTE</v>
      </c>
    </row>
    <row r="488" spans="2:33" ht="75.75" customHeight="1" thickBot="1" x14ac:dyDescent="0.25">
      <c r="B488" s="264">
        <f t="shared" si="39"/>
        <v>481</v>
      </c>
      <c r="C488" s="145" t="s">
        <v>673</v>
      </c>
      <c r="D488" s="146">
        <v>2016</v>
      </c>
      <c r="E488" s="97" t="s">
        <v>12</v>
      </c>
      <c r="F488" s="227" t="s">
        <v>2104</v>
      </c>
      <c r="G488" s="227" t="s">
        <v>2105</v>
      </c>
      <c r="H488" s="227" t="s">
        <v>2162</v>
      </c>
      <c r="I488" s="227" t="s">
        <v>2144</v>
      </c>
      <c r="J488" s="227" t="s">
        <v>2112</v>
      </c>
      <c r="K488" s="102" t="s">
        <v>1149</v>
      </c>
      <c r="L488" s="228" t="s">
        <v>1230</v>
      </c>
      <c r="M488" s="99" t="s">
        <v>1035</v>
      </c>
      <c r="N488" s="100">
        <v>42681</v>
      </c>
      <c r="O488" s="113" t="s">
        <v>1988</v>
      </c>
      <c r="P488" s="102" t="s">
        <v>655</v>
      </c>
      <c r="Q488" s="121" t="s">
        <v>1972</v>
      </c>
      <c r="R488" s="121" t="s">
        <v>1986</v>
      </c>
      <c r="S488" s="121" t="s">
        <v>1987</v>
      </c>
      <c r="T488" s="121" t="s">
        <v>1633</v>
      </c>
      <c r="U488" s="18" t="s">
        <v>2219</v>
      </c>
      <c r="V488" s="8">
        <v>42824</v>
      </c>
      <c r="W488" s="8">
        <v>42855</v>
      </c>
      <c r="X488" s="229"/>
      <c r="Y488" s="230">
        <v>0</v>
      </c>
      <c r="Z488" s="339" t="s">
        <v>1995</v>
      </c>
      <c r="AA488" s="339" t="s">
        <v>1995</v>
      </c>
      <c r="AB488" s="227" t="s">
        <v>1989</v>
      </c>
      <c r="AC488" s="18"/>
      <c r="AG488" s="334" t="str">
        <f t="shared" si="40"/>
        <v>VIGENTE</v>
      </c>
    </row>
    <row r="489" spans="2:33" ht="113.25" thickBot="1" x14ac:dyDescent="0.25">
      <c r="B489" s="264">
        <f t="shared" si="39"/>
        <v>482</v>
      </c>
      <c r="C489" s="145" t="s">
        <v>673</v>
      </c>
      <c r="D489" s="146">
        <v>2016</v>
      </c>
      <c r="E489" s="97" t="s">
        <v>12</v>
      </c>
      <c r="F489" s="227" t="s">
        <v>2104</v>
      </c>
      <c r="G489" s="227" t="s">
        <v>2105</v>
      </c>
      <c r="H489" s="13" t="s">
        <v>2176</v>
      </c>
      <c r="I489" s="227" t="s">
        <v>2141</v>
      </c>
      <c r="J489" s="227" t="s">
        <v>2112</v>
      </c>
      <c r="K489" s="102" t="s">
        <v>1055</v>
      </c>
      <c r="L489" s="228" t="s">
        <v>2003</v>
      </c>
      <c r="M489" s="142" t="s">
        <v>2052</v>
      </c>
      <c r="N489" s="100">
        <v>42681</v>
      </c>
      <c r="O489" s="113" t="s">
        <v>1997</v>
      </c>
      <c r="P489" s="113" t="s">
        <v>25</v>
      </c>
      <c r="Q489" s="121" t="s">
        <v>2000</v>
      </c>
      <c r="R489" s="121" t="s">
        <v>2000</v>
      </c>
      <c r="S489" s="121" t="s">
        <v>2003</v>
      </c>
      <c r="T489" s="121" t="s">
        <v>1631</v>
      </c>
      <c r="U489" s="121" t="s">
        <v>2004</v>
      </c>
      <c r="V489" s="166">
        <v>42734</v>
      </c>
      <c r="W489" s="351">
        <v>42720</v>
      </c>
      <c r="X489" s="229">
        <f>IF(Z489="Cumplida",0,W489-$W$1)</f>
        <v>0</v>
      </c>
      <c r="Y489" s="230">
        <v>1</v>
      </c>
      <c r="Z489" s="233" t="s">
        <v>695</v>
      </c>
      <c r="AA489" s="263" t="s">
        <v>780</v>
      </c>
      <c r="AB489" s="288" t="s">
        <v>2007</v>
      </c>
      <c r="AC489" s="18"/>
      <c r="AG489" s="334" t="str">
        <f t="shared" si="40"/>
        <v>VIGENTE</v>
      </c>
    </row>
    <row r="490" spans="2:33" ht="180.75" thickBot="1" x14ac:dyDescent="0.25">
      <c r="B490" s="264">
        <f t="shared" si="39"/>
        <v>483</v>
      </c>
      <c r="C490" s="145" t="s">
        <v>673</v>
      </c>
      <c r="D490" s="146">
        <v>2016</v>
      </c>
      <c r="E490" s="97" t="s">
        <v>12</v>
      </c>
      <c r="F490" s="227" t="s">
        <v>2104</v>
      </c>
      <c r="G490" s="227" t="s">
        <v>2105</v>
      </c>
      <c r="H490" s="13" t="s">
        <v>2176</v>
      </c>
      <c r="I490" s="227" t="s">
        <v>2141</v>
      </c>
      <c r="J490" s="227" t="s">
        <v>2112</v>
      </c>
      <c r="K490" s="102" t="s">
        <v>1055</v>
      </c>
      <c r="L490" s="228" t="s">
        <v>2003</v>
      </c>
      <c r="M490" s="99" t="s">
        <v>2052</v>
      </c>
      <c r="N490" s="100">
        <v>42681</v>
      </c>
      <c r="O490" s="113" t="s">
        <v>1998</v>
      </c>
      <c r="P490" s="113" t="s">
        <v>25</v>
      </c>
      <c r="Q490" s="121" t="s">
        <v>2001</v>
      </c>
      <c r="R490" s="121" t="s">
        <v>2001</v>
      </c>
      <c r="S490" s="121" t="s">
        <v>2003</v>
      </c>
      <c r="T490" s="121" t="s">
        <v>1631</v>
      </c>
      <c r="U490" s="121" t="s">
        <v>2005</v>
      </c>
      <c r="V490" s="166">
        <v>42734</v>
      </c>
      <c r="W490" s="351">
        <v>42723</v>
      </c>
      <c r="X490" s="229">
        <f>IF(Z490="Cumplida",0,W490-$W$1)</f>
        <v>0</v>
      </c>
      <c r="Y490" s="230">
        <v>1</v>
      </c>
      <c r="Z490" s="233" t="s">
        <v>695</v>
      </c>
      <c r="AA490" s="263" t="s">
        <v>780</v>
      </c>
      <c r="AB490" s="288" t="s">
        <v>2008</v>
      </c>
      <c r="AC490" s="18"/>
      <c r="AG490" s="334" t="str">
        <f t="shared" si="40"/>
        <v>VIGENTE</v>
      </c>
    </row>
    <row r="491" spans="2:33" ht="48.75" customHeight="1" thickBot="1" x14ac:dyDescent="0.25">
      <c r="B491" s="264">
        <f t="shared" si="39"/>
        <v>484</v>
      </c>
      <c r="C491" s="145" t="s">
        <v>673</v>
      </c>
      <c r="D491" s="146">
        <v>2016</v>
      </c>
      <c r="E491" s="97" t="s">
        <v>12</v>
      </c>
      <c r="F491" s="227" t="s">
        <v>2104</v>
      </c>
      <c r="G491" s="227" t="s">
        <v>2105</v>
      </c>
      <c r="H491" s="13" t="s">
        <v>2176</v>
      </c>
      <c r="I491" s="227" t="s">
        <v>2141</v>
      </c>
      <c r="J491" s="227" t="s">
        <v>2112</v>
      </c>
      <c r="K491" s="102" t="s">
        <v>1055</v>
      </c>
      <c r="L491" s="228" t="s">
        <v>2003</v>
      </c>
      <c r="M491" s="99" t="s">
        <v>2052</v>
      </c>
      <c r="N491" s="100">
        <v>42681</v>
      </c>
      <c r="O491" s="113" t="s">
        <v>1999</v>
      </c>
      <c r="P491" s="113" t="s">
        <v>25</v>
      </c>
      <c r="Q491" s="121" t="s">
        <v>2002</v>
      </c>
      <c r="R491" s="121" t="s">
        <v>2002</v>
      </c>
      <c r="S491" s="121" t="s">
        <v>2003</v>
      </c>
      <c r="T491" s="121" t="s">
        <v>1633</v>
      </c>
      <c r="U491" s="121" t="s">
        <v>2006</v>
      </c>
      <c r="V491" s="166">
        <v>42734</v>
      </c>
      <c r="W491" s="351">
        <v>42734</v>
      </c>
      <c r="X491" s="229">
        <f ca="1">IF(Z491="Cumplida",0,W491-$W$1)</f>
        <v>-53</v>
      </c>
      <c r="Y491" s="230">
        <v>0.9</v>
      </c>
      <c r="Z491" s="233" t="s">
        <v>693</v>
      </c>
      <c r="AA491" s="231" t="s">
        <v>781</v>
      </c>
      <c r="AB491" s="288" t="s">
        <v>2009</v>
      </c>
      <c r="AC491" s="18"/>
      <c r="AG491" s="334" t="str">
        <f t="shared" ca="1" si="40"/>
        <v>VENCIDO</v>
      </c>
    </row>
    <row r="492" spans="2:33" ht="124.5" thickBot="1" x14ac:dyDescent="0.25">
      <c r="B492" s="264">
        <f t="shared" ref="B492:B532" si="41">+B491+1</f>
        <v>485</v>
      </c>
      <c r="C492" s="145" t="s">
        <v>673</v>
      </c>
      <c r="D492" s="146">
        <v>2016</v>
      </c>
      <c r="E492" s="97" t="s">
        <v>12</v>
      </c>
      <c r="F492" s="227" t="s">
        <v>2104</v>
      </c>
      <c r="G492" s="227" t="s">
        <v>2105</v>
      </c>
      <c r="H492" s="98" t="s">
        <v>1036</v>
      </c>
      <c r="I492" s="227" t="s">
        <v>2134</v>
      </c>
      <c r="J492" s="227" t="s">
        <v>2112</v>
      </c>
      <c r="K492" s="102" t="s">
        <v>1144</v>
      </c>
      <c r="L492" s="102" t="s">
        <v>2043</v>
      </c>
      <c r="M492" s="99" t="s">
        <v>1036</v>
      </c>
      <c r="N492" s="235">
        <v>42684</v>
      </c>
      <c r="O492" s="102" t="s">
        <v>2010</v>
      </c>
      <c r="P492" s="18" t="s">
        <v>2051</v>
      </c>
      <c r="Q492" s="121" t="s">
        <v>2012</v>
      </c>
      <c r="R492" s="121" t="s">
        <v>2028</v>
      </c>
      <c r="S492" s="121" t="s">
        <v>2011</v>
      </c>
      <c r="T492" s="352" t="s">
        <v>1953</v>
      </c>
      <c r="U492" s="339" t="s">
        <v>1995</v>
      </c>
      <c r="V492" s="166">
        <v>42825</v>
      </c>
      <c r="W492" s="293"/>
      <c r="X492" s="353"/>
      <c r="Y492" s="230">
        <v>0</v>
      </c>
      <c r="Z492" s="339" t="s">
        <v>1995</v>
      </c>
      <c r="AA492" s="339" t="s">
        <v>1995</v>
      </c>
      <c r="AB492" s="342"/>
      <c r="AC492" s="339" t="s">
        <v>1995</v>
      </c>
      <c r="AG492" s="334" t="str">
        <f t="shared" si="40"/>
        <v>VIGENTE</v>
      </c>
    </row>
    <row r="493" spans="2:33" ht="102" thickBot="1" x14ac:dyDescent="0.25">
      <c r="B493" s="264">
        <f t="shared" si="41"/>
        <v>486</v>
      </c>
      <c r="C493" s="145" t="s">
        <v>673</v>
      </c>
      <c r="D493" s="146">
        <v>2016</v>
      </c>
      <c r="E493" s="97" t="s">
        <v>12</v>
      </c>
      <c r="F493" s="227" t="s">
        <v>2104</v>
      </c>
      <c r="G493" s="227" t="s">
        <v>2105</v>
      </c>
      <c r="H493" s="98" t="s">
        <v>1036</v>
      </c>
      <c r="I493" s="227" t="s">
        <v>2134</v>
      </c>
      <c r="J493" s="227" t="s">
        <v>2112</v>
      </c>
      <c r="K493" s="102" t="s">
        <v>1144</v>
      </c>
      <c r="L493" s="102" t="s">
        <v>2043</v>
      </c>
      <c r="M493" s="99" t="s">
        <v>1036</v>
      </c>
      <c r="N493" s="235">
        <v>42684</v>
      </c>
      <c r="O493" s="102" t="s">
        <v>2010</v>
      </c>
      <c r="P493" s="18" t="s">
        <v>2051</v>
      </c>
      <c r="Q493" s="121" t="s">
        <v>2013</v>
      </c>
      <c r="R493" s="121" t="s">
        <v>2029</v>
      </c>
      <c r="S493" s="121" t="s">
        <v>2011</v>
      </c>
      <c r="T493" s="352" t="s">
        <v>1633</v>
      </c>
      <c r="U493" s="339" t="s">
        <v>1995</v>
      </c>
      <c r="V493" s="166">
        <v>42825</v>
      </c>
      <c r="W493" s="293"/>
      <c r="X493" s="353"/>
      <c r="Y493" s="230">
        <v>0</v>
      </c>
      <c r="Z493" s="339" t="s">
        <v>1995</v>
      </c>
      <c r="AA493" s="339" t="s">
        <v>1995</v>
      </c>
      <c r="AB493" s="342"/>
      <c r="AC493" s="339" t="s">
        <v>1995</v>
      </c>
      <c r="AG493" s="334" t="str">
        <f t="shared" si="40"/>
        <v>VIGENTE</v>
      </c>
    </row>
    <row r="494" spans="2:33" ht="79.5" thickBot="1" x14ac:dyDescent="0.25">
      <c r="B494" s="264">
        <f t="shared" si="41"/>
        <v>487</v>
      </c>
      <c r="C494" s="145" t="s">
        <v>673</v>
      </c>
      <c r="D494" s="146">
        <v>2016</v>
      </c>
      <c r="E494" s="97" t="s">
        <v>12</v>
      </c>
      <c r="F494" s="227" t="s">
        <v>2104</v>
      </c>
      <c r="G494" s="227" t="s">
        <v>2105</v>
      </c>
      <c r="H494" s="98" t="s">
        <v>1036</v>
      </c>
      <c r="I494" s="227" t="s">
        <v>2134</v>
      </c>
      <c r="J494" s="227" t="s">
        <v>2112</v>
      </c>
      <c r="K494" s="102" t="s">
        <v>1144</v>
      </c>
      <c r="L494" s="102" t="s">
        <v>2043</v>
      </c>
      <c r="M494" s="99" t="s">
        <v>1036</v>
      </c>
      <c r="N494" s="235">
        <v>42684</v>
      </c>
      <c r="O494" s="102" t="s">
        <v>2010</v>
      </c>
      <c r="P494" s="18" t="s">
        <v>2051</v>
      </c>
      <c r="Q494" s="121" t="s">
        <v>2014</v>
      </c>
      <c r="R494" s="121" t="s">
        <v>2030</v>
      </c>
      <c r="S494" s="121" t="s">
        <v>2011</v>
      </c>
      <c r="T494" s="352" t="s">
        <v>1953</v>
      </c>
      <c r="U494" s="339" t="s">
        <v>1995</v>
      </c>
      <c r="V494" s="166">
        <v>42825</v>
      </c>
      <c r="W494" s="293"/>
      <c r="X494" s="353"/>
      <c r="Y494" s="230">
        <v>0</v>
      </c>
      <c r="Z494" s="339" t="s">
        <v>1995</v>
      </c>
      <c r="AA494" s="339" t="s">
        <v>1995</v>
      </c>
      <c r="AB494" s="342"/>
      <c r="AC494" s="339" t="s">
        <v>1995</v>
      </c>
      <c r="AG494" s="334" t="str">
        <f t="shared" si="40"/>
        <v>VIGENTE</v>
      </c>
    </row>
    <row r="495" spans="2:33" ht="90.75" thickBot="1" x14ac:dyDescent="0.25">
      <c r="B495" s="264">
        <f t="shared" si="41"/>
        <v>488</v>
      </c>
      <c r="C495" s="145" t="s">
        <v>673</v>
      </c>
      <c r="D495" s="146">
        <v>2016</v>
      </c>
      <c r="E495" s="97" t="s">
        <v>12</v>
      </c>
      <c r="F495" s="227" t="s">
        <v>2104</v>
      </c>
      <c r="G495" s="227" t="s">
        <v>2105</v>
      </c>
      <c r="H495" s="98" t="s">
        <v>1036</v>
      </c>
      <c r="I495" s="227" t="s">
        <v>2134</v>
      </c>
      <c r="J495" s="227" t="s">
        <v>2112</v>
      </c>
      <c r="K495" s="102" t="s">
        <v>1144</v>
      </c>
      <c r="L495" s="102" t="s">
        <v>2043</v>
      </c>
      <c r="M495" s="99" t="s">
        <v>1036</v>
      </c>
      <c r="N495" s="235">
        <v>42684</v>
      </c>
      <c r="O495" s="102" t="s">
        <v>2010</v>
      </c>
      <c r="P495" s="18" t="s">
        <v>2051</v>
      </c>
      <c r="Q495" s="121" t="s">
        <v>2015</v>
      </c>
      <c r="R495" s="121" t="s">
        <v>2031</v>
      </c>
      <c r="S495" s="121" t="s">
        <v>2011</v>
      </c>
      <c r="T495" s="352" t="s">
        <v>1631</v>
      </c>
      <c r="U495" s="339" t="s">
        <v>1995</v>
      </c>
      <c r="V495" s="166">
        <v>42825</v>
      </c>
      <c r="W495" s="235"/>
      <c r="X495" s="353"/>
      <c r="Y495" s="230">
        <v>0</v>
      </c>
      <c r="Z495" s="339" t="s">
        <v>1995</v>
      </c>
      <c r="AA495" s="339" t="s">
        <v>1995</v>
      </c>
      <c r="AB495" s="342"/>
      <c r="AC495" s="339" t="s">
        <v>1995</v>
      </c>
      <c r="AG495" s="334" t="str">
        <f t="shared" si="40"/>
        <v>VIGENTE</v>
      </c>
    </row>
    <row r="496" spans="2:33" ht="124.5" thickBot="1" x14ac:dyDescent="0.25">
      <c r="B496" s="264">
        <f t="shared" si="41"/>
        <v>489</v>
      </c>
      <c r="C496" s="145" t="s">
        <v>673</v>
      </c>
      <c r="D496" s="146">
        <v>2016</v>
      </c>
      <c r="E496" s="97" t="s">
        <v>12</v>
      </c>
      <c r="F496" s="227" t="s">
        <v>2104</v>
      </c>
      <c r="G496" s="227" t="s">
        <v>2105</v>
      </c>
      <c r="H496" s="98" t="s">
        <v>1036</v>
      </c>
      <c r="I496" s="227" t="s">
        <v>2134</v>
      </c>
      <c r="J496" s="227" t="s">
        <v>2112</v>
      </c>
      <c r="K496" s="102" t="s">
        <v>1144</v>
      </c>
      <c r="L496" s="102" t="s">
        <v>2043</v>
      </c>
      <c r="M496" s="99" t="s">
        <v>1036</v>
      </c>
      <c r="N496" s="235">
        <v>42684</v>
      </c>
      <c r="O496" s="102" t="s">
        <v>2010</v>
      </c>
      <c r="P496" s="18" t="s">
        <v>2051</v>
      </c>
      <c r="Q496" s="121" t="s">
        <v>2016</v>
      </c>
      <c r="R496" s="121" t="s">
        <v>2032</v>
      </c>
      <c r="S496" s="121" t="s">
        <v>2011</v>
      </c>
      <c r="T496" s="352" t="s">
        <v>1633</v>
      </c>
      <c r="U496" s="339" t="s">
        <v>1995</v>
      </c>
      <c r="V496" s="166">
        <v>42825</v>
      </c>
      <c r="W496" s="235"/>
      <c r="X496" s="353"/>
      <c r="Y496" s="230">
        <v>0</v>
      </c>
      <c r="Z496" s="339" t="s">
        <v>1995</v>
      </c>
      <c r="AA496" s="339" t="s">
        <v>1995</v>
      </c>
      <c r="AB496" s="342"/>
      <c r="AC496" s="339" t="s">
        <v>1995</v>
      </c>
      <c r="AG496" s="334" t="str">
        <f t="shared" si="40"/>
        <v>VIGENTE</v>
      </c>
    </row>
    <row r="497" spans="2:33" ht="225.75" thickBot="1" x14ac:dyDescent="0.25">
      <c r="B497" s="264">
        <f t="shared" si="41"/>
        <v>490</v>
      </c>
      <c r="C497" s="145" t="s">
        <v>673</v>
      </c>
      <c r="D497" s="146">
        <v>2016</v>
      </c>
      <c r="E497" s="97" t="s">
        <v>12</v>
      </c>
      <c r="F497" s="227" t="s">
        <v>2104</v>
      </c>
      <c r="G497" s="227" t="s">
        <v>2105</v>
      </c>
      <c r="H497" s="98" t="s">
        <v>1036</v>
      </c>
      <c r="I497" s="227" t="s">
        <v>2134</v>
      </c>
      <c r="J497" s="227" t="s">
        <v>2112</v>
      </c>
      <c r="K497" s="102" t="s">
        <v>1144</v>
      </c>
      <c r="L497" s="102" t="s">
        <v>2043</v>
      </c>
      <c r="M497" s="99" t="s">
        <v>1036</v>
      </c>
      <c r="N497" s="235">
        <v>42684</v>
      </c>
      <c r="O497" s="102" t="s">
        <v>2010</v>
      </c>
      <c r="P497" s="18" t="s">
        <v>2051</v>
      </c>
      <c r="Q497" s="121" t="s">
        <v>2017</v>
      </c>
      <c r="R497" s="121" t="s">
        <v>2033</v>
      </c>
      <c r="S497" s="121" t="s">
        <v>2011</v>
      </c>
      <c r="T497" s="352" t="s">
        <v>1631</v>
      </c>
      <c r="U497" s="339" t="s">
        <v>1995</v>
      </c>
      <c r="V497" s="166">
        <v>42825</v>
      </c>
      <c r="W497" s="235"/>
      <c r="X497" s="353"/>
      <c r="Y497" s="230">
        <v>0</v>
      </c>
      <c r="Z497" s="339" t="s">
        <v>1995</v>
      </c>
      <c r="AA497" s="339" t="s">
        <v>1995</v>
      </c>
      <c r="AB497" s="342"/>
      <c r="AC497" s="339" t="s">
        <v>1995</v>
      </c>
      <c r="AG497" s="334" t="str">
        <f t="shared" si="40"/>
        <v>VIGENTE</v>
      </c>
    </row>
    <row r="498" spans="2:33" ht="79.5" thickBot="1" x14ac:dyDescent="0.25">
      <c r="B498" s="264">
        <f t="shared" si="41"/>
        <v>491</v>
      </c>
      <c r="C498" s="145" t="s">
        <v>673</v>
      </c>
      <c r="D498" s="146">
        <v>2016</v>
      </c>
      <c r="E498" s="97" t="s">
        <v>12</v>
      </c>
      <c r="F498" s="227" t="s">
        <v>2104</v>
      </c>
      <c r="G498" s="227" t="s">
        <v>2105</v>
      </c>
      <c r="H498" s="98" t="s">
        <v>1036</v>
      </c>
      <c r="I498" s="227" t="s">
        <v>2134</v>
      </c>
      <c r="J498" s="227" t="s">
        <v>2112</v>
      </c>
      <c r="K498" s="102" t="s">
        <v>1144</v>
      </c>
      <c r="L498" s="102" t="s">
        <v>2043</v>
      </c>
      <c r="M498" s="99" t="s">
        <v>1036</v>
      </c>
      <c r="N498" s="235">
        <v>42684</v>
      </c>
      <c r="O498" s="102" t="s">
        <v>2010</v>
      </c>
      <c r="P498" s="18" t="s">
        <v>2051</v>
      </c>
      <c r="Q498" s="121" t="s">
        <v>2018</v>
      </c>
      <c r="R498" s="121" t="s">
        <v>2034</v>
      </c>
      <c r="S498" s="121" t="s">
        <v>2011</v>
      </c>
      <c r="T498" s="352" t="s">
        <v>1631</v>
      </c>
      <c r="U498" s="339" t="s">
        <v>1995</v>
      </c>
      <c r="V498" s="166">
        <v>42825</v>
      </c>
      <c r="W498" s="235"/>
      <c r="X498" s="353"/>
      <c r="Y498" s="230">
        <v>0</v>
      </c>
      <c r="Z498" s="339" t="s">
        <v>1995</v>
      </c>
      <c r="AA498" s="339" t="s">
        <v>1995</v>
      </c>
      <c r="AB498" s="342"/>
      <c r="AC498" s="339" t="s">
        <v>1995</v>
      </c>
      <c r="AG498" s="334" t="str">
        <f t="shared" si="40"/>
        <v>VIGENTE</v>
      </c>
    </row>
    <row r="499" spans="2:33" ht="90.75" thickBot="1" x14ac:dyDescent="0.25">
      <c r="B499" s="264">
        <f t="shared" si="41"/>
        <v>492</v>
      </c>
      <c r="C499" s="145" t="s">
        <v>673</v>
      </c>
      <c r="D499" s="146">
        <v>2016</v>
      </c>
      <c r="E499" s="97" t="s">
        <v>12</v>
      </c>
      <c r="F499" s="227" t="s">
        <v>2104</v>
      </c>
      <c r="G499" s="227" t="s">
        <v>2105</v>
      </c>
      <c r="H499" s="98" t="s">
        <v>1036</v>
      </c>
      <c r="I499" s="227" t="s">
        <v>2134</v>
      </c>
      <c r="J499" s="227" t="s">
        <v>2112</v>
      </c>
      <c r="K499" s="102" t="s">
        <v>1144</v>
      </c>
      <c r="L499" s="102" t="s">
        <v>2043</v>
      </c>
      <c r="M499" s="99" t="s">
        <v>1036</v>
      </c>
      <c r="N499" s="235">
        <v>42684</v>
      </c>
      <c r="O499" s="102" t="s">
        <v>2010</v>
      </c>
      <c r="P499" s="18" t="s">
        <v>2051</v>
      </c>
      <c r="Q499" s="121" t="s">
        <v>2019</v>
      </c>
      <c r="R499" s="121" t="s">
        <v>2035</v>
      </c>
      <c r="S499" s="121" t="s">
        <v>2011</v>
      </c>
      <c r="T499" s="352" t="s">
        <v>1633</v>
      </c>
      <c r="U499" s="339" t="s">
        <v>1995</v>
      </c>
      <c r="V499" s="166">
        <v>42825</v>
      </c>
      <c r="W499" s="235"/>
      <c r="X499" s="353"/>
      <c r="Y499" s="230">
        <v>0</v>
      </c>
      <c r="Z499" s="339" t="s">
        <v>1995</v>
      </c>
      <c r="AA499" s="339" t="s">
        <v>1995</v>
      </c>
      <c r="AB499" s="342"/>
      <c r="AC499" s="339" t="s">
        <v>1995</v>
      </c>
      <c r="AG499" s="334" t="str">
        <f t="shared" si="40"/>
        <v>VIGENTE</v>
      </c>
    </row>
    <row r="500" spans="2:33" ht="90.75" thickBot="1" x14ac:dyDescent="0.25">
      <c r="B500" s="264">
        <f t="shared" si="41"/>
        <v>493</v>
      </c>
      <c r="C500" s="145" t="s">
        <v>673</v>
      </c>
      <c r="D500" s="146">
        <v>2016</v>
      </c>
      <c r="E500" s="97" t="s">
        <v>12</v>
      </c>
      <c r="F500" s="227" t="s">
        <v>2104</v>
      </c>
      <c r="G500" s="227" t="s">
        <v>2105</v>
      </c>
      <c r="H500" s="98" t="s">
        <v>1036</v>
      </c>
      <c r="I500" s="227" t="s">
        <v>2134</v>
      </c>
      <c r="J500" s="227" t="s">
        <v>2112</v>
      </c>
      <c r="K500" s="102" t="s">
        <v>1144</v>
      </c>
      <c r="L500" s="102" t="s">
        <v>2043</v>
      </c>
      <c r="M500" s="99" t="s">
        <v>1036</v>
      </c>
      <c r="N500" s="235">
        <v>42684</v>
      </c>
      <c r="O500" s="102" t="s">
        <v>2010</v>
      </c>
      <c r="P500" s="18" t="s">
        <v>2051</v>
      </c>
      <c r="Q500" s="121" t="s">
        <v>2020</v>
      </c>
      <c r="R500" s="121" t="s">
        <v>2036</v>
      </c>
      <c r="S500" s="121" t="s">
        <v>2011</v>
      </c>
      <c r="T500" s="352" t="s">
        <v>1631</v>
      </c>
      <c r="U500" s="339" t="s">
        <v>1995</v>
      </c>
      <c r="V500" s="166">
        <v>42825</v>
      </c>
      <c r="W500" s="235"/>
      <c r="X500" s="353"/>
      <c r="Y500" s="230">
        <v>0</v>
      </c>
      <c r="Z500" s="339" t="s">
        <v>1995</v>
      </c>
      <c r="AA500" s="339" t="s">
        <v>1995</v>
      </c>
      <c r="AB500" s="342"/>
      <c r="AC500" s="339" t="s">
        <v>1995</v>
      </c>
      <c r="AG500" s="334" t="str">
        <f t="shared" si="40"/>
        <v>VIGENTE</v>
      </c>
    </row>
    <row r="501" spans="2:33" ht="259.5" thickBot="1" x14ac:dyDescent="0.25">
      <c r="B501" s="264">
        <f t="shared" si="41"/>
        <v>494</v>
      </c>
      <c r="C501" s="145" t="s">
        <v>673</v>
      </c>
      <c r="D501" s="146">
        <v>2016</v>
      </c>
      <c r="E501" s="97" t="s">
        <v>12</v>
      </c>
      <c r="F501" s="227" t="s">
        <v>2104</v>
      </c>
      <c r="G501" s="227" t="s">
        <v>2105</v>
      </c>
      <c r="H501" s="98" t="s">
        <v>1036</v>
      </c>
      <c r="I501" s="227" t="s">
        <v>2134</v>
      </c>
      <c r="J501" s="227" t="s">
        <v>2112</v>
      </c>
      <c r="K501" s="102" t="s">
        <v>1144</v>
      </c>
      <c r="L501" s="102" t="s">
        <v>2043</v>
      </c>
      <c r="M501" s="99" t="s">
        <v>1036</v>
      </c>
      <c r="N501" s="235">
        <v>42684</v>
      </c>
      <c r="O501" s="102" t="s">
        <v>2010</v>
      </c>
      <c r="P501" s="18" t="s">
        <v>2051</v>
      </c>
      <c r="Q501" s="121" t="s">
        <v>2021</v>
      </c>
      <c r="R501" s="121" t="s">
        <v>2037</v>
      </c>
      <c r="S501" s="121" t="s">
        <v>2011</v>
      </c>
      <c r="T501" s="352" t="s">
        <v>1633</v>
      </c>
      <c r="U501" s="339" t="s">
        <v>1995</v>
      </c>
      <c r="V501" s="166">
        <v>42825</v>
      </c>
      <c r="W501" s="235"/>
      <c r="X501" s="353"/>
      <c r="Y501" s="230">
        <v>0</v>
      </c>
      <c r="Z501" s="339" t="s">
        <v>1995</v>
      </c>
      <c r="AA501" s="339" t="s">
        <v>1995</v>
      </c>
      <c r="AB501" s="342"/>
      <c r="AC501" s="339" t="s">
        <v>1995</v>
      </c>
      <c r="AG501" s="334" t="str">
        <f t="shared" si="40"/>
        <v>VIGENTE</v>
      </c>
    </row>
    <row r="502" spans="2:33" ht="248.25" thickBot="1" x14ac:dyDescent="0.25">
      <c r="B502" s="264">
        <f t="shared" si="41"/>
        <v>495</v>
      </c>
      <c r="C502" s="145" t="s">
        <v>673</v>
      </c>
      <c r="D502" s="146">
        <v>2016</v>
      </c>
      <c r="E502" s="97" t="s">
        <v>12</v>
      </c>
      <c r="F502" s="227" t="s">
        <v>2104</v>
      </c>
      <c r="G502" s="227" t="s">
        <v>2105</v>
      </c>
      <c r="H502" s="98" t="s">
        <v>1036</v>
      </c>
      <c r="I502" s="227" t="s">
        <v>2134</v>
      </c>
      <c r="J502" s="227" t="s">
        <v>2112</v>
      </c>
      <c r="K502" s="102" t="s">
        <v>1144</v>
      </c>
      <c r="L502" s="102" t="s">
        <v>2043</v>
      </c>
      <c r="M502" s="99" t="s">
        <v>1036</v>
      </c>
      <c r="N502" s="235">
        <v>42684</v>
      </c>
      <c r="O502" s="102" t="s">
        <v>2010</v>
      </c>
      <c r="P502" s="18" t="s">
        <v>2051</v>
      </c>
      <c r="Q502" s="121" t="s">
        <v>2022</v>
      </c>
      <c r="R502" s="121" t="s">
        <v>2038</v>
      </c>
      <c r="S502" s="121" t="s">
        <v>2011</v>
      </c>
      <c r="T502" s="352" t="s">
        <v>1631</v>
      </c>
      <c r="U502" s="339" t="s">
        <v>1995</v>
      </c>
      <c r="V502" s="166">
        <v>42825</v>
      </c>
      <c r="W502" s="235"/>
      <c r="X502" s="353"/>
      <c r="Y502" s="230">
        <v>0</v>
      </c>
      <c r="Z502" s="339" t="s">
        <v>1995</v>
      </c>
      <c r="AA502" s="339" t="s">
        <v>1995</v>
      </c>
      <c r="AB502" s="342"/>
      <c r="AC502" s="339" t="s">
        <v>1995</v>
      </c>
      <c r="AG502" s="334" t="str">
        <f t="shared" si="40"/>
        <v>VIGENTE</v>
      </c>
    </row>
    <row r="503" spans="2:33" ht="124.5" thickBot="1" x14ac:dyDescent="0.25">
      <c r="B503" s="264">
        <f t="shared" si="41"/>
        <v>496</v>
      </c>
      <c r="C503" s="145" t="s">
        <v>673</v>
      </c>
      <c r="D503" s="146">
        <v>2016</v>
      </c>
      <c r="E503" s="97" t="s">
        <v>12</v>
      </c>
      <c r="F503" s="227" t="s">
        <v>2104</v>
      </c>
      <c r="G503" s="227" t="s">
        <v>2105</v>
      </c>
      <c r="H503" s="98" t="s">
        <v>1036</v>
      </c>
      <c r="I503" s="227" t="s">
        <v>2134</v>
      </c>
      <c r="J503" s="227" t="s">
        <v>2112</v>
      </c>
      <c r="K503" s="102" t="s">
        <v>1144</v>
      </c>
      <c r="L503" s="102" t="s">
        <v>2043</v>
      </c>
      <c r="M503" s="99" t="s">
        <v>1036</v>
      </c>
      <c r="N503" s="235">
        <v>42684</v>
      </c>
      <c r="O503" s="102" t="s">
        <v>2010</v>
      </c>
      <c r="P503" s="18" t="s">
        <v>2051</v>
      </c>
      <c r="Q503" s="121" t="s">
        <v>2023</v>
      </c>
      <c r="R503" s="121" t="s">
        <v>2039</v>
      </c>
      <c r="S503" s="121" t="s">
        <v>2011</v>
      </c>
      <c r="T503" s="352" t="s">
        <v>1633</v>
      </c>
      <c r="U503" s="339" t="s">
        <v>1995</v>
      </c>
      <c r="V503" s="166">
        <v>42825</v>
      </c>
      <c r="W503" s="235"/>
      <c r="X503" s="353"/>
      <c r="Y503" s="230">
        <v>0</v>
      </c>
      <c r="Z503" s="339" t="s">
        <v>1995</v>
      </c>
      <c r="AA503" s="339" t="s">
        <v>1995</v>
      </c>
      <c r="AB503" s="342"/>
      <c r="AC503" s="339" t="s">
        <v>1995</v>
      </c>
      <c r="AG503" s="334" t="str">
        <f t="shared" si="40"/>
        <v>VIGENTE</v>
      </c>
    </row>
    <row r="504" spans="2:33" ht="102" thickBot="1" x14ac:dyDescent="0.25">
      <c r="B504" s="264">
        <f t="shared" si="41"/>
        <v>497</v>
      </c>
      <c r="C504" s="145" t="s">
        <v>673</v>
      </c>
      <c r="D504" s="146">
        <v>2016</v>
      </c>
      <c r="E504" s="97" t="s">
        <v>12</v>
      </c>
      <c r="F504" s="227" t="s">
        <v>2104</v>
      </c>
      <c r="G504" s="227" t="s">
        <v>2105</v>
      </c>
      <c r="H504" s="98" t="s">
        <v>1036</v>
      </c>
      <c r="I504" s="227" t="s">
        <v>2134</v>
      </c>
      <c r="J504" s="227" t="s">
        <v>2112</v>
      </c>
      <c r="K504" s="102" t="s">
        <v>1144</v>
      </c>
      <c r="L504" s="102" t="s">
        <v>2043</v>
      </c>
      <c r="M504" s="99" t="s">
        <v>1036</v>
      </c>
      <c r="N504" s="235">
        <v>42684</v>
      </c>
      <c r="O504" s="102" t="s">
        <v>2010</v>
      </c>
      <c r="P504" s="18" t="s">
        <v>2051</v>
      </c>
      <c r="Q504" s="121" t="s">
        <v>2024</v>
      </c>
      <c r="R504" s="121" t="s">
        <v>2040</v>
      </c>
      <c r="S504" s="121" t="s">
        <v>2011</v>
      </c>
      <c r="T504" s="352" t="s">
        <v>1631</v>
      </c>
      <c r="U504" s="339" t="s">
        <v>1995</v>
      </c>
      <c r="V504" s="166">
        <v>42825</v>
      </c>
      <c r="W504" s="235"/>
      <c r="X504" s="353"/>
      <c r="Y504" s="230">
        <v>0</v>
      </c>
      <c r="Z504" s="339" t="s">
        <v>1995</v>
      </c>
      <c r="AA504" s="339" t="s">
        <v>1995</v>
      </c>
      <c r="AB504" s="342"/>
      <c r="AC504" s="339" t="s">
        <v>1995</v>
      </c>
      <c r="AG504" s="334" t="str">
        <f t="shared" si="40"/>
        <v>VIGENTE</v>
      </c>
    </row>
    <row r="505" spans="2:33" ht="102" thickBot="1" x14ac:dyDescent="0.25">
      <c r="B505" s="264">
        <f t="shared" si="41"/>
        <v>498</v>
      </c>
      <c r="C505" s="145" t="s">
        <v>673</v>
      </c>
      <c r="D505" s="146">
        <v>2016</v>
      </c>
      <c r="E505" s="97" t="s">
        <v>12</v>
      </c>
      <c r="F505" s="227" t="s">
        <v>2104</v>
      </c>
      <c r="G505" s="227" t="s">
        <v>2105</v>
      </c>
      <c r="H505" s="98" t="s">
        <v>1036</v>
      </c>
      <c r="I505" s="227" t="s">
        <v>2134</v>
      </c>
      <c r="J505" s="227" t="s">
        <v>2112</v>
      </c>
      <c r="K505" s="102" t="s">
        <v>1144</v>
      </c>
      <c r="L505" s="102" t="s">
        <v>2043</v>
      </c>
      <c r="M505" s="99" t="s">
        <v>1036</v>
      </c>
      <c r="N505" s="235">
        <v>42684</v>
      </c>
      <c r="O505" s="102" t="s">
        <v>2010</v>
      </c>
      <c r="P505" s="18" t="s">
        <v>2051</v>
      </c>
      <c r="Q505" s="121" t="s">
        <v>2025</v>
      </c>
      <c r="R505" s="121" t="s">
        <v>2040</v>
      </c>
      <c r="S505" s="121" t="s">
        <v>2011</v>
      </c>
      <c r="T505" s="352" t="s">
        <v>1633</v>
      </c>
      <c r="U505" s="339" t="s">
        <v>1995</v>
      </c>
      <c r="V505" s="166">
        <v>42825</v>
      </c>
      <c r="W505" s="235"/>
      <c r="X505" s="353"/>
      <c r="Y505" s="230">
        <v>0</v>
      </c>
      <c r="Z505" s="339" t="s">
        <v>1995</v>
      </c>
      <c r="AA505" s="339" t="s">
        <v>1995</v>
      </c>
      <c r="AB505" s="342"/>
      <c r="AC505" s="339" t="s">
        <v>1995</v>
      </c>
      <c r="AG505" s="334" t="str">
        <f t="shared" si="40"/>
        <v>VIGENTE</v>
      </c>
    </row>
    <row r="506" spans="2:33" ht="169.5" thickBot="1" x14ac:dyDescent="0.25">
      <c r="B506" s="264">
        <f t="shared" si="41"/>
        <v>499</v>
      </c>
      <c r="C506" s="145" t="s">
        <v>673</v>
      </c>
      <c r="D506" s="146">
        <v>2016</v>
      </c>
      <c r="E506" s="97" t="s">
        <v>12</v>
      </c>
      <c r="F506" s="227" t="s">
        <v>2104</v>
      </c>
      <c r="G506" s="227" t="s">
        <v>2105</v>
      </c>
      <c r="H506" s="98" t="s">
        <v>1036</v>
      </c>
      <c r="I506" s="227" t="s">
        <v>2134</v>
      </c>
      <c r="J506" s="227" t="s">
        <v>2112</v>
      </c>
      <c r="K506" s="102" t="s">
        <v>1144</v>
      </c>
      <c r="L506" s="102" t="s">
        <v>2043</v>
      </c>
      <c r="M506" s="99" t="s">
        <v>1036</v>
      </c>
      <c r="N506" s="235">
        <v>42684</v>
      </c>
      <c r="O506" s="102" t="s">
        <v>2010</v>
      </c>
      <c r="P506" s="18" t="s">
        <v>2051</v>
      </c>
      <c r="Q506" s="121" t="s">
        <v>2026</v>
      </c>
      <c r="R506" s="121" t="s">
        <v>2041</v>
      </c>
      <c r="S506" s="121" t="s">
        <v>2011</v>
      </c>
      <c r="T506" s="352" t="s">
        <v>1633</v>
      </c>
      <c r="U506" s="339" t="s">
        <v>1995</v>
      </c>
      <c r="V506" s="166">
        <v>42825</v>
      </c>
      <c r="W506" s="235"/>
      <c r="X506" s="353"/>
      <c r="Y506" s="230">
        <v>0</v>
      </c>
      <c r="Z506" s="339" t="s">
        <v>1995</v>
      </c>
      <c r="AA506" s="339" t="s">
        <v>1995</v>
      </c>
      <c r="AB506" s="342"/>
      <c r="AC506" s="339" t="s">
        <v>1995</v>
      </c>
      <c r="AG506" s="334" t="str">
        <f t="shared" si="40"/>
        <v>VIGENTE</v>
      </c>
    </row>
    <row r="507" spans="2:33" ht="90.75" thickBot="1" x14ac:dyDescent="0.25">
      <c r="B507" s="264">
        <f t="shared" si="41"/>
        <v>500</v>
      </c>
      <c r="C507" s="145" t="s">
        <v>673</v>
      </c>
      <c r="D507" s="146">
        <v>2016</v>
      </c>
      <c r="E507" s="97" t="s">
        <v>12</v>
      </c>
      <c r="F507" s="227" t="s">
        <v>2104</v>
      </c>
      <c r="G507" s="227" t="s">
        <v>2105</v>
      </c>
      <c r="H507" s="98" t="s">
        <v>1036</v>
      </c>
      <c r="I507" s="227" t="s">
        <v>2134</v>
      </c>
      <c r="J507" s="227" t="s">
        <v>2112</v>
      </c>
      <c r="K507" s="102" t="s">
        <v>1144</v>
      </c>
      <c r="L507" s="102" t="s">
        <v>2043</v>
      </c>
      <c r="M507" s="99" t="s">
        <v>1036</v>
      </c>
      <c r="N507" s="235">
        <v>42684</v>
      </c>
      <c r="O507" s="102" t="s">
        <v>2010</v>
      </c>
      <c r="P507" s="18" t="s">
        <v>2051</v>
      </c>
      <c r="Q507" s="121" t="s">
        <v>2027</v>
      </c>
      <c r="R507" s="121" t="s">
        <v>2042</v>
      </c>
      <c r="S507" s="121" t="s">
        <v>2011</v>
      </c>
      <c r="T507" s="121" t="s">
        <v>1631</v>
      </c>
      <c r="U507" s="339" t="s">
        <v>1995</v>
      </c>
      <c r="V507" s="166">
        <v>42825</v>
      </c>
      <c r="W507" s="235"/>
      <c r="X507" s="353"/>
      <c r="Y507" s="230">
        <v>0</v>
      </c>
      <c r="Z507" s="339" t="s">
        <v>1995</v>
      </c>
      <c r="AA507" s="339" t="s">
        <v>1995</v>
      </c>
      <c r="AB507" s="342"/>
      <c r="AC507" s="339" t="s">
        <v>1995</v>
      </c>
      <c r="AG507" s="334" t="str">
        <f t="shared" si="40"/>
        <v>VIGENTE</v>
      </c>
    </row>
    <row r="508" spans="2:33" ht="124.5" thickBot="1" x14ac:dyDescent="0.25">
      <c r="B508" s="264">
        <f t="shared" si="41"/>
        <v>501</v>
      </c>
      <c r="C508" s="145" t="s">
        <v>673</v>
      </c>
      <c r="D508" s="146">
        <v>2016</v>
      </c>
      <c r="E508" s="97" t="s">
        <v>12</v>
      </c>
      <c r="F508" s="227" t="s">
        <v>2104</v>
      </c>
      <c r="G508" s="227" t="s">
        <v>2105</v>
      </c>
      <c r="H508" s="366" t="s">
        <v>2179</v>
      </c>
      <c r="I508" s="227"/>
      <c r="J508" s="227" t="s">
        <v>2113</v>
      </c>
      <c r="K508" s="102" t="s">
        <v>2061</v>
      </c>
      <c r="L508" s="102" t="s">
        <v>2061</v>
      </c>
      <c r="M508" s="289" t="s">
        <v>2050</v>
      </c>
      <c r="N508" s="235">
        <v>42717</v>
      </c>
      <c r="O508" s="102" t="s">
        <v>1437</v>
      </c>
      <c r="P508" s="18" t="s">
        <v>640</v>
      </c>
      <c r="Q508" s="104" t="s">
        <v>2044</v>
      </c>
      <c r="R508" s="104" t="s">
        <v>2047</v>
      </c>
      <c r="S508" s="104" t="s">
        <v>1444</v>
      </c>
      <c r="T508" s="104" t="s">
        <v>1631</v>
      </c>
      <c r="U508" s="339" t="s">
        <v>1995</v>
      </c>
      <c r="V508" s="166">
        <v>42825</v>
      </c>
      <c r="W508" s="235"/>
      <c r="X508" s="353"/>
      <c r="Y508" s="230">
        <v>0</v>
      </c>
      <c r="Z508" s="339" t="s">
        <v>1995</v>
      </c>
      <c r="AA508" s="339" t="s">
        <v>1995</v>
      </c>
      <c r="AB508" s="342"/>
      <c r="AC508" s="339" t="s">
        <v>1995</v>
      </c>
      <c r="AG508" s="334" t="str">
        <f t="shared" si="40"/>
        <v>VIGENTE</v>
      </c>
    </row>
    <row r="509" spans="2:33" ht="124.5" thickBot="1" x14ac:dyDescent="0.25">
      <c r="B509" s="264">
        <f t="shared" si="41"/>
        <v>502</v>
      </c>
      <c r="C509" s="145" t="s">
        <v>673</v>
      </c>
      <c r="D509" s="146">
        <v>2016</v>
      </c>
      <c r="E509" s="97" t="s">
        <v>12</v>
      </c>
      <c r="F509" s="227" t="s">
        <v>2104</v>
      </c>
      <c r="G509" s="227" t="s">
        <v>2105</v>
      </c>
      <c r="H509" s="366" t="s">
        <v>2179</v>
      </c>
      <c r="I509" s="227"/>
      <c r="J509" s="227" t="s">
        <v>2113</v>
      </c>
      <c r="K509" s="102" t="s">
        <v>2062</v>
      </c>
      <c r="L509" s="102" t="s">
        <v>2062</v>
      </c>
      <c r="M509" s="289" t="s">
        <v>2050</v>
      </c>
      <c r="N509" s="235">
        <v>42717</v>
      </c>
      <c r="O509" s="102" t="s">
        <v>1437</v>
      </c>
      <c r="P509" s="18" t="s">
        <v>640</v>
      </c>
      <c r="Q509" s="104" t="s">
        <v>2045</v>
      </c>
      <c r="R509" s="104" t="s">
        <v>2048</v>
      </c>
      <c r="S509" s="104" t="s">
        <v>1440</v>
      </c>
      <c r="T509" s="104" t="s">
        <v>1631</v>
      </c>
      <c r="U509" s="339" t="s">
        <v>1995</v>
      </c>
      <c r="V509" s="166">
        <v>42825</v>
      </c>
      <c r="W509" s="235"/>
      <c r="X509" s="353"/>
      <c r="Y509" s="230">
        <v>0</v>
      </c>
      <c r="Z509" s="339" t="s">
        <v>1995</v>
      </c>
      <c r="AA509" s="339" t="s">
        <v>1995</v>
      </c>
      <c r="AB509" s="342"/>
      <c r="AC509" s="339" t="s">
        <v>1995</v>
      </c>
      <c r="AG509" s="334" t="str">
        <f t="shared" si="40"/>
        <v>VIGENTE</v>
      </c>
    </row>
    <row r="510" spans="2:33" ht="123.75" x14ac:dyDescent="0.2">
      <c r="B510" s="325">
        <f t="shared" si="41"/>
        <v>503</v>
      </c>
      <c r="C510" s="326" t="s">
        <v>673</v>
      </c>
      <c r="D510" s="327">
        <v>2016</v>
      </c>
      <c r="E510" s="141" t="s">
        <v>12</v>
      </c>
      <c r="F510" s="227" t="s">
        <v>2104</v>
      </c>
      <c r="G510" s="227" t="s">
        <v>2105</v>
      </c>
      <c r="H510" s="366" t="s">
        <v>2179</v>
      </c>
      <c r="I510" s="227"/>
      <c r="J510" s="227" t="s">
        <v>2113</v>
      </c>
      <c r="K510" s="178" t="s">
        <v>31</v>
      </c>
      <c r="L510" s="178" t="s">
        <v>31</v>
      </c>
      <c r="M510" s="328" t="s">
        <v>2050</v>
      </c>
      <c r="N510" s="354">
        <v>42717</v>
      </c>
      <c r="O510" s="178" t="s">
        <v>1437</v>
      </c>
      <c r="P510" s="329" t="s">
        <v>640</v>
      </c>
      <c r="Q510" s="174" t="s">
        <v>2046</v>
      </c>
      <c r="R510" s="174" t="s">
        <v>2049</v>
      </c>
      <c r="S510" s="174" t="s">
        <v>1448</v>
      </c>
      <c r="T510" s="174" t="s">
        <v>1631</v>
      </c>
      <c r="U510" s="339" t="s">
        <v>1995</v>
      </c>
      <c r="V510" s="166">
        <v>42825</v>
      </c>
      <c r="W510" s="235"/>
      <c r="X510" s="353"/>
      <c r="Y510" s="230">
        <v>0</v>
      </c>
      <c r="Z510" s="339" t="s">
        <v>1995</v>
      </c>
      <c r="AA510" s="339" t="s">
        <v>1995</v>
      </c>
      <c r="AB510" s="342"/>
      <c r="AC510" s="339" t="s">
        <v>1995</v>
      </c>
      <c r="AG510" s="334" t="str">
        <f t="shared" si="40"/>
        <v>VIGENTE</v>
      </c>
    </row>
    <row r="511" spans="2:33" ht="90" x14ac:dyDescent="0.2">
      <c r="B511" s="238">
        <f t="shared" si="41"/>
        <v>504</v>
      </c>
      <c r="C511" s="145" t="s">
        <v>673</v>
      </c>
      <c r="D511" s="9">
        <v>2017</v>
      </c>
      <c r="E511" s="9" t="s">
        <v>12</v>
      </c>
      <c r="F511" s="227" t="s">
        <v>2104</v>
      </c>
      <c r="G511" s="227" t="s">
        <v>2105</v>
      </c>
      <c r="H511" s="227"/>
      <c r="I511" s="227" t="s">
        <v>2134</v>
      </c>
      <c r="J511" s="227" t="s">
        <v>2112</v>
      </c>
      <c r="K511" s="227" t="s">
        <v>2072</v>
      </c>
      <c r="L511" s="227" t="s">
        <v>2073</v>
      </c>
      <c r="M511" s="227" t="s">
        <v>2184</v>
      </c>
      <c r="N511" s="235">
        <v>42769</v>
      </c>
      <c r="O511" s="18" t="s">
        <v>2074</v>
      </c>
      <c r="P511" s="18" t="s">
        <v>2075</v>
      </c>
      <c r="Q511" s="342" t="s">
        <v>2076</v>
      </c>
      <c r="R511" s="342" t="s">
        <v>2077</v>
      </c>
      <c r="S511" s="293" t="s">
        <v>2078</v>
      </c>
      <c r="T511" s="227" t="s">
        <v>1633</v>
      </c>
      <c r="U511" s="121"/>
      <c r="V511" s="166"/>
      <c r="W511" s="351"/>
      <c r="X511" s="229">
        <f t="shared" ref="X511:X528" ca="1" si="42">IF(Z511="Cumplida",0,W511-$W$1)</f>
        <v>-42787</v>
      </c>
      <c r="Y511" s="230"/>
      <c r="Z511" s="233" t="s">
        <v>693</v>
      </c>
      <c r="AA511" s="231" t="s">
        <v>782</v>
      </c>
      <c r="AB511" s="288"/>
      <c r="AC511" s="18"/>
      <c r="AG511" s="334" t="str">
        <f t="shared" ca="1" si="40"/>
        <v>VENCIDO</v>
      </c>
    </row>
    <row r="512" spans="2:33" ht="90" x14ac:dyDescent="0.2">
      <c r="B512" s="238">
        <f t="shared" si="41"/>
        <v>505</v>
      </c>
      <c r="C512" s="145" t="s">
        <v>673</v>
      </c>
      <c r="D512" s="9">
        <v>2017</v>
      </c>
      <c r="E512" s="9" t="s">
        <v>12</v>
      </c>
      <c r="F512" s="227" t="s">
        <v>2104</v>
      </c>
      <c r="G512" s="227" t="s">
        <v>2105</v>
      </c>
      <c r="H512" s="227"/>
      <c r="I512" s="227" t="s">
        <v>2134</v>
      </c>
      <c r="J512" s="227" t="s">
        <v>2112</v>
      </c>
      <c r="K512" s="227" t="s">
        <v>2072</v>
      </c>
      <c r="L512" s="227" t="s">
        <v>2073</v>
      </c>
      <c r="M512" s="227" t="s">
        <v>2184</v>
      </c>
      <c r="N512" s="235">
        <v>42769</v>
      </c>
      <c r="O512" s="18" t="s">
        <v>2074</v>
      </c>
      <c r="P512" s="18" t="s">
        <v>2075</v>
      </c>
      <c r="Q512" s="342" t="s">
        <v>2079</v>
      </c>
      <c r="R512" s="342" t="s">
        <v>2080</v>
      </c>
      <c r="S512" s="293" t="s">
        <v>2078</v>
      </c>
      <c r="T512" s="227" t="s">
        <v>1633</v>
      </c>
      <c r="U512" s="121"/>
      <c r="V512" s="166"/>
      <c r="W512" s="351"/>
      <c r="X512" s="229">
        <f t="shared" ca="1" si="42"/>
        <v>-42787</v>
      </c>
      <c r="Y512" s="230"/>
      <c r="Z512" s="233" t="s">
        <v>693</v>
      </c>
      <c r="AA512" s="231" t="s">
        <v>782</v>
      </c>
      <c r="AB512" s="288"/>
      <c r="AC512" s="18"/>
      <c r="AG512" s="334" t="str">
        <f t="shared" ca="1" si="40"/>
        <v>VENCIDO</v>
      </c>
    </row>
    <row r="513" spans="2:33" ht="202.5" x14ac:dyDescent="0.2">
      <c r="B513" s="238">
        <f t="shared" si="41"/>
        <v>506</v>
      </c>
      <c r="C513" s="145" t="s">
        <v>673</v>
      </c>
      <c r="D513" s="9">
        <v>2017</v>
      </c>
      <c r="E513" s="9" t="s">
        <v>12</v>
      </c>
      <c r="F513" s="227" t="s">
        <v>2104</v>
      </c>
      <c r="G513" s="227" t="s">
        <v>2105</v>
      </c>
      <c r="H513" s="227"/>
      <c r="I513" s="227" t="s">
        <v>2134</v>
      </c>
      <c r="J513" s="227" t="s">
        <v>2112</v>
      </c>
      <c r="K513" s="227" t="s">
        <v>2072</v>
      </c>
      <c r="L513" s="227" t="s">
        <v>2073</v>
      </c>
      <c r="M513" s="227" t="s">
        <v>2184</v>
      </c>
      <c r="N513" s="235">
        <v>42769</v>
      </c>
      <c r="O513" s="18" t="s">
        <v>2074</v>
      </c>
      <c r="P513" s="18" t="s">
        <v>2075</v>
      </c>
      <c r="Q513" s="342" t="s">
        <v>2081</v>
      </c>
      <c r="R513" s="342" t="s">
        <v>2082</v>
      </c>
      <c r="S513" s="293" t="s">
        <v>2078</v>
      </c>
      <c r="T513" s="227" t="s">
        <v>1631</v>
      </c>
      <c r="U513" s="121"/>
      <c r="V513" s="166"/>
      <c r="W513" s="351"/>
      <c r="X513" s="229">
        <f t="shared" ca="1" si="42"/>
        <v>-42787</v>
      </c>
      <c r="Y513" s="230"/>
      <c r="Z513" s="233" t="s">
        <v>693</v>
      </c>
      <c r="AA513" s="231" t="s">
        <v>782</v>
      </c>
      <c r="AB513" s="288"/>
      <c r="AC513" s="18"/>
      <c r="AG513" s="334" t="str">
        <f t="shared" ca="1" si="40"/>
        <v>VENCIDO</v>
      </c>
    </row>
    <row r="514" spans="2:33" ht="90" x14ac:dyDescent="0.2">
      <c r="B514" s="238">
        <f t="shared" si="41"/>
        <v>507</v>
      </c>
      <c r="C514" s="145" t="s">
        <v>673</v>
      </c>
      <c r="D514" s="9">
        <v>2017</v>
      </c>
      <c r="E514" s="9" t="s">
        <v>12</v>
      </c>
      <c r="F514" s="227" t="s">
        <v>2104</v>
      </c>
      <c r="G514" s="227" t="s">
        <v>2105</v>
      </c>
      <c r="H514" s="227"/>
      <c r="I514" s="227" t="s">
        <v>2134</v>
      </c>
      <c r="J514" s="227" t="s">
        <v>2112</v>
      </c>
      <c r="K514" s="227" t="s">
        <v>2072</v>
      </c>
      <c r="L514" s="227" t="s">
        <v>2073</v>
      </c>
      <c r="M514" s="227" t="s">
        <v>2184</v>
      </c>
      <c r="N514" s="235">
        <v>42769</v>
      </c>
      <c r="O514" s="18" t="s">
        <v>2074</v>
      </c>
      <c r="P514" s="18" t="s">
        <v>2075</v>
      </c>
      <c r="Q514" s="342" t="s">
        <v>2083</v>
      </c>
      <c r="R514" s="342" t="s">
        <v>2084</v>
      </c>
      <c r="S514" s="293" t="s">
        <v>2078</v>
      </c>
      <c r="T514" s="227" t="s">
        <v>1633</v>
      </c>
      <c r="U514" s="121"/>
      <c r="V514" s="166"/>
      <c r="W514" s="351"/>
      <c r="X514" s="229">
        <f t="shared" ca="1" si="42"/>
        <v>-42787</v>
      </c>
      <c r="Y514" s="230"/>
      <c r="Z514" s="233" t="s">
        <v>693</v>
      </c>
      <c r="AA514" s="231" t="s">
        <v>782</v>
      </c>
      <c r="AB514" s="288"/>
      <c r="AC514" s="18"/>
      <c r="AG514" s="334" t="str">
        <f t="shared" ca="1" si="40"/>
        <v>VENCIDO</v>
      </c>
    </row>
    <row r="515" spans="2:33" ht="45" x14ac:dyDescent="0.2">
      <c r="B515" s="238">
        <f t="shared" si="41"/>
        <v>508</v>
      </c>
      <c r="C515" s="145" t="s">
        <v>673</v>
      </c>
      <c r="D515" s="9">
        <v>2017</v>
      </c>
      <c r="E515" s="9" t="s">
        <v>12</v>
      </c>
      <c r="F515" s="227" t="s">
        <v>2104</v>
      </c>
      <c r="G515" s="227" t="s">
        <v>2105</v>
      </c>
      <c r="H515" s="227"/>
      <c r="I515" s="227" t="s">
        <v>2134</v>
      </c>
      <c r="J515" s="227" t="s">
        <v>2112</v>
      </c>
      <c r="K515" s="227" t="s">
        <v>2072</v>
      </c>
      <c r="L515" s="227" t="s">
        <v>2073</v>
      </c>
      <c r="M515" s="227" t="s">
        <v>2184</v>
      </c>
      <c r="N515" s="235">
        <v>42769</v>
      </c>
      <c r="O515" s="18" t="s">
        <v>2074</v>
      </c>
      <c r="P515" s="18" t="s">
        <v>2075</v>
      </c>
      <c r="Q515" s="342" t="s">
        <v>2085</v>
      </c>
      <c r="R515" s="342" t="s">
        <v>2086</v>
      </c>
      <c r="S515" s="293" t="s">
        <v>2078</v>
      </c>
      <c r="T515" s="227" t="s">
        <v>1633</v>
      </c>
      <c r="U515" s="121"/>
      <c r="V515" s="166"/>
      <c r="W515" s="351"/>
      <c r="X515" s="229">
        <f t="shared" ca="1" si="42"/>
        <v>-42787</v>
      </c>
      <c r="Y515" s="230"/>
      <c r="Z515" s="233" t="s">
        <v>693</v>
      </c>
      <c r="AA515" s="231" t="s">
        <v>782</v>
      </c>
      <c r="AB515" s="288"/>
      <c r="AC515" s="18"/>
      <c r="AG515" s="334" t="str">
        <f t="shared" ca="1" si="40"/>
        <v>VENCIDO</v>
      </c>
    </row>
    <row r="516" spans="2:33" ht="90" x14ac:dyDescent="0.2">
      <c r="B516" s="238">
        <f t="shared" si="41"/>
        <v>509</v>
      </c>
      <c r="C516" s="145" t="s">
        <v>673</v>
      </c>
      <c r="D516" s="9">
        <v>2017</v>
      </c>
      <c r="E516" s="9" t="s">
        <v>12</v>
      </c>
      <c r="F516" s="227" t="s">
        <v>2104</v>
      </c>
      <c r="G516" s="227" t="s">
        <v>2105</v>
      </c>
      <c r="H516" s="227"/>
      <c r="I516" s="227" t="s">
        <v>2134</v>
      </c>
      <c r="J516" s="227" t="s">
        <v>2112</v>
      </c>
      <c r="K516" s="227" t="s">
        <v>2072</v>
      </c>
      <c r="L516" s="227" t="s">
        <v>2073</v>
      </c>
      <c r="M516" s="227" t="s">
        <v>2184</v>
      </c>
      <c r="N516" s="235">
        <v>42769</v>
      </c>
      <c r="O516" s="18" t="s">
        <v>2074</v>
      </c>
      <c r="P516" s="18" t="s">
        <v>2075</v>
      </c>
      <c r="Q516" s="342" t="s">
        <v>2087</v>
      </c>
      <c r="R516" s="342" t="s">
        <v>2088</v>
      </c>
      <c r="S516" s="293" t="s">
        <v>2089</v>
      </c>
      <c r="T516" s="227" t="s">
        <v>1633</v>
      </c>
      <c r="U516" s="121"/>
      <c r="V516" s="166"/>
      <c r="W516" s="351"/>
      <c r="X516" s="229">
        <f t="shared" ca="1" si="42"/>
        <v>-42787</v>
      </c>
      <c r="Y516" s="230"/>
      <c r="Z516" s="233" t="s">
        <v>693</v>
      </c>
      <c r="AA516" s="231" t="s">
        <v>782</v>
      </c>
      <c r="AB516" s="288"/>
      <c r="AC516" s="18"/>
      <c r="AG516" s="334" t="str">
        <f t="shared" ca="1" si="40"/>
        <v>VENCIDO</v>
      </c>
    </row>
    <row r="517" spans="2:33" ht="90" x14ac:dyDescent="0.2">
      <c r="B517" s="238">
        <f t="shared" si="41"/>
        <v>510</v>
      </c>
      <c r="C517" s="145" t="s">
        <v>673</v>
      </c>
      <c r="D517" s="9">
        <v>2017</v>
      </c>
      <c r="E517" s="9" t="s">
        <v>12</v>
      </c>
      <c r="F517" s="227" t="s">
        <v>2104</v>
      </c>
      <c r="G517" s="227" t="s">
        <v>2105</v>
      </c>
      <c r="H517" s="227"/>
      <c r="I517" s="227" t="s">
        <v>2134</v>
      </c>
      <c r="J517" s="227" t="s">
        <v>2112</v>
      </c>
      <c r="K517" s="227" t="s">
        <v>2072</v>
      </c>
      <c r="L517" s="227" t="s">
        <v>2073</v>
      </c>
      <c r="M517" s="227" t="s">
        <v>2184</v>
      </c>
      <c r="N517" s="235">
        <v>42769</v>
      </c>
      <c r="O517" s="18" t="s">
        <v>2074</v>
      </c>
      <c r="P517" s="18" t="s">
        <v>2075</v>
      </c>
      <c r="Q517" s="342" t="s">
        <v>2079</v>
      </c>
      <c r="R517" s="342" t="s">
        <v>2080</v>
      </c>
      <c r="S517" s="293" t="s">
        <v>2089</v>
      </c>
      <c r="T517" s="227" t="s">
        <v>1633</v>
      </c>
      <c r="U517" s="121"/>
      <c r="V517" s="166"/>
      <c r="W517" s="351"/>
      <c r="X517" s="229">
        <f t="shared" ca="1" si="42"/>
        <v>-42787</v>
      </c>
      <c r="Y517" s="230"/>
      <c r="Z517" s="233" t="s">
        <v>693</v>
      </c>
      <c r="AA517" s="231" t="s">
        <v>782</v>
      </c>
      <c r="AB517" s="288"/>
      <c r="AC517" s="18"/>
      <c r="AG517" s="334" t="str">
        <f t="shared" ca="1" si="40"/>
        <v>VENCIDO</v>
      </c>
    </row>
    <row r="518" spans="2:33" ht="78.75" x14ac:dyDescent="0.2">
      <c r="B518" s="238">
        <f t="shared" si="41"/>
        <v>511</v>
      </c>
      <c r="C518" s="145" t="s">
        <v>673</v>
      </c>
      <c r="D518" s="9">
        <v>2017</v>
      </c>
      <c r="E518" s="9" t="s">
        <v>12</v>
      </c>
      <c r="F518" s="227" t="s">
        <v>2104</v>
      </c>
      <c r="G518" s="227" t="s">
        <v>2105</v>
      </c>
      <c r="H518" s="227"/>
      <c r="I518" s="227" t="s">
        <v>2134</v>
      </c>
      <c r="J518" s="227" t="s">
        <v>2112</v>
      </c>
      <c r="K518" s="227" t="s">
        <v>2072</v>
      </c>
      <c r="L518" s="227" t="s">
        <v>2073</v>
      </c>
      <c r="M518" s="227" t="s">
        <v>2184</v>
      </c>
      <c r="N518" s="235">
        <v>42769</v>
      </c>
      <c r="O518" s="18" t="s">
        <v>2074</v>
      </c>
      <c r="P518" s="18" t="s">
        <v>2075</v>
      </c>
      <c r="Q518" s="342" t="s">
        <v>2090</v>
      </c>
      <c r="R518" s="342" t="s">
        <v>2091</v>
      </c>
      <c r="S518" s="293" t="s">
        <v>2089</v>
      </c>
      <c r="T518" s="227" t="s">
        <v>1633</v>
      </c>
      <c r="U518" s="121"/>
      <c r="V518" s="166"/>
      <c r="W518" s="351"/>
      <c r="X518" s="229">
        <f t="shared" ca="1" si="42"/>
        <v>-42787</v>
      </c>
      <c r="Y518" s="230"/>
      <c r="Z518" s="233" t="s">
        <v>693</v>
      </c>
      <c r="AA518" s="231" t="s">
        <v>782</v>
      </c>
      <c r="AB518" s="288"/>
      <c r="AC518" s="18"/>
      <c r="AG518" s="334" t="str">
        <f t="shared" ca="1" si="40"/>
        <v>VENCIDO</v>
      </c>
    </row>
    <row r="519" spans="2:33" ht="78.75" x14ac:dyDescent="0.2">
      <c r="B519" s="238">
        <f t="shared" si="41"/>
        <v>512</v>
      </c>
      <c r="C519" s="145" t="s">
        <v>673</v>
      </c>
      <c r="D519" s="9">
        <v>2017</v>
      </c>
      <c r="E519" s="9" t="s">
        <v>12</v>
      </c>
      <c r="F519" s="227" t="s">
        <v>2104</v>
      </c>
      <c r="G519" s="227" t="s">
        <v>2105</v>
      </c>
      <c r="H519" s="227"/>
      <c r="I519" s="227" t="s">
        <v>2134</v>
      </c>
      <c r="J519" s="227" t="s">
        <v>2112</v>
      </c>
      <c r="K519" s="227" t="s">
        <v>2072</v>
      </c>
      <c r="L519" s="227" t="s">
        <v>2073</v>
      </c>
      <c r="M519" s="227" t="s">
        <v>2184</v>
      </c>
      <c r="N519" s="235">
        <v>42769</v>
      </c>
      <c r="O519" s="18" t="s">
        <v>2074</v>
      </c>
      <c r="P519" s="18" t="s">
        <v>2075</v>
      </c>
      <c r="Q519" s="342" t="s">
        <v>2092</v>
      </c>
      <c r="R519" s="342" t="s">
        <v>2093</v>
      </c>
      <c r="S519" s="293" t="s">
        <v>2089</v>
      </c>
      <c r="T519" s="227" t="s">
        <v>1633</v>
      </c>
      <c r="U519" s="121"/>
      <c r="V519" s="166"/>
      <c r="W519" s="351"/>
      <c r="X519" s="229">
        <f t="shared" ca="1" si="42"/>
        <v>-42787</v>
      </c>
      <c r="Y519" s="230"/>
      <c r="Z519" s="233" t="s">
        <v>693</v>
      </c>
      <c r="AA519" s="231" t="s">
        <v>782</v>
      </c>
      <c r="AB519" s="288"/>
      <c r="AC519" s="18"/>
      <c r="AG519" s="334" t="str">
        <f t="shared" ca="1" si="40"/>
        <v>VENCIDO</v>
      </c>
    </row>
    <row r="520" spans="2:33" ht="101.25" x14ac:dyDescent="0.2">
      <c r="B520" s="238">
        <f t="shared" si="41"/>
        <v>513</v>
      </c>
      <c r="C520" s="145" t="s">
        <v>673</v>
      </c>
      <c r="D520" s="9">
        <v>2017</v>
      </c>
      <c r="E520" s="9" t="s">
        <v>12</v>
      </c>
      <c r="F520" s="227" t="s">
        <v>2103</v>
      </c>
      <c r="G520" s="227" t="s">
        <v>2106</v>
      </c>
      <c r="H520" s="227" t="s">
        <v>2170</v>
      </c>
      <c r="I520" s="227" t="s">
        <v>2134</v>
      </c>
      <c r="J520" s="227" t="s">
        <v>2112</v>
      </c>
      <c r="K520" s="227" t="s">
        <v>2185</v>
      </c>
      <c r="L520" s="227" t="s">
        <v>1313</v>
      </c>
      <c r="M520" s="227" t="s">
        <v>2186</v>
      </c>
      <c r="O520" s="18" t="s">
        <v>2196</v>
      </c>
      <c r="P520" s="18" t="s">
        <v>664</v>
      </c>
      <c r="Q520" s="368" t="s">
        <v>2187</v>
      </c>
      <c r="R520" s="342" t="s">
        <v>2220</v>
      </c>
      <c r="S520" s="227" t="s">
        <v>507</v>
      </c>
      <c r="T520" s="227" t="s">
        <v>1953</v>
      </c>
      <c r="U520" s="368" t="s">
        <v>2197</v>
      </c>
      <c r="V520" s="369">
        <v>42824</v>
      </c>
      <c r="W520" s="369">
        <v>42824</v>
      </c>
      <c r="X520" s="229">
        <f t="shared" ca="1" si="42"/>
        <v>37</v>
      </c>
      <c r="Y520" s="230"/>
      <c r="Z520" s="233" t="s">
        <v>693</v>
      </c>
      <c r="AA520" s="231" t="s">
        <v>782</v>
      </c>
      <c r="AB520" s="288"/>
      <c r="AC520" s="18"/>
      <c r="AG520" s="334" t="str">
        <f t="shared" ca="1" si="40"/>
        <v>VIGENTE</v>
      </c>
    </row>
    <row r="521" spans="2:33" ht="90" x14ac:dyDescent="0.2">
      <c r="B521" s="238">
        <f t="shared" si="41"/>
        <v>514</v>
      </c>
      <c r="C521" s="145" t="s">
        <v>673</v>
      </c>
      <c r="D521" s="9">
        <v>2017</v>
      </c>
      <c r="E521" s="9" t="s">
        <v>12</v>
      </c>
      <c r="F521" s="227" t="s">
        <v>2103</v>
      </c>
      <c r="G521" s="227" t="s">
        <v>2106</v>
      </c>
      <c r="H521" s="227" t="s">
        <v>2170</v>
      </c>
      <c r="I521" s="227" t="s">
        <v>2134</v>
      </c>
      <c r="J521" s="227" t="s">
        <v>2112</v>
      </c>
      <c r="K521" s="227" t="s">
        <v>2185</v>
      </c>
      <c r="L521" s="227" t="s">
        <v>1313</v>
      </c>
      <c r="M521" s="227" t="s">
        <v>2186</v>
      </c>
      <c r="O521" s="18" t="s">
        <v>2196</v>
      </c>
      <c r="P521" s="18" t="s">
        <v>664</v>
      </c>
      <c r="Q521" s="368" t="s">
        <v>2188</v>
      </c>
      <c r="R521" s="342" t="s">
        <v>2221</v>
      </c>
      <c r="S521" s="227" t="s">
        <v>507</v>
      </c>
      <c r="T521" s="227" t="s">
        <v>1631</v>
      </c>
      <c r="U521" s="368" t="s">
        <v>2198</v>
      </c>
      <c r="V521" s="369">
        <v>42824</v>
      </c>
      <c r="W521" s="369">
        <v>42824</v>
      </c>
      <c r="X521" s="229">
        <f t="shared" ca="1" si="42"/>
        <v>37</v>
      </c>
      <c r="Y521" s="230"/>
      <c r="Z521" s="233" t="s">
        <v>693</v>
      </c>
      <c r="AA521" s="231" t="s">
        <v>782</v>
      </c>
      <c r="AB521" s="288"/>
      <c r="AC521" s="18"/>
      <c r="AG521" s="334" t="str">
        <f t="shared" ref="AG521:AG528" ca="1" si="43">IF(X521&gt;=-1,"VIGENTE","VENCIDO")</f>
        <v>VIGENTE</v>
      </c>
    </row>
    <row r="522" spans="2:33" ht="135" x14ac:dyDescent="0.2">
      <c r="B522" s="238">
        <f t="shared" si="41"/>
        <v>515</v>
      </c>
      <c r="C522" s="145" t="s">
        <v>673</v>
      </c>
      <c r="D522" s="9">
        <v>2017</v>
      </c>
      <c r="E522" s="9" t="s">
        <v>12</v>
      </c>
      <c r="F522" s="227" t="s">
        <v>2103</v>
      </c>
      <c r="G522" s="227" t="s">
        <v>2106</v>
      </c>
      <c r="H522" s="227" t="s">
        <v>2170</v>
      </c>
      <c r="I522" s="227" t="s">
        <v>2134</v>
      </c>
      <c r="J522" s="227" t="s">
        <v>2112</v>
      </c>
      <c r="K522" s="227" t="s">
        <v>2185</v>
      </c>
      <c r="L522" s="227" t="s">
        <v>1313</v>
      </c>
      <c r="M522" s="227" t="s">
        <v>2186</v>
      </c>
      <c r="O522" s="18" t="s">
        <v>2196</v>
      </c>
      <c r="P522" s="18" t="s">
        <v>664</v>
      </c>
      <c r="Q522" s="368" t="s">
        <v>2189</v>
      </c>
      <c r="R522" s="173" t="s">
        <v>2222</v>
      </c>
      <c r="S522" s="227" t="s">
        <v>507</v>
      </c>
      <c r="T522" s="227" t="s">
        <v>1633</v>
      </c>
      <c r="U522" s="368" t="s">
        <v>2199</v>
      </c>
      <c r="V522" s="369">
        <v>42824</v>
      </c>
      <c r="W522" s="369">
        <v>42824</v>
      </c>
      <c r="X522" s="229">
        <f t="shared" ca="1" si="42"/>
        <v>37</v>
      </c>
      <c r="Y522" s="230"/>
      <c r="Z522" s="233" t="s">
        <v>693</v>
      </c>
      <c r="AA522" s="231" t="s">
        <v>782</v>
      </c>
      <c r="AB522" s="288"/>
      <c r="AC522" s="18"/>
      <c r="AG522" s="334" t="str">
        <f t="shared" ca="1" si="43"/>
        <v>VIGENTE</v>
      </c>
    </row>
    <row r="523" spans="2:33" ht="112.5" x14ac:dyDescent="0.2">
      <c r="B523" s="238">
        <f t="shared" si="41"/>
        <v>516</v>
      </c>
      <c r="C523" s="145" t="s">
        <v>673</v>
      </c>
      <c r="D523" s="9">
        <v>2017</v>
      </c>
      <c r="E523" s="9" t="s">
        <v>12</v>
      </c>
      <c r="F523" s="227" t="s">
        <v>2103</v>
      </c>
      <c r="G523" s="227" t="s">
        <v>2106</v>
      </c>
      <c r="H523" s="227" t="s">
        <v>2170</v>
      </c>
      <c r="I523" s="227" t="s">
        <v>2134</v>
      </c>
      <c r="J523" s="227" t="s">
        <v>2112</v>
      </c>
      <c r="K523" s="227" t="s">
        <v>2185</v>
      </c>
      <c r="L523" s="227" t="s">
        <v>1313</v>
      </c>
      <c r="M523" s="227" t="s">
        <v>2186</v>
      </c>
      <c r="O523" s="18" t="s">
        <v>2196</v>
      </c>
      <c r="P523" s="18" t="s">
        <v>664</v>
      </c>
      <c r="Q523" s="368" t="s">
        <v>2190</v>
      </c>
      <c r="R523" s="350" t="s">
        <v>2223</v>
      </c>
      <c r="S523" s="227" t="s">
        <v>507</v>
      </c>
      <c r="T523" s="227" t="s">
        <v>1633</v>
      </c>
      <c r="U523" s="368" t="s">
        <v>2200</v>
      </c>
      <c r="V523" s="390">
        <v>42824</v>
      </c>
      <c r="W523" s="390">
        <v>42824</v>
      </c>
      <c r="X523" s="229">
        <f t="shared" ca="1" si="42"/>
        <v>37</v>
      </c>
      <c r="Y523" s="230"/>
      <c r="Z523" s="233" t="s">
        <v>693</v>
      </c>
      <c r="AA523" s="231" t="s">
        <v>782</v>
      </c>
      <c r="AB523" s="288"/>
      <c r="AC523" s="18"/>
      <c r="AG523" s="334" t="str">
        <f t="shared" ca="1" si="43"/>
        <v>VIGENTE</v>
      </c>
    </row>
    <row r="524" spans="2:33" ht="90" x14ac:dyDescent="0.2">
      <c r="B524" s="238">
        <f t="shared" si="41"/>
        <v>517</v>
      </c>
      <c r="C524" s="145" t="s">
        <v>673</v>
      </c>
      <c r="D524" s="9">
        <v>2017</v>
      </c>
      <c r="E524" s="9" t="s">
        <v>12</v>
      </c>
      <c r="F524" s="227" t="s">
        <v>2103</v>
      </c>
      <c r="G524" s="227" t="s">
        <v>2106</v>
      </c>
      <c r="H524" s="227" t="s">
        <v>2170</v>
      </c>
      <c r="I524" s="227" t="s">
        <v>2134</v>
      </c>
      <c r="J524" s="227" t="s">
        <v>2112</v>
      </c>
      <c r="K524" s="227" t="s">
        <v>2185</v>
      </c>
      <c r="L524" s="227" t="s">
        <v>1313</v>
      </c>
      <c r="M524" s="227" t="s">
        <v>2186</v>
      </c>
      <c r="O524" s="18" t="s">
        <v>2196</v>
      </c>
      <c r="P524" s="18" t="s">
        <v>664</v>
      </c>
      <c r="Q524" s="368" t="s">
        <v>2191</v>
      </c>
      <c r="R524" s="173" t="s">
        <v>2224</v>
      </c>
      <c r="S524" s="227" t="s">
        <v>507</v>
      </c>
      <c r="T524" s="227" t="s">
        <v>1631</v>
      </c>
      <c r="U524" s="368" t="s">
        <v>2201</v>
      </c>
      <c r="V524" s="369">
        <v>42855</v>
      </c>
      <c r="W524" s="369">
        <v>42855</v>
      </c>
      <c r="X524" s="229">
        <f t="shared" ca="1" si="42"/>
        <v>68</v>
      </c>
      <c r="Y524" s="230"/>
      <c r="Z524" s="233" t="s">
        <v>693</v>
      </c>
      <c r="AA524" s="231" t="s">
        <v>782</v>
      </c>
      <c r="AB524" s="288"/>
      <c r="AC524" s="18"/>
      <c r="AG524" s="334" t="str">
        <f t="shared" ca="1" si="43"/>
        <v>VIGENTE</v>
      </c>
    </row>
    <row r="525" spans="2:33" ht="135" x14ac:dyDescent="0.2">
      <c r="B525" s="238">
        <f t="shared" si="41"/>
        <v>518</v>
      </c>
      <c r="C525" s="145" t="s">
        <v>673</v>
      </c>
      <c r="D525" s="9">
        <v>2017</v>
      </c>
      <c r="E525" s="9" t="s">
        <v>12</v>
      </c>
      <c r="F525" s="227" t="s">
        <v>2103</v>
      </c>
      <c r="G525" s="227" t="s">
        <v>2106</v>
      </c>
      <c r="H525" s="227" t="s">
        <v>2170</v>
      </c>
      <c r="I525" s="227" t="s">
        <v>2134</v>
      </c>
      <c r="J525" s="227" t="s">
        <v>2112</v>
      </c>
      <c r="K525" s="227" t="s">
        <v>2185</v>
      </c>
      <c r="L525" s="227" t="s">
        <v>1313</v>
      </c>
      <c r="M525" s="227" t="s">
        <v>2186</v>
      </c>
      <c r="O525" s="18" t="s">
        <v>2196</v>
      </c>
      <c r="P525" s="18" t="s">
        <v>664</v>
      </c>
      <c r="Q525" s="368" t="s">
        <v>2192</v>
      </c>
      <c r="R525" s="350" t="s">
        <v>2225</v>
      </c>
      <c r="S525" s="227" t="s">
        <v>507</v>
      </c>
      <c r="T525" s="227" t="s">
        <v>1633</v>
      </c>
      <c r="U525" s="368" t="s">
        <v>2202</v>
      </c>
      <c r="V525" s="369">
        <v>42824</v>
      </c>
      <c r="W525" s="369">
        <v>42824</v>
      </c>
      <c r="X525" s="229">
        <f t="shared" ca="1" si="42"/>
        <v>37</v>
      </c>
      <c r="Y525" s="230"/>
      <c r="Z525" s="233" t="s">
        <v>693</v>
      </c>
      <c r="AA525" s="231" t="s">
        <v>782</v>
      </c>
      <c r="AB525" s="288"/>
      <c r="AC525" s="18"/>
      <c r="AG525" s="334" t="str">
        <f t="shared" ca="1" si="43"/>
        <v>VIGENTE</v>
      </c>
    </row>
    <row r="526" spans="2:33" ht="112.5" x14ac:dyDescent="0.2">
      <c r="B526" s="238">
        <f t="shared" si="41"/>
        <v>519</v>
      </c>
      <c r="C526" s="145" t="s">
        <v>673</v>
      </c>
      <c r="D526" s="9">
        <v>2017</v>
      </c>
      <c r="E526" s="9" t="s">
        <v>12</v>
      </c>
      <c r="F526" s="227" t="s">
        <v>2103</v>
      </c>
      <c r="G526" s="227" t="s">
        <v>2106</v>
      </c>
      <c r="H526" s="227" t="s">
        <v>2170</v>
      </c>
      <c r="I526" s="227" t="s">
        <v>2134</v>
      </c>
      <c r="J526" s="227" t="s">
        <v>2112</v>
      </c>
      <c r="K526" s="227" t="s">
        <v>2185</v>
      </c>
      <c r="L526" s="227" t="s">
        <v>1313</v>
      </c>
      <c r="M526" s="227" t="s">
        <v>2186</v>
      </c>
      <c r="O526" s="18" t="s">
        <v>2196</v>
      </c>
      <c r="P526" s="18" t="s">
        <v>664</v>
      </c>
      <c r="Q526" s="368" t="s">
        <v>2193</v>
      </c>
      <c r="R526" s="350" t="s">
        <v>2226</v>
      </c>
      <c r="S526" s="227" t="s">
        <v>507</v>
      </c>
      <c r="T526" s="227" t="s">
        <v>1631</v>
      </c>
      <c r="U526" s="368" t="s">
        <v>2203</v>
      </c>
      <c r="V526" s="369">
        <v>42765</v>
      </c>
      <c r="W526" s="369">
        <v>42765</v>
      </c>
      <c r="X526" s="229">
        <f t="shared" ca="1" si="42"/>
        <v>-22</v>
      </c>
      <c r="Y526" s="230"/>
      <c r="Z526" s="233" t="s">
        <v>693</v>
      </c>
      <c r="AA526" s="231" t="s">
        <v>782</v>
      </c>
      <c r="AB526" s="288"/>
      <c r="AC526" s="18"/>
      <c r="AG526" s="334" t="str">
        <f t="shared" ca="1" si="43"/>
        <v>VENCIDO</v>
      </c>
    </row>
    <row r="527" spans="2:33" ht="90" x14ac:dyDescent="0.2">
      <c r="B527" s="238">
        <f t="shared" si="41"/>
        <v>520</v>
      </c>
      <c r="C527" s="145" t="s">
        <v>673</v>
      </c>
      <c r="D527" s="9">
        <v>2017</v>
      </c>
      <c r="E527" s="9" t="s">
        <v>12</v>
      </c>
      <c r="F527" s="227" t="s">
        <v>2103</v>
      </c>
      <c r="G527" s="227" t="s">
        <v>2106</v>
      </c>
      <c r="H527" s="227" t="s">
        <v>2170</v>
      </c>
      <c r="I527" s="227" t="s">
        <v>2134</v>
      </c>
      <c r="J527" s="227" t="s">
        <v>2112</v>
      </c>
      <c r="K527" s="227" t="s">
        <v>2185</v>
      </c>
      <c r="L527" s="227" t="s">
        <v>1313</v>
      </c>
      <c r="M527" s="227" t="s">
        <v>2186</v>
      </c>
      <c r="O527" s="18" t="s">
        <v>2196</v>
      </c>
      <c r="P527" s="18" t="s">
        <v>664</v>
      </c>
      <c r="Q527" s="368" t="s">
        <v>2194</v>
      </c>
      <c r="R527" s="342" t="s">
        <v>2226</v>
      </c>
      <c r="S527" s="227" t="s">
        <v>507</v>
      </c>
      <c r="T527" s="227" t="s">
        <v>1633</v>
      </c>
      <c r="U527" s="368" t="s">
        <v>2204</v>
      </c>
      <c r="V527" s="369">
        <v>42765</v>
      </c>
      <c r="W527" s="369">
        <v>42765</v>
      </c>
      <c r="X527" s="229">
        <f t="shared" ca="1" si="42"/>
        <v>-22</v>
      </c>
      <c r="Y527" s="230"/>
      <c r="Z527" s="233" t="s">
        <v>693</v>
      </c>
      <c r="AA527" s="231" t="s">
        <v>782</v>
      </c>
      <c r="AB527" s="288"/>
      <c r="AC527" s="18"/>
      <c r="AG527" s="334" t="str">
        <f t="shared" ca="1" si="43"/>
        <v>VENCIDO</v>
      </c>
    </row>
    <row r="528" spans="2:33" ht="101.25" x14ac:dyDescent="0.2">
      <c r="B528" s="238">
        <f t="shared" si="41"/>
        <v>521</v>
      </c>
      <c r="C528" s="145" t="s">
        <v>673</v>
      </c>
      <c r="D528" s="9">
        <v>2017</v>
      </c>
      <c r="E528" s="9" t="s">
        <v>12</v>
      </c>
      <c r="F528" s="227" t="s">
        <v>2103</v>
      </c>
      <c r="G528" s="227" t="s">
        <v>2105</v>
      </c>
      <c r="H528" s="227" t="s">
        <v>2170</v>
      </c>
      <c r="I528" s="227" t="s">
        <v>2134</v>
      </c>
      <c r="J528" s="227" t="s">
        <v>2112</v>
      </c>
      <c r="K528" s="227" t="s">
        <v>2185</v>
      </c>
      <c r="L528" s="227" t="s">
        <v>1313</v>
      </c>
      <c r="M528" s="227" t="s">
        <v>2186</v>
      </c>
      <c r="O528" s="18" t="s">
        <v>2196</v>
      </c>
      <c r="P528" s="18" t="s">
        <v>664</v>
      </c>
      <c r="Q528" s="368" t="s">
        <v>2195</v>
      </c>
      <c r="R528" s="342" t="s">
        <v>2227</v>
      </c>
      <c r="S528" s="227" t="s">
        <v>507</v>
      </c>
      <c r="T528" s="227" t="s">
        <v>1631</v>
      </c>
      <c r="U528" s="368" t="s">
        <v>2205</v>
      </c>
      <c r="V528" s="369">
        <v>42885</v>
      </c>
      <c r="W528" s="369">
        <v>42885</v>
      </c>
      <c r="X528" s="229">
        <f t="shared" ca="1" si="42"/>
        <v>98</v>
      </c>
      <c r="Y528" s="230"/>
      <c r="Z528" s="233" t="s">
        <v>693</v>
      </c>
      <c r="AA528" s="231" t="s">
        <v>782</v>
      </c>
      <c r="AB528" s="288"/>
      <c r="AC528" s="18"/>
      <c r="AG528" s="334" t="str">
        <f t="shared" ca="1" si="43"/>
        <v>VIGENTE</v>
      </c>
    </row>
    <row r="529" spans="2:29" ht="123.75" x14ac:dyDescent="0.2">
      <c r="B529" s="238">
        <f t="shared" si="41"/>
        <v>522</v>
      </c>
      <c r="C529" s="145" t="s">
        <v>673</v>
      </c>
      <c r="D529" s="9">
        <v>2017</v>
      </c>
      <c r="E529" s="9" t="s">
        <v>12</v>
      </c>
      <c r="F529" s="227" t="s">
        <v>2104</v>
      </c>
      <c r="G529" s="227" t="s">
        <v>2105</v>
      </c>
      <c r="H529" s="227"/>
      <c r="I529" s="227" t="s">
        <v>2134</v>
      </c>
      <c r="J529" s="227" t="s">
        <v>2112</v>
      </c>
      <c r="K529" s="391" t="s">
        <v>2228</v>
      </c>
      <c r="L529" s="175" t="s">
        <v>519</v>
      </c>
      <c r="M529" s="392" t="s">
        <v>2231</v>
      </c>
      <c r="N529" s="393">
        <v>42733</v>
      </c>
      <c r="O529" s="394" t="s">
        <v>2229</v>
      </c>
      <c r="P529" s="302" t="s">
        <v>2230</v>
      </c>
      <c r="Q529" s="395" t="s">
        <v>2232</v>
      </c>
      <c r="R529" s="272" t="s">
        <v>2233</v>
      </c>
      <c r="S529" s="15" t="s">
        <v>2234</v>
      </c>
      <c r="T529" s="18" t="s">
        <v>1633</v>
      </c>
      <c r="U529" s="16" t="s">
        <v>2235</v>
      </c>
      <c r="V529" s="166">
        <v>42748</v>
      </c>
      <c r="W529" s="166">
        <v>42748</v>
      </c>
      <c r="X529" s="229">
        <f t="shared" ref="X529:X532" ca="1" si="44">IF(Z529="Cumplida",0,W529-$W$1)</f>
        <v>-39</v>
      </c>
      <c r="Y529" s="230"/>
      <c r="Z529" s="233" t="s">
        <v>693</v>
      </c>
      <c r="AA529" s="231" t="s">
        <v>782</v>
      </c>
      <c r="AB529" s="288"/>
      <c r="AC529" s="18"/>
    </row>
    <row r="530" spans="2:29" ht="123.75" x14ac:dyDescent="0.2">
      <c r="B530" s="238">
        <f t="shared" si="41"/>
        <v>523</v>
      </c>
      <c r="C530" s="145" t="s">
        <v>673</v>
      </c>
      <c r="D530" s="9">
        <v>2017</v>
      </c>
      <c r="E530" s="9" t="s">
        <v>12</v>
      </c>
      <c r="F530" s="227" t="s">
        <v>2104</v>
      </c>
      <c r="G530" s="227" t="s">
        <v>2105</v>
      </c>
      <c r="H530" s="227"/>
      <c r="I530" s="227" t="s">
        <v>2134</v>
      </c>
      <c r="J530" s="227" t="s">
        <v>2112</v>
      </c>
      <c r="K530" s="391" t="s">
        <v>2228</v>
      </c>
      <c r="L530" s="175" t="s">
        <v>519</v>
      </c>
      <c r="M530" s="392" t="s">
        <v>2231</v>
      </c>
      <c r="N530" s="393">
        <v>42734</v>
      </c>
      <c r="O530" s="394" t="s">
        <v>2229</v>
      </c>
      <c r="P530" s="302" t="s">
        <v>2230</v>
      </c>
      <c r="Q530" s="395" t="s">
        <v>2236</v>
      </c>
      <c r="R530" s="272" t="s">
        <v>2233</v>
      </c>
      <c r="S530" s="15" t="s">
        <v>2234</v>
      </c>
      <c r="T530" s="18" t="s">
        <v>1631</v>
      </c>
      <c r="U530" s="16" t="s">
        <v>2235</v>
      </c>
      <c r="V530" s="166">
        <v>42748</v>
      </c>
      <c r="W530" s="166">
        <v>42748</v>
      </c>
      <c r="X530" s="229">
        <f t="shared" ca="1" si="44"/>
        <v>-39</v>
      </c>
      <c r="Y530" s="230"/>
      <c r="Z530" s="233" t="s">
        <v>693</v>
      </c>
      <c r="AA530" s="231" t="s">
        <v>782</v>
      </c>
      <c r="AB530" s="288"/>
      <c r="AC530" s="18"/>
    </row>
    <row r="531" spans="2:29" ht="123.75" x14ac:dyDescent="0.2">
      <c r="B531" s="238">
        <f t="shared" si="41"/>
        <v>524</v>
      </c>
      <c r="C531" s="145" t="s">
        <v>673</v>
      </c>
      <c r="D531" s="9">
        <v>2017</v>
      </c>
      <c r="E531" s="9" t="s">
        <v>12</v>
      </c>
      <c r="F531" s="227" t="s">
        <v>2104</v>
      </c>
      <c r="G531" s="227" t="s">
        <v>2105</v>
      </c>
      <c r="H531" s="227"/>
      <c r="I531" s="227" t="s">
        <v>2134</v>
      </c>
      <c r="J531" s="227" t="s">
        <v>2112</v>
      </c>
      <c r="K531" s="391" t="s">
        <v>2228</v>
      </c>
      <c r="L531" s="175" t="s">
        <v>519</v>
      </c>
      <c r="M531" s="392" t="s">
        <v>2231</v>
      </c>
      <c r="N531" s="393">
        <v>42735</v>
      </c>
      <c r="O531" s="394" t="s">
        <v>2229</v>
      </c>
      <c r="P531" s="302" t="s">
        <v>2230</v>
      </c>
      <c r="Q531" s="395" t="s">
        <v>2237</v>
      </c>
      <c r="R531" s="272" t="s">
        <v>2238</v>
      </c>
      <c r="S531" s="15" t="s">
        <v>2234</v>
      </c>
      <c r="T531" s="18" t="s">
        <v>1631</v>
      </c>
      <c r="U531" s="16" t="s">
        <v>2239</v>
      </c>
      <c r="V531" s="166">
        <v>42855</v>
      </c>
      <c r="W531" s="166">
        <v>42855</v>
      </c>
      <c r="X531" s="229">
        <f t="shared" ca="1" si="44"/>
        <v>68</v>
      </c>
      <c r="Y531" s="230"/>
      <c r="Z531" s="233" t="s">
        <v>693</v>
      </c>
      <c r="AA531" s="231" t="s">
        <v>782</v>
      </c>
      <c r="AB531" s="288"/>
      <c r="AC531" s="18"/>
    </row>
    <row r="532" spans="2:29" ht="135" x14ac:dyDescent="0.2">
      <c r="B532" s="238">
        <f t="shared" si="41"/>
        <v>525</v>
      </c>
      <c r="C532" s="145" t="s">
        <v>673</v>
      </c>
      <c r="D532" s="9">
        <v>2017</v>
      </c>
      <c r="E532" s="9" t="s">
        <v>12</v>
      </c>
      <c r="F532" s="227" t="s">
        <v>2104</v>
      </c>
      <c r="G532" s="227" t="s">
        <v>2105</v>
      </c>
      <c r="H532" s="227"/>
      <c r="I532" s="227" t="s">
        <v>2134</v>
      </c>
      <c r="J532" s="227" t="s">
        <v>2112</v>
      </c>
      <c r="K532" s="391" t="s">
        <v>2228</v>
      </c>
      <c r="L532" s="175" t="s">
        <v>519</v>
      </c>
      <c r="M532" s="392" t="s">
        <v>2231</v>
      </c>
      <c r="N532" s="393">
        <v>42736</v>
      </c>
      <c r="O532" s="394" t="s">
        <v>2229</v>
      </c>
      <c r="P532" s="302" t="s">
        <v>2230</v>
      </c>
      <c r="Q532" s="272" t="s">
        <v>2240</v>
      </c>
      <c r="R532" s="272" t="s">
        <v>2238</v>
      </c>
      <c r="S532" s="15" t="s">
        <v>2234</v>
      </c>
      <c r="T532" s="18" t="s">
        <v>1631</v>
      </c>
      <c r="U532" s="16" t="s">
        <v>2241</v>
      </c>
      <c r="V532" s="166">
        <v>42855</v>
      </c>
      <c r="W532" s="166">
        <v>42855</v>
      </c>
      <c r="X532" s="229">
        <f t="shared" ca="1" si="44"/>
        <v>68</v>
      </c>
      <c r="Y532" s="230"/>
      <c r="Z532" s="233" t="s">
        <v>693</v>
      </c>
      <c r="AA532" s="231" t="s">
        <v>782</v>
      </c>
      <c r="AB532" s="288"/>
      <c r="AC532" s="18"/>
    </row>
  </sheetData>
  <autoFilter ref="B7:AI532"/>
  <mergeCells count="7">
    <mergeCell ref="AE6:AE7"/>
    <mergeCell ref="C3:M3"/>
    <mergeCell ref="AB6:AC6"/>
    <mergeCell ref="K6:P6"/>
    <mergeCell ref="Q6:T6"/>
    <mergeCell ref="U6:AA6"/>
    <mergeCell ref="F6:I6"/>
  </mergeCells>
  <conditionalFormatting sqref="X8">
    <cfRule type="iconSet" priority="3528">
      <iconSet iconSet="3Arrows">
        <cfvo type="percent" val="0"/>
        <cfvo type="percent" val="33"/>
        <cfvo type="percent" val="67"/>
      </iconSet>
    </cfRule>
    <cfRule type="iconSet" priority="3534">
      <iconSet iconSet="4Arrows">
        <cfvo type="percent" val="0"/>
        <cfvo type="percent" val="25"/>
        <cfvo type="percent" val="50"/>
        <cfvo type="percent" val="75"/>
      </iconSet>
    </cfRule>
  </conditionalFormatting>
  <conditionalFormatting sqref="X9">
    <cfRule type="iconSet" priority="2106">
      <iconSet iconSet="3Arrows">
        <cfvo type="percent" val="0"/>
        <cfvo type="percent" val="33"/>
        <cfvo type="percent" val="67"/>
      </iconSet>
    </cfRule>
    <cfRule type="iconSet" priority="2107">
      <iconSet iconSet="4Arrows">
        <cfvo type="percent" val="0"/>
        <cfvo type="percent" val="25"/>
        <cfvo type="percent" val="50"/>
        <cfvo type="percent" val="75"/>
      </iconSet>
    </cfRule>
  </conditionalFormatting>
  <conditionalFormatting sqref="X99 X218">
    <cfRule type="iconSet" priority="2100">
      <iconSet iconSet="3Arrows">
        <cfvo type="percent" val="0"/>
        <cfvo type="percent" val="33"/>
        <cfvo type="percent" val="67"/>
      </iconSet>
    </cfRule>
    <cfRule type="iconSet" priority="2101">
      <iconSet iconSet="4Arrows">
        <cfvo type="percent" val="0"/>
        <cfvo type="percent" val="25"/>
        <cfvo type="percent" val="50"/>
        <cfvo type="percent" val="75"/>
      </iconSet>
    </cfRule>
  </conditionalFormatting>
  <conditionalFormatting sqref="Y8:Y9">
    <cfRule type="dataBar" priority="1790">
      <dataBar>
        <cfvo type="percent" val="0"/>
        <cfvo type="max"/>
        <color rgb="FF638EC6"/>
      </dataBar>
      <extLst>
        <ext xmlns:x14="http://schemas.microsoft.com/office/spreadsheetml/2009/9/main" uri="{B025F937-C7B1-47D3-B67F-A62EFF666E3E}">
          <x14:id>{43585709-D658-450A-857D-C756F94B801D}</x14:id>
        </ext>
      </extLst>
    </cfRule>
  </conditionalFormatting>
  <conditionalFormatting sqref="AA8:AA24">
    <cfRule type="containsText" dxfId="873" priority="1753" operator="containsText" text="Vencido">
      <formula>NOT(ISERROR(SEARCH("Vencido",AA8)))</formula>
    </cfRule>
    <cfRule type="containsText" dxfId="872" priority="1754" operator="containsText" text="Asume el Riesgo">
      <formula>NOT(ISERROR(SEARCH("Asume el Riesgo",AA8)))</formula>
    </cfRule>
    <cfRule type="containsText" dxfId="871" priority="1755" operator="containsText" text="Reprogramado">
      <formula>NOT(ISERROR(SEARCH("Reprogramado",AA8)))</formula>
    </cfRule>
    <cfRule type="containsText" dxfId="870" priority="1756" operator="containsText" text="Finalizado">
      <formula>NOT(ISERROR(SEARCH("Finalizado",AA8)))</formula>
    </cfRule>
    <cfRule type="containsText" dxfId="869" priority="1757" operator="containsText" text="Suscripción">
      <formula>NOT(ISERROR(SEARCH("Suscripción",AA8)))</formula>
    </cfRule>
    <cfRule type="cellIs" dxfId="868" priority="1758" operator="equal">
      <formula>"Vigente"</formula>
    </cfRule>
  </conditionalFormatting>
  <conditionalFormatting sqref="AA25:AA27 AA148:AA149 AA102:AA108 AA110:AA115 AA123 AA125 AA128 AA131:AA135 AA38:AA47 AA30 AA51 AA53:AA56 AA138:AA145 AA151:AA153 AA58:AA99">
    <cfRule type="containsText" dxfId="867" priority="1745" operator="containsText" text="Vencido">
      <formula>NOT(ISERROR(SEARCH("Vencido",AA25)))</formula>
    </cfRule>
    <cfRule type="containsText" dxfId="866" priority="1746" operator="containsText" text="Asume el Riesgo">
      <formula>NOT(ISERROR(SEARCH("Asume el Riesgo",AA25)))</formula>
    </cfRule>
    <cfRule type="containsText" dxfId="865" priority="1747" operator="containsText" text="Reprogramado">
      <formula>NOT(ISERROR(SEARCH("Reprogramado",AA25)))</formula>
    </cfRule>
    <cfRule type="containsText" dxfId="864" priority="1748" operator="containsText" text="Finalizado">
      <formula>NOT(ISERROR(SEARCH("Finalizado",AA25)))</formula>
    </cfRule>
    <cfRule type="containsText" dxfId="863" priority="1749" operator="containsText" text="Suscripción">
      <formula>NOT(ISERROR(SEARCH("Suscripción",AA25)))</formula>
    </cfRule>
    <cfRule type="cellIs" dxfId="862" priority="1750" operator="equal">
      <formula>"Vigente"</formula>
    </cfRule>
  </conditionalFormatting>
  <conditionalFormatting sqref="AA236:AA237 AA157 AA208:AA215 AA229:AA232 AA162:AA164 AA239 AA261 AA183 AA198 AA282:AA283 AA204 AA286:AA290 AA168 AA170:AA171 AA173:AA177 AA179 AA200:AA201 AA217:AA227 AA292:AA294 AA241:AA246 AA259 AA248:AA256 AA264:AA269 AA272:AA279">
    <cfRule type="containsText" dxfId="861" priority="1737" operator="containsText" text="Vencido">
      <formula>NOT(ISERROR(SEARCH("Vencido",AA157)))</formula>
    </cfRule>
    <cfRule type="containsText" dxfId="860" priority="1738" operator="containsText" text="Asume el Riesgo">
      <formula>NOT(ISERROR(SEARCH("Asume el Riesgo",AA157)))</formula>
    </cfRule>
    <cfRule type="containsText" dxfId="859" priority="1739" operator="containsText" text="Reprogramado">
      <formula>NOT(ISERROR(SEARCH("Reprogramado",AA157)))</formula>
    </cfRule>
    <cfRule type="containsText" dxfId="858" priority="1740" operator="containsText" text="Finalizado">
      <formula>NOT(ISERROR(SEARCH("Finalizado",AA157)))</formula>
    </cfRule>
    <cfRule type="containsText" dxfId="857" priority="1741" operator="containsText" text="Suscripción">
      <formula>NOT(ISERROR(SEARCH("Suscripción",AA157)))</formula>
    </cfRule>
    <cfRule type="cellIs" dxfId="856" priority="1742" operator="equal">
      <formula>"Vigente"</formula>
    </cfRule>
  </conditionalFormatting>
  <conditionalFormatting sqref="AA235 AA146:AA147 AA100:AA101">
    <cfRule type="containsText" dxfId="855" priority="1729" operator="containsText" text="Vencido">
      <formula>NOT(ISERROR(SEARCH("Vencido",AA100)))</formula>
    </cfRule>
    <cfRule type="containsText" dxfId="854" priority="1730" operator="containsText" text="Asume el Riesgo">
      <formula>NOT(ISERROR(SEARCH("Asume el Riesgo",AA100)))</formula>
    </cfRule>
    <cfRule type="containsText" dxfId="853" priority="1731" operator="containsText" text="Reprogramado">
      <formula>NOT(ISERROR(SEARCH("Reprogramado",AA100)))</formula>
    </cfRule>
    <cfRule type="containsText" dxfId="852" priority="1732" operator="containsText" text="Finalizado">
      <formula>NOT(ISERROR(SEARCH("Finalizado",AA100)))</formula>
    </cfRule>
    <cfRule type="containsText" dxfId="851" priority="1733" operator="containsText" text="Suscripción">
      <formula>NOT(ISERROR(SEARCH("Suscripción",AA100)))</formula>
    </cfRule>
    <cfRule type="cellIs" dxfId="850" priority="1734" operator="equal">
      <formula>"Vigente"</formula>
    </cfRule>
  </conditionalFormatting>
  <conditionalFormatting sqref="AE8:AE23 AE60:AE205">
    <cfRule type="containsText" dxfId="849" priority="1717" operator="containsText" text="No se ha recepcionado Información">
      <formula>NOT(ISERROR(SEARCH("No se ha recepcionado Información",AE8)))</formula>
    </cfRule>
    <cfRule type="containsText" dxfId="848" priority="1718" operator="containsText" text="Documento recibido en proceso de Revisión ">
      <formula>NOT(ISERROR(SEARCH("Documento recibido en proceso de Revisión ",AE8)))</formula>
    </cfRule>
  </conditionalFormatting>
  <conditionalFormatting sqref="AE8:AE23 AE60:AE205">
    <cfRule type="containsText" dxfId="847" priority="1714" operator="containsText" text="No se ha recibido información de la Unidad auditada">
      <formula>NOT(ISERROR(SEARCH("No se ha recibido información de la Unidad auditada",AE8)))</formula>
    </cfRule>
    <cfRule type="containsText" dxfId="846" priority="1715" operator="containsText" text="Documento recibido y en proceso de revisión ">
      <formula>NOT(ISERROR(SEARCH("Documento recibido y en proceso de revisión ",AE8)))</formula>
    </cfRule>
    <cfRule type="containsText" dxfId="845" priority="1716" operator="containsText" text="Documento recibido y en proceso de revisión ">
      <formula>NOT(ISERROR(SEARCH("Documento recibido y en proceso de revisión ",AE8)))</formula>
    </cfRule>
  </conditionalFormatting>
  <conditionalFormatting sqref="AE24:AE59">
    <cfRule type="containsText" dxfId="844" priority="1712" operator="containsText" text="No se ha recepcionado Información">
      <formula>NOT(ISERROR(SEARCH("No se ha recepcionado Información",AE24)))</formula>
    </cfRule>
    <cfRule type="containsText" dxfId="843" priority="1713" operator="containsText" text="Documento recibido en proceso de Revisión ">
      <formula>NOT(ISERROR(SEARCH("Documento recibido en proceso de Revisión ",AE24)))</formula>
    </cfRule>
  </conditionalFormatting>
  <conditionalFormatting sqref="AE24:AE59">
    <cfRule type="containsText" dxfId="842" priority="1709" operator="containsText" text="No se ha recibido información de la Unidad auditada">
      <formula>NOT(ISERROR(SEARCH("No se ha recibido información de la Unidad auditada",AE24)))</formula>
    </cfRule>
    <cfRule type="containsText" dxfId="841" priority="1710" operator="containsText" text="Documento recibido y en proceso de revisión ">
      <formula>NOT(ISERROR(SEARCH("Documento recibido y en proceso de revisión ",AE24)))</formula>
    </cfRule>
    <cfRule type="containsText" dxfId="840" priority="1711" operator="containsText" text="Documento recibido y en proceso de revisión ">
      <formula>NOT(ISERROR(SEARCH("Documento recibido y en proceso de revisión ",AE24)))</formula>
    </cfRule>
  </conditionalFormatting>
  <conditionalFormatting sqref="AE236:AE237 AE234">
    <cfRule type="containsText" dxfId="839" priority="1707" operator="containsText" text="No se ha recepcionado Información">
      <formula>NOT(ISERROR(SEARCH("No se ha recepcionado Información",AE234)))</formula>
    </cfRule>
    <cfRule type="containsText" dxfId="838" priority="1708" operator="containsText" text="Documento recibido en proceso de Revisión ">
      <formula>NOT(ISERROR(SEARCH("Documento recibido en proceso de Revisión ",AE234)))</formula>
    </cfRule>
  </conditionalFormatting>
  <conditionalFormatting sqref="AE236:AE237 AE234">
    <cfRule type="containsText" dxfId="837" priority="1704" operator="containsText" text="No se ha recibido información de la Unidad auditada">
      <formula>NOT(ISERROR(SEARCH("No se ha recibido información de la Unidad auditada",AE234)))</formula>
    </cfRule>
    <cfRule type="containsText" dxfId="836" priority="1705" operator="containsText" text="Documento recibido y en proceso de revisión ">
      <formula>NOT(ISERROR(SEARCH("Documento recibido y en proceso de revisión ",AE234)))</formula>
    </cfRule>
    <cfRule type="containsText" dxfId="835" priority="1706" operator="containsText" text="Documento recibido y en proceso de revisión ">
      <formula>NOT(ISERROR(SEARCH("Documento recibido y en proceso de revisión ",AE234)))</formula>
    </cfRule>
  </conditionalFormatting>
  <conditionalFormatting sqref="AE238">
    <cfRule type="containsText" dxfId="834" priority="1702" operator="containsText" text="No se ha recepcionado Información">
      <formula>NOT(ISERROR(SEARCH("No se ha recepcionado Información",AE238)))</formula>
    </cfRule>
    <cfRule type="containsText" dxfId="833" priority="1703" operator="containsText" text="Documento recibido en proceso de Revisión ">
      <formula>NOT(ISERROR(SEARCH("Documento recibido en proceso de Revisión ",AE238)))</formula>
    </cfRule>
  </conditionalFormatting>
  <conditionalFormatting sqref="AE238">
    <cfRule type="containsText" dxfId="832" priority="1699" operator="containsText" text="No se ha recibido información de la Unidad auditada">
      <formula>NOT(ISERROR(SEARCH("No se ha recibido información de la Unidad auditada",AE238)))</formula>
    </cfRule>
    <cfRule type="containsText" dxfId="831" priority="1700" operator="containsText" text="Documento recibido y en proceso de revisión ">
      <formula>NOT(ISERROR(SEARCH("Documento recibido y en proceso de revisión ",AE238)))</formula>
    </cfRule>
    <cfRule type="containsText" dxfId="830" priority="1701" operator="containsText" text="Documento recibido y en proceso de revisión ">
      <formula>NOT(ISERROR(SEARCH("Documento recibido y en proceso de revisión ",AE238)))</formula>
    </cfRule>
  </conditionalFormatting>
  <conditionalFormatting sqref="AE286:AE287">
    <cfRule type="containsText" dxfId="829" priority="1697" operator="containsText" text="No se ha recepcionado Información">
      <formula>NOT(ISERROR(SEARCH("No se ha recepcionado Información",AE286)))</formula>
    </cfRule>
    <cfRule type="containsText" dxfId="828" priority="1698" operator="containsText" text="Documento recibido en proceso de Revisión ">
      <formula>NOT(ISERROR(SEARCH("Documento recibido en proceso de Revisión ",AE286)))</formula>
    </cfRule>
  </conditionalFormatting>
  <conditionalFormatting sqref="AE286:AE287">
    <cfRule type="containsText" dxfId="827" priority="1694" operator="containsText" text="No se ha recibido información de la Unidad auditada">
      <formula>NOT(ISERROR(SEARCH("No se ha recibido información de la Unidad auditada",AE286)))</formula>
    </cfRule>
    <cfRule type="containsText" dxfId="826" priority="1695" operator="containsText" text="Documento recibido y en proceso de revisión ">
      <formula>NOT(ISERROR(SEARCH("Documento recibido y en proceso de revisión ",AE286)))</formula>
    </cfRule>
    <cfRule type="containsText" dxfId="825" priority="1696" operator="containsText" text="Documento recibido y en proceso de revisión ">
      <formula>NOT(ISERROR(SEARCH("Documento recibido y en proceso de revisión ",AE286)))</formula>
    </cfRule>
  </conditionalFormatting>
  <conditionalFormatting sqref="AE288">
    <cfRule type="containsText" dxfId="824" priority="1692" operator="containsText" text="No se ha recepcionado Información">
      <formula>NOT(ISERROR(SEARCH("No se ha recepcionado Información",AE288)))</formula>
    </cfRule>
    <cfRule type="containsText" dxfId="823" priority="1693" operator="containsText" text="Documento recibido en proceso de Revisión ">
      <formula>NOT(ISERROR(SEARCH("Documento recibido en proceso de Revisión ",AE288)))</formula>
    </cfRule>
  </conditionalFormatting>
  <conditionalFormatting sqref="AE288">
    <cfRule type="containsText" dxfId="822" priority="1689" operator="containsText" text="No se ha recibido información de la Unidad auditada">
      <formula>NOT(ISERROR(SEARCH("No se ha recibido información de la Unidad auditada",AE288)))</formula>
    </cfRule>
    <cfRule type="containsText" dxfId="821" priority="1690" operator="containsText" text="Documento recibido y en proceso de revisión ">
      <formula>NOT(ISERROR(SEARCH("Documento recibido y en proceso de revisión ",AE288)))</formula>
    </cfRule>
    <cfRule type="containsText" dxfId="820" priority="1691" operator="containsText" text="Documento recibido y en proceso de revisión ">
      <formula>NOT(ISERROR(SEARCH("Documento recibido y en proceso de revisión ",AE288)))</formula>
    </cfRule>
  </conditionalFormatting>
  <conditionalFormatting sqref="AE239">
    <cfRule type="containsText" dxfId="819" priority="1687" operator="containsText" text="No se ha recepcionado Información">
      <formula>NOT(ISERROR(SEARCH("No se ha recepcionado Información",AE239)))</formula>
    </cfRule>
    <cfRule type="containsText" dxfId="818" priority="1688" operator="containsText" text="Documento recibido en proceso de Revisión ">
      <formula>NOT(ISERROR(SEARCH("Documento recibido en proceso de Revisión ",AE239)))</formula>
    </cfRule>
  </conditionalFormatting>
  <conditionalFormatting sqref="AE239">
    <cfRule type="containsText" dxfId="817" priority="1684" operator="containsText" text="No se ha recibido información de la Unidad auditada">
      <formula>NOT(ISERROR(SEARCH("No se ha recibido información de la Unidad auditada",AE239)))</formula>
    </cfRule>
    <cfRule type="containsText" dxfId="816" priority="1685" operator="containsText" text="Documento recibido y en proceso de revisión ">
      <formula>NOT(ISERROR(SEARCH("Documento recibido y en proceso de revisión ",AE239)))</formula>
    </cfRule>
    <cfRule type="containsText" dxfId="815" priority="1686" operator="containsText" text="Documento recibido y en proceso de revisión ">
      <formula>NOT(ISERROR(SEARCH("Documento recibido y en proceso de revisión ",AE239)))</formula>
    </cfRule>
  </conditionalFormatting>
  <conditionalFormatting sqref="AE242">
    <cfRule type="containsText" dxfId="814" priority="1682" operator="containsText" text="No se ha recepcionado Información">
      <formula>NOT(ISERROR(SEARCH("No se ha recepcionado Información",AE242)))</formula>
    </cfRule>
    <cfRule type="containsText" dxfId="813" priority="1683" operator="containsText" text="Documento recibido en proceso de Revisión ">
      <formula>NOT(ISERROR(SEARCH("Documento recibido en proceso de Revisión ",AE242)))</formula>
    </cfRule>
  </conditionalFormatting>
  <conditionalFormatting sqref="AE242">
    <cfRule type="containsText" dxfId="812" priority="1679" operator="containsText" text="No se ha recibido información de la Unidad auditada">
      <formula>NOT(ISERROR(SEARCH("No se ha recibido información de la Unidad auditada",AE242)))</formula>
    </cfRule>
    <cfRule type="containsText" dxfId="811" priority="1680" operator="containsText" text="Documento recibido y en proceso de revisión ">
      <formula>NOT(ISERROR(SEARCH("Documento recibido y en proceso de revisión ",AE242)))</formula>
    </cfRule>
    <cfRule type="containsText" dxfId="810" priority="1681" operator="containsText" text="Documento recibido y en proceso de revisión ">
      <formula>NOT(ISERROR(SEARCH("Documento recibido y en proceso de revisión ",AE242)))</formula>
    </cfRule>
  </conditionalFormatting>
  <conditionalFormatting sqref="AE263 AE260 AE254">
    <cfRule type="containsText" dxfId="809" priority="1667" operator="containsText" text="No se ha recepcionado Información">
      <formula>NOT(ISERROR(SEARCH("No se ha recepcionado Información",AE254)))</formula>
    </cfRule>
    <cfRule type="containsText" dxfId="808" priority="1668" operator="containsText" text="Documento recibido en proceso de Revisión ">
      <formula>NOT(ISERROR(SEARCH("Documento recibido en proceso de Revisión ",AE254)))</formula>
    </cfRule>
  </conditionalFormatting>
  <conditionalFormatting sqref="AE263 AE260 AE254">
    <cfRule type="containsText" dxfId="807" priority="1664" operator="containsText" text="No se ha recibido información de la Unidad auditada">
      <formula>NOT(ISERROR(SEARCH("No se ha recibido información de la Unidad auditada",AE254)))</formula>
    </cfRule>
    <cfRule type="containsText" dxfId="806" priority="1665" operator="containsText" text="Documento recibido y en proceso de revisión ">
      <formula>NOT(ISERROR(SEARCH("Documento recibido y en proceso de revisión ",AE254)))</formula>
    </cfRule>
    <cfRule type="containsText" dxfId="805" priority="1666" operator="containsText" text="Documento recibido y en proceso de revisión ">
      <formula>NOT(ISERROR(SEARCH("Documento recibido y en proceso de revisión ",AE254)))</formula>
    </cfRule>
  </conditionalFormatting>
  <conditionalFormatting sqref="AE240">
    <cfRule type="containsText" dxfId="804" priority="1662" operator="containsText" text="No se ha recepcionado Información">
      <formula>NOT(ISERROR(SEARCH("No se ha recepcionado Información",AE240)))</formula>
    </cfRule>
    <cfRule type="containsText" dxfId="803" priority="1663" operator="containsText" text="Documento recibido en proceso de Revisión ">
      <formula>NOT(ISERROR(SEARCH("Documento recibido en proceso de Revisión ",AE240)))</formula>
    </cfRule>
  </conditionalFormatting>
  <conditionalFormatting sqref="AE240">
    <cfRule type="containsText" dxfId="802" priority="1659" operator="containsText" text="No se ha recibido información de la Unidad auditada">
      <formula>NOT(ISERROR(SEARCH("No se ha recibido información de la Unidad auditada",AE240)))</formula>
    </cfRule>
    <cfRule type="containsText" dxfId="801" priority="1660" operator="containsText" text="Documento recibido y en proceso de revisión ">
      <formula>NOT(ISERROR(SEARCH("Documento recibido y en proceso de revisión ",AE240)))</formula>
    </cfRule>
    <cfRule type="containsText" dxfId="800" priority="1661" operator="containsText" text="Documento recibido y en proceso de revisión ">
      <formula>NOT(ISERROR(SEARCH("Documento recibido y en proceso de revisión ",AE240)))</formula>
    </cfRule>
  </conditionalFormatting>
  <conditionalFormatting sqref="AE229:AE233 AE221:AE226 AE219 AE217 AE215 AE212:AE213 AE206:AE207">
    <cfRule type="containsText" dxfId="799" priority="1657" operator="containsText" text="No se ha recepcionado Información">
      <formula>NOT(ISERROR(SEARCH("No se ha recepcionado Información",AE206)))</formula>
    </cfRule>
    <cfRule type="containsText" dxfId="798" priority="1658" operator="containsText" text="Documento recibido en proceso de Revisión ">
      <formula>NOT(ISERROR(SEARCH("Documento recibido en proceso de Revisión ",AE206)))</formula>
    </cfRule>
  </conditionalFormatting>
  <conditionalFormatting sqref="AE229:AE233 AE221:AE226 AE219 AE217 AE215 AE212:AE213 AE206:AE207">
    <cfRule type="containsText" dxfId="797" priority="1654" operator="containsText" text="No se ha recibido información de la Unidad auditada">
      <formula>NOT(ISERROR(SEARCH("No se ha recibido información de la Unidad auditada",AE206)))</formula>
    </cfRule>
    <cfRule type="containsText" dxfId="796" priority="1655" operator="containsText" text="Documento recibido y en proceso de revisión ">
      <formula>NOT(ISERROR(SEARCH("Documento recibido y en proceso de revisión ",AE206)))</formula>
    </cfRule>
    <cfRule type="containsText" dxfId="795" priority="1656" operator="containsText" text="Documento recibido y en proceso de revisión ">
      <formula>NOT(ISERROR(SEARCH("Documento recibido y en proceso de revisión ",AE206)))</formula>
    </cfRule>
  </conditionalFormatting>
  <conditionalFormatting sqref="AE220">
    <cfRule type="containsText" dxfId="794" priority="1648" operator="containsText" text="No se ha recepcionado Información">
      <formula>NOT(ISERROR(SEARCH("No se ha recepcionado Información",AE220)))</formula>
    </cfRule>
    <cfRule type="containsText" dxfId="793" priority="1649" operator="containsText" text="Documento recibido en proceso de Revisión ">
      <formula>NOT(ISERROR(SEARCH("Documento recibido en proceso de Revisión ",AE220)))</formula>
    </cfRule>
  </conditionalFormatting>
  <conditionalFormatting sqref="AE220">
    <cfRule type="containsText" dxfId="792" priority="1645" operator="containsText" text="No se ha recibido información de la Unidad auditada">
      <formula>NOT(ISERROR(SEARCH("No se ha recibido información de la Unidad auditada",AE220)))</formula>
    </cfRule>
    <cfRule type="containsText" dxfId="791" priority="1646" operator="containsText" text="Documento recibido y en proceso de revisión ">
      <formula>NOT(ISERROR(SEARCH("Documento recibido y en proceso de revisión ",AE220)))</formula>
    </cfRule>
    <cfRule type="containsText" dxfId="790" priority="1647" operator="containsText" text="Documento recibido y en proceso de revisión ">
      <formula>NOT(ISERROR(SEARCH("Documento recibido y en proceso de revisión ",AE220)))</formula>
    </cfRule>
  </conditionalFormatting>
  <conditionalFormatting sqref="AE293">
    <cfRule type="containsText" dxfId="789" priority="1622" operator="containsText" text="No se ha recepcionado Información">
      <formula>NOT(ISERROR(SEARCH("No se ha recepcionado Información",AE293)))</formula>
    </cfRule>
    <cfRule type="containsText" dxfId="788" priority="1623" operator="containsText" text="Documento recibido en proceso de Revisión ">
      <formula>NOT(ISERROR(SEARCH("Documento recibido en proceso de Revisión ",AE293)))</formula>
    </cfRule>
  </conditionalFormatting>
  <conditionalFormatting sqref="AE293">
    <cfRule type="containsText" dxfId="787" priority="1619" operator="containsText" text="No se ha recibido información de la Unidad auditada">
      <formula>NOT(ISERROR(SEARCH("No se ha recibido información de la Unidad auditada",AE293)))</formula>
    </cfRule>
    <cfRule type="containsText" dxfId="786" priority="1620" operator="containsText" text="Documento recibido y en proceso de revisión ">
      <formula>NOT(ISERROR(SEARCH("Documento recibido y en proceso de revisión ",AE293)))</formula>
    </cfRule>
    <cfRule type="containsText" dxfId="785" priority="1621" operator="containsText" text="Documento recibido y en proceso de revisión ">
      <formula>NOT(ISERROR(SEARCH("Documento recibido y en proceso de revisión ",AE293)))</formula>
    </cfRule>
  </conditionalFormatting>
  <conditionalFormatting sqref="AE243:AE252">
    <cfRule type="containsText" dxfId="784" priority="1617" operator="containsText" text="No se ha recepcionado Información">
      <formula>NOT(ISERROR(SEARCH("No se ha recepcionado Información",AE243)))</formula>
    </cfRule>
    <cfRule type="containsText" dxfId="783" priority="1618" operator="containsText" text="Documento recibido en proceso de Revisión ">
      <formula>NOT(ISERROR(SEARCH("Documento recibido en proceso de Revisión ",AE243)))</formula>
    </cfRule>
  </conditionalFormatting>
  <conditionalFormatting sqref="AE243:AE252">
    <cfRule type="containsText" dxfId="782" priority="1614" operator="containsText" text="No se ha recibido información de la Unidad auditada">
      <formula>NOT(ISERROR(SEARCH("No se ha recibido información de la Unidad auditada",AE243)))</formula>
    </cfRule>
    <cfRule type="containsText" dxfId="781" priority="1615" operator="containsText" text="Documento recibido y en proceso de revisión ">
      <formula>NOT(ISERROR(SEARCH("Documento recibido y en proceso de revisión ",AE243)))</formula>
    </cfRule>
    <cfRule type="containsText" dxfId="780" priority="1616" operator="containsText" text="Documento recibido y en proceso de revisión ">
      <formula>NOT(ISERROR(SEARCH("Documento recibido y en proceso de revisión ",AE243)))</formula>
    </cfRule>
  </conditionalFormatting>
  <conditionalFormatting sqref="AA299">
    <cfRule type="containsText" dxfId="779" priority="1602" operator="containsText" text="Vencido">
      <formula>NOT(ISERROR(SEARCH("Vencido",AA299)))</formula>
    </cfRule>
    <cfRule type="containsText" dxfId="778" priority="1603" operator="containsText" text="Asume el Riesgo">
      <formula>NOT(ISERROR(SEARCH("Asume el Riesgo",AA299)))</formula>
    </cfRule>
    <cfRule type="containsText" dxfId="777" priority="1604" operator="containsText" text="Reprogramado">
      <formula>NOT(ISERROR(SEARCH("Reprogramado",AA299)))</formula>
    </cfRule>
    <cfRule type="containsText" dxfId="776" priority="1605" operator="containsText" text="Finalizado">
      <formula>NOT(ISERROR(SEARCH("Finalizado",AA299)))</formula>
    </cfRule>
    <cfRule type="containsText" dxfId="775" priority="1606" operator="containsText" text="Suscripción">
      <formula>NOT(ISERROR(SEARCH("Suscripción",AA299)))</formula>
    </cfRule>
    <cfRule type="cellIs" dxfId="774" priority="1607" operator="equal">
      <formula>"Vigente"</formula>
    </cfRule>
  </conditionalFormatting>
  <conditionalFormatting sqref="AE298:AE305">
    <cfRule type="containsText" dxfId="773" priority="1598" operator="containsText" text="No se ha recepcionado Información">
      <formula>NOT(ISERROR(SEARCH("No se ha recepcionado Información",AE298)))</formula>
    </cfRule>
    <cfRule type="containsText" dxfId="772" priority="1599" operator="containsText" text="Documento recibido en proceso de Revisión ">
      <formula>NOT(ISERROR(SEARCH("Documento recibido en proceso de Revisión ",AE298)))</formula>
    </cfRule>
  </conditionalFormatting>
  <conditionalFormatting sqref="AE298:AE305">
    <cfRule type="containsText" dxfId="771" priority="1595" operator="containsText" text="No se ha recibido información de la Unidad auditada">
      <formula>NOT(ISERROR(SEARCH("No se ha recibido información de la Unidad auditada",AE298)))</formula>
    </cfRule>
    <cfRule type="containsText" dxfId="770" priority="1596" operator="containsText" text="Documento recibido y en proceso de revisión ">
      <formula>NOT(ISERROR(SEARCH("Documento recibido y en proceso de revisión ",AE298)))</formula>
    </cfRule>
    <cfRule type="containsText" dxfId="769" priority="1597" operator="containsText" text="Documento recibido y en proceso de revisión ">
      <formula>NOT(ISERROR(SEARCH("Documento recibido y en proceso de revisión ",AE298)))</formula>
    </cfRule>
  </conditionalFormatting>
  <conditionalFormatting sqref="AA306:AA307">
    <cfRule type="containsText" dxfId="768" priority="1580" operator="containsText" text="Vencido">
      <formula>NOT(ISERROR(SEARCH("Vencido",AA306)))</formula>
    </cfRule>
    <cfRule type="containsText" dxfId="767" priority="1581" operator="containsText" text="Asume el Riesgo">
      <formula>NOT(ISERROR(SEARCH("Asume el Riesgo",AA306)))</formula>
    </cfRule>
    <cfRule type="containsText" dxfId="766" priority="1582" operator="containsText" text="Reprogramado">
      <formula>NOT(ISERROR(SEARCH("Reprogramado",AA306)))</formula>
    </cfRule>
    <cfRule type="containsText" dxfId="765" priority="1583" operator="containsText" text="Finalizado">
      <formula>NOT(ISERROR(SEARCH("Finalizado",AA306)))</formula>
    </cfRule>
    <cfRule type="containsText" dxfId="764" priority="1584" operator="containsText" text="Suscripción">
      <formula>NOT(ISERROR(SEARCH("Suscripción",AA306)))</formula>
    </cfRule>
    <cfRule type="cellIs" dxfId="763" priority="1585" operator="equal">
      <formula>"Vigente"</formula>
    </cfRule>
  </conditionalFormatting>
  <conditionalFormatting sqref="AA205:AA207">
    <cfRule type="containsText" dxfId="762" priority="1569" operator="containsText" text="Vencido">
      <formula>NOT(ISERROR(SEARCH("Vencido",AA205)))</formula>
    </cfRule>
    <cfRule type="containsText" dxfId="761" priority="1570" operator="containsText" text="Asume el Riesgo">
      <formula>NOT(ISERROR(SEARCH("Asume el Riesgo",AA205)))</formula>
    </cfRule>
    <cfRule type="containsText" dxfId="760" priority="1571" operator="containsText" text="Reprogramado">
      <formula>NOT(ISERROR(SEARCH("Reprogramado",AA205)))</formula>
    </cfRule>
    <cfRule type="containsText" dxfId="759" priority="1572" operator="containsText" text="Finalizado">
      <formula>NOT(ISERROR(SEARCH("Finalizado",AA205)))</formula>
    </cfRule>
    <cfRule type="containsText" dxfId="758" priority="1573" operator="containsText" text="Suscripción">
      <formula>NOT(ISERROR(SEARCH("Suscripción",AA205)))</formula>
    </cfRule>
    <cfRule type="cellIs" dxfId="757" priority="1574" operator="equal">
      <formula>"Vigente"</formula>
    </cfRule>
  </conditionalFormatting>
  <conditionalFormatting sqref="AA228">
    <cfRule type="containsText" dxfId="756" priority="1517" operator="containsText" text="Vencido">
      <formula>NOT(ISERROR(SEARCH("Vencido",AA228)))</formula>
    </cfRule>
    <cfRule type="containsText" dxfId="755" priority="1518" operator="containsText" text="Asume el Riesgo">
      <formula>NOT(ISERROR(SEARCH("Asume el Riesgo",AA228)))</formula>
    </cfRule>
    <cfRule type="containsText" dxfId="754" priority="1519" operator="containsText" text="Reprogramado">
      <formula>NOT(ISERROR(SEARCH("Reprogramado",AA228)))</formula>
    </cfRule>
    <cfRule type="containsText" dxfId="753" priority="1520" operator="containsText" text="Finalizado">
      <formula>NOT(ISERROR(SEARCH("Finalizado",AA228)))</formula>
    </cfRule>
    <cfRule type="containsText" dxfId="752" priority="1521" operator="containsText" text="Suscripción">
      <formula>NOT(ISERROR(SEARCH("Suscripción",AA228)))</formula>
    </cfRule>
    <cfRule type="cellIs" dxfId="751" priority="1522" operator="equal">
      <formula>"Vigente"</formula>
    </cfRule>
  </conditionalFormatting>
  <conditionalFormatting sqref="AA238">
    <cfRule type="containsText" dxfId="750" priority="1443" operator="containsText" text="Vencido">
      <formula>NOT(ISERROR(SEARCH("Vencido",AA238)))</formula>
    </cfRule>
    <cfRule type="containsText" dxfId="749" priority="1444" operator="containsText" text="Asume el Riesgo">
      <formula>NOT(ISERROR(SEARCH("Asume el Riesgo",AA238)))</formula>
    </cfRule>
    <cfRule type="containsText" dxfId="748" priority="1445" operator="containsText" text="Reprogramado">
      <formula>NOT(ISERROR(SEARCH("Reprogramado",AA238)))</formula>
    </cfRule>
    <cfRule type="containsText" dxfId="747" priority="1446" operator="containsText" text="Finalizado">
      <formula>NOT(ISERROR(SEARCH("Finalizado",AA238)))</formula>
    </cfRule>
    <cfRule type="containsText" dxfId="746" priority="1447" operator="containsText" text="Suscripción">
      <formula>NOT(ISERROR(SEARCH("Suscripción",AA238)))</formula>
    </cfRule>
    <cfRule type="cellIs" dxfId="745" priority="1448" operator="equal">
      <formula>"Vigente"</formula>
    </cfRule>
  </conditionalFormatting>
  <conditionalFormatting sqref="AA158:AA161">
    <cfRule type="containsText" dxfId="744" priority="1432" operator="containsText" text="Vencido">
      <formula>NOT(ISERROR(SEARCH("Vencido",AA158)))</formula>
    </cfRule>
    <cfRule type="containsText" dxfId="743" priority="1433" operator="containsText" text="Asume el Riesgo">
      <formula>NOT(ISERROR(SEARCH("Asume el Riesgo",AA158)))</formula>
    </cfRule>
    <cfRule type="containsText" dxfId="742" priority="1434" operator="containsText" text="Reprogramado">
      <formula>NOT(ISERROR(SEARCH("Reprogramado",AA158)))</formula>
    </cfRule>
    <cfRule type="containsText" dxfId="741" priority="1435" operator="containsText" text="Finalizado">
      <formula>NOT(ISERROR(SEARCH("Finalizado",AA158)))</formula>
    </cfRule>
    <cfRule type="containsText" dxfId="740" priority="1436" operator="containsText" text="Suscripción">
      <formula>NOT(ISERROR(SEARCH("Suscripción",AA158)))</formula>
    </cfRule>
    <cfRule type="cellIs" dxfId="739" priority="1437" operator="equal">
      <formula>"Vigente"</formula>
    </cfRule>
  </conditionalFormatting>
  <conditionalFormatting sqref="AA318">
    <cfRule type="containsText" dxfId="738" priority="1404" operator="containsText" text="Vencido">
      <formula>NOT(ISERROR(SEARCH("Vencido",AA318)))</formula>
    </cfRule>
    <cfRule type="containsText" dxfId="737" priority="1405" operator="containsText" text="Asume el Riesgo">
      <formula>NOT(ISERROR(SEARCH("Asume el Riesgo",AA318)))</formula>
    </cfRule>
    <cfRule type="containsText" dxfId="736" priority="1406" operator="containsText" text="Reprogramado">
      <formula>NOT(ISERROR(SEARCH("Reprogramado",AA318)))</formula>
    </cfRule>
    <cfRule type="containsText" dxfId="735" priority="1407" operator="containsText" text="Finalizado">
      <formula>NOT(ISERROR(SEARCH("Finalizado",AA318)))</formula>
    </cfRule>
    <cfRule type="containsText" dxfId="734" priority="1408" operator="containsText" text="Suscripción">
      <formula>NOT(ISERROR(SEARCH("Suscripción",AA318)))</formula>
    </cfRule>
    <cfRule type="cellIs" dxfId="733" priority="1409" operator="equal">
      <formula>"Vigente"</formula>
    </cfRule>
  </conditionalFormatting>
  <conditionalFormatting sqref="AA320">
    <cfRule type="containsText" dxfId="732" priority="1390" operator="containsText" text="Vencido">
      <formula>NOT(ISERROR(SEARCH("Vencido",AA320)))</formula>
    </cfRule>
    <cfRule type="containsText" dxfId="731" priority="1391" operator="containsText" text="Asume el Riesgo">
      <formula>NOT(ISERROR(SEARCH("Asume el Riesgo",AA320)))</formula>
    </cfRule>
    <cfRule type="containsText" dxfId="730" priority="1392" operator="containsText" text="Reprogramado">
      <formula>NOT(ISERROR(SEARCH("Reprogramado",AA320)))</formula>
    </cfRule>
    <cfRule type="containsText" dxfId="729" priority="1393" operator="containsText" text="Finalizado">
      <formula>NOT(ISERROR(SEARCH("Finalizado",AA320)))</formula>
    </cfRule>
    <cfRule type="containsText" dxfId="728" priority="1394" operator="containsText" text="Suscripción">
      <formula>NOT(ISERROR(SEARCH("Suscripción",AA320)))</formula>
    </cfRule>
    <cfRule type="cellIs" dxfId="727" priority="1395" operator="equal">
      <formula>"Vigente"</formula>
    </cfRule>
  </conditionalFormatting>
  <conditionalFormatting sqref="AA109">
    <cfRule type="containsText" dxfId="726" priority="1380" operator="containsText" text="Vencido">
      <formula>NOT(ISERROR(SEARCH("Vencido",AA109)))</formula>
    </cfRule>
    <cfRule type="containsText" dxfId="725" priority="1381" operator="containsText" text="Asume el Riesgo">
      <formula>NOT(ISERROR(SEARCH("Asume el Riesgo",AA109)))</formula>
    </cfRule>
    <cfRule type="containsText" dxfId="724" priority="1382" operator="containsText" text="Reprogramado">
      <formula>NOT(ISERROR(SEARCH("Reprogramado",AA109)))</formula>
    </cfRule>
    <cfRule type="containsText" dxfId="723" priority="1383" operator="containsText" text="Finalizado">
      <formula>NOT(ISERROR(SEARCH("Finalizado",AA109)))</formula>
    </cfRule>
    <cfRule type="containsText" dxfId="722" priority="1384" operator="containsText" text="Suscripción">
      <formula>NOT(ISERROR(SEARCH("Suscripción",AA109)))</formula>
    </cfRule>
    <cfRule type="cellIs" dxfId="721" priority="1385" operator="equal">
      <formula>"Vigente"</formula>
    </cfRule>
  </conditionalFormatting>
  <conditionalFormatting sqref="AA126:AA127 AA124 AA116:AA122">
    <cfRule type="containsText" dxfId="720" priority="1355" operator="containsText" text="Vencido">
      <formula>NOT(ISERROR(SEARCH("Vencido",AA116)))</formula>
    </cfRule>
    <cfRule type="containsText" dxfId="719" priority="1356" operator="containsText" text="Asume el Riesgo">
      <formula>NOT(ISERROR(SEARCH("Asume el Riesgo",AA116)))</formula>
    </cfRule>
    <cfRule type="containsText" dxfId="718" priority="1357" operator="containsText" text="Reprogramado">
      <formula>NOT(ISERROR(SEARCH("Reprogramado",AA116)))</formula>
    </cfRule>
    <cfRule type="containsText" dxfId="717" priority="1358" operator="containsText" text="Finalizado">
      <formula>NOT(ISERROR(SEARCH("Finalizado",AA116)))</formula>
    </cfRule>
    <cfRule type="containsText" dxfId="716" priority="1359" operator="containsText" text="Suscripción">
      <formula>NOT(ISERROR(SEARCH("Suscripción",AA116)))</formula>
    </cfRule>
    <cfRule type="cellIs" dxfId="715" priority="1360" operator="equal">
      <formula>"Vigente"</formula>
    </cfRule>
  </conditionalFormatting>
  <conditionalFormatting sqref="AA129">
    <cfRule type="containsText" dxfId="714" priority="1345" operator="containsText" text="Vencido">
      <formula>NOT(ISERROR(SEARCH("Vencido",AA129)))</formula>
    </cfRule>
    <cfRule type="containsText" dxfId="713" priority="1346" operator="containsText" text="Asume el Riesgo">
      <formula>NOT(ISERROR(SEARCH("Asume el Riesgo",AA129)))</formula>
    </cfRule>
    <cfRule type="containsText" dxfId="712" priority="1347" operator="containsText" text="Reprogramado">
      <formula>NOT(ISERROR(SEARCH("Reprogramado",AA129)))</formula>
    </cfRule>
    <cfRule type="containsText" dxfId="711" priority="1348" operator="containsText" text="Finalizado">
      <formula>NOT(ISERROR(SEARCH("Finalizado",AA129)))</formula>
    </cfRule>
    <cfRule type="containsText" dxfId="710" priority="1349" operator="containsText" text="Suscripción">
      <formula>NOT(ISERROR(SEARCH("Suscripción",AA129)))</formula>
    </cfRule>
    <cfRule type="cellIs" dxfId="709" priority="1350" operator="equal">
      <formula>"Vigente"</formula>
    </cfRule>
  </conditionalFormatting>
  <conditionalFormatting sqref="AA130">
    <cfRule type="containsText" dxfId="708" priority="1335" operator="containsText" text="Vencido">
      <formula>NOT(ISERROR(SEARCH("Vencido",AA130)))</formula>
    </cfRule>
    <cfRule type="containsText" dxfId="707" priority="1336" operator="containsText" text="Asume el Riesgo">
      <formula>NOT(ISERROR(SEARCH("Asume el Riesgo",AA130)))</formula>
    </cfRule>
    <cfRule type="containsText" dxfId="706" priority="1337" operator="containsText" text="Reprogramado">
      <formula>NOT(ISERROR(SEARCH("Reprogramado",AA130)))</formula>
    </cfRule>
    <cfRule type="containsText" dxfId="705" priority="1338" operator="containsText" text="Finalizado">
      <formula>NOT(ISERROR(SEARCH("Finalizado",AA130)))</formula>
    </cfRule>
    <cfRule type="containsText" dxfId="704" priority="1339" operator="containsText" text="Suscripción">
      <formula>NOT(ISERROR(SEARCH("Suscripción",AA130)))</formula>
    </cfRule>
    <cfRule type="cellIs" dxfId="703" priority="1340" operator="equal">
      <formula>"Vigente"</formula>
    </cfRule>
  </conditionalFormatting>
  <conditionalFormatting sqref="AA322">
    <cfRule type="containsText" dxfId="702" priority="1313" operator="containsText" text="Vencido">
      <formula>NOT(ISERROR(SEARCH("Vencido",AA322)))</formula>
    </cfRule>
    <cfRule type="containsText" dxfId="701" priority="1314" operator="containsText" text="Asume el Riesgo">
      <formula>NOT(ISERROR(SEARCH("Asume el Riesgo",AA322)))</formula>
    </cfRule>
    <cfRule type="containsText" dxfId="700" priority="1315" operator="containsText" text="Reprogramado">
      <formula>NOT(ISERROR(SEARCH("Reprogramado",AA322)))</formula>
    </cfRule>
    <cfRule type="containsText" dxfId="699" priority="1316" operator="containsText" text="Finalizado">
      <formula>NOT(ISERROR(SEARCH("Finalizado",AA322)))</formula>
    </cfRule>
    <cfRule type="containsText" dxfId="698" priority="1317" operator="containsText" text="Suscripción">
      <formula>NOT(ISERROR(SEARCH("Suscripción",AA322)))</formula>
    </cfRule>
    <cfRule type="cellIs" dxfId="697" priority="1318" operator="equal">
      <formula>"Vigente"</formula>
    </cfRule>
  </conditionalFormatting>
  <conditionalFormatting sqref="AA323:AA324">
    <cfRule type="containsText" dxfId="696" priority="1305" operator="containsText" text="Vencido">
      <formula>NOT(ISERROR(SEARCH("Vencido",AA323)))</formula>
    </cfRule>
    <cfRule type="containsText" dxfId="695" priority="1306" operator="containsText" text="Asume el Riesgo">
      <formula>NOT(ISERROR(SEARCH("Asume el Riesgo",AA323)))</formula>
    </cfRule>
    <cfRule type="containsText" dxfId="694" priority="1307" operator="containsText" text="Reprogramado">
      <formula>NOT(ISERROR(SEARCH("Reprogramado",AA323)))</formula>
    </cfRule>
    <cfRule type="containsText" dxfId="693" priority="1308" operator="containsText" text="Finalizado">
      <formula>NOT(ISERROR(SEARCH("Finalizado",AA323)))</formula>
    </cfRule>
    <cfRule type="containsText" dxfId="692" priority="1309" operator="containsText" text="Suscripción">
      <formula>NOT(ISERROR(SEARCH("Suscripción",AA323)))</formula>
    </cfRule>
    <cfRule type="cellIs" dxfId="691" priority="1310" operator="equal">
      <formula>"Vigente"</formula>
    </cfRule>
  </conditionalFormatting>
  <conditionalFormatting sqref="AA189 AA185">
    <cfRule type="containsText" dxfId="690" priority="1297" operator="containsText" text="Vencido">
      <formula>NOT(ISERROR(SEARCH("Vencido",AA185)))</formula>
    </cfRule>
    <cfRule type="containsText" dxfId="689" priority="1298" operator="containsText" text="Asume el Riesgo">
      <formula>NOT(ISERROR(SEARCH("Asume el Riesgo",AA185)))</formula>
    </cfRule>
    <cfRule type="containsText" dxfId="688" priority="1299" operator="containsText" text="Reprogramado">
      <formula>NOT(ISERROR(SEARCH("Reprogramado",AA185)))</formula>
    </cfRule>
    <cfRule type="containsText" dxfId="687" priority="1300" operator="containsText" text="Finalizado">
      <formula>NOT(ISERROR(SEARCH("Finalizado",AA185)))</formula>
    </cfRule>
    <cfRule type="containsText" dxfId="686" priority="1301" operator="containsText" text="Suscripción">
      <formula>NOT(ISERROR(SEARCH("Suscripción",AA185)))</formula>
    </cfRule>
    <cfRule type="cellIs" dxfId="685" priority="1302" operator="equal">
      <formula>"Vigente"</formula>
    </cfRule>
  </conditionalFormatting>
  <conditionalFormatting sqref="AA260">
    <cfRule type="containsText" dxfId="684" priority="1287" operator="containsText" text="Vencido">
      <formula>NOT(ISERROR(SEARCH("Vencido",AA260)))</formula>
    </cfRule>
    <cfRule type="containsText" dxfId="683" priority="1288" operator="containsText" text="Asume el Riesgo">
      <formula>NOT(ISERROR(SEARCH("Asume el Riesgo",AA260)))</formula>
    </cfRule>
    <cfRule type="containsText" dxfId="682" priority="1289" operator="containsText" text="Reprogramado">
      <formula>NOT(ISERROR(SEARCH("Reprogramado",AA260)))</formula>
    </cfRule>
    <cfRule type="containsText" dxfId="681" priority="1290" operator="containsText" text="Finalizado">
      <formula>NOT(ISERROR(SEARCH("Finalizado",AA260)))</formula>
    </cfRule>
    <cfRule type="containsText" dxfId="680" priority="1291" operator="containsText" text="Suscripción">
      <formula>NOT(ISERROR(SEARCH("Suscripción",AA260)))</formula>
    </cfRule>
    <cfRule type="cellIs" dxfId="679" priority="1292" operator="equal">
      <formula>"Vigente"</formula>
    </cfRule>
  </conditionalFormatting>
  <conditionalFormatting sqref="AA263">
    <cfRule type="containsText" dxfId="678" priority="1276" operator="containsText" text="Vencido">
      <formula>NOT(ISERROR(SEARCH("Vencido",AA263)))</formula>
    </cfRule>
    <cfRule type="containsText" dxfId="677" priority="1277" operator="containsText" text="Asume el Riesgo">
      <formula>NOT(ISERROR(SEARCH("Asume el Riesgo",AA263)))</formula>
    </cfRule>
    <cfRule type="containsText" dxfId="676" priority="1278" operator="containsText" text="Reprogramado">
      <formula>NOT(ISERROR(SEARCH("Reprogramado",AA263)))</formula>
    </cfRule>
    <cfRule type="containsText" dxfId="675" priority="1279" operator="containsText" text="Finalizado">
      <formula>NOT(ISERROR(SEARCH("Finalizado",AA263)))</formula>
    </cfRule>
    <cfRule type="containsText" dxfId="674" priority="1280" operator="containsText" text="Suscripción">
      <formula>NOT(ISERROR(SEARCH("Suscripción",AA263)))</formula>
    </cfRule>
    <cfRule type="cellIs" dxfId="673" priority="1281" operator="equal">
      <formula>"Vigente"</formula>
    </cfRule>
  </conditionalFormatting>
  <conditionalFormatting sqref="AA31">
    <cfRule type="containsText" dxfId="672" priority="1262" operator="containsText" text="Vencido">
      <formula>NOT(ISERROR(SEARCH("Vencido",AA31)))</formula>
    </cfRule>
    <cfRule type="containsText" dxfId="671" priority="1263" operator="containsText" text="Asume el Riesgo">
      <formula>NOT(ISERROR(SEARCH("Asume el Riesgo",AA31)))</formula>
    </cfRule>
    <cfRule type="containsText" dxfId="670" priority="1264" operator="containsText" text="Reprogramado">
      <formula>NOT(ISERROR(SEARCH("Reprogramado",AA31)))</formula>
    </cfRule>
    <cfRule type="containsText" dxfId="669" priority="1265" operator="containsText" text="Finalizado">
      <formula>NOT(ISERROR(SEARCH("Finalizado",AA31)))</formula>
    </cfRule>
    <cfRule type="containsText" dxfId="668" priority="1266" operator="containsText" text="Suscripción">
      <formula>NOT(ISERROR(SEARCH("Suscripción",AA31)))</formula>
    </cfRule>
    <cfRule type="cellIs" dxfId="667" priority="1267" operator="equal">
      <formula>"Vigente"</formula>
    </cfRule>
  </conditionalFormatting>
  <conditionalFormatting sqref="AA240 AA36 AA32">
    <cfRule type="containsText" dxfId="666" priority="1251" operator="containsText" text="Vencido">
      <formula>NOT(ISERROR(SEARCH("Vencido",AA32)))</formula>
    </cfRule>
    <cfRule type="containsText" dxfId="665" priority="1252" operator="containsText" text="Asume el Riesgo">
      <formula>NOT(ISERROR(SEARCH("Asume el Riesgo",AA32)))</formula>
    </cfRule>
    <cfRule type="containsText" dxfId="664" priority="1253" operator="containsText" text="Reprogramado">
      <formula>NOT(ISERROR(SEARCH("Reprogramado",AA32)))</formula>
    </cfRule>
    <cfRule type="containsText" dxfId="663" priority="1254" operator="containsText" text="Finalizado">
      <formula>NOT(ISERROR(SEARCH("Finalizado",AA32)))</formula>
    </cfRule>
    <cfRule type="containsText" dxfId="662" priority="1255" operator="containsText" text="Suscripción">
      <formula>NOT(ISERROR(SEARCH("Suscripción",AA32)))</formula>
    </cfRule>
    <cfRule type="cellIs" dxfId="661" priority="1256" operator="equal">
      <formula>"Vigente"</formula>
    </cfRule>
  </conditionalFormatting>
  <conditionalFormatting sqref="AA180">
    <cfRule type="containsText" dxfId="660" priority="1232" operator="containsText" text="Vencido">
      <formula>NOT(ISERROR(SEARCH("Vencido",AA180)))</formula>
    </cfRule>
    <cfRule type="containsText" dxfId="659" priority="1233" operator="containsText" text="Asume el Riesgo">
      <formula>NOT(ISERROR(SEARCH("Asume el Riesgo",AA180)))</formula>
    </cfRule>
    <cfRule type="containsText" dxfId="658" priority="1234" operator="containsText" text="Reprogramado">
      <formula>NOT(ISERROR(SEARCH("Reprogramado",AA180)))</formula>
    </cfRule>
    <cfRule type="containsText" dxfId="657" priority="1235" operator="containsText" text="Finalizado">
      <formula>NOT(ISERROR(SEARCH("Finalizado",AA180)))</formula>
    </cfRule>
    <cfRule type="containsText" dxfId="656" priority="1236" operator="containsText" text="Suscripción">
      <formula>NOT(ISERROR(SEARCH("Suscripción",AA180)))</formula>
    </cfRule>
    <cfRule type="cellIs" dxfId="655" priority="1237" operator="equal">
      <formula>"Vigente"</formula>
    </cfRule>
  </conditionalFormatting>
  <conditionalFormatting sqref="AA197 AA191:AA193 AA186 AA181:AA182">
    <cfRule type="containsText" dxfId="654" priority="1221" operator="containsText" text="Vencido">
      <formula>NOT(ISERROR(SEARCH("Vencido",AA181)))</formula>
    </cfRule>
    <cfRule type="containsText" dxfId="653" priority="1222" operator="containsText" text="Asume el Riesgo">
      <formula>NOT(ISERROR(SEARCH("Asume el Riesgo",AA181)))</formula>
    </cfRule>
    <cfRule type="containsText" dxfId="652" priority="1223" operator="containsText" text="Reprogramado">
      <formula>NOT(ISERROR(SEARCH("Reprogramado",AA181)))</formula>
    </cfRule>
    <cfRule type="containsText" dxfId="651" priority="1224" operator="containsText" text="Finalizado">
      <formula>NOT(ISERROR(SEARCH("Finalizado",AA181)))</formula>
    </cfRule>
    <cfRule type="containsText" dxfId="650" priority="1225" operator="containsText" text="Suscripción">
      <formula>NOT(ISERROR(SEARCH("Suscripción",AA181)))</formula>
    </cfRule>
    <cfRule type="cellIs" dxfId="649" priority="1226" operator="equal">
      <formula>"Vigente"</formula>
    </cfRule>
  </conditionalFormatting>
  <conditionalFormatting sqref="AA308">
    <cfRule type="containsText" dxfId="648" priority="1211" operator="containsText" text="Vencido">
      <formula>NOT(ISERROR(SEARCH("Vencido",AA308)))</formula>
    </cfRule>
    <cfRule type="containsText" dxfId="647" priority="1212" operator="containsText" text="Asume el Riesgo">
      <formula>NOT(ISERROR(SEARCH("Asume el Riesgo",AA308)))</formula>
    </cfRule>
    <cfRule type="containsText" dxfId="646" priority="1213" operator="containsText" text="Reprogramado">
      <formula>NOT(ISERROR(SEARCH("Reprogramado",AA308)))</formula>
    </cfRule>
    <cfRule type="containsText" dxfId="645" priority="1214" operator="containsText" text="Finalizado">
      <formula>NOT(ISERROR(SEARCH("Finalizado",AA308)))</formula>
    </cfRule>
    <cfRule type="containsText" dxfId="644" priority="1215" operator="containsText" text="Suscripción">
      <formula>NOT(ISERROR(SEARCH("Suscripción",AA308)))</formula>
    </cfRule>
    <cfRule type="cellIs" dxfId="643" priority="1216" operator="equal">
      <formula>"Vigente"</formula>
    </cfRule>
  </conditionalFormatting>
  <conditionalFormatting sqref="AA309">
    <cfRule type="containsText" dxfId="642" priority="1200" operator="containsText" text="Vencido">
      <formula>NOT(ISERROR(SEARCH("Vencido",AA309)))</formula>
    </cfRule>
    <cfRule type="containsText" dxfId="641" priority="1201" operator="containsText" text="Asume el Riesgo">
      <formula>NOT(ISERROR(SEARCH("Asume el Riesgo",AA309)))</formula>
    </cfRule>
    <cfRule type="containsText" dxfId="640" priority="1202" operator="containsText" text="Reprogramado">
      <formula>NOT(ISERROR(SEARCH("Reprogramado",AA309)))</formula>
    </cfRule>
    <cfRule type="containsText" dxfId="639" priority="1203" operator="containsText" text="Finalizado">
      <formula>NOT(ISERROR(SEARCH("Finalizado",AA309)))</formula>
    </cfRule>
    <cfRule type="containsText" dxfId="638" priority="1204" operator="containsText" text="Suscripción">
      <formula>NOT(ISERROR(SEARCH("Suscripción",AA309)))</formula>
    </cfRule>
    <cfRule type="cellIs" dxfId="637" priority="1205" operator="equal">
      <formula>"Vigente"</formula>
    </cfRule>
  </conditionalFormatting>
  <conditionalFormatting sqref="AA154:AA156">
    <cfRule type="containsText" dxfId="636" priority="1153" operator="containsText" text="Vencido">
      <formula>NOT(ISERROR(SEARCH("Vencido",AA154)))</formula>
    </cfRule>
    <cfRule type="containsText" dxfId="635" priority="1154" operator="containsText" text="Asume el Riesgo">
      <formula>NOT(ISERROR(SEARCH("Asume el Riesgo",AA154)))</formula>
    </cfRule>
    <cfRule type="containsText" dxfId="634" priority="1155" operator="containsText" text="Reprogramado">
      <formula>NOT(ISERROR(SEARCH("Reprogramado",AA154)))</formula>
    </cfRule>
    <cfRule type="containsText" dxfId="633" priority="1156" operator="containsText" text="Finalizado">
      <formula>NOT(ISERROR(SEARCH("Finalizado",AA154)))</formula>
    </cfRule>
    <cfRule type="containsText" dxfId="632" priority="1157" operator="containsText" text="Suscripción">
      <formula>NOT(ISERROR(SEARCH("Suscripción",AA154)))</formula>
    </cfRule>
    <cfRule type="cellIs" dxfId="631" priority="1158" operator="equal">
      <formula>"Vigente"</formula>
    </cfRule>
  </conditionalFormatting>
  <conditionalFormatting sqref="AA330">
    <cfRule type="containsText" dxfId="630" priority="1140" operator="containsText" text="Vencido">
      <formula>NOT(ISERROR(SEARCH("Vencido",AA330)))</formula>
    </cfRule>
    <cfRule type="containsText" dxfId="629" priority="1141" operator="containsText" text="Asume el Riesgo">
      <formula>NOT(ISERROR(SEARCH("Asume el Riesgo",AA330)))</formula>
    </cfRule>
    <cfRule type="containsText" dxfId="628" priority="1142" operator="containsText" text="Reprogramado">
      <formula>NOT(ISERROR(SEARCH("Reprogramado",AA330)))</formula>
    </cfRule>
    <cfRule type="containsText" dxfId="627" priority="1143" operator="containsText" text="Finalizado">
      <formula>NOT(ISERROR(SEARCH("Finalizado",AA330)))</formula>
    </cfRule>
    <cfRule type="containsText" dxfId="626" priority="1144" operator="containsText" text="Suscripción">
      <formula>NOT(ISERROR(SEARCH("Suscripción",AA330)))</formula>
    </cfRule>
    <cfRule type="cellIs" dxfId="625" priority="1145" operator="equal">
      <formula>"Vigente"</formula>
    </cfRule>
  </conditionalFormatting>
  <conditionalFormatting sqref="AA297 AA284">
    <cfRule type="containsText" dxfId="624" priority="1116" operator="containsText" text="Vencido">
      <formula>NOT(ISERROR(SEARCH("Vencido",AA284)))</formula>
    </cfRule>
    <cfRule type="containsText" dxfId="623" priority="1117" operator="containsText" text="Asume el Riesgo">
      <formula>NOT(ISERROR(SEARCH("Asume el Riesgo",AA284)))</formula>
    </cfRule>
    <cfRule type="containsText" dxfId="622" priority="1118" operator="containsText" text="Reprogramado">
      <formula>NOT(ISERROR(SEARCH("Reprogramado",AA284)))</formula>
    </cfRule>
    <cfRule type="containsText" dxfId="621" priority="1119" operator="containsText" text="Finalizado">
      <formula>NOT(ISERROR(SEARCH("Finalizado",AA284)))</formula>
    </cfRule>
    <cfRule type="containsText" dxfId="620" priority="1120" operator="containsText" text="Suscripción">
      <formula>NOT(ISERROR(SEARCH("Suscripción",AA284)))</formula>
    </cfRule>
    <cfRule type="cellIs" dxfId="619" priority="1121" operator="equal">
      <formula>"Vigente"</formula>
    </cfRule>
  </conditionalFormatting>
  <conditionalFormatting sqref="AA281">
    <cfRule type="containsText" dxfId="618" priority="1106" operator="containsText" text="Vencido">
      <formula>NOT(ISERROR(SEARCH("Vencido",AA281)))</formula>
    </cfRule>
    <cfRule type="containsText" dxfId="617" priority="1107" operator="containsText" text="Asume el Riesgo">
      <formula>NOT(ISERROR(SEARCH("Asume el Riesgo",AA281)))</formula>
    </cfRule>
    <cfRule type="containsText" dxfId="616" priority="1108" operator="containsText" text="Reprogramado">
      <formula>NOT(ISERROR(SEARCH("Reprogramado",AA281)))</formula>
    </cfRule>
    <cfRule type="containsText" dxfId="615" priority="1109" operator="containsText" text="Finalizado">
      <formula>NOT(ISERROR(SEARCH("Finalizado",AA281)))</formula>
    </cfRule>
    <cfRule type="containsText" dxfId="614" priority="1110" operator="containsText" text="Suscripción">
      <formula>NOT(ISERROR(SEARCH("Suscripción",AA281)))</formula>
    </cfRule>
    <cfRule type="cellIs" dxfId="613" priority="1111" operator="equal">
      <formula>"Vigente"</formula>
    </cfRule>
  </conditionalFormatting>
  <conditionalFormatting sqref="AA332:AA333">
    <cfRule type="containsText" dxfId="612" priority="1084" operator="containsText" text="Vencido">
      <formula>NOT(ISERROR(SEARCH("Vencido",AA332)))</formula>
    </cfRule>
    <cfRule type="containsText" dxfId="611" priority="1085" operator="containsText" text="Asume el Riesgo">
      <formula>NOT(ISERROR(SEARCH("Asume el Riesgo",AA332)))</formula>
    </cfRule>
    <cfRule type="containsText" dxfId="610" priority="1086" operator="containsText" text="Reprogramado">
      <formula>NOT(ISERROR(SEARCH("Reprogramado",AA332)))</formula>
    </cfRule>
    <cfRule type="containsText" dxfId="609" priority="1087" operator="containsText" text="Finalizado">
      <formula>NOT(ISERROR(SEARCH("Finalizado",AA332)))</formula>
    </cfRule>
    <cfRule type="containsText" dxfId="608" priority="1088" operator="containsText" text="Suscripción">
      <formula>NOT(ISERROR(SEARCH("Suscripción",AA332)))</formula>
    </cfRule>
    <cfRule type="cellIs" dxfId="607" priority="1089" operator="equal">
      <formula>"Vigente"</formula>
    </cfRule>
  </conditionalFormatting>
  <conditionalFormatting sqref="AA336">
    <cfRule type="containsText" dxfId="606" priority="1044" operator="containsText" text="Vencido">
      <formula>NOT(ISERROR(SEARCH("Vencido",AA336)))</formula>
    </cfRule>
    <cfRule type="containsText" dxfId="605" priority="1045" operator="containsText" text="Asume el Riesgo">
      <formula>NOT(ISERROR(SEARCH("Asume el Riesgo",AA336)))</formula>
    </cfRule>
    <cfRule type="containsText" dxfId="604" priority="1046" operator="containsText" text="Reprogramado">
      <formula>NOT(ISERROR(SEARCH("Reprogramado",AA336)))</formula>
    </cfRule>
    <cfRule type="containsText" dxfId="603" priority="1047" operator="containsText" text="Finalizado">
      <formula>NOT(ISERROR(SEARCH("Finalizado",AA336)))</formula>
    </cfRule>
    <cfRule type="containsText" dxfId="602" priority="1048" operator="containsText" text="Suscripción">
      <formula>NOT(ISERROR(SEARCH("Suscripción",AA336)))</formula>
    </cfRule>
    <cfRule type="cellIs" dxfId="601" priority="1049" operator="equal">
      <formula>"Vigente"</formula>
    </cfRule>
  </conditionalFormatting>
  <conditionalFormatting sqref="AA337">
    <cfRule type="containsText" dxfId="600" priority="1027" operator="containsText" text="Vencido">
      <formula>NOT(ISERROR(SEARCH("Vencido",AA337)))</formula>
    </cfRule>
    <cfRule type="containsText" dxfId="599" priority="1028" operator="containsText" text="Asume el Riesgo">
      <formula>NOT(ISERROR(SEARCH("Asume el Riesgo",AA337)))</formula>
    </cfRule>
    <cfRule type="containsText" dxfId="598" priority="1029" operator="containsText" text="Reprogramado">
      <formula>NOT(ISERROR(SEARCH("Reprogramado",AA337)))</formula>
    </cfRule>
    <cfRule type="containsText" dxfId="597" priority="1030" operator="containsText" text="Finalizado">
      <formula>NOT(ISERROR(SEARCH("Finalizado",AA337)))</formula>
    </cfRule>
    <cfRule type="containsText" dxfId="596" priority="1031" operator="containsText" text="Suscripción">
      <formula>NOT(ISERROR(SEARCH("Suscripción",AA337)))</formula>
    </cfRule>
    <cfRule type="cellIs" dxfId="595" priority="1032" operator="equal">
      <formula>"Vigente"</formula>
    </cfRule>
  </conditionalFormatting>
  <conditionalFormatting sqref="AA202:AA203">
    <cfRule type="containsText" dxfId="594" priority="1001" operator="containsText" text="Vencido">
      <formula>NOT(ISERROR(SEARCH("Vencido",AA202)))</formula>
    </cfRule>
    <cfRule type="containsText" dxfId="593" priority="1002" operator="containsText" text="Asume el Riesgo">
      <formula>NOT(ISERROR(SEARCH("Asume el Riesgo",AA202)))</formula>
    </cfRule>
    <cfRule type="containsText" dxfId="592" priority="1003" operator="containsText" text="Reprogramado">
      <formula>NOT(ISERROR(SEARCH("Reprogramado",AA202)))</formula>
    </cfRule>
    <cfRule type="containsText" dxfId="591" priority="1004" operator="containsText" text="Finalizado">
      <formula>NOT(ISERROR(SEARCH("Finalizado",AA202)))</formula>
    </cfRule>
    <cfRule type="containsText" dxfId="590" priority="1005" operator="containsText" text="Suscripción">
      <formula>NOT(ISERROR(SEARCH("Suscripción",AA202)))</formula>
    </cfRule>
    <cfRule type="cellIs" dxfId="589" priority="1006" operator="equal">
      <formula>"Vigente"</formula>
    </cfRule>
  </conditionalFormatting>
  <conditionalFormatting sqref="AA341">
    <cfRule type="containsText" dxfId="588" priority="976" operator="containsText" text="Vencido">
      <formula>NOT(ISERROR(SEARCH("Vencido",AA341)))</formula>
    </cfRule>
    <cfRule type="containsText" dxfId="587" priority="977" operator="containsText" text="Asume el Riesgo">
      <formula>NOT(ISERROR(SEARCH("Asume el Riesgo",AA341)))</formula>
    </cfRule>
    <cfRule type="containsText" dxfId="586" priority="978" operator="containsText" text="Reprogramado">
      <formula>NOT(ISERROR(SEARCH("Reprogramado",AA341)))</formula>
    </cfRule>
    <cfRule type="containsText" dxfId="585" priority="979" operator="containsText" text="Finalizado">
      <formula>NOT(ISERROR(SEARCH("Finalizado",AA341)))</formula>
    </cfRule>
    <cfRule type="containsText" dxfId="584" priority="980" operator="containsText" text="Suscripción">
      <formula>NOT(ISERROR(SEARCH("Suscripción",AA341)))</formula>
    </cfRule>
    <cfRule type="cellIs" dxfId="583" priority="981" operator="equal">
      <formula>"Vigente"</formula>
    </cfRule>
  </conditionalFormatting>
  <conditionalFormatting sqref="AG8">
    <cfRule type="containsText" dxfId="582" priority="970" operator="containsText" text="VENCIDO">
      <formula>NOT(ISERROR(SEARCH("VENCIDO",AG8)))</formula>
    </cfRule>
    <cfRule type="cellIs" dxfId="581" priority="971" operator="equal">
      <formula>"VIGENTE"</formula>
    </cfRule>
  </conditionalFormatting>
  <conditionalFormatting sqref="Y10:Y26">
    <cfRule type="dataBar" priority="965">
      <dataBar>
        <cfvo type="percent" val="0"/>
        <cfvo type="max"/>
        <color rgb="FF638EC6"/>
      </dataBar>
      <extLst>
        <ext xmlns:x14="http://schemas.microsoft.com/office/spreadsheetml/2009/9/main" uri="{B025F937-C7B1-47D3-B67F-A62EFF666E3E}">
          <x14:id>{8D8B2028-6A39-45D3-B237-63F4C9C1CBAA}</x14:id>
        </ext>
      </extLst>
    </cfRule>
  </conditionalFormatting>
  <conditionalFormatting sqref="AA311">
    <cfRule type="containsText" dxfId="580" priority="955" operator="containsText" text="Vencido">
      <formula>NOT(ISERROR(SEARCH("Vencido",AA311)))</formula>
    </cfRule>
    <cfRule type="containsText" dxfId="579" priority="956" operator="containsText" text="Asume el Riesgo">
      <formula>NOT(ISERROR(SEARCH("Asume el Riesgo",AA311)))</formula>
    </cfRule>
    <cfRule type="containsText" dxfId="578" priority="957" operator="containsText" text="Reprogramado">
      <formula>NOT(ISERROR(SEARCH("Reprogramado",AA311)))</formula>
    </cfRule>
    <cfRule type="containsText" dxfId="577" priority="958" operator="containsText" text="Finalizado">
      <formula>NOT(ISERROR(SEARCH("Finalizado",AA311)))</formula>
    </cfRule>
    <cfRule type="containsText" dxfId="576" priority="959" operator="containsText" text="Suscripción">
      <formula>NOT(ISERROR(SEARCH("Suscripción",AA311)))</formula>
    </cfRule>
    <cfRule type="cellIs" dxfId="575" priority="960" operator="equal">
      <formula>"Vigente"</formula>
    </cfRule>
  </conditionalFormatting>
  <conditionalFormatting sqref="AA342">
    <cfRule type="containsText" dxfId="574" priority="943" operator="containsText" text="Vencido">
      <formula>NOT(ISERROR(SEARCH("Vencido",AA342)))</formula>
    </cfRule>
    <cfRule type="containsText" dxfId="573" priority="944" operator="containsText" text="Asume el Riesgo">
      <formula>NOT(ISERROR(SEARCH("Asume el Riesgo",AA342)))</formula>
    </cfRule>
    <cfRule type="containsText" dxfId="572" priority="945" operator="containsText" text="Reprogramado">
      <formula>NOT(ISERROR(SEARCH("Reprogramado",AA342)))</formula>
    </cfRule>
    <cfRule type="containsText" dxfId="571" priority="946" operator="containsText" text="Finalizado">
      <formula>NOT(ISERROR(SEARCH("Finalizado",AA342)))</formula>
    </cfRule>
    <cfRule type="containsText" dxfId="570" priority="947" operator="containsText" text="Suscripción">
      <formula>NOT(ISERROR(SEARCH("Suscripción",AA342)))</formula>
    </cfRule>
    <cfRule type="cellIs" dxfId="569" priority="948" operator="equal">
      <formula>"Vigente"</formula>
    </cfRule>
  </conditionalFormatting>
  <conditionalFormatting sqref="AA339">
    <cfRule type="containsText" dxfId="568" priority="935" operator="containsText" text="Vencido">
      <formula>NOT(ISERROR(SEARCH("Vencido",AA339)))</formula>
    </cfRule>
    <cfRule type="containsText" dxfId="567" priority="936" operator="containsText" text="Asume el Riesgo">
      <formula>NOT(ISERROR(SEARCH("Asume el Riesgo",AA339)))</formula>
    </cfRule>
    <cfRule type="containsText" dxfId="566" priority="937" operator="containsText" text="Reprogramado">
      <formula>NOT(ISERROR(SEARCH("Reprogramado",AA339)))</formula>
    </cfRule>
    <cfRule type="containsText" dxfId="565" priority="938" operator="containsText" text="Finalizado">
      <formula>NOT(ISERROR(SEARCH("Finalizado",AA339)))</formula>
    </cfRule>
    <cfRule type="containsText" dxfId="564" priority="939" operator="containsText" text="Suscripción">
      <formula>NOT(ISERROR(SEARCH("Suscripción",AA339)))</formula>
    </cfRule>
    <cfRule type="cellIs" dxfId="563" priority="940" operator="equal">
      <formula>"Vigente"</formula>
    </cfRule>
  </conditionalFormatting>
  <conditionalFormatting sqref="AA344">
    <cfRule type="containsText" dxfId="562" priority="922" operator="containsText" text="Vencido">
      <formula>NOT(ISERROR(SEARCH("Vencido",AA344)))</formula>
    </cfRule>
    <cfRule type="containsText" dxfId="561" priority="923" operator="containsText" text="Asume el Riesgo">
      <formula>NOT(ISERROR(SEARCH("Asume el Riesgo",AA344)))</formula>
    </cfRule>
    <cfRule type="containsText" dxfId="560" priority="924" operator="containsText" text="Reprogramado">
      <formula>NOT(ISERROR(SEARCH("Reprogramado",AA344)))</formula>
    </cfRule>
    <cfRule type="containsText" dxfId="559" priority="925" operator="containsText" text="Finalizado">
      <formula>NOT(ISERROR(SEARCH("Finalizado",AA344)))</formula>
    </cfRule>
    <cfRule type="containsText" dxfId="558" priority="926" operator="containsText" text="Suscripción">
      <formula>NOT(ISERROR(SEARCH("Suscripción",AA344)))</formula>
    </cfRule>
    <cfRule type="cellIs" dxfId="557" priority="927" operator="equal">
      <formula>"Vigente"</formula>
    </cfRule>
  </conditionalFormatting>
  <conditionalFormatting sqref="AA343">
    <cfRule type="containsText" dxfId="556" priority="908" operator="containsText" text="Vencido">
      <formula>NOT(ISERROR(SEARCH("Vencido",AA343)))</formula>
    </cfRule>
    <cfRule type="containsText" dxfId="555" priority="909" operator="containsText" text="Asume el Riesgo">
      <formula>NOT(ISERROR(SEARCH("Asume el Riesgo",AA343)))</formula>
    </cfRule>
    <cfRule type="containsText" dxfId="554" priority="910" operator="containsText" text="Reprogramado">
      <formula>NOT(ISERROR(SEARCH("Reprogramado",AA343)))</formula>
    </cfRule>
    <cfRule type="containsText" dxfId="553" priority="911" operator="containsText" text="Finalizado">
      <formula>NOT(ISERROR(SEARCH("Finalizado",AA343)))</formula>
    </cfRule>
    <cfRule type="containsText" dxfId="552" priority="912" operator="containsText" text="Suscripción">
      <formula>NOT(ISERROR(SEARCH("Suscripción",AA343)))</formula>
    </cfRule>
    <cfRule type="cellIs" dxfId="551" priority="913" operator="equal">
      <formula>"Vigente"</formula>
    </cfRule>
  </conditionalFormatting>
  <conditionalFormatting sqref="AA345">
    <cfRule type="containsText" dxfId="550" priority="894" operator="containsText" text="Vencido">
      <formula>NOT(ISERROR(SEARCH("Vencido",AA345)))</formula>
    </cfRule>
    <cfRule type="containsText" dxfId="549" priority="895" operator="containsText" text="Asume el Riesgo">
      <formula>NOT(ISERROR(SEARCH("Asume el Riesgo",AA345)))</formula>
    </cfRule>
    <cfRule type="containsText" dxfId="548" priority="896" operator="containsText" text="Reprogramado">
      <formula>NOT(ISERROR(SEARCH("Reprogramado",AA345)))</formula>
    </cfRule>
    <cfRule type="containsText" dxfId="547" priority="897" operator="containsText" text="Finalizado">
      <formula>NOT(ISERROR(SEARCH("Finalizado",AA345)))</formula>
    </cfRule>
    <cfRule type="containsText" dxfId="546" priority="898" operator="containsText" text="Suscripción">
      <formula>NOT(ISERROR(SEARCH("Suscripción",AA345)))</formula>
    </cfRule>
    <cfRule type="cellIs" dxfId="545" priority="899" operator="equal">
      <formula>"Vigente"</formula>
    </cfRule>
  </conditionalFormatting>
  <conditionalFormatting sqref="AA359">
    <cfRule type="containsText" dxfId="544" priority="868" operator="containsText" text="Vencido">
      <formula>NOT(ISERROR(SEARCH("Vencido",AA359)))</formula>
    </cfRule>
    <cfRule type="containsText" dxfId="543" priority="869" operator="containsText" text="Asume el Riesgo">
      <formula>NOT(ISERROR(SEARCH("Asume el Riesgo",AA359)))</formula>
    </cfRule>
    <cfRule type="containsText" dxfId="542" priority="870" operator="containsText" text="Reprogramado">
      <formula>NOT(ISERROR(SEARCH("Reprogramado",AA359)))</formula>
    </cfRule>
    <cfRule type="containsText" dxfId="541" priority="871" operator="containsText" text="Finalizado">
      <formula>NOT(ISERROR(SEARCH("Finalizado",AA359)))</formula>
    </cfRule>
    <cfRule type="containsText" dxfId="540" priority="872" operator="containsText" text="Suscripción">
      <formula>NOT(ISERROR(SEARCH("Suscripción",AA359)))</formula>
    </cfRule>
    <cfRule type="cellIs" dxfId="539" priority="873" operator="equal">
      <formula>"Vigente"</formula>
    </cfRule>
  </conditionalFormatting>
  <conditionalFormatting sqref="AA270">
    <cfRule type="containsText" dxfId="538" priority="844" operator="containsText" text="Vencido">
      <formula>NOT(ISERROR(SEARCH("Vencido",AA270)))</formula>
    </cfRule>
    <cfRule type="containsText" dxfId="537" priority="845" operator="containsText" text="Asume el Riesgo">
      <formula>NOT(ISERROR(SEARCH("Asume el Riesgo",AA270)))</formula>
    </cfRule>
    <cfRule type="containsText" dxfId="536" priority="846" operator="containsText" text="Reprogramado">
      <formula>NOT(ISERROR(SEARCH("Reprogramado",AA270)))</formula>
    </cfRule>
    <cfRule type="containsText" dxfId="535" priority="847" operator="containsText" text="Finalizado">
      <formula>NOT(ISERROR(SEARCH("Finalizado",AA270)))</formula>
    </cfRule>
    <cfRule type="containsText" dxfId="534" priority="848" operator="containsText" text="Suscripción">
      <formula>NOT(ISERROR(SEARCH("Suscripción",AA270)))</formula>
    </cfRule>
    <cfRule type="cellIs" dxfId="533" priority="849" operator="equal">
      <formula>"Vigente"</formula>
    </cfRule>
  </conditionalFormatting>
  <conditionalFormatting sqref="AA349 AA351:AA353 AA356">
    <cfRule type="containsText" dxfId="532" priority="776" operator="containsText" text="Vencido">
      <formula>NOT(ISERROR(SEARCH("Vencido",AA349)))</formula>
    </cfRule>
    <cfRule type="containsText" dxfId="531" priority="777" operator="containsText" text="Asume el Riesgo">
      <formula>NOT(ISERROR(SEARCH("Asume el Riesgo",AA349)))</formula>
    </cfRule>
    <cfRule type="containsText" dxfId="530" priority="778" operator="containsText" text="Reprogramado">
      <formula>NOT(ISERROR(SEARCH("Reprogramado",AA349)))</formula>
    </cfRule>
    <cfRule type="containsText" dxfId="529" priority="779" operator="containsText" text="Finalizado">
      <formula>NOT(ISERROR(SEARCH("Finalizado",AA349)))</formula>
    </cfRule>
    <cfRule type="containsText" dxfId="528" priority="780" operator="containsText" text="Suscripción">
      <formula>NOT(ISERROR(SEARCH("Suscripción",AA349)))</formula>
    </cfRule>
    <cfRule type="cellIs" dxfId="527" priority="781" operator="equal">
      <formula>"Vigente"</formula>
    </cfRule>
  </conditionalFormatting>
  <conditionalFormatting sqref="AA271">
    <cfRule type="containsText" dxfId="526" priority="812" operator="containsText" text="Vencido">
      <formula>NOT(ISERROR(SEARCH("Vencido",AA271)))</formula>
    </cfRule>
    <cfRule type="containsText" dxfId="525" priority="813" operator="containsText" text="Asume el Riesgo">
      <formula>NOT(ISERROR(SEARCH("Asume el Riesgo",AA271)))</formula>
    </cfRule>
    <cfRule type="containsText" dxfId="524" priority="814" operator="containsText" text="Reprogramado">
      <formula>NOT(ISERROR(SEARCH("Reprogramado",AA271)))</formula>
    </cfRule>
    <cfRule type="containsText" dxfId="523" priority="815" operator="containsText" text="Finalizado">
      <formula>NOT(ISERROR(SEARCH("Finalizado",AA271)))</formula>
    </cfRule>
    <cfRule type="containsText" dxfId="522" priority="816" operator="containsText" text="Suscripción">
      <formula>NOT(ISERROR(SEARCH("Suscripción",AA271)))</formula>
    </cfRule>
    <cfRule type="cellIs" dxfId="521" priority="817" operator="equal">
      <formula>"Vigente"</formula>
    </cfRule>
  </conditionalFormatting>
  <conditionalFormatting sqref="AA361:AA363">
    <cfRule type="containsText" dxfId="520" priority="802" operator="containsText" text="Vencido">
      <formula>NOT(ISERROR(SEARCH("Vencido",AA361)))</formula>
    </cfRule>
    <cfRule type="containsText" dxfId="519" priority="803" operator="containsText" text="Asume el Riesgo">
      <formula>NOT(ISERROR(SEARCH("Asume el Riesgo",AA361)))</formula>
    </cfRule>
    <cfRule type="containsText" dxfId="518" priority="804" operator="containsText" text="Reprogramado">
      <formula>NOT(ISERROR(SEARCH("Reprogramado",AA361)))</formula>
    </cfRule>
    <cfRule type="containsText" dxfId="517" priority="805" operator="containsText" text="Finalizado">
      <formula>NOT(ISERROR(SEARCH("Finalizado",AA361)))</formula>
    </cfRule>
    <cfRule type="containsText" dxfId="516" priority="806" operator="containsText" text="Suscripción">
      <formula>NOT(ISERROR(SEARCH("Suscripción",AA361)))</formula>
    </cfRule>
    <cfRule type="cellIs" dxfId="515" priority="807" operator="equal">
      <formula>"Vigente"</formula>
    </cfRule>
  </conditionalFormatting>
  <conditionalFormatting sqref="AA368">
    <cfRule type="containsText" dxfId="514" priority="759" operator="containsText" text="Vencido">
      <formula>NOT(ISERROR(SEARCH("Vencido",AA368)))</formula>
    </cfRule>
    <cfRule type="containsText" dxfId="513" priority="760" operator="containsText" text="Asume el Riesgo">
      <formula>NOT(ISERROR(SEARCH("Asume el Riesgo",AA368)))</formula>
    </cfRule>
    <cfRule type="containsText" dxfId="512" priority="761" operator="containsText" text="Reprogramado">
      <formula>NOT(ISERROR(SEARCH("Reprogramado",AA368)))</formula>
    </cfRule>
    <cfRule type="containsText" dxfId="511" priority="762" operator="containsText" text="Finalizado">
      <formula>NOT(ISERROR(SEARCH("Finalizado",AA368)))</formula>
    </cfRule>
    <cfRule type="containsText" dxfId="510" priority="763" operator="containsText" text="Suscripción">
      <formula>NOT(ISERROR(SEARCH("Suscripción",AA368)))</formula>
    </cfRule>
    <cfRule type="cellIs" dxfId="509" priority="764" operator="equal">
      <formula>"Vigente"</formula>
    </cfRule>
  </conditionalFormatting>
  <conditionalFormatting sqref="AA412">
    <cfRule type="containsText" dxfId="508" priority="709" operator="containsText" text="Vencido">
      <formula>NOT(ISERROR(SEARCH("Vencido",AA412)))</formula>
    </cfRule>
    <cfRule type="containsText" dxfId="507" priority="710" operator="containsText" text="Asume el Riesgo">
      <formula>NOT(ISERROR(SEARCH("Asume el Riesgo",AA412)))</formula>
    </cfRule>
    <cfRule type="containsText" dxfId="506" priority="711" operator="containsText" text="Reprogramado">
      <formula>NOT(ISERROR(SEARCH("Reprogramado",AA412)))</formula>
    </cfRule>
    <cfRule type="containsText" dxfId="505" priority="712" operator="containsText" text="Finalizado">
      <formula>NOT(ISERROR(SEARCH("Finalizado",AA412)))</formula>
    </cfRule>
    <cfRule type="containsText" dxfId="504" priority="713" operator="containsText" text="Suscripción">
      <formula>NOT(ISERROR(SEARCH("Suscripción",AA412)))</formula>
    </cfRule>
    <cfRule type="cellIs" dxfId="503" priority="714" operator="equal">
      <formula>"Vigente"</formula>
    </cfRule>
  </conditionalFormatting>
  <conditionalFormatting sqref="AA364 AA340 AA338 AA317 AA312:AA314 AA310 AA300:AA305 AA298 AA291 AA285 AA280 AA262 AA233:AA234 AA216 AA199 AA194:AA196 AA190 AA187:AA188 AA184 AA178 AA172 AA169 AA165:AA167 AA150 AA136:AA137 AA52 AA48:AA50 AA37 AA33:AA35 AA28:AA29">
    <cfRule type="containsText" dxfId="502" priority="649" operator="containsText" text="Vencido">
      <formula>NOT(ISERROR(SEARCH("Vencido",AA28)))</formula>
    </cfRule>
    <cfRule type="containsText" dxfId="501" priority="650" operator="containsText" text="Asume el Riesgo">
      <formula>NOT(ISERROR(SEARCH("Asume el Riesgo",AA28)))</formula>
    </cfRule>
    <cfRule type="containsText" dxfId="500" priority="651" operator="containsText" text="Reprogramado">
      <formula>NOT(ISERROR(SEARCH("Reprogramado",AA28)))</formula>
    </cfRule>
    <cfRule type="containsText" dxfId="499" priority="652" operator="containsText" text="Finalizado">
      <formula>NOT(ISERROR(SEARCH("Finalizado",AA28)))</formula>
    </cfRule>
    <cfRule type="containsText" dxfId="498" priority="653" operator="containsText" text="Suscripción">
      <formula>NOT(ISERROR(SEARCH("Suscripción",AA28)))</formula>
    </cfRule>
    <cfRule type="cellIs" dxfId="497" priority="654" operator="equal">
      <formula>"Vigente"</formula>
    </cfRule>
  </conditionalFormatting>
  <conditionalFormatting sqref="Y30:Y32 Y36 Y39 Y41:Y42 Y44 Y51 Y53:Y54 Y56:Y61 Y63:Y74 Y76:Y82 Y84:Y135 Y138:Y140 Y143 Y146:Y149 Y151:Y152 Y157:Y164 Y168 Y170:Y171 Y173:Y177 Y179:Y183 Y185:Y186 Y189 Y191:Y193 Y197:Y198 Y200 Y208:Y209 Y211:Y215 Y218 Y229:Y232 Y235 Y237 Y240 Y242:Y246 Y248:Y252 Y254:Y255">
    <cfRule type="dataBar" priority="3541">
      <dataBar>
        <cfvo type="percent" val="0"/>
        <cfvo type="max"/>
        <color rgb="FF638EC6"/>
      </dataBar>
      <extLst>
        <ext xmlns:x14="http://schemas.microsoft.com/office/spreadsheetml/2009/9/main" uri="{B025F937-C7B1-47D3-B67F-A62EFF666E3E}">
          <x14:id>{5DF6E717-8B4B-4037-BB4E-BF706258B8B0}</x14:id>
        </ext>
      </extLst>
    </cfRule>
  </conditionalFormatting>
  <conditionalFormatting sqref="AA415:AA416">
    <cfRule type="containsText" dxfId="496" priority="627" operator="containsText" text="Vencido">
      <formula>NOT(ISERROR(SEARCH("Vencido",AA415)))</formula>
    </cfRule>
    <cfRule type="containsText" dxfId="495" priority="628" operator="containsText" text="Asume el Riesgo">
      <formula>NOT(ISERROR(SEARCH("Asume el Riesgo",AA415)))</formula>
    </cfRule>
    <cfRule type="containsText" dxfId="494" priority="629" operator="containsText" text="Reprogramado">
      <formula>NOT(ISERROR(SEARCH("Reprogramado",AA415)))</formula>
    </cfRule>
    <cfRule type="containsText" dxfId="493" priority="630" operator="containsText" text="Finalizado">
      <formula>NOT(ISERROR(SEARCH("Finalizado",AA415)))</formula>
    </cfRule>
    <cfRule type="containsText" dxfId="492" priority="631" operator="containsText" text="Suscripción">
      <formula>NOT(ISERROR(SEARCH("Suscripción",AA415)))</formula>
    </cfRule>
    <cfRule type="cellIs" dxfId="491" priority="632" operator="equal">
      <formula>"Vigente"</formula>
    </cfRule>
  </conditionalFormatting>
  <conditionalFormatting sqref="AA396 AA398 AA402">
    <cfRule type="containsText" dxfId="490" priority="635" operator="containsText" text="Vencido">
      <formula>NOT(ISERROR(SEARCH("Vencido",AA396)))</formula>
    </cfRule>
    <cfRule type="containsText" dxfId="489" priority="636" operator="containsText" text="Asume el Riesgo">
      <formula>NOT(ISERROR(SEARCH("Asume el Riesgo",AA396)))</formula>
    </cfRule>
    <cfRule type="containsText" dxfId="488" priority="637" operator="containsText" text="Reprogramado">
      <formula>NOT(ISERROR(SEARCH("Reprogramado",AA396)))</formula>
    </cfRule>
    <cfRule type="containsText" dxfId="487" priority="638" operator="containsText" text="Finalizado">
      <formula>NOT(ISERROR(SEARCH("Finalizado",AA396)))</formula>
    </cfRule>
    <cfRule type="containsText" dxfId="486" priority="639" operator="containsText" text="Suscripción">
      <formula>NOT(ISERROR(SEARCH("Suscripción",AA396)))</formula>
    </cfRule>
    <cfRule type="cellIs" dxfId="485" priority="640" operator="equal">
      <formula>"Vigente"</formula>
    </cfRule>
  </conditionalFormatting>
  <conditionalFormatting sqref="AA360 AA357:AA358 AA354 AA350 AA334 AA325:AA326 AA321 AA319 AA315">
    <cfRule type="containsText" dxfId="484" priority="616" operator="containsText" text="Vencido">
      <formula>NOT(ISERROR(SEARCH("Vencido",AA315)))</formula>
    </cfRule>
    <cfRule type="containsText" dxfId="483" priority="617" operator="containsText" text="Asume el Riesgo">
      <formula>NOT(ISERROR(SEARCH("Asume el Riesgo",AA315)))</formula>
    </cfRule>
    <cfRule type="containsText" dxfId="482" priority="618" operator="containsText" text="Reprogramado">
      <formula>NOT(ISERROR(SEARCH("Reprogramado",AA315)))</formula>
    </cfRule>
    <cfRule type="containsText" dxfId="481" priority="619" operator="containsText" text="Finalizado">
      <formula>NOT(ISERROR(SEARCH("Finalizado",AA315)))</formula>
    </cfRule>
    <cfRule type="containsText" dxfId="480" priority="620" operator="containsText" text="Suscripción">
      <formula>NOT(ISERROR(SEARCH("Suscripción",AA315)))</formula>
    </cfRule>
    <cfRule type="cellIs" dxfId="479" priority="621" operator="equal">
      <formula>"Vigente"</formula>
    </cfRule>
  </conditionalFormatting>
  <conditionalFormatting sqref="AA418">
    <cfRule type="containsText" dxfId="478" priority="601" operator="containsText" text="Vencido">
      <formula>NOT(ISERROR(SEARCH("Vencido",AA418)))</formula>
    </cfRule>
    <cfRule type="containsText" dxfId="477" priority="602" operator="containsText" text="Asume el Riesgo">
      <formula>NOT(ISERROR(SEARCH("Asume el Riesgo",AA418)))</formula>
    </cfRule>
    <cfRule type="containsText" dxfId="476" priority="603" operator="containsText" text="Reprogramado">
      <formula>NOT(ISERROR(SEARCH("Reprogramado",AA418)))</formula>
    </cfRule>
    <cfRule type="containsText" dxfId="475" priority="604" operator="containsText" text="Finalizado">
      <formula>NOT(ISERROR(SEARCH("Finalizado",AA418)))</formula>
    </cfRule>
    <cfRule type="containsText" dxfId="474" priority="605" operator="containsText" text="Suscripción">
      <formula>NOT(ISERROR(SEARCH("Suscripción",AA418)))</formula>
    </cfRule>
    <cfRule type="cellIs" dxfId="473" priority="606" operator="equal">
      <formula>"Vigente"</formula>
    </cfRule>
  </conditionalFormatting>
  <conditionalFormatting sqref="AA316">
    <cfRule type="containsText" dxfId="472" priority="591" operator="containsText" text="Vencido">
      <formula>NOT(ISERROR(SEARCH("Vencido",AA316)))</formula>
    </cfRule>
    <cfRule type="containsText" dxfId="471" priority="592" operator="containsText" text="Asume el Riesgo">
      <formula>NOT(ISERROR(SEARCH("Asume el Riesgo",AA316)))</formula>
    </cfRule>
    <cfRule type="containsText" dxfId="470" priority="593" operator="containsText" text="Reprogramado">
      <formula>NOT(ISERROR(SEARCH("Reprogramado",AA316)))</formula>
    </cfRule>
    <cfRule type="containsText" dxfId="469" priority="594" operator="containsText" text="Finalizado">
      <formula>NOT(ISERROR(SEARCH("Finalizado",AA316)))</formula>
    </cfRule>
    <cfRule type="containsText" dxfId="468" priority="595" operator="containsText" text="Suscripción">
      <formula>NOT(ISERROR(SEARCH("Suscripción",AA316)))</formula>
    </cfRule>
    <cfRule type="cellIs" dxfId="467" priority="596" operator="equal">
      <formula>"Vigente"</formula>
    </cfRule>
  </conditionalFormatting>
  <conditionalFormatting sqref="X411:X416 X341:X344 X339 X315:X316 X311 X308:X309 X306 X299 X290 X286:X287 X272:X279 X269 X263:X267 X237 X235 X229:X232 X208:X209 X200 X197:X198 X191:X193 X189 X185:X186 X179:X183 X173:X177 X170:X171 X168 X157:X164 X151:X152 X146:X149 X143 X138:X140 X100:X135 X84:X98 X76:X82 X63:X74 X56:X61 X53:X54 X51 X44 X41:X42 X39 X36 X30:X32 X10:X26 X240 X319:X320 X365:X370 X346:X353 X292:X293 X211:X215 X242:X246 X248:X252 X254:X255 X259:X261 X322:X324 X332:X337 X356:X363 X372:X374 X381 X395:X396 X398 X400:X401">
    <cfRule type="iconSet" priority="586">
      <iconSet iconSet="3Arrows">
        <cfvo type="percent" val="0"/>
        <cfvo type="percent" val="33"/>
        <cfvo type="percent" val="67"/>
      </iconSet>
    </cfRule>
    <cfRule type="iconSet" priority="587">
      <iconSet iconSet="4Arrows">
        <cfvo type="percent" val="0"/>
        <cfvo type="percent" val="25"/>
        <cfvo type="percent" val="50"/>
        <cfvo type="percent" val="75"/>
      </iconSet>
    </cfRule>
  </conditionalFormatting>
  <conditionalFormatting sqref="AA417 AA414 AA411 AA400:AA401 AA369 AA371 AA381 AA388 AA395 AA375:AA379">
    <cfRule type="containsText" dxfId="466" priority="577" operator="containsText" text="Vencido">
      <formula>NOT(ISERROR(SEARCH("Vencido",AA369)))</formula>
    </cfRule>
    <cfRule type="containsText" dxfId="465" priority="578" operator="containsText" text="Asume el Riesgo">
      <formula>NOT(ISERROR(SEARCH("Asume el Riesgo",AA369)))</formula>
    </cfRule>
    <cfRule type="containsText" dxfId="464" priority="579" operator="containsText" text="Reprogramado">
      <formula>NOT(ISERROR(SEARCH("Reprogramado",AA369)))</formula>
    </cfRule>
    <cfRule type="containsText" dxfId="463" priority="580" operator="containsText" text="Finalizado">
      <formula>NOT(ISERROR(SEARCH("Finalizado",AA369)))</formula>
    </cfRule>
    <cfRule type="containsText" dxfId="462" priority="581" operator="containsText" text="Suscripción">
      <formula>NOT(ISERROR(SEARCH("Suscripción",AA369)))</formula>
    </cfRule>
    <cfRule type="cellIs" dxfId="461" priority="582" operator="equal">
      <formula>"Vigente"</formula>
    </cfRule>
  </conditionalFormatting>
  <conditionalFormatting sqref="AA419">
    <cfRule type="containsText" dxfId="460" priority="563" operator="containsText" text="Vencido">
      <formula>NOT(ISERROR(SEARCH("Vencido",AA419)))</formula>
    </cfRule>
    <cfRule type="containsText" dxfId="459" priority="564" operator="containsText" text="Asume el Riesgo">
      <formula>NOT(ISERROR(SEARCH("Asume el Riesgo",AA419)))</formula>
    </cfRule>
    <cfRule type="containsText" dxfId="458" priority="565" operator="containsText" text="Reprogramado">
      <formula>NOT(ISERROR(SEARCH("Reprogramado",AA419)))</formula>
    </cfRule>
    <cfRule type="containsText" dxfId="457" priority="566" operator="containsText" text="Finalizado">
      <formula>NOT(ISERROR(SEARCH("Finalizado",AA419)))</formula>
    </cfRule>
    <cfRule type="containsText" dxfId="456" priority="567" operator="containsText" text="Suscripción">
      <formula>NOT(ISERROR(SEARCH("Suscripción",AA419)))</formula>
    </cfRule>
    <cfRule type="cellIs" dxfId="455" priority="568" operator="equal">
      <formula>"Vigente"</formula>
    </cfRule>
  </conditionalFormatting>
  <conditionalFormatting sqref="AA420">
    <cfRule type="containsText" dxfId="454" priority="551" operator="containsText" text="Vencido">
      <formula>NOT(ISERROR(SEARCH("Vencido",AA420)))</formula>
    </cfRule>
    <cfRule type="containsText" dxfId="453" priority="552" operator="containsText" text="Asume el Riesgo">
      <formula>NOT(ISERROR(SEARCH("Asume el Riesgo",AA420)))</formula>
    </cfRule>
    <cfRule type="containsText" dxfId="452" priority="553" operator="containsText" text="Reprogramado">
      <formula>NOT(ISERROR(SEARCH("Reprogramado",AA420)))</formula>
    </cfRule>
    <cfRule type="containsText" dxfId="451" priority="554" operator="containsText" text="Finalizado">
      <formula>NOT(ISERROR(SEARCH("Finalizado",AA420)))</formula>
    </cfRule>
    <cfRule type="containsText" dxfId="450" priority="555" operator="containsText" text="Suscripción">
      <formula>NOT(ISERROR(SEARCH("Suscripción",AA420)))</formula>
    </cfRule>
    <cfRule type="cellIs" dxfId="449" priority="556" operator="equal">
      <formula>"Vigente"</formula>
    </cfRule>
  </conditionalFormatting>
  <conditionalFormatting sqref="AA421">
    <cfRule type="containsText" dxfId="448" priority="543" operator="containsText" text="Vencido">
      <formula>NOT(ISERROR(SEARCH("Vencido",AA421)))</formula>
    </cfRule>
    <cfRule type="containsText" dxfId="447" priority="544" operator="containsText" text="Asume el Riesgo">
      <formula>NOT(ISERROR(SEARCH("Asume el Riesgo",AA421)))</formula>
    </cfRule>
    <cfRule type="containsText" dxfId="446" priority="545" operator="containsText" text="Reprogramado">
      <formula>NOT(ISERROR(SEARCH("Reprogramado",AA421)))</formula>
    </cfRule>
    <cfRule type="containsText" dxfId="445" priority="546" operator="containsText" text="Finalizado">
      <formula>NOT(ISERROR(SEARCH("Finalizado",AA421)))</formula>
    </cfRule>
    <cfRule type="containsText" dxfId="444" priority="547" operator="containsText" text="Suscripción">
      <formula>NOT(ISERROR(SEARCH("Suscripción",AA421)))</formula>
    </cfRule>
    <cfRule type="cellIs" dxfId="443" priority="548" operator="equal">
      <formula>"Vigente"</formula>
    </cfRule>
  </conditionalFormatting>
  <conditionalFormatting sqref="AA331">
    <cfRule type="containsText" dxfId="442" priority="532" operator="containsText" text="Vencido">
      <formula>NOT(ISERROR(SEARCH("Vencido",AA331)))</formula>
    </cfRule>
    <cfRule type="containsText" dxfId="441" priority="533" operator="containsText" text="Asume el Riesgo">
      <formula>NOT(ISERROR(SEARCH("Asume el Riesgo",AA331)))</formula>
    </cfRule>
    <cfRule type="containsText" dxfId="440" priority="534" operator="containsText" text="Reprogramado">
      <formula>NOT(ISERROR(SEARCH("Reprogramado",AA331)))</formula>
    </cfRule>
    <cfRule type="containsText" dxfId="439" priority="535" operator="containsText" text="Finalizado">
      <formula>NOT(ISERROR(SEARCH("Finalizado",AA331)))</formula>
    </cfRule>
    <cfRule type="containsText" dxfId="438" priority="536" operator="containsText" text="Suscripción">
      <formula>NOT(ISERROR(SEARCH("Suscripción",AA331)))</formula>
    </cfRule>
    <cfRule type="cellIs" dxfId="437" priority="537" operator="equal">
      <formula>"Vigente"</formula>
    </cfRule>
  </conditionalFormatting>
  <conditionalFormatting sqref="AA257">
    <cfRule type="containsText" dxfId="436" priority="507" operator="containsText" text="Vencido">
      <formula>NOT(ISERROR(SEARCH("Vencido",AA257)))</formula>
    </cfRule>
    <cfRule type="containsText" dxfId="435" priority="508" operator="containsText" text="Asume el Riesgo">
      <formula>NOT(ISERROR(SEARCH("Asume el Riesgo",AA257)))</formula>
    </cfRule>
    <cfRule type="containsText" dxfId="434" priority="509" operator="containsText" text="Reprogramado">
      <formula>NOT(ISERROR(SEARCH("Reprogramado",AA257)))</formula>
    </cfRule>
    <cfRule type="containsText" dxfId="433" priority="510" operator="containsText" text="Finalizado">
      <formula>NOT(ISERROR(SEARCH("Finalizado",AA257)))</formula>
    </cfRule>
    <cfRule type="containsText" dxfId="432" priority="511" operator="containsText" text="Suscripción">
      <formula>NOT(ISERROR(SEARCH("Suscripción",AA257)))</formula>
    </cfRule>
    <cfRule type="cellIs" dxfId="431" priority="512" operator="equal">
      <formula>"Vigente"</formula>
    </cfRule>
  </conditionalFormatting>
  <conditionalFormatting sqref="Y8:Y365">
    <cfRule type="dataBar" priority="506">
      <dataBar>
        <cfvo type="percent" val="0"/>
        <cfvo type="max"/>
        <color rgb="FF638EC6"/>
      </dataBar>
      <extLst>
        <ext xmlns:x14="http://schemas.microsoft.com/office/spreadsheetml/2009/9/main" uri="{B025F937-C7B1-47D3-B67F-A62EFF666E3E}">
          <x14:id>{8B7B09CF-8A69-4FD9-86C4-5D93A3CE4F10}</x14:id>
        </ext>
      </extLst>
    </cfRule>
  </conditionalFormatting>
  <conditionalFormatting sqref="AA372:AA374 AA370">
    <cfRule type="containsText" dxfId="430" priority="498" operator="containsText" text="Vencido">
      <formula>NOT(ISERROR(SEARCH("Vencido",AA370)))</formula>
    </cfRule>
    <cfRule type="containsText" dxfId="429" priority="499" operator="containsText" text="Asume el Riesgo">
      <formula>NOT(ISERROR(SEARCH("Asume el Riesgo",AA370)))</formula>
    </cfRule>
    <cfRule type="containsText" dxfId="428" priority="500" operator="containsText" text="Reprogramado">
      <formula>NOT(ISERROR(SEARCH("Reprogramado",AA370)))</formula>
    </cfRule>
    <cfRule type="containsText" dxfId="427" priority="501" operator="containsText" text="Finalizado">
      <formula>NOT(ISERROR(SEARCH("Finalizado",AA370)))</formula>
    </cfRule>
    <cfRule type="containsText" dxfId="426" priority="502" operator="containsText" text="Suscripción">
      <formula>NOT(ISERROR(SEARCH("Suscripción",AA370)))</formula>
    </cfRule>
    <cfRule type="cellIs" dxfId="425" priority="503" operator="equal">
      <formula>"Vigente"</formula>
    </cfRule>
  </conditionalFormatting>
  <conditionalFormatting sqref="AA413">
    <cfRule type="containsText" dxfId="424" priority="490" operator="containsText" text="Vencido">
      <formula>NOT(ISERROR(SEARCH("Vencido",AA413)))</formula>
    </cfRule>
    <cfRule type="containsText" dxfId="423" priority="491" operator="containsText" text="Asume el Riesgo">
      <formula>NOT(ISERROR(SEARCH("Asume el Riesgo",AA413)))</formula>
    </cfRule>
    <cfRule type="containsText" dxfId="422" priority="492" operator="containsText" text="Reprogramado">
      <formula>NOT(ISERROR(SEARCH("Reprogramado",AA413)))</formula>
    </cfRule>
    <cfRule type="containsText" dxfId="421" priority="493" operator="containsText" text="Finalizado">
      <formula>NOT(ISERROR(SEARCH("Finalizado",AA413)))</formula>
    </cfRule>
    <cfRule type="containsText" dxfId="420" priority="494" operator="containsText" text="Suscripción">
      <formula>NOT(ISERROR(SEARCH("Suscripción",AA413)))</formula>
    </cfRule>
    <cfRule type="cellIs" dxfId="419" priority="495" operator="equal">
      <formula>"Vigente"</formula>
    </cfRule>
  </conditionalFormatting>
  <conditionalFormatting sqref="AA423:AA429">
    <cfRule type="containsText" dxfId="418" priority="477" operator="containsText" text="Vencido">
      <formula>NOT(ISERROR(SEARCH("Vencido",AA423)))</formula>
    </cfRule>
    <cfRule type="containsText" dxfId="417" priority="478" operator="containsText" text="Asume el Riesgo">
      <formula>NOT(ISERROR(SEARCH("Asume el Riesgo",AA423)))</formula>
    </cfRule>
    <cfRule type="containsText" dxfId="416" priority="479" operator="containsText" text="Reprogramado">
      <formula>NOT(ISERROR(SEARCH("Reprogramado",AA423)))</formula>
    </cfRule>
    <cfRule type="containsText" dxfId="415" priority="480" operator="containsText" text="Finalizado">
      <formula>NOT(ISERROR(SEARCH("Finalizado",AA423)))</formula>
    </cfRule>
    <cfRule type="containsText" dxfId="414" priority="481" operator="containsText" text="Suscripción">
      <formula>NOT(ISERROR(SEARCH("Suscripción",AA423)))</formula>
    </cfRule>
    <cfRule type="cellIs" dxfId="413" priority="482" operator="equal">
      <formula>"Vigente"</formula>
    </cfRule>
  </conditionalFormatting>
  <conditionalFormatting sqref="AA382:AA387 AA380">
    <cfRule type="containsText" dxfId="412" priority="466" operator="containsText" text="Vencido">
      <formula>NOT(ISERROR(SEARCH("Vencido",AA380)))</formula>
    </cfRule>
    <cfRule type="containsText" dxfId="411" priority="467" operator="containsText" text="Asume el Riesgo">
      <formula>NOT(ISERROR(SEARCH("Asume el Riesgo",AA380)))</formula>
    </cfRule>
    <cfRule type="containsText" dxfId="410" priority="468" operator="containsText" text="Reprogramado">
      <formula>NOT(ISERROR(SEARCH("Reprogramado",AA380)))</formula>
    </cfRule>
    <cfRule type="containsText" dxfId="409" priority="469" operator="containsText" text="Finalizado">
      <formula>NOT(ISERROR(SEARCH("Finalizado",AA380)))</formula>
    </cfRule>
    <cfRule type="containsText" dxfId="408" priority="470" operator="containsText" text="Suscripción">
      <formula>NOT(ISERROR(SEARCH("Suscripción",AA380)))</formula>
    </cfRule>
    <cfRule type="cellIs" dxfId="407" priority="471" operator="equal">
      <formula>"Vigente"</formula>
    </cfRule>
  </conditionalFormatting>
  <conditionalFormatting sqref="X431">
    <cfRule type="iconSet" priority="462">
      <iconSet iconSet="3Arrows">
        <cfvo type="percent" val="0"/>
        <cfvo type="percent" val="33"/>
        <cfvo type="percent" val="67"/>
      </iconSet>
    </cfRule>
    <cfRule type="iconSet" priority="463">
      <iconSet iconSet="4Arrows">
        <cfvo type="percent" val="0"/>
        <cfvo type="percent" val="25"/>
        <cfvo type="percent" val="50"/>
        <cfvo type="percent" val="75"/>
      </iconSet>
    </cfRule>
  </conditionalFormatting>
  <conditionalFormatting sqref="AA431">
    <cfRule type="containsText" dxfId="406" priority="453" operator="containsText" text="Vencido">
      <formula>NOT(ISERROR(SEARCH("Vencido",AA431)))</formula>
    </cfRule>
    <cfRule type="containsText" dxfId="405" priority="454" operator="containsText" text="Asume el Riesgo">
      <formula>NOT(ISERROR(SEARCH("Asume el Riesgo",AA431)))</formula>
    </cfRule>
    <cfRule type="containsText" dxfId="404" priority="455" operator="containsText" text="Reprogramado">
      <formula>NOT(ISERROR(SEARCH("Reprogramado",AA431)))</formula>
    </cfRule>
    <cfRule type="containsText" dxfId="403" priority="456" operator="containsText" text="Finalizado">
      <formula>NOT(ISERROR(SEARCH("Finalizado",AA431)))</formula>
    </cfRule>
    <cfRule type="containsText" dxfId="402" priority="457" operator="containsText" text="Suscripción">
      <formula>NOT(ISERROR(SEARCH("Suscripción",AA431)))</formula>
    </cfRule>
    <cfRule type="cellIs" dxfId="401" priority="458" operator="equal">
      <formula>"Vigente"</formula>
    </cfRule>
  </conditionalFormatting>
  <conditionalFormatting sqref="X432:X438">
    <cfRule type="iconSet" priority="448">
      <iconSet iconSet="3Arrows">
        <cfvo type="percent" val="0"/>
        <cfvo type="percent" val="33"/>
        <cfvo type="percent" val="67"/>
      </iconSet>
    </cfRule>
    <cfRule type="iconSet" priority="449">
      <iconSet iconSet="4Arrows">
        <cfvo type="percent" val="0"/>
        <cfvo type="percent" val="25"/>
        <cfvo type="percent" val="50"/>
        <cfvo type="percent" val="75"/>
      </iconSet>
    </cfRule>
  </conditionalFormatting>
  <conditionalFormatting sqref="AA432:AA438">
    <cfRule type="containsText" dxfId="400" priority="439" operator="containsText" text="Vencido">
      <formula>NOT(ISERROR(SEARCH("Vencido",AA432)))</formula>
    </cfRule>
    <cfRule type="containsText" dxfId="399" priority="440" operator="containsText" text="Asume el Riesgo">
      <formula>NOT(ISERROR(SEARCH("Asume el Riesgo",AA432)))</formula>
    </cfRule>
    <cfRule type="containsText" dxfId="398" priority="441" operator="containsText" text="Reprogramado">
      <formula>NOT(ISERROR(SEARCH("Reprogramado",AA432)))</formula>
    </cfRule>
    <cfRule type="containsText" dxfId="397" priority="442" operator="containsText" text="Finalizado">
      <formula>NOT(ISERROR(SEARCH("Finalizado",AA432)))</formula>
    </cfRule>
    <cfRule type="containsText" dxfId="396" priority="443" operator="containsText" text="Suscripción">
      <formula>NOT(ISERROR(SEARCH("Suscripción",AA432)))</formula>
    </cfRule>
    <cfRule type="cellIs" dxfId="395" priority="444" operator="equal">
      <formula>"Vigente"</formula>
    </cfRule>
  </conditionalFormatting>
  <conditionalFormatting sqref="AA389:AA394">
    <cfRule type="containsText" dxfId="394" priority="428" operator="containsText" text="Vencido">
      <formula>NOT(ISERROR(SEARCH("Vencido",AA389)))</formula>
    </cfRule>
    <cfRule type="containsText" dxfId="393" priority="429" operator="containsText" text="Asume el Riesgo">
      <formula>NOT(ISERROR(SEARCH("Asume el Riesgo",AA389)))</formula>
    </cfRule>
    <cfRule type="containsText" dxfId="392" priority="430" operator="containsText" text="Reprogramado">
      <formula>NOT(ISERROR(SEARCH("Reprogramado",AA389)))</formula>
    </cfRule>
    <cfRule type="containsText" dxfId="391" priority="431" operator="containsText" text="Finalizado">
      <formula>NOT(ISERROR(SEARCH("Finalizado",AA389)))</formula>
    </cfRule>
    <cfRule type="containsText" dxfId="390" priority="432" operator="containsText" text="Suscripción">
      <formula>NOT(ISERROR(SEARCH("Suscripción",AA389)))</formula>
    </cfRule>
    <cfRule type="cellIs" dxfId="389" priority="433" operator="equal">
      <formula>"Vigente"</formula>
    </cfRule>
  </conditionalFormatting>
  <conditionalFormatting sqref="AA439">
    <cfRule type="containsText" dxfId="388" priority="418" operator="containsText" text="Vencido">
      <formula>NOT(ISERROR(SEARCH("Vencido",AA439)))</formula>
    </cfRule>
    <cfRule type="containsText" dxfId="387" priority="419" operator="containsText" text="Asume el Riesgo">
      <formula>NOT(ISERROR(SEARCH("Asume el Riesgo",AA439)))</formula>
    </cfRule>
    <cfRule type="containsText" dxfId="386" priority="420" operator="containsText" text="Reprogramado">
      <formula>NOT(ISERROR(SEARCH("Reprogramado",AA439)))</formula>
    </cfRule>
    <cfRule type="containsText" dxfId="385" priority="421" operator="containsText" text="Finalizado">
      <formula>NOT(ISERROR(SEARCH("Finalizado",AA439)))</formula>
    </cfRule>
    <cfRule type="containsText" dxfId="384" priority="422" operator="containsText" text="Suscripción">
      <formula>NOT(ISERROR(SEARCH("Suscripción",AA439)))</formula>
    </cfRule>
    <cfRule type="cellIs" dxfId="383" priority="423" operator="equal">
      <formula>"Vigente"</formula>
    </cfRule>
  </conditionalFormatting>
  <conditionalFormatting sqref="X440 X448">
    <cfRule type="iconSet" priority="416">
      <iconSet iconSet="3Arrows">
        <cfvo type="percent" val="0"/>
        <cfvo type="percent" val="33"/>
        <cfvo type="percent" val="67"/>
      </iconSet>
    </cfRule>
    <cfRule type="iconSet" priority="417">
      <iconSet iconSet="4Arrows">
        <cfvo type="percent" val="0"/>
        <cfvo type="percent" val="25"/>
        <cfvo type="percent" val="50"/>
        <cfvo type="percent" val="75"/>
      </iconSet>
    </cfRule>
  </conditionalFormatting>
  <conditionalFormatting sqref="AA440:AA448">
    <cfRule type="containsText" dxfId="382" priority="404" operator="containsText" text="Vencido">
      <formula>NOT(ISERROR(SEARCH("Vencido",AA440)))</formula>
    </cfRule>
    <cfRule type="containsText" dxfId="381" priority="405" operator="containsText" text="Asume el Riesgo">
      <formula>NOT(ISERROR(SEARCH("Asume el Riesgo",AA440)))</formula>
    </cfRule>
    <cfRule type="containsText" dxfId="380" priority="406" operator="containsText" text="Reprogramado">
      <formula>NOT(ISERROR(SEARCH("Reprogramado",AA440)))</formula>
    </cfRule>
    <cfRule type="containsText" dxfId="379" priority="407" operator="containsText" text="Finalizado">
      <formula>NOT(ISERROR(SEARCH("Finalizado",AA440)))</formula>
    </cfRule>
    <cfRule type="containsText" dxfId="378" priority="408" operator="containsText" text="Suscripción">
      <formula>NOT(ISERROR(SEARCH("Suscripción",AA440)))</formula>
    </cfRule>
    <cfRule type="cellIs" dxfId="377" priority="409" operator="equal">
      <formula>"Vigente"</formula>
    </cfRule>
  </conditionalFormatting>
  <conditionalFormatting sqref="AA403:AA410 AA397">
    <cfRule type="containsText" dxfId="376" priority="390" operator="containsText" text="Vencido">
      <formula>NOT(ISERROR(SEARCH("Vencido",AA397)))</formula>
    </cfRule>
    <cfRule type="containsText" dxfId="375" priority="391" operator="containsText" text="Asume el Riesgo">
      <formula>NOT(ISERROR(SEARCH("Asume el Riesgo",AA397)))</formula>
    </cfRule>
    <cfRule type="containsText" dxfId="374" priority="392" operator="containsText" text="Reprogramado">
      <formula>NOT(ISERROR(SEARCH("Reprogramado",AA397)))</formula>
    </cfRule>
    <cfRule type="containsText" dxfId="373" priority="393" operator="containsText" text="Finalizado">
      <formula>NOT(ISERROR(SEARCH("Finalizado",AA397)))</formula>
    </cfRule>
    <cfRule type="containsText" dxfId="372" priority="394" operator="containsText" text="Suscripción">
      <formula>NOT(ISERROR(SEARCH("Suscripción",AA397)))</formula>
    </cfRule>
    <cfRule type="cellIs" dxfId="371" priority="395" operator="equal">
      <formula>"Vigente"</formula>
    </cfRule>
  </conditionalFormatting>
  <conditionalFormatting sqref="AA449:AA450">
    <cfRule type="containsText" dxfId="370" priority="379" operator="containsText" text="Vencido">
      <formula>NOT(ISERROR(SEARCH("Vencido",AA449)))</formula>
    </cfRule>
    <cfRule type="containsText" dxfId="369" priority="380" operator="containsText" text="Asume el Riesgo">
      <formula>NOT(ISERROR(SEARCH("Asume el Riesgo",AA449)))</formula>
    </cfRule>
    <cfRule type="containsText" dxfId="368" priority="381" operator="containsText" text="Reprogramado">
      <formula>NOT(ISERROR(SEARCH("Reprogramado",AA449)))</formula>
    </cfRule>
    <cfRule type="containsText" dxfId="367" priority="382" operator="containsText" text="Finalizado">
      <formula>NOT(ISERROR(SEARCH("Finalizado",AA449)))</formula>
    </cfRule>
    <cfRule type="containsText" dxfId="366" priority="383" operator="containsText" text="Suscripción">
      <formula>NOT(ISERROR(SEARCH("Suscripción",AA449)))</formula>
    </cfRule>
    <cfRule type="cellIs" dxfId="365" priority="384" operator="equal">
      <formula>"Vigente"</formula>
    </cfRule>
  </conditionalFormatting>
  <conditionalFormatting sqref="AA247">
    <cfRule type="containsText" dxfId="364" priority="366" operator="containsText" text="Vencido">
      <formula>NOT(ISERROR(SEARCH("Vencido",AA247)))</formula>
    </cfRule>
    <cfRule type="containsText" dxfId="363" priority="367" operator="containsText" text="Asume el Riesgo">
      <formula>NOT(ISERROR(SEARCH("Asume el Riesgo",AA247)))</formula>
    </cfRule>
    <cfRule type="containsText" dxfId="362" priority="368" operator="containsText" text="Reprogramado">
      <formula>NOT(ISERROR(SEARCH("Reprogramado",AA247)))</formula>
    </cfRule>
    <cfRule type="containsText" dxfId="361" priority="369" operator="containsText" text="Finalizado">
      <formula>NOT(ISERROR(SEARCH("Finalizado",AA247)))</formula>
    </cfRule>
    <cfRule type="containsText" dxfId="360" priority="370" operator="containsText" text="Suscripción">
      <formula>NOT(ISERROR(SEARCH("Suscripción",AA247)))</formula>
    </cfRule>
    <cfRule type="cellIs" dxfId="359" priority="371" operator="equal">
      <formula>"Vigente"</formula>
    </cfRule>
  </conditionalFormatting>
  <conditionalFormatting sqref="X449">
    <cfRule type="iconSet" priority="364">
      <iconSet iconSet="3Arrows">
        <cfvo type="percent" val="0"/>
        <cfvo type="percent" val="33"/>
        <cfvo type="percent" val="67"/>
      </iconSet>
    </cfRule>
    <cfRule type="iconSet" priority="365">
      <iconSet iconSet="4Arrows">
        <cfvo type="percent" val="0"/>
        <cfvo type="percent" val="25"/>
        <cfvo type="percent" val="50"/>
        <cfvo type="percent" val="75"/>
      </iconSet>
    </cfRule>
  </conditionalFormatting>
  <conditionalFormatting sqref="X450">
    <cfRule type="iconSet" priority="361">
      <iconSet iconSet="3Arrows">
        <cfvo type="percent" val="0"/>
        <cfvo type="percent" val="33"/>
        <cfvo type="percent" val="67"/>
      </iconSet>
    </cfRule>
    <cfRule type="iconSet" priority="362">
      <iconSet iconSet="4Arrows">
        <cfvo type="percent" val="0"/>
        <cfvo type="percent" val="25"/>
        <cfvo type="percent" val="50"/>
        <cfvo type="percent" val="75"/>
      </iconSet>
    </cfRule>
  </conditionalFormatting>
  <conditionalFormatting sqref="AA399 AA258">
    <cfRule type="containsText" dxfId="358" priority="325" operator="containsText" text="Vencido">
      <formula>NOT(ISERROR(SEARCH("Vencido",AA258)))</formula>
    </cfRule>
    <cfRule type="containsText" dxfId="357" priority="326" operator="containsText" text="Asume el Riesgo">
      <formula>NOT(ISERROR(SEARCH("Asume el Riesgo",AA258)))</formula>
    </cfRule>
    <cfRule type="containsText" dxfId="356" priority="327" operator="containsText" text="Reprogramado">
      <formula>NOT(ISERROR(SEARCH("Reprogramado",AA258)))</formula>
    </cfRule>
    <cfRule type="containsText" dxfId="355" priority="328" operator="containsText" text="Finalizado">
      <formula>NOT(ISERROR(SEARCH("Finalizado",AA258)))</formula>
    </cfRule>
    <cfRule type="containsText" dxfId="354" priority="329" operator="containsText" text="Suscripción">
      <formula>NOT(ISERROR(SEARCH("Suscripción",AA258)))</formula>
    </cfRule>
    <cfRule type="cellIs" dxfId="353" priority="330" operator="equal">
      <formula>"Vigente"</formula>
    </cfRule>
  </conditionalFormatting>
  <conditionalFormatting sqref="X451:X453">
    <cfRule type="iconSet" priority="321">
      <iconSet iconSet="3Arrows">
        <cfvo type="percent" val="0"/>
        <cfvo type="percent" val="33"/>
        <cfvo type="percent" val="67"/>
      </iconSet>
    </cfRule>
    <cfRule type="iconSet" priority="322">
      <iconSet iconSet="4Arrows">
        <cfvo type="percent" val="0"/>
        <cfvo type="percent" val="25"/>
        <cfvo type="percent" val="50"/>
        <cfvo type="percent" val="75"/>
      </iconSet>
    </cfRule>
  </conditionalFormatting>
  <conditionalFormatting sqref="X454">
    <cfRule type="iconSet" priority="316">
      <iconSet iconSet="3Arrows">
        <cfvo type="percent" val="0"/>
        <cfvo type="percent" val="33"/>
        <cfvo type="percent" val="67"/>
      </iconSet>
    </cfRule>
    <cfRule type="iconSet" priority="317">
      <iconSet iconSet="4Arrows">
        <cfvo type="percent" val="0"/>
        <cfvo type="percent" val="25"/>
        <cfvo type="percent" val="50"/>
        <cfvo type="percent" val="75"/>
      </iconSet>
    </cfRule>
  </conditionalFormatting>
  <conditionalFormatting sqref="AA455">
    <cfRule type="containsText" dxfId="352" priority="298" operator="containsText" text="Vencido">
      <formula>NOT(ISERROR(SEARCH("Vencido",AA455)))</formula>
    </cfRule>
    <cfRule type="containsText" dxfId="351" priority="299" operator="containsText" text="Asume el Riesgo">
      <formula>NOT(ISERROR(SEARCH("Asume el Riesgo",AA455)))</formula>
    </cfRule>
    <cfRule type="containsText" dxfId="350" priority="300" operator="containsText" text="Reprogramado">
      <formula>NOT(ISERROR(SEARCH("Reprogramado",AA455)))</formula>
    </cfRule>
    <cfRule type="containsText" dxfId="349" priority="301" operator="containsText" text="Finalizado">
      <formula>NOT(ISERROR(SEARCH("Finalizado",AA455)))</formula>
    </cfRule>
    <cfRule type="containsText" dxfId="348" priority="302" operator="containsText" text="Suscripción">
      <formula>NOT(ISERROR(SEARCH("Suscripción",AA455)))</formula>
    </cfRule>
    <cfRule type="cellIs" dxfId="347" priority="303" operator="equal">
      <formula>"Vigente"</formula>
    </cfRule>
  </conditionalFormatting>
  <conditionalFormatting sqref="X455">
    <cfRule type="iconSet" priority="296">
      <iconSet iconSet="3Arrows">
        <cfvo type="percent" val="0"/>
        <cfvo type="percent" val="33"/>
        <cfvo type="percent" val="67"/>
      </iconSet>
    </cfRule>
    <cfRule type="iconSet" priority="297">
      <iconSet iconSet="4Arrows">
        <cfvo type="percent" val="0"/>
        <cfvo type="percent" val="25"/>
        <cfvo type="percent" val="50"/>
        <cfvo type="percent" val="75"/>
      </iconSet>
    </cfRule>
  </conditionalFormatting>
  <conditionalFormatting sqref="AA456:AA459">
    <cfRule type="containsText" dxfId="346" priority="286" operator="containsText" text="Vencido">
      <formula>NOT(ISERROR(SEARCH("Vencido",AA456)))</formula>
    </cfRule>
    <cfRule type="containsText" dxfId="345" priority="287" operator="containsText" text="Asume el Riesgo">
      <formula>NOT(ISERROR(SEARCH("Asume el Riesgo",AA456)))</formula>
    </cfRule>
    <cfRule type="containsText" dxfId="344" priority="288" operator="containsText" text="Reprogramado">
      <formula>NOT(ISERROR(SEARCH("Reprogramado",AA456)))</formula>
    </cfRule>
    <cfRule type="containsText" dxfId="343" priority="289" operator="containsText" text="Finalizado">
      <formula>NOT(ISERROR(SEARCH("Finalizado",AA456)))</formula>
    </cfRule>
    <cfRule type="containsText" dxfId="342" priority="290" operator="containsText" text="Suscripción">
      <formula>NOT(ISERROR(SEARCH("Suscripción",AA456)))</formula>
    </cfRule>
    <cfRule type="cellIs" dxfId="341" priority="291" operator="equal">
      <formula>"Vigente"</formula>
    </cfRule>
  </conditionalFormatting>
  <conditionalFormatting sqref="X456:X459">
    <cfRule type="iconSet" priority="284">
      <iconSet iconSet="3Arrows">
        <cfvo type="percent" val="0"/>
        <cfvo type="percent" val="33"/>
        <cfvo type="percent" val="67"/>
      </iconSet>
    </cfRule>
    <cfRule type="iconSet" priority="285">
      <iconSet iconSet="4Arrows">
        <cfvo type="percent" val="0"/>
        <cfvo type="percent" val="25"/>
        <cfvo type="percent" val="50"/>
        <cfvo type="percent" val="75"/>
      </iconSet>
    </cfRule>
  </conditionalFormatting>
  <conditionalFormatting sqref="AA327:AA329">
    <cfRule type="containsText" dxfId="340" priority="274" operator="containsText" text="Vencido">
      <formula>NOT(ISERROR(SEARCH("Vencido",AA327)))</formula>
    </cfRule>
    <cfRule type="containsText" dxfId="339" priority="275" operator="containsText" text="Asume el Riesgo">
      <formula>NOT(ISERROR(SEARCH("Asume el Riesgo",AA327)))</formula>
    </cfRule>
    <cfRule type="containsText" dxfId="338" priority="276" operator="containsText" text="Reprogramado">
      <formula>NOT(ISERROR(SEARCH("Reprogramado",AA327)))</formula>
    </cfRule>
    <cfRule type="containsText" dxfId="337" priority="277" operator="containsText" text="Finalizado">
      <formula>NOT(ISERROR(SEARCH("Finalizado",AA327)))</formula>
    </cfRule>
    <cfRule type="containsText" dxfId="336" priority="278" operator="containsText" text="Suscripción">
      <formula>NOT(ISERROR(SEARCH("Suscripción",AA327)))</formula>
    </cfRule>
    <cfRule type="cellIs" dxfId="335" priority="279" operator="equal">
      <formula>"Vigente"</formula>
    </cfRule>
  </conditionalFormatting>
  <conditionalFormatting sqref="X460:X463">
    <cfRule type="iconSet" priority="272">
      <iconSet iconSet="3Arrows">
        <cfvo type="percent" val="0"/>
        <cfvo type="percent" val="33"/>
        <cfvo type="percent" val="67"/>
      </iconSet>
    </cfRule>
    <cfRule type="iconSet" priority="273">
      <iconSet iconSet="4Arrows">
        <cfvo type="percent" val="0"/>
        <cfvo type="percent" val="25"/>
        <cfvo type="percent" val="50"/>
        <cfvo type="percent" val="75"/>
      </iconSet>
    </cfRule>
  </conditionalFormatting>
  <conditionalFormatting sqref="Y216:Y217 Y201:Y207 Y210 Y194:Y196 Y199 Y187:Y188 Y190 Y165:Y167 Y184 Y178 Y172 Y169 Y153:Y156 Y144:Y145 Y150 Y141:Y142 Y136:Y137 Y45:Y50 Y83 Y75 Y62 Y55 Y52 Y37:Y38 Y43 Y40 Y33:Y35 Y27:Y29 Y219:Y365">
    <cfRule type="dataBar" priority="261">
      <dataBar>
        <cfvo type="percent" val="0"/>
        <cfvo type="max"/>
        <color rgb="FF638EC6"/>
      </dataBar>
      <extLst>
        <ext xmlns:x14="http://schemas.microsoft.com/office/spreadsheetml/2009/9/main" uri="{B025F937-C7B1-47D3-B67F-A62EFF666E3E}">
          <x14:id>{36C4723D-1ED4-4286-82B6-DF89D1408745}</x14:id>
        </ext>
      </extLst>
    </cfRule>
  </conditionalFormatting>
  <conditionalFormatting sqref="X464:X465">
    <cfRule type="iconSet" priority="249">
      <iconSet iconSet="3Arrows">
        <cfvo type="percent" val="0"/>
        <cfvo type="percent" val="33"/>
        <cfvo type="percent" val="67"/>
      </iconSet>
    </cfRule>
    <cfRule type="iconSet" priority="250">
      <iconSet iconSet="4Arrows">
        <cfvo type="percent" val="0"/>
        <cfvo type="percent" val="25"/>
        <cfvo type="percent" val="50"/>
        <cfvo type="percent" val="75"/>
      </iconSet>
    </cfRule>
  </conditionalFormatting>
  <conditionalFormatting sqref="AA355">
    <cfRule type="containsText" dxfId="334" priority="238" operator="containsText" text="Vencido">
      <formula>NOT(ISERROR(SEARCH("Vencido",AA355)))</formula>
    </cfRule>
    <cfRule type="containsText" dxfId="333" priority="239" operator="containsText" text="Asume el Riesgo">
      <formula>NOT(ISERROR(SEARCH("Asume el Riesgo",AA355)))</formula>
    </cfRule>
    <cfRule type="containsText" dxfId="332" priority="240" operator="containsText" text="Reprogramado">
      <formula>NOT(ISERROR(SEARCH("Reprogramado",AA355)))</formula>
    </cfRule>
    <cfRule type="containsText" dxfId="331" priority="241" operator="containsText" text="Finalizado">
      <formula>NOT(ISERROR(SEARCH("Finalizado",AA355)))</formula>
    </cfRule>
    <cfRule type="containsText" dxfId="330" priority="242" operator="containsText" text="Suscripción">
      <formula>NOT(ISERROR(SEARCH("Suscripción",AA355)))</formula>
    </cfRule>
    <cfRule type="cellIs" dxfId="329" priority="243" operator="equal">
      <formula>"Vigente"</formula>
    </cfRule>
  </conditionalFormatting>
  <conditionalFormatting sqref="Y27">
    <cfRule type="dataBar" priority="237">
      <dataBar>
        <cfvo type="percent" val="0"/>
        <cfvo type="max"/>
        <color rgb="FF638EC6"/>
      </dataBar>
      <extLst>
        <ext xmlns:x14="http://schemas.microsoft.com/office/spreadsheetml/2009/9/main" uri="{B025F937-C7B1-47D3-B67F-A62EFF666E3E}">
          <x14:id>{3C317F17-F243-4D34-898C-9B19FA85DEE7}</x14:id>
        </ext>
      </extLst>
    </cfRule>
  </conditionalFormatting>
  <conditionalFormatting sqref="Y27:Y33">
    <cfRule type="dataBar" priority="236">
      <dataBar>
        <cfvo type="percent" val="0"/>
        <cfvo type="max"/>
        <color rgb="FF638EC6"/>
      </dataBar>
      <extLst>
        <ext xmlns:x14="http://schemas.microsoft.com/office/spreadsheetml/2009/9/main" uri="{B025F937-C7B1-47D3-B67F-A62EFF666E3E}">
          <x14:id>{588A5260-0694-4E18-817F-C1A43FA43074}</x14:id>
        </ext>
      </extLst>
    </cfRule>
  </conditionalFormatting>
  <conditionalFormatting sqref="Y27:Y365">
    <cfRule type="dataBar" priority="235">
      <dataBar>
        <cfvo type="percent" val="0"/>
        <cfvo type="max"/>
        <color rgb="FF638EC6"/>
      </dataBar>
      <extLst>
        <ext xmlns:x14="http://schemas.microsoft.com/office/spreadsheetml/2009/9/main" uri="{B025F937-C7B1-47D3-B67F-A62EFF666E3E}">
          <x14:id>{BDA5D4F7-BD44-48DE-8188-831133059294}</x14:id>
        </ext>
      </extLst>
    </cfRule>
  </conditionalFormatting>
  <conditionalFormatting sqref="X466:X468">
    <cfRule type="iconSet" priority="223">
      <iconSet iconSet="3Arrows">
        <cfvo type="percent" val="0"/>
        <cfvo type="percent" val="33"/>
        <cfvo type="percent" val="67"/>
      </iconSet>
    </cfRule>
    <cfRule type="iconSet" priority="224">
      <iconSet iconSet="4Arrows">
        <cfvo type="percent" val="0"/>
        <cfvo type="percent" val="25"/>
        <cfvo type="percent" val="50"/>
        <cfvo type="percent" val="75"/>
      </iconSet>
    </cfRule>
  </conditionalFormatting>
  <conditionalFormatting sqref="AA295:AA296">
    <cfRule type="containsText" dxfId="328" priority="209" operator="containsText" text="Vencido">
      <formula>NOT(ISERROR(SEARCH("Vencido",AA295)))</formula>
    </cfRule>
    <cfRule type="containsText" dxfId="327" priority="210" operator="containsText" text="Asume el Riesgo">
      <formula>NOT(ISERROR(SEARCH("Asume el Riesgo",AA295)))</formula>
    </cfRule>
    <cfRule type="containsText" dxfId="326" priority="211" operator="containsText" text="Reprogramado">
      <formula>NOT(ISERROR(SEARCH("Reprogramado",AA295)))</formula>
    </cfRule>
    <cfRule type="containsText" dxfId="325" priority="212" operator="containsText" text="Finalizado">
      <formula>NOT(ISERROR(SEARCH("Finalizado",AA295)))</formula>
    </cfRule>
    <cfRule type="containsText" dxfId="324" priority="213" operator="containsText" text="Suscripción">
      <formula>NOT(ISERROR(SEARCH("Suscripción",AA295)))</formula>
    </cfRule>
    <cfRule type="cellIs" dxfId="323" priority="214" operator="equal">
      <formula>"Vigente"</formula>
    </cfRule>
  </conditionalFormatting>
  <conditionalFormatting sqref="X441:X447">
    <cfRule type="iconSet" priority="188">
      <iconSet iconSet="3Arrows">
        <cfvo type="percent" val="0"/>
        <cfvo type="percent" val="33"/>
        <cfvo type="percent" val="67"/>
      </iconSet>
    </cfRule>
    <cfRule type="iconSet" priority="189">
      <iconSet iconSet="4Arrows">
        <cfvo type="percent" val="0"/>
        <cfvo type="percent" val="25"/>
        <cfvo type="percent" val="50"/>
        <cfvo type="percent" val="75"/>
      </iconSet>
    </cfRule>
  </conditionalFormatting>
  <conditionalFormatting sqref="X439">
    <cfRule type="iconSet" priority="185">
      <iconSet iconSet="3Arrows">
        <cfvo type="percent" val="0"/>
        <cfvo type="percent" val="33"/>
        <cfvo type="percent" val="67"/>
      </iconSet>
    </cfRule>
    <cfRule type="iconSet" priority="186">
      <iconSet iconSet="4Arrows">
        <cfvo type="percent" val="0"/>
        <cfvo type="percent" val="25"/>
        <cfvo type="percent" val="50"/>
        <cfvo type="percent" val="75"/>
      </iconSet>
    </cfRule>
  </conditionalFormatting>
  <conditionalFormatting sqref="X417 X402:X410 X399 X397 X382:X394 X375:X380 X371 X364 X354:X355 X340 X338 X325:X331 X321 X317:X318 X312:X314 X310 X307 X300:X305 X294:X298 X291 X288:X289 X280:X285 X270:X271 X268 X262 X256:X258 X253 X247 X241 X238:X239 X236 X233:X234 X219:X228 X216:X217 X210 X201:X207 X199 X194:X196 X190 X187:X188 X184 X178 X172 X169 X165:X167 X153:X156 X150 X144:X145 X141:X142 X136:X137 X83 X75 X62 X55 X52 X45:X50 X43 X40 X37:X38 X33:X35 X27:X29">
    <cfRule type="iconSet" priority="180">
      <iconSet iconSet="3Arrows">
        <cfvo type="percent" val="0"/>
        <cfvo type="percent" val="33"/>
        <cfvo type="percent" val="67"/>
      </iconSet>
    </cfRule>
    <cfRule type="iconSet" priority="181">
      <iconSet iconSet="4Arrows">
        <cfvo type="percent" val="0"/>
        <cfvo type="percent" val="25"/>
        <cfvo type="percent" val="50"/>
        <cfvo type="percent" val="75"/>
      </iconSet>
    </cfRule>
  </conditionalFormatting>
  <conditionalFormatting sqref="Y366:Y453">
    <cfRule type="dataBar" priority="175">
      <dataBar>
        <cfvo type="percent" val="0"/>
        <cfvo type="max"/>
        <color rgb="FF638EC6"/>
      </dataBar>
      <extLst>
        <ext xmlns:x14="http://schemas.microsoft.com/office/spreadsheetml/2009/9/main" uri="{B025F937-C7B1-47D3-B67F-A62EFF666E3E}">
          <x14:id>{F3A5F8A0-861A-450B-9038-BD3FB99A7B4F}</x14:id>
        </ext>
      </extLst>
    </cfRule>
  </conditionalFormatting>
  <conditionalFormatting sqref="AA470 AA473:AA474">
    <cfRule type="containsText" dxfId="322" priority="146" operator="containsText" text="Vencido">
      <formula>NOT(ISERROR(SEARCH("Vencido",AA470)))</formula>
    </cfRule>
    <cfRule type="containsText" dxfId="321" priority="147" operator="containsText" text="Asume el Riesgo">
      <formula>NOT(ISERROR(SEARCH("Asume el Riesgo",AA470)))</formula>
    </cfRule>
    <cfRule type="containsText" dxfId="320" priority="148" operator="containsText" text="Reprogramado">
      <formula>NOT(ISERROR(SEARCH("Reprogramado",AA470)))</formula>
    </cfRule>
    <cfRule type="containsText" dxfId="319" priority="149" operator="containsText" text="Finalizado">
      <formula>NOT(ISERROR(SEARCH("Finalizado",AA470)))</formula>
    </cfRule>
    <cfRule type="containsText" dxfId="318" priority="150" operator="containsText" text="Suscripción">
      <formula>NOT(ISERROR(SEARCH("Suscripción",AA470)))</formula>
    </cfRule>
    <cfRule type="cellIs" dxfId="317" priority="151" operator="equal">
      <formula>"Vigente"</formula>
    </cfRule>
  </conditionalFormatting>
  <conditionalFormatting sqref="AA430">
    <cfRule type="containsText" dxfId="316" priority="135" operator="containsText" text="Vencido">
      <formula>NOT(ISERROR(SEARCH("Vencido",AA430)))</formula>
    </cfRule>
    <cfRule type="containsText" dxfId="315" priority="136" operator="containsText" text="Asume el Riesgo">
      <formula>NOT(ISERROR(SEARCH("Asume el Riesgo",AA430)))</formula>
    </cfRule>
    <cfRule type="containsText" dxfId="314" priority="137" operator="containsText" text="Reprogramado">
      <formula>NOT(ISERROR(SEARCH("Reprogramado",AA430)))</formula>
    </cfRule>
    <cfRule type="containsText" dxfId="313" priority="138" operator="containsText" text="Finalizado">
      <formula>NOT(ISERROR(SEARCH("Finalizado",AA430)))</formula>
    </cfRule>
    <cfRule type="containsText" dxfId="312" priority="139" operator="containsText" text="Suscripción">
      <formula>NOT(ISERROR(SEARCH("Suscripción",AA430)))</formula>
    </cfRule>
    <cfRule type="cellIs" dxfId="311" priority="140" operator="equal">
      <formula>"Vigente"</formula>
    </cfRule>
  </conditionalFormatting>
  <conditionalFormatting sqref="X418:X430">
    <cfRule type="iconSet" priority="130">
      <iconSet iconSet="3Arrows">
        <cfvo type="percent" val="0"/>
        <cfvo type="percent" val="33"/>
        <cfvo type="percent" val="67"/>
      </iconSet>
    </cfRule>
    <cfRule type="iconSet" priority="131">
      <iconSet iconSet="4Arrows">
        <cfvo type="percent" val="0"/>
        <cfvo type="percent" val="25"/>
        <cfvo type="percent" val="50"/>
        <cfvo type="percent" val="75"/>
      </iconSet>
    </cfRule>
  </conditionalFormatting>
  <conditionalFormatting sqref="AA292 AA351:AA353 AA356">
    <cfRule type="containsText" dxfId="310" priority="119" operator="containsText" text="Vencido">
      <formula>NOT(ISERROR(SEARCH("Vencido",AA292)))</formula>
    </cfRule>
    <cfRule type="containsText" dxfId="309" priority="120" operator="containsText" text="Asume el Riesgo">
      <formula>NOT(ISERROR(SEARCH("Asume el Riesgo",AA292)))</formula>
    </cfRule>
    <cfRule type="containsText" dxfId="308" priority="121" operator="containsText" text="Reprogramado">
      <formula>NOT(ISERROR(SEARCH("Reprogramado",AA292)))</formula>
    </cfRule>
    <cfRule type="containsText" dxfId="307" priority="122" operator="containsText" text="Finalizado">
      <formula>NOT(ISERROR(SEARCH("Finalizado",AA292)))</formula>
    </cfRule>
    <cfRule type="containsText" dxfId="306" priority="123" operator="containsText" text="Suscripción">
      <formula>NOT(ISERROR(SEARCH("Suscripción",AA292)))</formula>
    </cfRule>
    <cfRule type="cellIs" dxfId="305" priority="124" operator="equal">
      <formula>"Vigente"</formula>
    </cfRule>
  </conditionalFormatting>
  <conditionalFormatting sqref="X469:X491">
    <cfRule type="iconSet" priority="114">
      <iconSet iconSet="3Arrows">
        <cfvo type="percent" val="0"/>
        <cfvo type="percent" val="33"/>
        <cfvo type="percent" val="67"/>
      </iconSet>
    </cfRule>
    <cfRule type="iconSet" priority="115">
      <iconSet iconSet="4Arrows">
        <cfvo type="percent" val="0"/>
        <cfvo type="percent" val="25"/>
        <cfvo type="percent" val="50"/>
        <cfvo type="percent" val="75"/>
      </iconSet>
    </cfRule>
  </conditionalFormatting>
  <conditionalFormatting sqref="AA489">
    <cfRule type="containsText" dxfId="304" priority="102" operator="containsText" text="Vencido">
      <formula>NOT(ISERROR(SEARCH("Vencido",AA489)))</formula>
    </cfRule>
    <cfRule type="containsText" dxfId="303" priority="103" operator="containsText" text="Asume el Riesgo">
      <formula>NOT(ISERROR(SEARCH("Asume el Riesgo",AA489)))</formula>
    </cfRule>
    <cfRule type="containsText" dxfId="302" priority="104" operator="containsText" text="Reprogramado">
      <formula>NOT(ISERROR(SEARCH("Reprogramado",AA489)))</formula>
    </cfRule>
    <cfRule type="containsText" dxfId="301" priority="105" operator="containsText" text="Finalizado">
      <formula>NOT(ISERROR(SEARCH("Finalizado",AA489)))</formula>
    </cfRule>
    <cfRule type="containsText" dxfId="300" priority="106" operator="containsText" text="Suscripción">
      <formula>NOT(ISERROR(SEARCH("Suscripción",AA489)))</formula>
    </cfRule>
    <cfRule type="cellIs" dxfId="299" priority="107" operator="equal">
      <formula>"Vigente"</formula>
    </cfRule>
  </conditionalFormatting>
  <conditionalFormatting sqref="AA490">
    <cfRule type="containsText" dxfId="298" priority="91" operator="containsText" text="Vencido">
      <formula>NOT(ISERROR(SEARCH("Vencido",AA490)))</formula>
    </cfRule>
    <cfRule type="containsText" dxfId="297" priority="92" operator="containsText" text="Asume el Riesgo">
      <formula>NOT(ISERROR(SEARCH("Asume el Riesgo",AA490)))</formula>
    </cfRule>
    <cfRule type="containsText" dxfId="296" priority="93" operator="containsText" text="Reprogramado">
      <formula>NOT(ISERROR(SEARCH("Reprogramado",AA490)))</formula>
    </cfRule>
    <cfRule type="containsText" dxfId="295" priority="94" operator="containsText" text="Finalizado">
      <formula>NOT(ISERROR(SEARCH("Finalizado",AA490)))</formula>
    </cfRule>
    <cfRule type="containsText" dxfId="294" priority="95" operator="containsText" text="Suscripción">
      <formula>NOT(ISERROR(SEARCH("Suscripción",AA490)))</formula>
    </cfRule>
    <cfRule type="cellIs" dxfId="293" priority="96" operator="equal">
      <formula>"Vigente"</formula>
    </cfRule>
  </conditionalFormatting>
  <conditionalFormatting sqref="Y454:Y510">
    <cfRule type="dataBar" priority="85">
      <dataBar>
        <cfvo type="percent" val="0"/>
        <cfvo type="max"/>
        <color rgb="FF638EC6"/>
      </dataBar>
      <extLst>
        <ext xmlns:x14="http://schemas.microsoft.com/office/spreadsheetml/2009/9/main" uri="{B025F937-C7B1-47D3-B67F-A62EFF666E3E}">
          <x14:id>{786CAD12-80B3-4231-9F2A-401325B6AAD1}</x14:id>
        </ext>
      </extLst>
    </cfRule>
  </conditionalFormatting>
  <conditionalFormatting sqref="X345">
    <cfRule type="iconSet" priority="83">
      <iconSet iconSet="3Arrows">
        <cfvo type="percent" val="0"/>
        <cfvo type="percent" val="33"/>
        <cfvo type="percent" val="67"/>
      </iconSet>
    </cfRule>
    <cfRule type="iconSet" priority="84">
      <iconSet iconSet="4Arrows">
        <cfvo type="percent" val="0"/>
        <cfvo type="percent" val="25"/>
        <cfvo type="percent" val="50"/>
        <cfvo type="percent" val="75"/>
      </iconSet>
    </cfRule>
  </conditionalFormatting>
  <conditionalFormatting sqref="AG9:AG528">
    <cfRule type="containsText" dxfId="292" priority="65" operator="containsText" text="VENCIDO">
      <formula>NOT(ISERROR(SEARCH("VENCIDO",AG9)))</formula>
    </cfRule>
    <cfRule type="cellIs" dxfId="291" priority="66" operator="equal">
      <formula>"VIGENTE"</formula>
    </cfRule>
  </conditionalFormatting>
  <conditionalFormatting sqref="AA460:AA463 AA400 AA395 AA369:AA370">
    <cfRule type="containsText" dxfId="290" priority="57" operator="containsText" text="Vencido">
      <formula>NOT(ISERROR(SEARCH("Vencido",AA369)))</formula>
    </cfRule>
    <cfRule type="containsText" dxfId="289" priority="58" operator="containsText" text="Asume el Riesgo">
      <formula>NOT(ISERROR(SEARCH("Asume el Riesgo",AA369)))</formula>
    </cfRule>
    <cfRule type="containsText" dxfId="288" priority="59" operator="containsText" text="Reprogramado">
      <formula>NOT(ISERROR(SEARCH("Reprogramado",AA369)))</formula>
    </cfRule>
    <cfRule type="containsText" dxfId="287" priority="60" operator="containsText" text="Finalizado">
      <formula>NOT(ISERROR(SEARCH("Finalizado",AA369)))</formula>
    </cfRule>
    <cfRule type="containsText" dxfId="286" priority="61" operator="containsText" text="Suscripción">
      <formula>NOT(ISERROR(SEARCH("Suscripción",AA369)))</formula>
    </cfRule>
    <cfRule type="cellIs" dxfId="285" priority="62" operator="equal">
      <formula>"Vigente"</formula>
    </cfRule>
  </conditionalFormatting>
  <conditionalFormatting sqref="AA460:AA463 AA400 AA395 AA369:AA370">
    <cfRule type="containsText" dxfId="284" priority="51" operator="containsText" text="Vencido">
      <formula>NOT(ISERROR(SEARCH("Vencido",AA369)))</formula>
    </cfRule>
    <cfRule type="containsText" dxfId="283" priority="52" operator="containsText" text="Asume el Riesgo">
      <formula>NOT(ISERROR(SEARCH("Asume el Riesgo",AA369)))</formula>
    </cfRule>
    <cfRule type="containsText" dxfId="282" priority="53" operator="containsText" text="Reprogramado">
      <formula>NOT(ISERROR(SEARCH("Reprogramado",AA369)))</formula>
    </cfRule>
    <cfRule type="containsText" dxfId="281" priority="54" operator="containsText" text="Finalizado">
      <formula>NOT(ISERROR(SEARCH("Finalizado",AA369)))</formula>
    </cfRule>
    <cfRule type="containsText" dxfId="280" priority="55" operator="containsText" text="Suscripción">
      <formula>NOT(ISERROR(SEARCH("Suscripción",AA369)))</formula>
    </cfRule>
    <cfRule type="cellIs" dxfId="279" priority="56" operator="equal">
      <formula>"Vigente"</formula>
    </cfRule>
  </conditionalFormatting>
  <conditionalFormatting sqref="AA335">
    <cfRule type="containsText" dxfId="278" priority="43" operator="containsText" text="Vencido">
      <formula>NOT(ISERROR(SEARCH("Vencido",AA335)))</formula>
    </cfRule>
    <cfRule type="containsText" dxfId="277" priority="44" operator="containsText" text="Asume el Riesgo">
      <formula>NOT(ISERROR(SEARCH("Asume el Riesgo",AA335)))</formula>
    </cfRule>
    <cfRule type="containsText" dxfId="276" priority="45" operator="containsText" text="Reprogramado">
      <formula>NOT(ISERROR(SEARCH("Reprogramado",AA335)))</formula>
    </cfRule>
    <cfRule type="containsText" dxfId="275" priority="46" operator="containsText" text="Finalizado">
      <formula>NOT(ISERROR(SEARCH("Finalizado",AA335)))</formula>
    </cfRule>
    <cfRule type="containsText" dxfId="274" priority="47" operator="containsText" text="Suscripción">
      <formula>NOT(ISERROR(SEARCH("Suscripción",AA335)))</formula>
    </cfRule>
    <cfRule type="cellIs" dxfId="273" priority="48" operator="equal">
      <formula>"Vigente"</formula>
    </cfRule>
  </conditionalFormatting>
  <conditionalFormatting sqref="AA335">
    <cfRule type="containsText" dxfId="272" priority="37" operator="containsText" text="Vencido">
      <formula>NOT(ISERROR(SEARCH("Vencido",AA335)))</formula>
    </cfRule>
    <cfRule type="containsText" dxfId="271" priority="38" operator="containsText" text="Asume el Riesgo">
      <formula>NOT(ISERROR(SEARCH("Asume el Riesgo",AA335)))</formula>
    </cfRule>
    <cfRule type="containsText" dxfId="270" priority="39" operator="containsText" text="Reprogramado">
      <formula>NOT(ISERROR(SEARCH("Reprogramado",AA335)))</formula>
    </cfRule>
    <cfRule type="containsText" dxfId="269" priority="40" operator="containsText" text="Finalizado">
      <formula>NOT(ISERROR(SEARCH("Finalizado",AA335)))</formula>
    </cfRule>
    <cfRule type="containsText" dxfId="268" priority="41" operator="containsText" text="Suscripción">
      <formula>NOT(ISERROR(SEARCH("Suscripción",AA335)))</formula>
    </cfRule>
    <cfRule type="cellIs" dxfId="267" priority="42" operator="equal">
      <formula>"Vigente"</formula>
    </cfRule>
  </conditionalFormatting>
  <conditionalFormatting sqref="AA491 AA471:AA472 AA464:AA469 AA451:AA454 AA422 AA400 AA365:AA367 AA356 AA351:AA353 AA346:AA348 AA511:AA532">
    <cfRule type="containsText" dxfId="266" priority="28" operator="containsText" text="Vencido">
      <formula>NOT(ISERROR(SEARCH("Vencido",AA346)))</formula>
    </cfRule>
    <cfRule type="containsText" dxfId="265" priority="29" operator="containsText" text="Asume el Riesgo">
      <formula>NOT(ISERROR(SEARCH("Asume el Riesgo",AA346)))</formula>
    </cfRule>
    <cfRule type="containsText" dxfId="264" priority="30" operator="containsText" text="Reprogramado">
      <formula>NOT(ISERROR(SEARCH("Reprogramado",AA346)))</formula>
    </cfRule>
    <cfRule type="containsText" dxfId="263" priority="31" operator="containsText" text="Finalizado">
      <formula>NOT(ISERROR(SEARCH("Finalizado",AA346)))</formula>
    </cfRule>
    <cfRule type="containsText" dxfId="262" priority="32" operator="containsText" text="Suscripción">
      <formula>NOT(ISERROR(SEARCH("Suscripción",AA346)))</formula>
    </cfRule>
    <cfRule type="cellIs" dxfId="261" priority="33" operator="equal">
      <formula>"Vigente"</formula>
    </cfRule>
  </conditionalFormatting>
  <conditionalFormatting sqref="AA491 AA471:AA472 AA464:AA469 AA451:AA454 AA422 AA400 AA365:AA367 AA346:AA348 AA511:AA532">
    <cfRule type="containsText" dxfId="260" priority="22" operator="containsText" text="Vencido">
      <formula>NOT(ISERROR(SEARCH("Vencido",AA346)))</formula>
    </cfRule>
    <cfRule type="containsText" dxfId="259" priority="23" operator="containsText" text="Asume el Riesgo">
      <formula>NOT(ISERROR(SEARCH("Asume el Riesgo",AA346)))</formula>
    </cfRule>
    <cfRule type="containsText" dxfId="258" priority="24" operator="containsText" text="Reprogramado">
      <formula>NOT(ISERROR(SEARCH("Reprogramado",AA346)))</formula>
    </cfRule>
    <cfRule type="containsText" dxfId="257" priority="25" operator="containsText" text="Finalizado">
      <formula>NOT(ISERROR(SEARCH("Finalizado",AA346)))</formula>
    </cfRule>
    <cfRule type="containsText" dxfId="256" priority="26" operator="containsText" text="Suscripción">
      <formula>NOT(ISERROR(SEARCH("Suscripción",AA346)))</formula>
    </cfRule>
    <cfRule type="cellIs" dxfId="255" priority="27" operator="equal">
      <formula>"Vigente"</formula>
    </cfRule>
  </conditionalFormatting>
  <conditionalFormatting sqref="X511:X532">
    <cfRule type="iconSet" priority="20">
      <iconSet iconSet="3Arrows">
        <cfvo type="percent" val="0"/>
        <cfvo type="percent" val="33"/>
        <cfvo type="percent" val="67"/>
      </iconSet>
    </cfRule>
    <cfRule type="iconSet" priority="21">
      <iconSet iconSet="4Arrows">
        <cfvo type="percent" val="0"/>
        <cfvo type="percent" val="25"/>
        <cfvo type="percent" val="50"/>
        <cfvo type="percent" val="75"/>
      </iconSet>
    </cfRule>
  </conditionalFormatting>
  <conditionalFormatting sqref="Y511:Y532">
    <cfRule type="dataBar" priority="15">
      <dataBar>
        <cfvo type="percent" val="0"/>
        <cfvo type="max"/>
        <color rgb="FF638EC6"/>
      </dataBar>
      <extLst>
        <ext xmlns:x14="http://schemas.microsoft.com/office/spreadsheetml/2009/9/main" uri="{B025F937-C7B1-47D3-B67F-A62EFF666E3E}">
          <x14:id>{C910D5CD-14F4-4560-B218-CBC114D9BA8C}</x14:id>
        </ext>
      </extLst>
    </cfRule>
  </conditionalFormatting>
  <dataValidations count="17">
    <dataValidation type="list" allowBlank="1" showInputMessage="1" showErrorMessage="1" sqref="R100:R105">
      <formula1>"Criticidad Alta,Criticidad Media,Criticidad Baja"</formula1>
    </dataValidation>
    <dataValidation type="date" operator="greaterThan" allowBlank="1" showInputMessage="1" showErrorMessage="1" sqref="V101 V99 W110:W131 W215:W216 W208:W211 W180:W197 W152:W155 W157:W161 V241:W252 V281:V285 V297 W298:W310 W313:W314 V322:W324 W219:W226 W229:W233 W325:W329 V330:V334 V346:W358 V401 W413 V420:V421 W397 W403:W410 W419 V469:V481 V449:W450 W439:W448 V464:W465 W456:W459 W470:W474 N475:N491 V508:V510 V482:W491">
      <formula1>40179</formula1>
    </dataValidation>
    <dataValidation operator="greaterThan" allowBlank="1" showInputMessage="1" showErrorMessage="1" sqref="V100"/>
    <dataValidation type="date" operator="greaterThanOrEqual" allowBlank="1" showInputMessage="1" showErrorMessage="1" sqref="W281:W284 N8:N98 V234:V239 V286:W286 N234:N240 V240:W240 N265:N297 N253 V253:W253 V265:W267 W291 V315:V316 N414 N315:N318 W198:W207 V321:W321 N321 W423:W438 W141:W142 W144:W145 W217 W227:W228 W236 W238 W330:W332 W334 V335:W335 V337 N330:N337 W338:W340 V341:W342 N341:N342 N346:N356 V318 N417:N418 N420:N421 V398 N398 N400:N402 V8:W98 V368:V378 W317:W318 N361:N378 W420:W421 W414:W418 W398:W402 W411:W412 W368:W396 N431 V431 W469 N451 V451:W451 W452:W454 N454:N455 V455:W455 V460:W463 N460:N474 V414 W475:W481 N529:N532 V529:W529">
      <formula1>36526</formula1>
    </dataValidation>
    <dataValidation operator="greaterThanOrEqual" allowBlank="1" showInputMessage="1" showErrorMessage="1" sqref="Y414 Y233:Y291 Y312:Y318 Y210 Y321:Y338 Y346:Y356 Y310 Y382:Y394 Y460:Y465 Y8:Y98 Y144:Y145 Y153:Y156 Y165:Y167 Y169 Y172 Y178 Y184 Y187:Y188 Y190 Y194:Y196 Y219:Y228 Y297:Y298 Y307 Y420:Y422 Y340:Y342 Y431 Y449:Y453 Y455 Y136:Y137 Y141:Y142 Y150 Y199 Y201:Y207 Y216:Y217 Y300:Y305 Y364:Y380 Y397:Y410 Y417 Y475:Y510"/>
    <dataValidation type="list" allowBlank="1" showInputMessage="1" showErrorMessage="1" sqref="C339 C319:C320 C229:C232 C411:C413 C311 C415:C416 C211:C215 C432:C448 C400 C456:C459 C99:C135 C308:C309 C146:C149 C168 C170:C171 C173:C177 C179:C183 C185:C186 C189 C191:C193 C197:C198 C157:C164 C299 C272:C279 C365:C367 C419 C423:C430 C395:C396 C381 C138:C140 C143 C151:C152 C200 C208:C209 C218 C265:C267 C269 C306 C322:C324">
      <formula1>"PMG,NO-PMG,REPROG.,CGR"</formula1>
    </dataValidation>
    <dataValidation type="list" allowBlank="1" showInputMessage="1" showErrorMessage="1" sqref="C414 C210 C312:C318 C256:C258 C420:C421 C325:C338 C460:C463 C368:C380 C382:C394 C364 C8:C98 C144:C145 C153:C156 C165:C167 C169 C172 C178 C184 C187:C188 C190 C194:C196 C397:C399 C270:C271 C307 C310 C354:C355 C401:C410 C233:C253 C431 C449:C451 C455 C321 C219:C228 C136:C137 C141:C142 C150 C199 C201:C207 C216:C217 C262 C268 C300:C305 C340:C341 C417:C418 C280:C298 C466:C532">
      <formula1>"PMG,NO PMG,REPROG.,CGR"</formula1>
    </dataValidation>
    <dataValidation type="list" allowBlank="1" showInputMessage="1" showErrorMessage="1" sqref="AA46 AA8 AA43">
      <formula1>"Vigente,Suscripción,Finalizado,Reprogramado,Vencido,No Acepta Compromiso"</formula1>
    </dataValidation>
    <dataValidation type="list" allowBlank="1" showInputMessage="1" showErrorMessage="1" sqref="AA44:AA45 AA9:AA42 AA58:AA474 AA47:AA56 AA489:AA491 AA511:AA532">
      <formula1>"Vigente,Suscripción,Finalizado,Reprogramado,Vencido,Asume el Riesgo"</formula1>
    </dataValidation>
    <dataValidation type="list" allowBlank="1" showInputMessage="1" showErrorMessage="1" sqref="E451 E281:E297 E401:E402 E417:E418 E336 E454 E464:E510 E330:E334 E346:E356 E420:E421 E253">
      <formula1>"SSP,SRA"</formula1>
    </dataValidation>
    <dataValidation type="list" allowBlank="1" showInputMessage="1" showErrorMessage="1" sqref="D8:D253 D265:D321 D325:D341 D346:D356 D400:D421 D361:D398 D423:D451 D454:D510">
      <formula1>"2013,2014,2015,2016"</formula1>
    </dataValidation>
    <dataValidation type="list" allowBlank="1" showInputMessage="1" showErrorMessage="1" sqref="Z489:Z491 Z219:Z344 Z100:Z217 Z8:Z98 Z346:Z474 Z511:Z532">
      <formula1>"Cumplida,No Cumplida,Cumplida Parcial,En Proceso,Reprogramado"</formula1>
    </dataValidation>
    <dataValidation type="list" allowBlank="1" showInputMessage="1" showErrorMessage="1" sqref="AE286:AE288 AE236:AE240 AE263 AE8:AE207 AE293 AE254 AE260 AE229:AE234 AE212:AE213 AE215 AE217 AE219:AE226 AE242:AE252 AE298:AE305">
      <formula1>"No se ha recepcionado Información, Documento recibido en proceso de Revisión "</formula1>
    </dataValidation>
    <dataValidation type="list" allowBlank="1" showInputMessage="1" showErrorMessage="1" sqref="T322:T334 T336:T337 T317 T342:T345 T357:T358 T365:T414 T466:T469 T456:T463 T418:T453 T8:T314">
      <formula1>"Alta,Media, baja"</formula1>
    </dataValidation>
    <dataValidation type="list" allowBlank="1" showInputMessage="1" showErrorMessage="1" sqref="T361:T364 T346:T352 T417 T454 T470:T491 T508:T510">
      <formula1 xml:space="preserve"> criticidad_micro</formula1>
    </dataValidation>
    <dataValidation type="list" allowBlank="1" showInputMessage="1" showErrorMessage="1" sqref="O470:O474">
      <formula1 xml:space="preserve"> SUBPROCESO_OG1</formula1>
    </dataValidation>
    <dataValidation type="list" allowBlank="1" showInputMessage="1" showErrorMessage="1" sqref="T529:T532">
      <formula1>"Criticidad Alta, Criticidad Media, Criticidad Baja"</formula1>
    </dataValidation>
  </dataValidations>
  <hyperlinks>
    <hyperlink ref="AB8" r:id="rId1" display="PAPELES DE TRABAJO SSP\1.-PT_PMG_1"/>
    <hyperlink ref="AB9" r:id="rId2" display="PAPELES DE TRABAJO SSP\2.-PT_PMG_2"/>
    <hyperlink ref="AB11" r:id="rId3"/>
    <hyperlink ref="AB12" r:id="rId4"/>
    <hyperlink ref="AB13" r:id="rId5"/>
    <hyperlink ref="AB14" r:id="rId6"/>
    <hyperlink ref="AB15" r:id="rId7"/>
    <hyperlink ref="AB16" r:id="rId8" display="PAPELES DE TRABAJO SSP\9.-PT_PMG_9"/>
    <hyperlink ref="AB17" r:id="rId9" display="PAPELES DE TRABAJO SSP\10.-PT_PMG_10"/>
    <hyperlink ref="AB18" r:id="rId10" display="PAPELES DE TRABAJO SSP\11.-PT_PMG_11"/>
    <hyperlink ref="AB19" r:id="rId11" display="PAPELES DE TRABAJO SSP\12.-PT_PMG_12"/>
    <hyperlink ref="AB20" r:id="rId12" display="PAPELES DE TRABAJO SSP\13.-PT_PMG_13"/>
    <hyperlink ref="AB22" r:id="rId13" display="PAPELES DE TRABAJO SSP\15.-PT_PMG_15"/>
    <hyperlink ref="AB23" r:id="rId14"/>
    <hyperlink ref="AB25" r:id="rId15" display="PAPELES DE TRABAJO SSP\18.-PT_PMG_18"/>
    <hyperlink ref="AB26" r:id="rId16"/>
    <hyperlink ref="AB30" r:id="rId17" display="PAPELES DE TRABAJO SSP\23.-PT_PMG_23"/>
    <hyperlink ref="AB38" r:id="rId18"/>
    <hyperlink ref="AB39" r:id="rId19" display="PAPELES DE TRABAJO SSP\32.-PT_PMG_32"/>
    <hyperlink ref="AB41" r:id="rId20"/>
    <hyperlink ref="AB42" r:id="rId21"/>
    <hyperlink ref="AB43" r:id="rId22" display="PAPELES DE TRABAJO SSP\36.-PT_PMG_36"/>
    <hyperlink ref="AB44" r:id="rId23"/>
    <hyperlink ref="AB45" r:id="rId24"/>
    <hyperlink ref="AB46" r:id="rId25" display="PAPELES DE TRABAJO SSP\39.-PT_PMG_39"/>
    <hyperlink ref="AB47" r:id="rId26"/>
    <hyperlink ref="AB53" r:id="rId27"/>
    <hyperlink ref="AB54" r:id="rId28"/>
    <hyperlink ref="AB55" r:id="rId29"/>
    <hyperlink ref="AB56" r:id="rId30" display="PAPELES DE TRABAJO SSP\49.-PT_PMG_49"/>
    <hyperlink ref="AB58" r:id="rId31" display="PAPELES DE TRABAJO SSP\51.-PT_PMG_51"/>
    <hyperlink ref="AB59" r:id="rId32" display="PAPELES DE TRABAJO SSP\52.-PT_PMG_52"/>
    <hyperlink ref="AB60" r:id="rId33" display="PAPELES DE TRABAJO SSP\53.-PT_PMG_53"/>
    <hyperlink ref="AB61" r:id="rId34" display="PAPELES DE TRABAJO SSP\54.-PT_PMG_54"/>
    <hyperlink ref="AB63" r:id="rId35"/>
    <hyperlink ref="AB66" r:id="rId36" display="PAPELES DE TRABAJO SSP\59.-PT_PMG_59"/>
    <hyperlink ref="AB67" r:id="rId37"/>
    <hyperlink ref="AB68" r:id="rId38" display="PAPELES DE TRABAJO SSP\61.-PT_PMG_61"/>
    <hyperlink ref="AB69" r:id="rId39"/>
    <hyperlink ref="AB70" r:id="rId40"/>
    <hyperlink ref="AB74" r:id="rId41" display="PAPELES DE TRABAJO SSP\67.-PT_PMG_67"/>
    <hyperlink ref="AB76" r:id="rId42" display="PAPELES DE TRABAJO SSP\69.-PT_PMG_69"/>
    <hyperlink ref="AB143" r:id="rId43"/>
    <hyperlink ref="AB148" r:id="rId44"/>
    <hyperlink ref="AB149" r:id="rId45"/>
    <hyperlink ref="AB218" r:id="rId46"/>
    <hyperlink ref="AB125" r:id="rId47" display="PAPELES DE TRABAJO SSP\118.-PT_NO PMG_118"/>
    <hyperlink ref="AB110" r:id="rId48" display="PAPELES DE TRABAJO SSP\103.-PT_NO PMG_103"/>
    <hyperlink ref="AB111" r:id="rId49" display="PAPELES DE TRABAJO SSP\104.-PT_NO PMG_104"/>
    <hyperlink ref="AB112" r:id="rId50" display="PAPELES DE TRABAJO SSP\105.-PT_NO PMG_105"/>
    <hyperlink ref="AB114" r:id="rId51" display="PAPELES DE TRABAJO SSP\107.-PT_NO PMG_107"/>
    <hyperlink ref="AB209" r:id="rId52" display="PAPELES DE TRABAJO SSP\202.-PT_NO PMG_202"/>
    <hyperlink ref="AB132" r:id="rId53" display="PAPELES DE TRABAJO SSP\125.-PT_NO PMG_125"/>
    <hyperlink ref="AB219" r:id="rId54" display="PAPELES DE TRABAJO SSP\212.-PT_NO PMG_212"/>
    <hyperlink ref="AB221" r:id="rId55" display="PAPELES DE TRABAJO SSP\214.-PT_NO PMG_214"/>
    <hyperlink ref="AB222" r:id="rId56" display="PAPELES DE TRABAJO SSP\215.-PT_NO PMG_215"/>
    <hyperlink ref="AB223" r:id="rId57" display="PAPELES DE TRABAJO SSP\216.-PT_NO PMG_216"/>
    <hyperlink ref="AB224" r:id="rId58" display="PAPELES DE TRABAJO SSP\217.-PT_NO PMG_217"/>
    <hyperlink ref="AB225" r:id="rId59" display="PAPELES DE TRABAJO SSP\218.-PT_NO PMG_218"/>
    <hyperlink ref="AB226" r:id="rId60" display="PAPELES DE TRABAJO SSP\219.-PT_NO PMG_219"/>
    <hyperlink ref="AB87" r:id="rId61"/>
    <hyperlink ref="AB88" r:id="rId62"/>
    <hyperlink ref="AB89" r:id="rId63"/>
    <hyperlink ref="AB90" r:id="rId64"/>
    <hyperlink ref="AB91" r:id="rId65"/>
    <hyperlink ref="AB86" r:id="rId66"/>
    <hyperlink ref="AB133" r:id="rId67" display="PAPELES DE TRABAJO SSP\126.-PT_NO PMG_126"/>
    <hyperlink ref="AB77" r:id="rId68"/>
    <hyperlink ref="AB79" r:id="rId69"/>
    <hyperlink ref="AB80" r:id="rId70"/>
    <hyperlink ref="AB82" r:id="rId71"/>
    <hyperlink ref="AB84" r:id="rId72"/>
    <hyperlink ref="AB92" r:id="rId73"/>
    <hyperlink ref="AB93" r:id="rId74"/>
    <hyperlink ref="AB94" r:id="rId75"/>
    <hyperlink ref="AB95" r:id="rId76"/>
    <hyperlink ref="AB96" r:id="rId77"/>
    <hyperlink ref="AB97" r:id="rId78"/>
    <hyperlink ref="AB98" r:id="rId79"/>
    <hyperlink ref="AB103" r:id="rId80" display="PAPELES DE TRABAJO SSP\96.-PT_NO PMG_96"/>
    <hyperlink ref="AB104" r:id="rId81" display="PAPELES DE TRABAJO SSP\97.-PT_NO PMG_97"/>
    <hyperlink ref="AB105" r:id="rId82" display="PAPELES DE TRABAJO SSP\98.-PT_NO PMG_98"/>
    <hyperlink ref="AB106" r:id="rId83" display="PAPELES DE TRABAJO SSP\99.-PT_NO PMG_99"/>
    <hyperlink ref="AB107" r:id="rId84" display="PAPELES DE TRABAJO SSP\100.-PT_NO PMG_100"/>
    <hyperlink ref="AB108" r:id="rId85" display="PAPELES DE TRABAJO SSP\101.-PT_NO PMG_101"/>
    <hyperlink ref="AB211" r:id="rId86"/>
    <hyperlink ref="AB102" r:id="rId87"/>
    <hyperlink ref="AB131" r:id="rId88"/>
    <hyperlink ref="AB123" r:id="rId89" display="PAPELES DE TRABAJO SSP\116.-PT_NO PMG-116"/>
    <hyperlink ref="AB252" r:id="rId90" display="PAPELES DE TRABAJO SSP\245.-PT_NO PMG_245"/>
    <hyperlink ref="AB251" r:id="rId91" display="PAPELES DE TRABAJO SSP\244.-PT_NO PMG-244"/>
    <hyperlink ref="AB259" r:id="rId92" display="PAPELES DE TRABAJO SSP\252.-PT_NO PMG_252"/>
    <hyperlink ref="AB261" r:id="rId93" display="PAPELES DE TRABAJO SSP\254.-PT_NO PMG_254"/>
    <hyperlink ref="Q293" r:id="rId94" display="http://www.minsal.cl/"/>
    <hyperlink ref="AB265" r:id="rId95"/>
    <hyperlink ref="AB266" r:id="rId96"/>
    <hyperlink ref="AB269" r:id="rId97"/>
    <hyperlink ref="AB273" r:id="rId98"/>
    <hyperlink ref="AB274" r:id="rId99"/>
    <hyperlink ref="AB275" r:id="rId100"/>
    <hyperlink ref="AB276" r:id="rId101"/>
    <hyperlink ref="AB277" r:id="rId102"/>
    <hyperlink ref="AB278" r:id="rId103"/>
    <hyperlink ref="AB279" r:id="rId104"/>
    <hyperlink ref="AC8" location="'Subsecretaria Salud Publica'!A234" display="Reprogramado_Correl.N°227"/>
    <hyperlink ref="AC38" location="'Subsecretaria Salud Publica'!A240" display="Reprogramdo_Correl. N°233"/>
    <hyperlink ref="AC43" location="'Subsecretaria Salud Publica'!A235" display="Reprogramado_Correl.N°228"/>
    <hyperlink ref="AC45" location="'Subsecretaria Salud Publica'!A236" display="Reprogramado_Correl.N°229"/>
    <hyperlink ref="AC46" location="'Subsecretaria Salud Publica'!A237" display="Reprogramado_Correl.N° 230"/>
    <hyperlink ref="AC47" location="'Subsecretaria Salud Publica'!A238" display="Reprogramado_Correl. N°231"/>
    <hyperlink ref="AC55" location="'Subsecretaria Salud Publica'!A239" display="Reprogramado_Correl.N°232"/>
    <hyperlink ref="AC235" location="'Subsecretaria Salud Publica'!A43" display="Proviene de la Reprog_Correl_N°36"/>
    <hyperlink ref="AC237" location="'Subsecretaria Salud Publica'!A46" display="Proviene de la Reprog_Correl_N°39"/>
    <hyperlink ref="AC240" location="'Subsecretaria Salud Publica'!A38" display="Proviene de la Reprog_Correl_31"/>
    <hyperlink ref="AB236" r:id="rId105"/>
    <hyperlink ref="AB238" r:id="rId106"/>
    <hyperlink ref="AB10" r:id="rId107" display="PAPELES DE TRABAJO SSP\3.-PT_PMG_3"/>
    <hyperlink ref="AB21" r:id="rId108"/>
    <hyperlink ref="AB146" r:id="rId109" display="PAPELES DE TRABAJO SSP\139.-PT_NO PMG_139"/>
    <hyperlink ref="AB147" r:id="rId110" display="PAPELES DE TRABAJO SSP\140.-PT_NO PMG_140"/>
    <hyperlink ref="AB235" r:id="rId111" display="PAPELES DE TRABAJO SSP\228.-PT_PMG_228"/>
    <hyperlink ref="AB141" r:id="rId112" display="PAPELES DE TRABAJO SSP\134.-PT_NO PMG_134"/>
    <hyperlink ref="AB142" r:id="rId113" display="PAPELES DE TRABAJO SSP\135.-PT_NO PMG_135"/>
    <hyperlink ref="AB140" r:id="rId114" display="PAPELES DE TRABAJO SSP\133.-PT_NO PMG_133"/>
    <hyperlink ref="AB220" r:id="rId115" display="PAPELES DE TRABAJO SSP\213.-PT_NO PMG_213"/>
    <hyperlink ref="AB242" r:id="rId116"/>
    <hyperlink ref="AB243" r:id="rId117"/>
    <hyperlink ref="AB244" r:id="rId118"/>
    <hyperlink ref="AB245" r:id="rId119"/>
    <hyperlink ref="AB246" r:id="rId120"/>
    <hyperlink ref="AB248" r:id="rId121"/>
    <hyperlink ref="AB249" r:id="rId122"/>
    <hyperlink ref="AB115" r:id="rId123" display="PAPELES DE TRABAJO SSP\108.-PT_NO PMG_108"/>
    <hyperlink ref="AB100" r:id="rId124" display="PAPELES DE TRABAJO SSP\93.-PT_NO PMG_93"/>
    <hyperlink ref="AB101" r:id="rId125" display="PAPELES DE TRABAJO SSP\94.-PT_NO PMG_94"/>
    <hyperlink ref="AB135" r:id="rId126" display="PAPELES DE TRABAJO SSP\128.-PT_NO PMG_128"/>
    <hyperlink ref="AB138" r:id="rId127" display="PAPELES DE TRABAJO SSP\131.-PT_NO PMG_131"/>
    <hyperlink ref="AB139" r:id="rId128" display="PAPELES DE TRABAJO SSP\132.-PT_NO PMG_132.-"/>
    <hyperlink ref="AB162" r:id="rId129"/>
    <hyperlink ref="AB163" r:id="rId130"/>
    <hyperlink ref="AB164" r:id="rId131"/>
    <hyperlink ref="AB168" r:id="rId132" display="PAPELES DE TRABAJO SSP\161.-PT_NO PMG_161"/>
    <hyperlink ref="AB171" r:id="rId133"/>
    <hyperlink ref="AB175" r:id="rId134"/>
    <hyperlink ref="AB176" r:id="rId135"/>
    <hyperlink ref="AB177" r:id="rId136"/>
    <hyperlink ref="AB179" r:id="rId137"/>
    <hyperlink ref="AB293" r:id="rId138" display="PAPELES DE TRABAJO SSP\286.-PT_NO PMG_286"/>
    <hyperlink ref="AB227" r:id="rId139"/>
    <hyperlink ref="AB228" r:id="rId140"/>
    <hyperlink ref="AB229" r:id="rId141"/>
    <hyperlink ref="AB230" r:id="rId142" display="PAPELES DE TRABAJO SSP\223.-PT_NO PMG_223"/>
    <hyperlink ref="AB204" r:id="rId143" display="PAPELES DE TRABAJO SSP\197.-PT_NO PMG_197"/>
    <hyperlink ref="AB205" r:id="rId144" display="PAPELES DE TRABAJO SSP\198.-PT_NO PMG_198"/>
    <hyperlink ref="AB206" r:id="rId145" display="PAPELES DE TRABAJO SSP\199.-PT_NO PMG_199"/>
    <hyperlink ref="AB207" r:id="rId146" display="PAPELES DE TRABAJO SSP\200.-PT_NO PMG_200"/>
    <hyperlink ref="AB307" r:id="rId147" display="PAPELES DE TRABAJO SSP\300.-PT_NO PMG_300"/>
    <hyperlink ref="AB299" r:id="rId148" display="PAPELES DE TRABAJO SSP\292.-PT_NO PMG_292"/>
    <hyperlink ref="AB215" r:id="rId149" display="PAPELES DE TRABAJO SSP\208.-PT_NO PMG_208"/>
    <hyperlink ref="AB217" r:id="rId150" display="PAPELES DE TRABAJO SSP\210.-PT_NO PMG_210"/>
    <hyperlink ref="AB65" r:id="rId151" display="PAPELES DE TRABAJO SSP\58.-PT_PMG_58"/>
    <hyperlink ref="AB290" r:id="rId152" display="PAPELES DE TRABAJO SSP\283.-PT_NO PMG_283"/>
    <hyperlink ref="AB231" r:id="rId153"/>
    <hyperlink ref="AB232" r:id="rId154"/>
    <hyperlink ref="AB152" r:id="rId155" display="PAPELES DE TRABAJO SSP\145.-PT_NO PMG_145"/>
    <hyperlink ref="AB237" r:id="rId156" display="PAPELES DE TRABAJO SSP\230.-PT PMG_230"/>
    <hyperlink ref="AB154" r:id="rId157" display="PAPELES DE TRABAJO SSP\147.-PT_NO PMG_147"/>
    <hyperlink ref="AB153" r:id="rId158" display="PAPELES DE TRABAJO SSP\146.-PT_NO PMG_146"/>
    <hyperlink ref="AB155" r:id="rId159" display="PAPELES DE TRABAJO SSP\148.-PT_NO PMG_148"/>
    <hyperlink ref="AB156" r:id="rId160" display="PAPELES DE TRABAJO SSP\149.-PT_NO PMG_149"/>
    <hyperlink ref="AB157" r:id="rId161"/>
    <hyperlink ref="AB158" r:id="rId162" display="PAPELES DE TRABAJO SSP\151.-PT_NO PMG_151"/>
    <hyperlink ref="AB159" r:id="rId163"/>
    <hyperlink ref="AB160" r:id="rId164" display="PAPELES DE TRABAJO SSP\153.-PT_NO PMG_153"/>
    <hyperlink ref="AB161" r:id="rId165"/>
    <hyperlink ref="AB64" r:id="rId166" display="PAPELES DE TRABAJO SSP\57.-PT_PMG_57"/>
    <hyperlink ref="AB51" r:id="rId167" display="PAPELES DE TRABAJO SSP\44.-PT_PMG_44"/>
    <hyperlink ref="AB83" r:id="rId168" display="PAPELES DE TRABAJO SSP\76.-PT_PMG_76"/>
    <hyperlink ref="AB24" r:id="rId169" display="PAPELES DE TRABAJO SSP\17.-PT_PMG_17"/>
    <hyperlink ref="AB71" r:id="rId170"/>
    <hyperlink ref="AB72" r:id="rId171"/>
    <hyperlink ref="AB73" r:id="rId172"/>
    <hyperlink ref="AB75" r:id="rId173" display="PAPELES DE TRABAJO SSP\68.-PT_PMG_68"/>
    <hyperlink ref="AB144" r:id="rId174"/>
    <hyperlink ref="AB145" r:id="rId175"/>
    <hyperlink ref="AB151" r:id="rId176"/>
    <hyperlink ref="AB109" r:id="rId177"/>
    <hyperlink ref="AB286" r:id="rId178" display="PAPELES DE TRABAJO SSP\279.-PT_NO PMG_279"/>
    <hyperlink ref="AB287" r:id="rId179" display="PAPELES DE TRABAJO SSP\280.-PT_NO PMG_280"/>
    <hyperlink ref="AB198" r:id="rId180"/>
    <hyperlink ref="AB318" r:id="rId181" display="PAPELES DE TRABAJO SSP\311.-PT_PMG_311"/>
    <hyperlink ref="AB113" r:id="rId182"/>
    <hyperlink ref="AB116" r:id="rId183"/>
    <hyperlink ref="AB117" r:id="rId184"/>
    <hyperlink ref="AB118" r:id="rId185"/>
    <hyperlink ref="AB120" r:id="rId186"/>
    <hyperlink ref="AB121" r:id="rId187"/>
    <hyperlink ref="AB122" r:id="rId188"/>
    <hyperlink ref="AB124" r:id="rId189"/>
    <hyperlink ref="AB126" r:id="rId190"/>
    <hyperlink ref="AB127" r:id="rId191"/>
    <hyperlink ref="AB129" r:id="rId192"/>
    <hyperlink ref="AB130" r:id="rId193"/>
    <hyperlink ref="AB322" r:id="rId194" display="PAPELES DE TRABAJO SSP\315.-PT_NO PMG_315"/>
    <hyperlink ref="AB323" r:id="rId195"/>
    <hyperlink ref="AB324" r:id="rId196"/>
    <hyperlink ref="AB183" r:id="rId197" display="PAPELES DE TRABAJO SSP\176.-PT_NO PMG_176"/>
    <hyperlink ref="AB185" r:id="rId198" display="PAPELES DE TRABAJO SSP\178.-PT_NO PMG_178"/>
    <hyperlink ref="AB189" r:id="rId199" display="PAPELES DE TRABAJO SSP\182.-PT_NO PMG_182"/>
    <hyperlink ref="AB254" r:id="rId200" display="PAPELES DE TRABAJO SSP\247.-PT_NO PMG_247"/>
    <hyperlink ref="AB260" r:id="rId201"/>
    <hyperlink ref="AB263" r:id="rId202"/>
    <hyperlink ref="AB36" r:id="rId203" display="PAPELES DE TRABAJO SSP\29.-PT_PMG_29"/>
    <hyperlink ref="AB31" r:id="rId204"/>
    <hyperlink ref="AB32" r:id="rId205"/>
    <hyperlink ref="AB186" r:id="rId206" display="PAPELES DE TRABAJO SSP\179_PT_NO PMG_179"/>
    <hyperlink ref="AB191" r:id="rId207" display="PAPELES DE TRABAJO SSP\184.-PT_NO PMG_184"/>
    <hyperlink ref="AB193" r:id="rId208" display="PAPELES DE TRABAJO SSP\186.-PT_NO PMG_186"/>
    <hyperlink ref="AB180" r:id="rId209" display="PAPELES DE TRABAJO SSP\173.-PT_NO PMG-173"/>
    <hyperlink ref="AB181" r:id="rId210" display="PAPELES DE TRABAJO SSP\174.-PT_NO PMG_174"/>
    <hyperlink ref="AB182" r:id="rId211" display="PAPELES DE TRABAJO SSP\175.-PT_NO PMG_175"/>
    <hyperlink ref="AB192" r:id="rId212" display="PAPELES DE TRABAJO SSP\185.-PT_NO PMG_185"/>
    <hyperlink ref="AB197" r:id="rId213" display="PAPELES DE TRABAJO SSP\190.-PT_NO PMG_190"/>
    <hyperlink ref="AB306" r:id="rId214" display="PAPELES DE TRABAJO SSP\299.-PT_NO PMG_299"/>
    <hyperlink ref="AB308" r:id="rId215" display="PAPELES DE TRABAJO SSP\301.-PT_NO PMG_301"/>
    <hyperlink ref="AB309" r:id="rId216" display="PAPELES DE TRABAJO SSP\302.-PT_NO PMG_302"/>
    <hyperlink ref="AB99" r:id="rId217"/>
    <hyperlink ref="AB281" r:id="rId218" display="PAPELES DE TRABAJO SSP\274.-PT_NO PMG_274"/>
    <hyperlink ref="AB282" r:id="rId219" display="PAPELES DE TRABAJO SSP\275.-PT_NO PMG_275"/>
    <hyperlink ref="AB284" r:id="rId220" display="PAPELES DE TRABAJO SSP\277.-PT_NO PMG_277"/>
    <hyperlink ref="AB297" r:id="rId221" display="PAPELES DE TRABAJO SSP\290.-PT_NO PMG_290"/>
    <hyperlink ref="AB283" r:id="rId222" display="PAPELES DE TRABAJO SSP\276.-PT_NO PMG_276"/>
    <hyperlink ref="AB62" r:id="rId223" display="PAPELES DE TRABAJO SSP\55.-PT_PMG_55"/>
    <hyperlink ref="AB289" r:id="rId224" display="PAPELES DE TRABAJO SSP\282.-PT_NO PMG_282"/>
    <hyperlink ref="AB239" r:id="rId225" display="PAPELES DE TRABAJO SSP\232.-PT PMG_232"/>
    <hyperlink ref="AB320" r:id="rId226" display="PAPELES DE TRABAJO SSP\313.-PT_NO PMG_313"/>
    <hyperlink ref="AB201" r:id="rId227"/>
    <hyperlink ref="AB202" r:id="rId228"/>
    <hyperlink ref="AB203" r:id="rId229"/>
    <hyperlink ref="AB40" r:id="rId230" display="PAPELES DE TRABAJO SSP\33.-PT_PMG_33"/>
    <hyperlink ref="AB264" r:id="rId231" display="PAPELES DE TRABAJO SSP\257.-PT_NO PMG_257"/>
    <hyperlink ref="AB255" r:id="rId232" display="PAPELES DE TRABAJO SSP\248.-PT_NO PMG_248"/>
    <hyperlink ref="AB240" r:id="rId233" display="PAPELES DE TRABAJO SSP\233.-PT.PMG_233"/>
    <hyperlink ref="AB208" r:id="rId234" display="PAPELES DE TRABAJO SSP\201.-PT_NO PMG-201"/>
    <hyperlink ref="AB200" r:id="rId235"/>
    <hyperlink ref="AB311" r:id="rId236" display="PAPELES DE TRABAJO SSP\304.-PT_NO PMG_304"/>
    <hyperlink ref="AB134" r:id="rId237" display="PAPELES DE TRABAJO SSP\127.-PT_NO PMG_127"/>
    <hyperlink ref="AB173" r:id="rId238" display="PAPELES DE TRABAJO SSP\166.-PT_NO PMG_166"/>
    <hyperlink ref="AB174" r:id="rId239" display="PAPELES DE TRABAJO SSP\167.-PT_NO PMG_167"/>
    <hyperlink ref="AB267" r:id="rId240" display="PAPELES DE TRABAJO SSP\260.-PT_NO PMG_260"/>
    <hyperlink ref="AB268" r:id="rId241" display="PAPELES DE TRABAJO SSP\261.-PT_NO PMG_261"/>
    <hyperlink ref="AB270" r:id="rId242" display="PAPELES DE TRABAJO SSP\263.-PT_NO PMG_263"/>
    <hyperlink ref="AB271" r:id="rId243" display="PAPELES DE TRABAJO SSP\264.-PT_NO PMG_264"/>
    <hyperlink ref="AB288" r:id="rId244"/>
    <hyperlink ref="AB170" r:id="rId245" display="PAPELES DE TRABAJO SSP\163.-PT_NO PMG_163"/>
    <hyperlink ref="AB212" r:id="rId246" display="PAPELES DE TRABAJO SSP\205.-PT_NO PMG_205"/>
    <hyperlink ref="AB214" r:id="rId247" display="PAPELES DE TRABAJO SSP\207.-PT_NO PMG_207"/>
    <hyperlink ref="AB213" r:id="rId248" display="PAPELES DE TRABAJO SSP\206.-PT_NO PMG_206"/>
    <hyperlink ref="AB27" r:id="rId249"/>
    <hyperlink ref="AB28" r:id="rId250"/>
    <hyperlink ref="AB29" r:id="rId251"/>
    <hyperlink ref="AB412" r:id="rId252" display="PAPELES DE TRABAJO SSP\405.-PT_NO PMG_405"/>
    <hyperlink ref="AB413" r:id="rId253" display="PAPELES DE TRABAJO SSP\406.-PT_NO PMG_406"/>
    <hyperlink ref="AB33" r:id="rId254"/>
    <hyperlink ref="AB34" r:id="rId255"/>
    <hyperlink ref="AB35" r:id="rId256"/>
    <hyperlink ref="AB37" r:id="rId257"/>
    <hyperlink ref="AB48" r:id="rId258"/>
    <hyperlink ref="AB49" r:id="rId259"/>
    <hyperlink ref="AB50" r:id="rId260"/>
    <hyperlink ref="AB52" r:id="rId261"/>
    <hyperlink ref="AB136" r:id="rId262"/>
    <hyperlink ref="AB137" r:id="rId263"/>
    <hyperlink ref="AB150" r:id="rId264"/>
    <hyperlink ref="AB165" r:id="rId265"/>
    <hyperlink ref="AB166" r:id="rId266"/>
    <hyperlink ref="AB167" r:id="rId267"/>
    <hyperlink ref="AB169" r:id="rId268"/>
    <hyperlink ref="AB172" r:id="rId269"/>
    <hyperlink ref="AB178" r:id="rId270"/>
    <hyperlink ref="AB184" r:id="rId271"/>
    <hyperlink ref="AB187" r:id="rId272"/>
    <hyperlink ref="AB188" r:id="rId273"/>
    <hyperlink ref="AB190" r:id="rId274"/>
    <hyperlink ref="AB194" r:id="rId275"/>
    <hyperlink ref="AB195" r:id="rId276"/>
    <hyperlink ref="AB196" r:id="rId277"/>
    <hyperlink ref="AB199" r:id="rId278"/>
    <hyperlink ref="AB216" r:id="rId279"/>
    <hyperlink ref="AB233" r:id="rId280"/>
    <hyperlink ref="AB234" r:id="rId281"/>
    <hyperlink ref="AB262" r:id="rId282"/>
    <hyperlink ref="AB280" r:id="rId283"/>
    <hyperlink ref="AB285" r:id="rId284"/>
    <hyperlink ref="AB291" r:id="rId285"/>
    <hyperlink ref="AB298" r:id="rId286"/>
    <hyperlink ref="AB300" r:id="rId287"/>
    <hyperlink ref="AB301" r:id="rId288"/>
    <hyperlink ref="AB302" r:id="rId289"/>
    <hyperlink ref="AB303" r:id="rId290"/>
    <hyperlink ref="AB304" r:id="rId291"/>
    <hyperlink ref="AB305" r:id="rId292"/>
    <hyperlink ref="AB310" r:id="rId293"/>
    <hyperlink ref="AB312" r:id="rId294"/>
    <hyperlink ref="AB313" r:id="rId295"/>
    <hyperlink ref="AB314" r:id="rId296"/>
    <hyperlink ref="AB317" r:id="rId297"/>
    <hyperlink ref="AB415" r:id="rId298"/>
    <hyperlink ref="AB416" r:id="rId299" display="PAPELES DE TRABAJO SSP\409.-PT_NO PMG_409"/>
    <hyperlink ref="AB315" r:id="rId300" display="PAPELES DE TRABAJO SSP\308.-PT_PMG_308"/>
    <hyperlink ref="AB316" r:id="rId301" display="PAPELES DE TRABAJO SSP\309.-PT_PMG_309"/>
    <hyperlink ref="AB418" r:id="rId302" display="PAPELES DE TRABAJO SSP\411.-PT_NO PMG_411"/>
    <hyperlink ref="AB419" r:id="rId303"/>
    <hyperlink ref="AB210" r:id="rId304"/>
    <hyperlink ref="AB420" r:id="rId305" display="PAPELES DE TRABAJO SSP\413.-PT_NO PMG_413"/>
    <hyperlink ref="AB421" r:id="rId306" display="PAPELES DE TRABAJO SSP\414.-PT_NO PMG_414"/>
    <hyperlink ref="AB422" r:id="rId307"/>
    <hyperlink ref="AB257" r:id="rId308"/>
    <hyperlink ref="AB256" r:id="rId309"/>
    <hyperlink ref="AB78" r:id="rId310" display="PAPELES DE TRABAJO SSP\71.-PT_PMG_71"/>
    <hyperlink ref="AB81" r:id="rId311" display="PAPELES DE TRABAJO SSP\74.-PT_PMG_74"/>
    <hyperlink ref="AB414" r:id="rId312" display="PAPELES DE TRABAJO SSP\407.-PT_PMG_407"/>
    <hyperlink ref="AB423" r:id="rId313" display="PAPELES DE TRABAJO SSP\416.-PT_NO PMG_416"/>
    <hyperlink ref="AB424" r:id="rId314" display="PAPELES DE TRABAJO SSP\417.-PT_NO PMG_417"/>
    <hyperlink ref="AB425" r:id="rId315" display="PAPELES DE TRABAJO SSP\418.-PT_NO PMG_418"/>
    <hyperlink ref="AB426" r:id="rId316" display="PAPELES DE TRABAJO SSP\419.-PT_NO PMG_419"/>
    <hyperlink ref="AB429" r:id="rId317" display="PAPELES DE TRABAJO SSP\422.-PT_NO PMG_422"/>
    <hyperlink ref="AB428" r:id="rId318"/>
    <hyperlink ref="AB411" r:id="rId319" display="PAPELES DE TRABAJO SSP\404.-PT_NO PMG_404"/>
    <hyperlink ref="AB431" r:id="rId320" display="PAPELES DE TRABAJO SSP\424.-PT_PMG_424"/>
    <hyperlink ref="AB241" r:id="rId321"/>
    <hyperlink ref="AB247" r:id="rId322"/>
    <hyperlink ref="AB253" r:id="rId323"/>
    <hyperlink ref="AB258" r:id="rId324"/>
    <hyperlink ref="AB399" r:id="rId325"/>
    <hyperlink ref="AB417" r:id="rId326"/>
    <hyperlink ref="AB319" r:id="rId327" display="PAPELES DE TRABAJO SSP\312.-PT_NO PMG_312"/>
    <hyperlink ref="AB321" r:id="rId328"/>
    <hyperlink ref="AB381" r:id="rId329" display="PAPELES DE TRABAJO SSP\374.-PT_NO PMG_374"/>
    <hyperlink ref="AB350" r:id="rId330"/>
    <hyperlink ref="AB357" r:id="rId331"/>
    <hyperlink ref="AB401" r:id="rId332" display="PAPELES DE TRABAJO SSP\394.-PT_NO PMG_394"/>
    <hyperlink ref="AB403" r:id="rId333"/>
    <hyperlink ref="AB404" r:id="rId334"/>
    <hyperlink ref="AB405" r:id="rId335"/>
    <hyperlink ref="AB406" r:id="rId336"/>
    <hyperlink ref="AB407" r:id="rId337"/>
    <hyperlink ref="AB408" r:id="rId338"/>
    <hyperlink ref="AB409" r:id="rId339"/>
    <hyperlink ref="AB410" r:id="rId340"/>
    <hyperlink ref="AB402" r:id="rId341" display="PAPELES DE TRABAJO SSP\395.-PT_NO PMG_395"/>
    <hyperlink ref="AB398" r:id="rId342" display="PAPELES DE TRABAJO SSP\391.-PT_NO PMG_391"/>
    <hyperlink ref="AB397" r:id="rId343"/>
    <hyperlink ref="AB396" r:id="rId344" display="PAPELES DE TRABAJO SSP\389.-PT_NO PMG_389"/>
    <hyperlink ref="AB394" r:id="rId345"/>
    <hyperlink ref="AB388" r:id="rId346"/>
    <hyperlink ref="AB333" r:id="rId347" display="PAPELES DE TRABAJO SSP\326.-PT_NO PMG_326"/>
    <hyperlink ref="AB334" r:id="rId348" display="PAPELES DE TRABAJO SSP\327.-PT_NO PMG_327"/>
    <hyperlink ref="AB335" r:id="rId349" display="PAPELES DE TRABAJO SSP\328.-PT_PMG_328"/>
    <hyperlink ref="AB336" r:id="rId350" display="PAPELES DE TRABAJO SSP\329.-PT_NO PMG_329"/>
    <hyperlink ref="AB339" r:id="rId351"/>
    <hyperlink ref="AB343" r:id="rId352" display="PAPELES DE TRABAJO SSP\336.-PT_NO PMG_336"/>
    <hyperlink ref="AB344" r:id="rId353" display="PAPELES DE TRABAJO SSP\337.-PT_NO PMG_337"/>
    <hyperlink ref="AB345" r:id="rId354" display="PAPELES DE TRABAJO SSP\338.-PT_NO PMG_338"/>
    <hyperlink ref="AB358" r:id="rId355"/>
    <hyperlink ref="AB359" r:id="rId356"/>
    <hyperlink ref="AB361" r:id="rId357"/>
    <hyperlink ref="AB362" r:id="rId358"/>
    <hyperlink ref="AB363" r:id="rId359"/>
    <hyperlink ref="AB365" r:id="rId360" display="PAPELES DE TRABAJO SSP\358.-PT_NO PMG_358"/>
    <hyperlink ref="AB366" r:id="rId361" display="PAPELES DE TRABAJO SSP\259.-PT_NO PMG_259"/>
    <hyperlink ref="AB367" r:id="rId362" display="PAPELES DE TRABAJO SSP\360.-PT_NO PMG_360"/>
    <hyperlink ref="AB368" r:id="rId363" display="PAPELES DE TRABAJO SSP\261.-PT_NO PMG_261"/>
    <hyperlink ref="AB369" r:id="rId364" display="PAPELES DE TRABAJO SSP\362.-PT_PMG_362"/>
    <hyperlink ref="AB370" r:id="rId365" display="PAPELES DE TRABAJO SSP\363.-PT_PMG_363"/>
    <hyperlink ref="AB372" r:id="rId366" display="PAPELES DE TRABAJO SSP\365.-T_PMG_365"/>
    <hyperlink ref="AB373" r:id="rId367" display="PAPELES DE TRABAJO SSP\366.-PT_PMG_366"/>
    <hyperlink ref="AB374" r:id="rId368" display="PAPELES DE TRABAJO SSP\367.-PT_PMG_367"/>
    <hyperlink ref="AB400" r:id="rId369" display="PAPELES DE TRABAJO SSP\393.-PT_NO PMG_393"/>
    <hyperlink ref="AB354" r:id="rId370"/>
    <hyperlink ref="AB355" r:id="rId371"/>
    <hyperlink ref="AB364" r:id="rId372"/>
    <hyperlink ref="AB340" r:id="rId373"/>
    <hyperlink ref="AB371" r:id="rId374"/>
    <hyperlink ref="AB360" r:id="rId375" display="PAPELES DE TRABAJO SSP\353.-PT_NO PMG_353"/>
    <hyperlink ref="AB294" r:id="rId376"/>
    <hyperlink ref="AB295" r:id="rId377" display="PAPELES DE TRABAJO SSP\288.-PT_NO PMG_288"/>
    <hyperlink ref="AB296" r:id="rId378"/>
    <hyperlink ref="AB332" r:id="rId379" display="PAPELES DE TRABAJO SSP\325.-PT_NO PMG_325"/>
    <hyperlink ref="AB272" r:id="rId380" display="PAPELES DE TRABAJO SSP\265.-PT_NO PMG_265"/>
    <hyperlink ref="AB439" r:id="rId381" display="PAPELES DE TRABAJO SSP\432.-PT_NO PMG_432"/>
    <hyperlink ref="AB440" r:id="rId382"/>
    <hyperlink ref="AB441" r:id="rId383" display="PAPELES DE TRABAJO SSP\434.-PT_NO PMG_434"/>
    <hyperlink ref="AB456" r:id="rId384" display="PAPELES DE TRABAJO SSP\449.-PT_NO PMG_449"/>
    <hyperlink ref="AB457" r:id="rId385" display="PAPELES DE TRABAJO SSP\450.-PT_NO PMG_450"/>
    <hyperlink ref="AB458" r:id="rId386" display="PAPELES DE TRABAJO SSP\451.-PT_NO PMG_451"/>
    <hyperlink ref="AB459" r:id="rId387" display="PAPELES DE TRABAJO SSP\452.-PT_NO PMG_452"/>
    <hyperlink ref="AB460" r:id="rId388" display="PAPELES DE TRABAJO SSP\453.-PT_PMG_453"/>
    <hyperlink ref="AB461" r:id="rId389" display="PAPELES DE TRABAJO SSP\454.-PT_PMG_454"/>
    <hyperlink ref="AB462" r:id="rId390" display="PAPELES DE TRABAJO SSP\455.-PT_PMG_455"/>
    <hyperlink ref="AB463" r:id="rId391" display="PAPELES DE TRABAJO SSP\456.-PT_PMG_456"/>
    <hyperlink ref="AB467" r:id="rId392" display="PAPELES DE TRABAJO SSP\460.-PT_NO PMG_460"/>
    <hyperlink ref="AB469" r:id="rId393" display="PAPELES DE TRABAJO SSP\462.-PT_NO PMG_462"/>
    <hyperlink ref="AB442" r:id="rId394" display="PAPELES DE TRABAJO SSP\435.-PT_NO PMG_435"/>
    <hyperlink ref="AB443" r:id="rId395" display="PAPELES DE TRABAJO SSP\436.-PT_NO PMG_436"/>
    <hyperlink ref="AB444" r:id="rId396" display="PAPELES DE TRABAJO SSP\437.-PT_NO PMG_437"/>
    <hyperlink ref="AB445" r:id="rId397" display="PAPELES DE TRABAJO SSP\438.-PT_NO PMG_438"/>
    <hyperlink ref="AB446" r:id="rId398" display="PAPELES DE TRABAJO SSP\439.-PT_NO PMG_439"/>
    <hyperlink ref="AB447" r:id="rId399" display="PAPELES DE TRABAJO SSP\440.-PT_NO PMG_440"/>
    <hyperlink ref="AB448" r:id="rId400" display="PAPELES DE TRABAJO SSP\441.-PT_NO PMG_441"/>
    <hyperlink ref="AB435" r:id="rId401" display="PAPELES DE TRABAJO SSP\428.-PT_NO PMG_428"/>
    <hyperlink ref="AB433" r:id="rId402" display="PAPELES DE TRABAJO SSP\426.-PT_NO PMG_426"/>
    <hyperlink ref="AB436" r:id="rId403"/>
    <hyperlink ref="AB432" r:id="rId404"/>
    <hyperlink ref="AB434" r:id="rId405"/>
    <hyperlink ref="AB437" r:id="rId406"/>
    <hyperlink ref="AB438" r:id="rId407"/>
    <hyperlink ref="AB427" r:id="rId408" display="PAPELES DE TRABAJO SSP\420.-PT_NO PMG_420"/>
    <hyperlink ref="AB430" r:id="rId409" display="PAPELES DE TRABAJO SSP\423.-PT_NO PMG_423"/>
    <hyperlink ref="AB337" r:id="rId410" display="PAPELES DE TRABAJO SSP\330.-PT_PMG_330"/>
    <hyperlink ref="AB85" r:id="rId411" display="PAPELES DE TRABAJO SSP\78.-PT_PMG_78"/>
    <hyperlink ref="AB489" r:id="rId412"/>
    <hyperlink ref="AB490" r:id="rId413"/>
    <hyperlink ref="AB491" r:id="rId414"/>
    <hyperlink ref="AB341" r:id="rId415" display="PAPELES DE TRABAJO SSP\334.-PT_PMG_334"/>
    <hyperlink ref="AB455" r:id="rId416" display="PAPELES DE TRABAJO SSP\448.-PT_PMG_448"/>
    <hyperlink ref="AB57" r:id="rId417" display="PAPELES DE TRABAJO SSP\50.-PT_PMG_50"/>
  </hyperlinks>
  <pageMargins left="0.70866141732283472" right="0.70866141732283472" top="0.74803149606299213" bottom="0.74803149606299213" header="0.31496062992125984" footer="0.31496062992125984"/>
  <pageSetup scale="50" orientation="landscape" r:id="rId418"/>
  <ignoredErrors>
    <ignoredError sqref="X8" unlockedFormula="1"/>
  </ignoredErrors>
  <legacyDrawing r:id="rId419"/>
  <extLst>
    <ext xmlns:x14="http://schemas.microsoft.com/office/spreadsheetml/2009/9/main" uri="{78C0D931-6437-407d-A8EE-F0AAD7539E65}">
      <x14:conditionalFormattings>
        <x14:conditionalFormatting xmlns:xm="http://schemas.microsoft.com/office/excel/2006/main">
          <x14:cfRule type="dataBar" id="{43585709-D658-450A-857D-C756F94B801D}">
            <x14:dataBar minLength="0" maxLength="100">
              <x14:cfvo type="percent">
                <xm:f>0</xm:f>
              </x14:cfvo>
              <x14:cfvo type="autoMax"/>
              <x14:negativeFillColor rgb="FFFF0000"/>
              <x14:axisColor rgb="FF000000"/>
            </x14:dataBar>
          </x14:cfRule>
          <xm:sqref>Y8:Y9</xm:sqref>
        </x14:conditionalFormatting>
        <x14:conditionalFormatting xmlns:xm="http://schemas.microsoft.com/office/excel/2006/main">
          <x14:cfRule type="dataBar" id="{8D8B2028-6A39-45D3-B237-63F4C9C1CBAA}">
            <x14:dataBar minLength="0" maxLength="100">
              <x14:cfvo type="percent">
                <xm:f>0</xm:f>
              </x14:cfvo>
              <x14:cfvo type="autoMax"/>
              <x14:negativeFillColor rgb="FFFF0000"/>
              <x14:axisColor rgb="FF000000"/>
            </x14:dataBar>
          </x14:cfRule>
          <xm:sqref>Y10:Y26</xm:sqref>
        </x14:conditionalFormatting>
        <x14:conditionalFormatting xmlns:xm="http://schemas.microsoft.com/office/excel/2006/main">
          <x14:cfRule type="dataBar" id="{5DF6E717-8B4B-4037-BB4E-BF706258B8B0}">
            <x14:dataBar minLength="0" maxLength="100">
              <x14:cfvo type="percent">
                <xm:f>0</xm:f>
              </x14:cfvo>
              <x14:cfvo type="autoMax"/>
              <x14:negativeFillColor rgb="FFFF0000"/>
              <x14:axisColor rgb="FF000000"/>
            </x14:dataBar>
          </x14:cfRule>
          <xm:sqref>Y30:Y32 Y36 Y39 Y41:Y42 Y44 Y51 Y53:Y54 Y56:Y61 Y63:Y74 Y76:Y82 Y84:Y135 Y138:Y140 Y143 Y146:Y149 Y151:Y152 Y157:Y164 Y168 Y170:Y171 Y173:Y177 Y179:Y183 Y185:Y186 Y189 Y191:Y193 Y197:Y198 Y200 Y208:Y209 Y211:Y215 Y218 Y229:Y232 Y235 Y237 Y240 Y242:Y246 Y248:Y252 Y254:Y255</xm:sqref>
        </x14:conditionalFormatting>
        <x14:conditionalFormatting xmlns:xm="http://schemas.microsoft.com/office/excel/2006/main">
          <x14:cfRule type="dataBar" id="{8B7B09CF-8A69-4FD9-86C4-5D93A3CE4F10}">
            <x14:dataBar minLength="0" maxLength="100">
              <x14:cfvo type="percent">
                <xm:f>0</xm:f>
              </x14:cfvo>
              <x14:cfvo type="autoMax"/>
              <x14:negativeFillColor rgb="FFFF0000"/>
              <x14:axisColor rgb="FF000000"/>
            </x14:dataBar>
          </x14:cfRule>
          <xm:sqref>Y8:Y365</xm:sqref>
        </x14:conditionalFormatting>
        <x14:conditionalFormatting xmlns:xm="http://schemas.microsoft.com/office/excel/2006/main">
          <x14:cfRule type="dataBar" id="{36C4723D-1ED4-4286-82B6-DF89D1408745}">
            <x14:dataBar minLength="0" maxLength="100">
              <x14:cfvo type="percent">
                <xm:f>0</xm:f>
              </x14:cfvo>
              <x14:cfvo type="autoMax"/>
              <x14:negativeFillColor rgb="FFFF0000"/>
              <x14:axisColor rgb="FF000000"/>
            </x14:dataBar>
          </x14:cfRule>
          <xm:sqref>Y216:Y217 Y201:Y207 Y210 Y194:Y196 Y199 Y187:Y188 Y190 Y165:Y167 Y184 Y178 Y172 Y169 Y153:Y156 Y144:Y145 Y150 Y141:Y142 Y136:Y137 Y45:Y50 Y83 Y75 Y62 Y55 Y52 Y37:Y38 Y43 Y40 Y33:Y35 Y27:Y29 Y219:Y365</xm:sqref>
        </x14:conditionalFormatting>
        <x14:conditionalFormatting xmlns:xm="http://schemas.microsoft.com/office/excel/2006/main">
          <x14:cfRule type="dataBar" id="{3C317F17-F243-4D34-898C-9B19FA85DEE7}">
            <x14:dataBar minLength="0" maxLength="100">
              <x14:cfvo type="percent">
                <xm:f>0</xm:f>
              </x14:cfvo>
              <x14:cfvo type="autoMax"/>
              <x14:negativeFillColor rgb="FFFF0000"/>
              <x14:axisColor rgb="FF000000"/>
            </x14:dataBar>
          </x14:cfRule>
          <xm:sqref>Y27</xm:sqref>
        </x14:conditionalFormatting>
        <x14:conditionalFormatting xmlns:xm="http://schemas.microsoft.com/office/excel/2006/main">
          <x14:cfRule type="dataBar" id="{588A5260-0694-4E18-817F-C1A43FA43074}">
            <x14:dataBar minLength="0" maxLength="100">
              <x14:cfvo type="percent">
                <xm:f>0</xm:f>
              </x14:cfvo>
              <x14:cfvo type="autoMax"/>
              <x14:negativeFillColor rgb="FFFF0000"/>
              <x14:axisColor rgb="FF000000"/>
            </x14:dataBar>
          </x14:cfRule>
          <xm:sqref>Y27:Y33</xm:sqref>
        </x14:conditionalFormatting>
        <x14:conditionalFormatting xmlns:xm="http://schemas.microsoft.com/office/excel/2006/main">
          <x14:cfRule type="dataBar" id="{BDA5D4F7-BD44-48DE-8188-831133059294}">
            <x14:dataBar minLength="0" maxLength="100">
              <x14:cfvo type="percent">
                <xm:f>0</xm:f>
              </x14:cfvo>
              <x14:cfvo type="autoMax"/>
              <x14:negativeFillColor rgb="FFFF0000"/>
              <x14:axisColor rgb="FF000000"/>
            </x14:dataBar>
          </x14:cfRule>
          <xm:sqref>Y27:Y365</xm:sqref>
        </x14:conditionalFormatting>
        <x14:conditionalFormatting xmlns:xm="http://schemas.microsoft.com/office/excel/2006/main">
          <x14:cfRule type="dataBar" id="{F3A5F8A0-861A-450B-9038-BD3FB99A7B4F}">
            <x14:dataBar minLength="0" maxLength="100">
              <x14:cfvo type="percent">
                <xm:f>0</xm:f>
              </x14:cfvo>
              <x14:cfvo type="autoMax"/>
              <x14:negativeFillColor rgb="FFFF0000"/>
              <x14:axisColor rgb="FF000000"/>
            </x14:dataBar>
          </x14:cfRule>
          <xm:sqref>Y366:Y453</xm:sqref>
        </x14:conditionalFormatting>
        <x14:conditionalFormatting xmlns:xm="http://schemas.microsoft.com/office/excel/2006/main">
          <x14:cfRule type="dataBar" id="{786CAD12-80B3-4231-9F2A-401325B6AAD1}">
            <x14:dataBar minLength="0" maxLength="100">
              <x14:cfvo type="percent">
                <xm:f>0</xm:f>
              </x14:cfvo>
              <x14:cfvo type="autoMax"/>
              <x14:negativeFillColor rgb="FFFF0000"/>
              <x14:axisColor rgb="FF000000"/>
            </x14:dataBar>
          </x14:cfRule>
          <xm:sqref>Y454:Y510</xm:sqref>
        </x14:conditionalFormatting>
        <x14:conditionalFormatting xmlns:xm="http://schemas.microsoft.com/office/excel/2006/main">
          <x14:cfRule type="dataBar" id="{C910D5CD-14F4-4560-B218-CBC114D9BA8C}">
            <x14:dataBar minLength="0" maxLength="100">
              <x14:cfvo type="percent">
                <xm:f>0</xm:f>
              </x14:cfvo>
              <x14:cfvo type="autoMax"/>
              <x14:negativeFillColor rgb="FFFF0000"/>
              <x14:axisColor rgb="FF000000"/>
            </x14:dataBar>
          </x14:cfRule>
          <xm:sqref>Y511:Y532</xm:sqref>
        </x14:conditionalFormatting>
        <x14:conditionalFormatting xmlns:xm="http://schemas.microsoft.com/office/excel/2006/main">
          <x14:cfRule type="containsText" priority="3538" operator="containsText" id="{1FE087E8-E129-453A-90C1-0D72785F1397}">
            <xm:f>NOT(ISERROR(SEARCH($AA$40,AC132)))</xm:f>
            <xm:f>$AA$40</xm:f>
            <x14:dxf>
              <font>
                <color rgb="FF9C0006"/>
              </font>
              <fill>
                <patternFill>
                  <bgColor rgb="FFFFC7CE"/>
                </patternFill>
              </fill>
            </x14:dxf>
          </x14:cfRule>
          <xm:sqref>AC132</xm:sqref>
        </x14:conditionalFormatting>
        <x14:conditionalFormatting xmlns:xm="http://schemas.microsoft.com/office/excel/2006/main">
          <x14:cfRule type="iconSet" priority="3527" id="{9922E2E4-7BE4-47D7-9FBA-EC8CD05423D7}">
            <x14:iconSet custom="1">
              <x14:cfvo type="percent">
                <xm:f>0</xm:f>
              </x14:cfvo>
              <x14:cfvo type="num">
                <xm:f>0</xm:f>
              </x14:cfvo>
              <x14:cfvo type="num" gte="0">
                <xm:f>0</xm:f>
              </x14:cfvo>
              <x14:cfIcon iconSet="4RedToBlack" iconId="3"/>
              <x14:cfIcon iconSet="3TrafficLights1" iconId="1"/>
              <x14:cfIcon iconSet="3TrafficLights1" iconId="2"/>
            </x14:iconSet>
          </x14:cfRule>
          <xm:sqref>X8</xm:sqref>
        </x14:conditionalFormatting>
        <x14:conditionalFormatting xmlns:xm="http://schemas.microsoft.com/office/excel/2006/main">
          <x14:cfRule type="containsText" priority="3497" operator="containsText" id="{9907C941-C274-4A9D-B746-EFCFDBB70827}">
            <xm:f>NOT(ISERROR(SEARCH($AA$102,AC132)))</xm:f>
            <xm:f>$AA$102</xm:f>
            <x14:dxf>
              <font>
                <b/>
                <i val="0"/>
                <color rgb="FF0070C0"/>
              </font>
            </x14:dxf>
          </x14:cfRule>
          <xm:sqref>AC132</xm:sqref>
        </x14:conditionalFormatting>
        <x14:conditionalFormatting xmlns:xm="http://schemas.microsoft.com/office/excel/2006/main">
          <x14:cfRule type="containsText" priority="3494" operator="containsText" id="{C2CB4941-FE4D-4C04-BB89-AA0D2371D956}">
            <xm:f>NOT(ISERROR(SEARCH($AA$110,AC132)))</xm:f>
            <xm:f>$AA$110</xm:f>
            <x14:dxf>
              <font>
                <b/>
                <i val="0"/>
                <color rgb="FFFF0000"/>
              </font>
            </x14:dxf>
          </x14:cfRule>
          <x14:cfRule type="containsText" priority="3495" operator="containsText" id="{524F77C8-8282-409A-9188-DC4AFA3DC50F}">
            <xm:f>NOT(ISERROR(SEARCH($AA$110,AC132)))</xm:f>
            <xm:f>$AA$110</xm:f>
            <x14:dxf>
              <font>
                <b/>
                <i val="0"/>
                <color theme="3"/>
              </font>
            </x14:dxf>
          </x14:cfRule>
          <x14:cfRule type="containsText" priority="3496" operator="containsText" id="{7BF010CE-404A-4964-BC73-B20DA74C702D}">
            <xm:f>NOT(ISERROR(SEARCH($AA$110,AC132)))</xm:f>
            <xm:f>$AA$110</xm:f>
            <x14:dxf>
              <font>
                <b/>
                <i val="0"/>
                <color rgb="FF7030A0"/>
              </font>
            </x14:dxf>
          </x14:cfRule>
          <xm:sqref>AC132</xm:sqref>
        </x14:conditionalFormatting>
        <x14:conditionalFormatting xmlns:xm="http://schemas.microsoft.com/office/excel/2006/main">
          <x14:cfRule type="containsText" priority="2637" operator="containsText" id="{5A78545F-7FA3-4BC7-9D92-90A73531D77B}">
            <xm:f>NOT(ISERROR(SEARCH($Z$234,Z8)))</xm:f>
            <xm:f>$Z$234</xm:f>
            <x14:dxf>
              <font>
                <b/>
                <i val="0"/>
                <color rgb="FF7030A0"/>
              </font>
            </x14:dxf>
          </x14:cfRule>
          <xm:sqref>Z25:Z26 Z30 Z51 Z79:Z80 Z131:Z135 Z8:Z23 Z128 Z171 Z174:Z177 Z110:Z125 Z36 Z32 Z151:Z157 Z66:Z77 Z53:Z63 Z38:Z47 Z198 Z191:Z193 Z181:Z183 Z162:Z164 Z138:Z149 Z168 Z179 Z185:Z186 Z100:Z108 Z82:Z98 Z346:Z429 Z219:Z344 Z431:Z469 Z491 Z511:Z532</xm:sqref>
        </x14:conditionalFormatting>
        <x14:conditionalFormatting xmlns:xm="http://schemas.microsoft.com/office/excel/2006/main">
          <x14:cfRule type="containsText" priority="2636" operator="containsText" id="{15C6BBA4-334F-4E84-8C3D-74EB320EEE01}">
            <xm:f>NOT(ISERROR(SEARCH($Z$211,Z9)))</xm:f>
            <xm:f>$Z$211</xm:f>
            <x14:dxf>
              <font>
                <b/>
                <i val="0"/>
                <color theme="9" tint="-0.499984740745262"/>
              </font>
            </x14:dxf>
          </x14:cfRule>
          <xm:sqref>Z25:Z26 Z30 Z38:Z39 Z41:Z47 Z51 Z53:Z61 Z63 Z66:Z74 Z76:Z77 Z79:Z80 Z131:Z135 Z9:Z23 Z151:Z152 Z128 Z157 Z171 Z174:Z177 Z110:Z125 Z36 Z32 Z198 Z191:Z193 Z181:Z183 Z162:Z164 Z138:Z149 Z168 Z179 Z185:Z186 Z100:Z108 Z82:Z98 Z346:Z429 Z219:Z344 Z431:Z469 Z491 Z511:Z532</xm:sqref>
        </x14:conditionalFormatting>
        <x14:conditionalFormatting xmlns:xm="http://schemas.microsoft.com/office/excel/2006/main">
          <x14:cfRule type="iconSet" priority="2105" id="{C1F49DAA-6B3F-4F05-8C41-5DD95C9BDC96}">
            <x14:iconSet custom="1">
              <x14:cfvo type="percent">
                <xm:f>0</xm:f>
              </x14:cfvo>
              <x14:cfvo type="num">
                <xm:f>0</xm:f>
              </x14:cfvo>
              <x14:cfvo type="num" gte="0">
                <xm:f>0</xm:f>
              </x14:cfvo>
              <x14:cfIcon iconSet="4RedToBlack" iconId="3"/>
              <x14:cfIcon iconSet="3TrafficLights1" iconId="1"/>
              <x14:cfIcon iconSet="3TrafficLights1" iconId="2"/>
            </x14:iconSet>
          </x14:cfRule>
          <xm:sqref>X9</xm:sqref>
        </x14:conditionalFormatting>
        <x14:conditionalFormatting xmlns:xm="http://schemas.microsoft.com/office/excel/2006/main">
          <x14:cfRule type="iconSet" priority="2099" id="{A66BED74-7285-48B1-9EE7-F5F4BC2D8A8B}">
            <x14:iconSet custom="1">
              <x14:cfvo type="percent">
                <xm:f>0</xm:f>
              </x14:cfvo>
              <x14:cfvo type="num">
                <xm:f>0</xm:f>
              </x14:cfvo>
              <x14:cfvo type="num" gte="0">
                <xm:f>0</xm:f>
              </x14:cfvo>
              <x14:cfIcon iconSet="4RedToBlack" iconId="3"/>
              <x14:cfIcon iconSet="3TrafficLights1" iconId="1"/>
              <x14:cfIcon iconSet="3TrafficLights1" iconId="2"/>
            </x14:iconSet>
          </x14:cfRule>
          <xm:sqref>X99 X218</xm:sqref>
        </x14:conditionalFormatting>
        <x14:conditionalFormatting xmlns:xm="http://schemas.microsoft.com/office/excel/2006/main">
          <x14:cfRule type="containsText" priority="1759" operator="containsText" id="{E3DFAC8A-76F1-46CB-96BF-6EE19E974B4F}">
            <xm:f>NOT(ISERROR(SEARCH($Z$7,AA8)))</xm:f>
            <xm:f>$Z$7</xm:f>
            <x14:dxf>
              <font>
                <b/>
                <i val="0"/>
                <color rgb="FFFFFF00"/>
              </font>
              <fill>
                <gradientFill>
                  <stop position="0">
                    <color rgb="FFFF0000"/>
                  </stop>
                  <stop position="1">
                    <color theme="5" tint="0.59999389629810485"/>
                  </stop>
                </gradientFill>
              </fill>
            </x14:dxf>
          </x14:cfRule>
          <x14:cfRule type="containsText" priority="1760" operator="containsText" id="{8A0A251E-8032-4E86-8020-3A64049250B8}">
            <xm:f>NOT(ISERROR(SEARCH($Z$7,AA8)))</xm:f>
            <xm:f>$Z$7</xm:f>
            <x14:dxf>
              <font>
                <color theme="0"/>
              </font>
              <fill>
                <patternFill>
                  <bgColor rgb="FFFF0000"/>
                </patternFill>
              </fill>
            </x14:dxf>
          </x14:cfRule>
          <xm:sqref>AA8:AA24 AA128 AA157 AA239 AA204 AA110:AA125 AA241:AA246 AA248:AA256 AA340 AA338 AA317 AA310 AA300:AA305 AA298 AA261:AA262 AA229:AA234 AA208:AA227 AA198:AA201 AA190:AA196 AA181:AA188 AA162:AA179 AA131:AA153 AA32:AA56 AA28:AA30 AA334 AA325:AA326 AA321 AA319 AA312:AA315 AA414 AA411 AA388 AA375:AA381 AA397:AA398 AA258:AA259 AA282:AA294 AA369:AA371 AA395 AA264:AA269 AA272:AA280 AA58:AA108 AA350:AA354 AA356:AA358 AA400:AA402 AA471:AA474 AA464:AA469 AA451:AA454 AA422 AA365:AA367 AA346:AA348 AA511:AA532</xm:sqref>
        </x14:conditionalFormatting>
        <x14:conditionalFormatting xmlns:xm="http://schemas.microsoft.com/office/excel/2006/main">
          <x14:cfRule type="containsText" priority="1751" operator="containsText" id="{D452EBAF-22F2-4E4F-A056-C5EB51A133BE}">
            <xm:f>NOT(ISERROR(SEARCH($Z$7,AA25)))</xm:f>
            <xm:f>$Z$7</xm:f>
            <x14:dxf>
              <font>
                <b/>
                <i val="0"/>
                <color rgb="FFFFFF00"/>
              </font>
              <fill>
                <gradientFill>
                  <stop position="0">
                    <color rgb="FFFF0000"/>
                  </stop>
                  <stop position="1">
                    <color theme="5" tint="0.59999389629810485"/>
                  </stop>
                </gradientFill>
              </fill>
            </x14:dxf>
          </x14:cfRule>
          <x14:cfRule type="containsText" priority="1752" operator="containsText" id="{52618D97-1BA1-4A57-87DB-ABAD67B31C9F}">
            <xm:f>NOT(ISERROR(SEARCH($Z$7,AA25)))</xm:f>
            <xm:f>$Z$7</xm:f>
            <x14:dxf>
              <font>
                <color theme="0"/>
              </font>
              <fill>
                <patternFill>
                  <bgColor rgb="FFFF0000"/>
                </patternFill>
              </fill>
            </x14:dxf>
          </x14:cfRule>
          <xm:sqref>AA25:AA27</xm:sqref>
        </x14:conditionalFormatting>
        <x14:conditionalFormatting xmlns:xm="http://schemas.microsoft.com/office/excel/2006/main">
          <x14:cfRule type="containsText" priority="1743" operator="containsText" id="{EB3E3490-F179-4FED-B519-21C1D82AC7AB}">
            <xm:f>NOT(ISERROR(SEARCH($Z$7,AA236)))</xm:f>
            <xm:f>$Z$7</xm:f>
            <x14:dxf>
              <font>
                <b/>
                <i val="0"/>
                <color rgb="FFFFFF00"/>
              </font>
              <fill>
                <gradientFill>
                  <stop position="0">
                    <color rgb="FFFF0000"/>
                  </stop>
                  <stop position="1">
                    <color theme="5" tint="0.59999389629810485"/>
                  </stop>
                </gradientFill>
              </fill>
            </x14:dxf>
          </x14:cfRule>
          <x14:cfRule type="containsText" priority="1744" operator="containsText" id="{0DF9B2D3-CFE5-4731-A518-9A3F6B2EC988}">
            <xm:f>NOT(ISERROR(SEARCH($Z$7,AA236)))</xm:f>
            <xm:f>$Z$7</xm:f>
            <x14:dxf>
              <font>
                <color theme="0"/>
              </font>
              <fill>
                <patternFill>
                  <bgColor rgb="FFFF0000"/>
                </patternFill>
              </fill>
            </x14:dxf>
          </x14:cfRule>
          <xm:sqref>AA236:AA237</xm:sqref>
        </x14:conditionalFormatting>
        <x14:conditionalFormatting xmlns:xm="http://schemas.microsoft.com/office/excel/2006/main">
          <x14:cfRule type="containsText" priority="1735" operator="containsText" id="{0F89AF16-7FD9-43D4-B842-9B30BD75040D}">
            <xm:f>NOT(ISERROR(SEARCH($Z$7,AA235)))</xm:f>
            <xm:f>$Z$7</xm:f>
            <x14:dxf>
              <font>
                <b/>
                <i val="0"/>
                <color rgb="FFFFFF00"/>
              </font>
              <fill>
                <gradientFill>
                  <stop position="0">
                    <color rgb="FFFF0000"/>
                  </stop>
                  <stop position="1">
                    <color theme="5" tint="0.59999389629810485"/>
                  </stop>
                </gradientFill>
              </fill>
            </x14:dxf>
          </x14:cfRule>
          <x14:cfRule type="containsText" priority="1736" operator="containsText" id="{C95069EA-8845-47FC-BCCD-F55DADEFCF1B}">
            <xm:f>NOT(ISERROR(SEARCH($Z$7,AA235)))</xm:f>
            <xm:f>$Z$7</xm:f>
            <x14:dxf>
              <font>
                <color theme="0"/>
              </font>
              <fill>
                <patternFill>
                  <bgColor rgb="FFFF0000"/>
                </patternFill>
              </fill>
            </x14:dxf>
          </x14:cfRule>
          <xm:sqref>AA235</xm:sqref>
        </x14:conditionalFormatting>
        <x14:conditionalFormatting xmlns:xm="http://schemas.microsoft.com/office/excel/2006/main">
          <x14:cfRule type="containsText" priority="1608" operator="containsText" id="{DF24B76E-9726-42CF-B52B-BE623BB0B6CC}">
            <xm:f>NOT(ISERROR(SEARCH($Z$7,AA299)))</xm:f>
            <xm:f>$Z$7</xm:f>
            <x14:dxf>
              <font>
                <b/>
                <i val="0"/>
                <color rgb="FFFFFF00"/>
              </font>
              <fill>
                <gradientFill>
                  <stop position="0">
                    <color rgb="FFFF0000"/>
                  </stop>
                  <stop position="1">
                    <color theme="5" tint="0.59999389629810485"/>
                  </stop>
                </gradientFill>
              </fill>
            </x14:dxf>
          </x14:cfRule>
          <x14:cfRule type="containsText" priority="1609" operator="containsText" id="{F42B3DEC-A7BB-4EDE-A71F-4C48037224D9}">
            <xm:f>NOT(ISERROR(SEARCH($Z$7,AA299)))</xm:f>
            <xm:f>$Z$7</xm:f>
            <x14:dxf>
              <font>
                <color theme="0"/>
              </font>
              <fill>
                <patternFill>
                  <bgColor rgb="FFFF0000"/>
                </patternFill>
              </fill>
            </x14:dxf>
          </x14:cfRule>
          <xm:sqref>AA299</xm:sqref>
        </x14:conditionalFormatting>
        <x14:conditionalFormatting xmlns:xm="http://schemas.microsoft.com/office/excel/2006/main">
          <x14:cfRule type="containsText" priority="1586" operator="containsText" id="{64559763-2805-4BF4-8F1E-9F04269464F9}">
            <xm:f>NOT(ISERROR(SEARCH($Z$7,AA306)))</xm:f>
            <xm:f>$Z$7</xm:f>
            <x14:dxf>
              <font>
                <b/>
                <i val="0"/>
                <color rgb="FFFFFF00"/>
              </font>
              <fill>
                <gradientFill>
                  <stop position="0">
                    <color rgb="FFFF0000"/>
                  </stop>
                  <stop position="1">
                    <color theme="5" tint="0.59999389629810485"/>
                  </stop>
                </gradientFill>
              </fill>
            </x14:dxf>
          </x14:cfRule>
          <x14:cfRule type="containsText" priority="1587" operator="containsText" id="{6C869D11-5780-4AA7-909A-BA99445915DA}">
            <xm:f>NOT(ISERROR(SEARCH($Z$7,AA306)))</xm:f>
            <xm:f>$Z$7</xm:f>
            <x14:dxf>
              <font>
                <color theme="0"/>
              </font>
              <fill>
                <patternFill>
                  <bgColor rgb="FFFF0000"/>
                </patternFill>
              </fill>
            </x14:dxf>
          </x14:cfRule>
          <xm:sqref>AA306:AA307</xm:sqref>
        </x14:conditionalFormatting>
        <x14:conditionalFormatting xmlns:xm="http://schemas.microsoft.com/office/excel/2006/main">
          <x14:cfRule type="containsText" priority="1575" operator="containsText" id="{5AD8D7BD-8CA0-4F6B-B626-090E96C4AEA9}">
            <xm:f>NOT(ISERROR(SEARCH($Z$7,AA205)))</xm:f>
            <xm:f>$Z$7</xm:f>
            <x14:dxf>
              <font>
                <b/>
                <i val="0"/>
                <color rgb="FFFFFF00"/>
              </font>
              <fill>
                <gradientFill>
                  <stop position="0">
                    <color rgb="FFFF0000"/>
                  </stop>
                  <stop position="1">
                    <color theme="5" tint="0.59999389629810485"/>
                  </stop>
                </gradientFill>
              </fill>
            </x14:dxf>
          </x14:cfRule>
          <x14:cfRule type="containsText" priority="1576" operator="containsText" id="{7AF5A88B-54B1-4A71-AD88-A8A17B850F13}">
            <xm:f>NOT(ISERROR(SEARCH($Z$7,AA205)))</xm:f>
            <xm:f>$Z$7</xm:f>
            <x14:dxf>
              <font>
                <color theme="0"/>
              </font>
              <fill>
                <patternFill>
                  <bgColor rgb="FFFF0000"/>
                </patternFill>
              </fill>
            </x14:dxf>
          </x14:cfRule>
          <xm:sqref>AA205:AA207</xm:sqref>
        </x14:conditionalFormatting>
        <x14:conditionalFormatting xmlns:xm="http://schemas.microsoft.com/office/excel/2006/main">
          <x14:cfRule type="containsText" priority="1523" operator="containsText" id="{AE50973F-8D0F-47B7-8496-BDA314995C8B}">
            <xm:f>NOT(ISERROR(SEARCH($Z$7,AA228)))</xm:f>
            <xm:f>$Z$7</xm:f>
            <x14:dxf>
              <font>
                <b/>
                <i val="0"/>
                <color rgb="FFFFFF00"/>
              </font>
              <fill>
                <gradientFill>
                  <stop position="0">
                    <color rgb="FFFF0000"/>
                  </stop>
                  <stop position="1">
                    <color theme="5" tint="0.59999389629810485"/>
                  </stop>
                </gradientFill>
              </fill>
            </x14:dxf>
          </x14:cfRule>
          <x14:cfRule type="containsText" priority="1524" operator="containsText" id="{80352AD4-2B6F-4583-BA8C-49616B278F4B}">
            <xm:f>NOT(ISERROR(SEARCH($Z$7,AA228)))</xm:f>
            <xm:f>$Z$7</xm:f>
            <x14:dxf>
              <font>
                <color theme="0"/>
              </font>
              <fill>
                <patternFill>
                  <bgColor rgb="FFFF0000"/>
                </patternFill>
              </fill>
            </x14:dxf>
          </x14:cfRule>
          <xm:sqref>AA228</xm:sqref>
        </x14:conditionalFormatting>
        <x14:conditionalFormatting xmlns:xm="http://schemas.microsoft.com/office/excel/2006/main">
          <x14:cfRule type="containsText" priority="1449" operator="containsText" id="{8056EE10-0D30-42C9-9DD8-CFC3A41F0719}">
            <xm:f>NOT(ISERROR(SEARCH($Z$7,AA238)))</xm:f>
            <xm:f>$Z$7</xm:f>
            <x14:dxf>
              <font>
                <b/>
                <i val="0"/>
                <color rgb="FFFFFF00"/>
              </font>
              <fill>
                <gradientFill>
                  <stop position="0">
                    <color rgb="FFFF0000"/>
                  </stop>
                  <stop position="1">
                    <color theme="5" tint="0.59999389629810485"/>
                  </stop>
                </gradientFill>
              </fill>
            </x14:dxf>
          </x14:cfRule>
          <x14:cfRule type="containsText" priority="1450" operator="containsText" id="{F92FE923-1027-45F8-B0C0-441BF70AA032}">
            <xm:f>NOT(ISERROR(SEARCH($Z$7,AA238)))</xm:f>
            <xm:f>$Z$7</xm:f>
            <x14:dxf>
              <font>
                <color theme="0"/>
              </font>
              <fill>
                <patternFill>
                  <bgColor rgb="FFFF0000"/>
                </patternFill>
              </fill>
            </x14:dxf>
          </x14:cfRule>
          <xm:sqref>AA238</xm:sqref>
        </x14:conditionalFormatting>
        <x14:conditionalFormatting xmlns:xm="http://schemas.microsoft.com/office/excel/2006/main">
          <x14:cfRule type="containsText" priority="1438" operator="containsText" id="{FC5E8786-BF2C-418C-AA29-8936A98AFC36}">
            <xm:f>NOT(ISERROR(SEARCH($Z$7,AA158)))</xm:f>
            <xm:f>$Z$7</xm:f>
            <x14:dxf>
              <font>
                <b/>
                <i val="0"/>
                <color rgb="FFFFFF00"/>
              </font>
              <fill>
                <gradientFill>
                  <stop position="0">
                    <color rgb="FFFF0000"/>
                  </stop>
                  <stop position="1">
                    <color theme="5" tint="0.59999389629810485"/>
                  </stop>
                </gradientFill>
              </fill>
            </x14:dxf>
          </x14:cfRule>
          <x14:cfRule type="containsText" priority="1439" operator="containsText" id="{71FCE023-83B6-4B4E-BEF1-214DC403CC04}">
            <xm:f>NOT(ISERROR(SEARCH($Z$7,AA158)))</xm:f>
            <xm:f>$Z$7</xm:f>
            <x14:dxf>
              <font>
                <color theme="0"/>
              </font>
              <fill>
                <patternFill>
                  <bgColor rgb="FFFF0000"/>
                </patternFill>
              </fill>
            </x14:dxf>
          </x14:cfRule>
          <xm:sqref>AA158:AA161</xm:sqref>
        </x14:conditionalFormatting>
        <x14:conditionalFormatting xmlns:xm="http://schemas.microsoft.com/office/excel/2006/main">
          <x14:cfRule type="containsText" priority="1431" operator="containsText" id="{BD2DC282-4E46-4A64-B91C-0C6374FC242F}">
            <xm:f>NOT(ISERROR(SEARCH($Z$234,Z158)))</xm:f>
            <xm:f>$Z$234</xm:f>
            <x14:dxf>
              <font>
                <b/>
                <i val="0"/>
                <color rgb="FF7030A0"/>
              </font>
            </x14:dxf>
          </x14:cfRule>
          <xm:sqref>Z158:Z161</xm:sqref>
        </x14:conditionalFormatting>
        <x14:conditionalFormatting xmlns:xm="http://schemas.microsoft.com/office/excel/2006/main">
          <x14:cfRule type="containsText" priority="1430" operator="containsText" id="{20FAD6F5-FBCB-45C7-A3A5-75454DB63BF0}">
            <xm:f>NOT(ISERROR(SEARCH($Z$211,Z158)))</xm:f>
            <xm:f>$Z$211</xm:f>
            <x14:dxf>
              <font>
                <b/>
                <i val="0"/>
                <color theme="9" tint="-0.499984740745262"/>
              </font>
            </x14:dxf>
          </x14:cfRule>
          <xm:sqref>Z158:Z161</xm:sqref>
        </x14:conditionalFormatting>
        <x14:conditionalFormatting xmlns:xm="http://schemas.microsoft.com/office/excel/2006/main">
          <x14:cfRule type="containsText" priority="1410" operator="containsText" id="{4FF5DA8A-A720-4BBA-8B65-02A602231042}">
            <xm:f>NOT(ISERROR(SEARCH($Z$7,AA318)))</xm:f>
            <xm:f>$Z$7</xm:f>
            <x14:dxf>
              <font>
                <b/>
                <i val="0"/>
                <color rgb="FFFFFF00"/>
              </font>
              <fill>
                <gradientFill>
                  <stop position="0">
                    <color rgb="FFFF0000"/>
                  </stop>
                  <stop position="1">
                    <color theme="5" tint="0.59999389629810485"/>
                  </stop>
                </gradientFill>
              </fill>
            </x14:dxf>
          </x14:cfRule>
          <x14:cfRule type="containsText" priority="1411" operator="containsText" id="{A889823A-C93E-46CE-88C4-44394F15A275}">
            <xm:f>NOT(ISERROR(SEARCH($Z$7,AA318)))</xm:f>
            <xm:f>$Z$7</xm:f>
            <x14:dxf>
              <font>
                <color theme="0"/>
              </font>
              <fill>
                <patternFill>
                  <bgColor rgb="FFFF0000"/>
                </patternFill>
              </fill>
            </x14:dxf>
          </x14:cfRule>
          <xm:sqref>AA318</xm:sqref>
        </x14:conditionalFormatting>
        <x14:conditionalFormatting xmlns:xm="http://schemas.microsoft.com/office/excel/2006/main">
          <x14:cfRule type="containsText" priority="1396" operator="containsText" id="{0540DE99-94F3-4961-9F4E-C7360DFF9487}">
            <xm:f>NOT(ISERROR(SEARCH($Z$7,AA320)))</xm:f>
            <xm:f>$Z$7</xm:f>
            <x14:dxf>
              <font>
                <b/>
                <i val="0"/>
                <color rgb="FFFFFF00"/>
              </font>
              <fill>
                <gradientFill>
                  <stop position="0">
                    <color rgb="FFFF0000"/>
                  </stop>
                  <stop position="1">
                    <color theme="5" tint="0.59999389629810485"/>
                  </stop>
                </gradientFill>
              </fill>
            </x14:dxf>
          </x14:cfRule>
          <x14:cfRule type="containsText" priority="1397" operator="containsText" id="{30E96CD9-BBF4-4432-98E7-699FA1C0B717}">
            <xm:f>NOT(ISERROR(SEARCH($Z$7,AA320)))</xm:f>
            <xm:f>$Z$7</xm:f>
            <x14:dxf>
              <font>
                <color theme="0"/>
              </font>
              <fill>
                <patternFill>
                  <bgColor rgb="FFFF0000"/>
                </patternFill>
              </fill>
            </x14:dxf>
          </x14:cfRule>
          <xm:sqref>AA320</xm:sqref>
        </x14:conditionalFormatting>
        <x14:conditionalFormatting xmlns:xm="http://schemas.microsoft.com/office/excel/2006/main">
          <x14:cfRule type="containsText" priority="1386" operator="containsText" id="{9DC54CE9-9C64-4997-B691-CE00C49EF062}">
            <xm:f>NOT(ISERROR(SEARCH($Z$7,AA109)))</xm:f>
            <xm:f>$Z$7</xm:f>
            <x14:dxf>
              <font>
                <b/>
                <i val="0"/>
                <color rgb="FFFFFF00"/>
              </font>
              <fill>
                <gradientFill>
                  <stop position="0">
                    <color rgb="FFFF0000"/>
                  </stop>
                  <stop position="1">
                    <color theme="5" tint="0.59999389629810485"/>
                  </stop>
                </gradientFill>
              </fill>
            </x14:dxf>
          </x14:cfRule>
          <x14:cfRule type="containsText" priority="1387" operator="containsText" id="{B9D8CD8C-3908-45C2-BEDF-76E61998D483}">
            <xm:f>NOT(ISERROR(SEARCH($Z$7,AA109)))</xm:f>
            <xm:f>$Z$7</xm:f>
            <x14:dxf>
              <font>
                <color theme="0"/>
              </font>
              <fill>
                <patternFill>
                  <bgColor rgb="FFFF0000"/>
                </patternFill>
              </fill>
            </x14:dxf>
          </x14:cfRule>
          <xm:sqref>AA109</xm:sqref>
        </x14:conditionalFormatting>
        <x14:conditionalFormatting xmlns:xm="http://schemas.microsoft.com/office/excel/2006/main">
          <x14:cfRule type="containsText" priority="1379" operator="containsText" id="{1E9BDE12-3E35-4A2E-A292-B47A120D8F60}">
            <xm:f>NOT(ISERROR(SEARCH($Z$234,Z109)))</xm:f>
            <xm:f>$Z$234</xm:f>
            <x14:dxf>
              <font>
                <b/>
                <i val="0"/>
                <color rgb="FF7030A0"/>
              </font>
            </x14:dxf>
          </x14:cfRule>
          <xm:sqref>Z109</xm:sqref>
        </x14:conditionalFormatting>
        <x14:conditionalFormatting xmlns:xm="http://schemas.microsoft.com/office/excel/2006/main">
          <x14:cfRule type="containsText" priority="1378" operator="containsText" id="{00163991-CBAA-41F8-A946-E5C0646C67C5}">
            <xm:f>NOT(ISERROR(SEARCH($Z$211,Z109)))</xm:f>
            <xm:f>$Z$211</xm:f>
            <x14:dxf>
              <font>
                <b/>
                <i val="0"/>
                <color theme="9" tint="-0.499984740745262"/>
              </font>
            </x14:dxf>
          </x14:cfRule>
          <xm:sqref>Z109</xm:sqref>
        </x14:conditionalFormatting>
        <x14:conditionalFormatting xmlns:xm="http://schemas.microsoft.com/office/excel/2006/main">
          <x14:cfRule type="containsText" priority="1361" operator="containsText" id="{6A6B5AEC-F205-4F60-9B8C-48B2D6ACF701}">
            <xm:f>NOT(ISERROR(SEARCH($Z$7,AA126)))</xm:f>
            <xm:f>$Z$7</xm:f>
            <x14:dxf>
              <font>
                <b/>
                <i val="0"/>
                <color rgb="FFFFFF00"/>
              </font>
              <fill>
                <gradientFill>
                  <stop position="0">
                    <color rgb="FFFF0000"/>
                  </stop>
                  <stop position="1">
                    <color theme="5" tint="0.59999389629810485"/>
                  </stop>
                </gradientFill>
              </fill>
            </x14:dxf>
          </x14:cfRule>
          <x14:cfRule type="containsText" priority="1362" operator="containsText" id="{59234D9C-D6BA-45D2-8F52-C8B6AE543CAC}">
            <xm:f>NOT(ISERROR(SEARCH($Z$7,AA126)))</xm:f>
            <xm:f>$Z$7</xm:f>
            <x14:dxf>
              <font>
                <color theme="0"/>
              </font>
              <fill>
                <patternFill>
                  <bgColor rgb="FFFF0000"/>
                </patternFill>
              </fill>
            </x14:dxf>
          </x14:cfRule>
          <xm:sqref>AA126:AA127</xm:sqref>
        </x14:conditionalFormatting>
        <x14:conditionalFormatting xmlns:xm="http://schemas.microsoft.com/office/excel/2006/main">
          <x14:cfRule type="containsText" priority="1354" operator="containsText" id="{6A6BD4C2-B8B9-47E9-843A-E4F11B214FAD}">
            <xm:f>NOT(ISERROR(SEARCH($Z$234,Z126)))</xm:f>
            <xm:f>$Z$234</xm:f>
            <x14:dxf>
              <font>
                <b/>
                <i val="0"/>
                <color rgb="FF7030A0"/>
              </font>
            </x14:dxf>
          </x14:cfRule>
          <xm:sqref>Z126:Z127</xm:sqref>
        </x14:conditionalFormatting>
        <x14:conditionalFormatting xmlns:xm="http://schemas.microsoft.com/office/excel/2006/main">
          <x14:cfRule type="containsText" priority="1353" operator="containsText" id="{C07EA72C-998D-475D-A727-F7169FCEF85C}">
            <xm:f>NOT(ISERROR(SEARCH($Z$211,Z126)))</xm:f>
            <xm:f>$Z$211</xm:f>
            <x14:dxf>
              <font>
                <b/>
                <i val="0"/>
                <color theme="9" tint="-0.499984740745262"/>
              </font>
            </x14:dxf>
          </x14:cfRule>
          <xm:sqref>Z126:Z127</xm:sqref>
        </x14:conditionalFormatting>
        <x14:conditionalFormatting xmlns:xm="http://schemas.microsoft.com/office/excel/2006/main">
          <x14:cfRule type="containsText" priority="1351" operator="containsText" id="{37ADF431-0A54-47A2-9442-87E34A44D382}">
            <xm:f>NOT(ISERROR(SEARCH($Z$7,AA129)))</xm:f>
            <xm:f>$Z$7</xm:f>
            <x14:dxf>
              <font>
                <b/>
                <i val="0"/>
                <color rgb="FFFFFF00"/>
              </font>
              <fill>
                <gradientFill>
                  <stop position="0">
                    <color rgb="FFFF0000"/>
                  </stop>
                  <stop position="1">
                    <color theme="5" tint="0.59999389629810485"/>
                  </stop>
                </gradientFill>
              </fill>
            </x14:dxf>
          </x14:cfRule>
          <x14:cfRule type="containsText" priority="1352" operator="containsText" id="{8BB06FC5-E46B-4677-AAA0-24C958A0B318}">
            <xm:f>NOT(ISERROR(SEARCH($Z$7,AA129)))</xm:f>
            <xm:f>$Z$7</xm:f>
            <x14:dxf>
              <font>
                <color theme="0"/>
              </font>
              <fill>
                <patternFill>
                  <bgColor rgb="FFFF0000"/>
                </patternFill>
              </fill>
            </x14:dxf>
          </x14:cfRule>
          <xm:sqref>AA129</xm:sqref>
        </x14:conditionalFormatting>
        <x14:conditionalFormatting xmlns:xm="http://schemas.microsoft.com/office/excel/2006/main">
          <x14:cfRule type="containsText" priority="1344" operator="containsText" id="{37480F35-317F-40DB-8BB1-D0DE0D75E11D}">
            <xm:f>NOT(ISERROR(SEARCH($Z$234,Z129)))</xm:f>
            <xm:f>$Z$234</xm:f>
            <x14:dxf>
              <font>
                <b/>
                <i val="0"/>
                <color rgb="FF7030A0"/>
              </font>
            </x14:dxf>
          </x14:cfRule>
          <xm:sqref>Z129</xm:sqref>
        </x14:conditionalFormatting>
        <x14:conditionalFormatting xmlns:xm="http://schemas.microsoft.com/office/excel/2006/main">
          <x14:cfRule type="containsText" priority="1343" operator="containsText" id="{095CDB98-01FE-48A5-A369-278036957471}">
            <xm:f>NOT(ISERROR(SEARCH($Z$211,Z129)))</xm:f>
            <xm:f>$Z$211</xm:f>
            <x14:dxf>
              <font>
                <b/>
                <i val="0"/>
                <color theme="9" tint="-0.499984740745262"/>
              </font>
            </x14:dxf>
          </x14:cfRule>
          <xm:sqref>Z129</xm:sqref>
        </x14:conditionalFormatting>
        <x14:conditionalFormatting xmlns:xm="http://schemas.microsoft.com/office/excel/2006/main">
          <x14:cfRule type="containsText" priority="1341" operator="containsText" id="{9048607F-2C59-4FE5-94ED-B5FECBE217A9}">
            <xm:f>NOT(ISERROR(SEARCH($Z$7,AA130)))</xm:f>
            <xm:f>$Z$7</xm:f>
            <x14:dxf>
              <font>
                <b/>
                <i val="0"/>
                <color rgb="FFFFFF00"/>
              </font>
              <fill>
                <gradientFill>
                  <stop position="0">
                    <color rgb="FFFF0000"/>
                  </stop>
                  <stop position="1">
                    <color theme="5" tint="0.59999389629810485"/>
                  </stop>
                </gradientFill>
              </fill>
            </x14:dxf>
          </x14:cfRule>
          <x14:cfRule type="containsText" priority="1342" operator="containsText" id="{6BDA59E4-5178-4AE1-B30F-5A3FED88D539}">
            <xm:f>NOT(ISERROR(SEARCH($Z$7,AA130)))</xm:f>
            <xm:f>$Z$7</xm:f>
            <x14:dxf>
              <font>
                <color theme="0"/>
              </font>
              <fill>
                <patternFill>
                  <bgColor rgb="FFFF0000"/>
                </patternFill>
              </fill>
            </x14:dxf>
          </x14:cfRule>
          <xm:sqref>AA130</xm:sqref>
        </x14:conditionalFormatting>
        <x14:conditionalFormatting xmlns:xm="http://schemas.microsoft.com/office/excel/2006/main">
          <x14:cfRule type="containsText" priority="1334" operator="containsText" id="{4E3DAAA3-22A4-49CB-991A-DA2C736D2A46}">
            <xm:f>NOT(ISERROR(SEARCH($Z$234,Z130)))</xm:f>
            <xm:f>$Z$234</xm:f>
            <x14:dxf>
              <font>
                <b/>
                <i val="0"/>
                <color rgb="FF7030A0"/>
              </font>
            </x14:dxf>
          </x14:cfRule>
          <xm:sqref>Z130</xm:sqref>
        </x14:conditionalFormatting>
        <x14:conditionalFormatting xmlns:xm="http://schemas.microsoft.com/office/excel/2006/main">
          <x14:cfRule type="containsText" priority="1333" operator="containsText" id="{350C6486-C061-417B-8DEE-159550ECC1C1}">
            <xm:f>NOT(ISERROR(SEARCH($Z$211,Z130)))</xm:f>
            <xm:f>$Z$211</xm:f>
            <x14:dxf>
              <font>
                <b/>
                <i val="0"/>
                <color theme="9" tint="-0.499984740745262"/>
              </font>
            </x14:dxf>
          </x14:cfRule>
          <xm:sqref>Z130</xm:sqref>
        </x14:conditionalFormatting>
        <x14:conditionalFormatting xmlns:xm="http://schemas.microsoft.com/office/excel/2006/main">
          <x14:cfRule type="containsText" priority="1319" operator="containsText" id="{A640298B-F043-404A-A36F-9962A2B91349}">
            <xm:f>NOT(ISERROR(SEARCH($Z$7,AA322)))</xm:f>
            <xm:f>$Z$7</xm:f>
            <x14:dxf>
              <font>
                <b/>
                <i val="0"/>
                <color rgb="FFFFFF00"/>
              </font>
              <fill>
                <gradientFill>
                  <stop position="0">
                    <color rgb="FFFF0000"/>
                  </stop>
                  <stop position="1">
                    <color theme="5" tint="0.59999389629810485"/>
                  </stop>
                </gradientFill>
              </fill>
            </x14:dxf>
          </x14:cfRule>
          <x14:cfRule type="containsText" priority="1320" operator="containsText" id="{27F1A782-E636-4BD4-AAA9-46C708AB4565}">
            <xm:f>NOT(ISERROR(SEARCH($Z$7,AA322)))</xm:f>
            <xm:f>$Z$7</xm:f>
            <x14:dxf>
              <font>
                <color theme="0"/>
              </font>
              <fill>
                <patternFill>
                  <bgColor rgb="FFFF0000"/>
                </patternFill>
              </fill>
            </x14:dxf>
          </x14:cfRule>
          <xm:sqref>AA322</xm:sqref>
        </x14:conditionalFormatting>
        <x14:conditionalFormatting xmlns:xm="http://schemas.microsoft.com/office/excel/2006/main">
          <x14:cfRule type="containsText" priority="1311" operator="containsText" id="{21F86582-593D-47C5-AE15-7EF3102EF151}">
            <xm:f>NOT(ISERROR(SEARCH($Z$7,AA323)))</xm:f>
            <xm:f>$Z$7</xm:f>
            <x14:dxf>
              <font>
                <b/>
                <i val="0"/>
                <color rgb="FFFFFF00"/>
              </font>
              <fill>
                <gradientFill>
                  <stop position="0">
                    <color rgb="FFFF0000"/>
                  </stop>
                  <stop position="1">
                    <color theme="5" tint="0.59999389629810485"/>
                  </stop>
                </gradientFill>
              </fill>
            </x14:dxf>
          </x14:cfRule>
          <x14:cfRule type="containsText" priority="1312" operator="containsText" id="{9A4C329B-48D7-4B2A-BD09-76299C909251}">
            <xm:f>NOT(ISERROR(SEARCH($Z$7,AA323)))</xm:f>
            <xm:f>$Z$7</xm:f>
            <x14:dxf>
              <font>
                <color theme="0"/>
              </font>
              <fill>
                <patternFill>
                  <bgColor rgb="FFFF0000"/>
                </patternFill>
              </fill>
            </x14:dxf>
          </x14:cfRule>
          <xm:sqref>AA323:AA324</xm:sqref>
        </x14:conditionalFormatting>
        <x14:conditionalFormatting xmlns:xm="http://schemas.microsoft.com/office/excel/2006/main">
          <x14:cfRule type="containsText" priority="1303" operator="containsText" id="{CEE1B5FC-DE7B-416F-8B75-0EA0FDCE39FE}">
            <xm:f>NOT(ISERROR(SEARCH($Z$7,AA189)))</xm:f>
            <xm:f>$Z$7</xm:f>
            <x14:dxf>
              <font>
                <b/>
                <i val="0"/>
                <color rgb="FFFFFF00"/>
              </font>
              <fill>
                <gradientFill>
                  <stop position="0">
                    <color rgb="FFFF0000"/>
                  </stop>
                  <stop position="1">
                    <color theme="5" tint="0.59999389629810485"/>
                  </stop>
                </gradientFill>
              </fill>
            </x14:dxf>
          </x14:cfRule>
          <x14:cfRule type="containsText" priority="1304" operator="containsText" id="{CEB8874B-FD1A-497B-84EC-9B9BCAA05EF2}">
            <xm:f>NOT(ISERROR(SEARCH($Z$7,AA189)))</xm:f>
            <xm:f>$Z$7</xm:f>
            <x14:dxf>
              <font>
                <color theme="0"/>
              </font>
              <fill>
                <patternFill>
                  <bgColor rgb="FFFF0000"/>
                </patternFill>
              </fill>
            </x14:dxf>
          </x14:cfRule>
          <xm:sqref>AA189</xm:sqref>
        </x14:conditionalFormatting>
        <x14:conditionalFormatting xmlns:xm="http://schemas.microsoft.com/office/excel/2006/main">
          <x14:cfRule type="containsText" priority="1296" operator="containsText" id="{FBD25CD9-401D-443C-9BB9-6A287C613748}">
            <xm:f>NOT(ISERROR(SEARCH($Z$234,Z189)))</xm:f>
            <xm:f>$Z$234</xm:f>
            <x14:dxf>
              <font>
                <b/>
                <i val="0"/>
                <color rgb="FF7030A0"/>
              </font>
            </x14:dxf>
          </x14:cfRule>
          <xm:sqref>Z189</xm:sqref>
        </x14:conditionalFormatting>
        <x14:conditionalFormatting xmlns:xm="http://schemas.microsoft.com/office/excel/2006/main">
          <x14:cfRule type="containsText" priority="1295" operator="containsText" id="{63E1EF45-8637-41E3-A204-5B8BE9580A62}">
            <xm:f>NOT(ISERROR(SEARCH($Z$211,Z189)))</xm:f>
            <xm:f>$Z$211</xm:f>
            <x14:dxf>
              <font>
                <b/>
                <i val="0"/>
                <color theme="9" tint="-0.499984740745262"/>
              </font>
            </x14:dxf>
          </x14:cfRule>
          <xm:sqref>Z189</xm:sqref>
        </x14:conditionalFormatting>
        <x14:conditionalFormatting xmlns:xm="http://schemas.microsoft.com/office/excel/2006/main">
          <x14:cfRule type="containsText" priority="1293" operator="containsText" id="{696008C6-FCA4-40E5-AAB8-3BA04B035AA5}">
            <xm:f>NOT(ISERROR(SEARCH($Z$7,AA260)))</xm:f>
            <xm:f>$Z$7</xm:f>
            <x14:dxf>
              <font>
                <b/>
                <i val="0"/>
                <color rgb="FFFFFF00"/>
              </font>
              <fill>
                <gradientFill>
                  <stop position="0">
                    <color rgb="FFFF0000"/>
                  </stop>
                  <stop position="1">
                    <color theme="5" tint="0.59999389629810485"/>
                  </stop>
                </gradientFill>
              </fill>
            </x14:dxf>
          </x14:cfRule>
          <x14:cfRule type="containsText" priority="1294" operator="containsText" id="{55AFA9DF-6199-4343-9B72-1EC7CE0222FE}">
            <xm:f>NOT(ISERROR(SEARCH($Z$7,AA260)))</xm:f>
            <xm:f>$Z$7</xm:f>
            <x14:dxf>
              <font>
                <color theme="0"/>
              </font>
              <fill>
                <patternFill>
                  <bgColor rgb="FFFF0000"/>
                </patternFill>
              </fill>
            </x14:dxf>
          </x14:cfRule>
          <xm:sqref>AA260</xm:sqref>
        </x14:conditionalFormatting>
        <x14:conditionalFormatting xmlns:xm="http://schemas.microsoft.com/office/excel/2006/main">
          <x14:cfRule type="containsText" priority="1282" operator="containsText" id="{C82C9C6F-6A3B-4F15-9C96-711411E91BB8}">
            <xm:f>NOT(ISERROR(SEARCH($Z$7,AA263)))</xm:f>
            <xm:f>$Z$7</xm:f>
            <x14:dxf>
              <font>
                <b/>
                <i val="0"/>
                <color rgb="FFFFFF00"/>
              </font>
              <fill>
                <gradientFill>
                  <stop position="0">
                    <color rgb="FFFF0000"/>
                  </stop>
                  <stop position="1">
                    <color theme="5" tint="0.59999389629810485"/>
                  </stop>
                </gradientFill>
              </fill>
            </x14:dxf>
          </x14:cfRule>
          <x14:cfRule type="containsText" priority="1283" operator="containsText" id="{D996ED04-0636-4613-B16B-AD31B722B6A8}">
            <xm:f>NOT(ISERROR(SEARCH($Z$7,AA263)))</xm:f>
            <xm:f>$Z$7</xm:f>
            <x14:dxf>
              <font>
                <color theme="0"/>
              </font>
              <fill>
                <patternFill>
                  <bgColor rgb="FFFF0000"/>
                </patternFill>
              </fill>
            </x14:dxf>
          </x14:cfRule>
          <xm:sqref>AA263</xm:sqref>
        </x14:conditionalFormatting>
        <x14:conditionalFormatting xmlns:xm="http://schemas.microsoft.com/office/excel/2006/main">
          <x14:cfRule type="containsText" priority="1272" operator="containsText" id="{FDA03D66-4FAD-4CCB-A6B2-766FBED93777}">
            <xm:f>NOT(ISERROR(SEARCH($Z$234,Z31)))</xm:f>
            <xm:f>$Z$234</xm:f>
            <x14:dxf>
              <font>
                <b/>
                <i val="0"/>
                <color rgb="FF7030A0"/>
              </font>
            </x14:dxf>
          </x14:cfRule>
          <xm:sqref>Z31</xm:sqref>
        </x14:conditionalFormatting>
        <x14:conditionalFormatting xmlns:xm="http://schemas.microsoft.com/office/excel/2006/main">
          <x14:cfRule type="containsText" priority="1271" operator="containsText" id="{8D8691BA-64B6-4AC2-88DA-2C35D244B0F5}">
            <xm:f>NOT(ISERROR(SEARCH($Z$211,Z31)))</xm:f>
            <xm:f>$Z$211</xm:f>
            <x14:dxf>
              <font>
                <b/>
                <i val="0"/>
                <color theme="9" tint="-0.499984740745262"/>
              </font>
            </x14:dxf>
          </x14:cfRule>
          <xm:sqref>Z31</xm:sqref>
        </x14:conditionalFormatting>
        <x14:conditionalFormatting xmlns:xm="http://schemas.microsoft.com/office/excel/2006/main">
          <x14:cfRule type="containsText" priority="1268" operator="containsText" id="{BDF12CF5-B546-49B0-9122-CAD9257E771D}">
            <xm:f>NOT(ISERROR(SEARCH($Z$7,AA31)))</xm:f>
            <xm:f>$Z$7</xm:f>
            <x14:dxf>
              <font>
                <b/>
                <i val="0"/>
                <color rgb="FFFFFF00"/>
              </font>
              <fill>
                <gradientFill>
                  <stop position="0">
                    <color rgb="FFFF0000"/>
                  </stop>
                  <stop position="1">
                    <color theme="5" tint="0.59999389629810485"/>
                  </stop>
                </gradientFill>
              </fill>
            </x14:dxf>
          </x14:cfRule>
          <x14:cfRule type="containsText" priority="1269" operator="containsText" id="{9F0AA784-FDCD-410B-A104-9E910C37AE07}">
            <xm:f>NOT(ISERROR(SEARCH($Z$7,AA31)))</xm:f>
            <xm:f>$Z$7</xm:f>
            <x14:dxf>
              <font>
                <color theme="0"/>
              </font>
              <fill>
                <patternFill>
                  <bgColor rgb="FFFF0000"/>
                </patternFill>
              </fill>
            </x14:dxf>
          </x14:cfRule>
          <xm:sqref>AA31</xm:sqref>
        </x14:conditionalFormatting>
        <x14:conditionalFormatting xmlns:xm="http://schemas.microsoft.com/office/excel/2006/main">
          <x14:cfRule type="containsText" priority="1257" operator="containsText" id="{63EF1A1A-3132-404A-A762-2D2375D8E0EB}">
            <xm:f>NOT(ISERROR(SEARCH($Z$7,AA240)))</xm:f>
            <xm:f>$Z$7</xm:f>
            <x14:dxf>
              <font>
                <b/>
                <i val="0"/>
                <color rgb="FFFFFF00"/>
              </font>
              <fill>
                <gradientFill>
                  <stop position="0">
                    <color rgb="FFFF0000"/>
                  </stop>
                  <stop position="1">
                    <color theme="5" tint="0.59999389629810485"/>
                  </stop>
                </gradientFill>
              </fill>
            </x14:dxf>
          </x14:cfRule>
          <x14:cfRule type="containsText" priority="1258" operator="containsText" id="{F8E9817F-1A4C-4FB9-A208-AF3D00864AD4}">
            <xm:f>NOT(ISERROR(SEARCH($Z$7,AA240)))</xm:f>
            <xm:f>$Z$7</xm:f>
            <x14:dxf>
              <font>
                <color theme="0"/>
              </font>
              <fill>
                <patternFill>
                  <bgColor rgb="FFFF0000"/>
                </patternFill>
              </fill>
            </x14:dxf>
          </x14:cfRule>
          <xm:sqref>AA240</xm:sqref>
        </x14:conditionalFormatting>
        <x14:conditionalFormatting xmlns:xm="http://schemas.microsoft.com/office/excel/2006/main">
          <x14:cfRule type="containsText" priority="1238" operator="containsText" id="{58CA260E-392C-43E7-AB8A-A955D50F414F}">
            <xm:f>NOT(ISERROR(SEARCH($Z$7,AA180)))</xm:f>
            <xm:f>$Z$7</xm:f>
            <x14:dxf>
              <font>
                <b/>
                <i val="0"/>
                <color rgb="FFFFFF00"/>
              </font>
              <fill>
                <gradientFill>
                  <stop position="0">
                    <color rgb="FFFF0000"/>
                  </stop>
                  <stop position="1">
                    <color theme="5" tint="0.59999389629810485"/>
                  </stop>
                </gradientFill>
              </fill>
            </x14:dxf>
          </x14:cfRule>
          <x14:cfRule type="containsText" priority="1239" operator="containsText" id="{07905036-9643-4041-B5C3-4D94AB318CE7}">
            <xm:f>NOT(ISERROR(SEARCH($Z$7,AA180)))</xm:f>
            <xm:f>$Z$7</xm:f>
            <x14:dxf>
              <font>
                <color theme="0"/>
              </font>
              <fill>
                <patternFill>
                  <bgColor rgb="FFFF0000"/>
                </patternFill>
              </fill>
            </x14:dxf>
          </x14:cfRule>
          <xm:sqref>AA180</xm:sqref>
        </x14:conditionalFormatting>
        <x14:conditionalFormatting xmlns:xm="http://schemas.microsoft.com/office/excel/2006/main">
          <x14:cfRule type="containsText" priority="1231" operator="containsText" id="{DDEC98E0-E1D3-4F52-B1EC-518C9A45CF7E}">
            <xm:f>NOT(ISERROR(SEARCH($Z$234,Z180)))</xm:f>
            <xm:f>$Z$234</xm:f>
            <x14:dxf>
              <font>
                <b/>
                <i val="0"/>
                <color rgb="FF7030A0"/>
              </font>
            </x14:dxf>
          </x14:cfRule>
          <xm:sqref>Z180</xm:sqref>
        </x14:conditionalFormatting>
        <x14:conditionalFormatting xmlns:xm="http://schemas.microsoft.com/office/excel/2006/main">
          <x14:cfRule type="containsText" priority="1230" operator="containsText" id="{689530F8-1F8F-49CF-B850-4A062E995DBB}">
            <xm:f>NOT(ISERROR(SEARCH($Z$211,Z180)))</xm:f>
            <xm:f>$Z$211</xm:f>
            <x14:dxf>
              <font>
                <b/>
                <i val="0"/>
                <color theme="9" tint="-0.499984740745262"/>
              </font>
            </x14:dxf>
          </x14:cfRule>
          <xm:sqref>Z180</xm:sqref>
        </x14:conditionalFormatting>
        <x14:conditionalFormatting xmlns:xm="http://schemas.microsoft.com/office/excel/2006/main">
          <x14:cfRule type="containsText" priority="1227" operator="containsText" id="{F17CB38A-35BD-4DA6-B0E1-E690FB5458D8}">
            <xm:f>NOT(ISERROR(SEARCH($Z$7,AA197)))</xm:f>
            <xm:f>$Z$7</xm:f>
            <x14:dxf>
              <font>
                <b/>
                <i val="0"/>
                <color rgb="FFFFFF00"/>
              </font>
              <fill>
                <gradientFill>
                  <stop position="0">
                    <color rgb="FFFF0000"/>
                  </stop>
                  <stop position="1">
                    <color theme="5" tint="0.59999389629810485"/>
                  </stop>
                </gradientFill>
              </fill>
            </x14:dxf>
          </x14:cfRule>
          <x14:cfRule type="containsText" priority="1228" operator="containsText" id="{B66D9CC4-CB93-4351-AF7D-61B958F7CFC9}">
            <xm:f>NOT(ISERROR(SEARCH($Z$7,AA197)))</xm:f>
            <xm:f>$Z$7</xm:f>
            <x14:dxf>
              <font>
                <color theme="0"/>
              </font>
              <fill>
                <patternFill>
                  <bgColor rgb="FFFF0000"/>
                </patternFill>
              </fill>
            </x14:dxf>
          </x14:cfRule>
          <xm:sqref>AA197</xm:sqref>
        </x14:conditionalFormatting>
        <x14:conditionalFormatting xmlns:xm="http://schemas.microsoft.com/office/excel/2006/main">
          <x14:cfRule type="containsText" priority="1220" operator="containsText" id="{BD9B75DC-DF47-4C8F-B1B0-D47A0BB8247F}">
            <xm:f>NOT(ISERROR(SEARCH($Z$234,Z197)))</xm:f>
            <xm:f>$Z$234</xm:f>
            <x14:dxf>
              <font>
                <b/>
                <i val="0"/>
                <color rgb="FF7030A0"/>
              </font>
            </x14:dxf>
          </x14:cfRule>
          <xm:sqref>Z197</xm:sqref>
        </x14:conditionalFormatting>
        <x14:conditionalFormatting xmlns:xm="http://schemas.microsoft.com/office/excel/2006/main">
          <x14:cfRule type="containsText" priority="1219" operator="containsText" id="{B9D1AF66-8A74-49EC-AC7B-AD43EE108975}">
            <xm:f>NOT(ISERROR(SEARCH($Z$211,Z197)))</xm:f>
            <xm:f>$Z$211</xm:f>
            <x14:dxf>
              <font>
                <b/>
                <i val="0"/>
                <color theme="9" tint="-0.499984740745262"/>
              </font>
            </x14:dxf>
          </x14:cfRule>
          <xm:sqref>Z197</xm:sqref>
        </x14:conditionalFormatting>
        <x14:conditionalFormatting xmlns:xm="http://schemas.microsoft.com/office/excel/2006/main">
          <x14:cfRule type="containsText" priority="1217" operator="containsText" id="{C18935ED-1D8A-4858-97AF-5C450120987B}">
            <xm:f>NOT(ISERROR(SEARCH($Z$7,AA308)))</xm:f>
            <xm:f>$Z$7</xm:f>
            <x14:dxf>
              <font>
                <b/>
                <i val="0"/>
                <color rgb="FFFFFF00"/>
              </font>
              <fill>
                <gradientFill>
                  <stop position="0">
                    <color rgb="FFFF0000"/>
                  </stop>
                  <stop position="1">
                    <color theme="5" tint="0.59999389629810485"/>
                  </stop>
                </gradientFill>
              </fill>
            </x14:dxf>
          </x14:cfRule>
          <x14:cfRule type="containsText" priority="1218" operator="containsText" id="{5F7488CE-88F0-4552-A378-A01E5D8C83A3}">
            <xm:f>NOT(ISERROR(SEARCH($Z$7,AA308)))</xm:f>
            <xm:f>$Z$7</xm:f>
            <x14:dxf>
              <font>
                <color theme="0"/>
              </font>
              <fill>
                <patternFill>
                  <bgColor rgb="FFFF0000"/>
                </patternFill>
              </fill>
            </x14:dxf>
          </x14:cfRule>
          <xm:sqref>AA308</xm:sqref>
        </x14:conditionalFormatting>
        <x14:conditionalFormatting xmlns:xm="http://schemas.microsoft.com/office/excel/2006/main">
          <x14:cfRule type="containsText" priority="1206" operator="containsText" id="{547B55FF-4774-406D-8017-77502823BBC1}">
            <xm:f>NOT(ISERROR(SEARCH($Z$7,AA309)))</xm:f>
            <xm:f>$Z$7</xm:f>
            <x14:dxf>
              <font>
                <b/>
                <i val="0"/>
                <color rgb="FFFFFF00"/>
              </font>
              <fill>
                <gradientFill>
                  <stop position="0">
                    <color rgb="FFFF0000"/>
                  </stop>
                  <stop position="1">
                    <color theme="5" tint="0.59999389629810485"/>
                  </stop>
                </gradientFill>
              </fill>
            </x14:dxf>
          </x14:cfRule>
          <x14:cfRule type="containsText" priority="1207" operator="containsText" id="{2AB418CA-5AE5-4E91-BE92-EC05C5AF1BBC}">
            <xm:f>NOT(ISERROR(SEARCH($Z$7,AA309)))</xm:f>
            <xm:f>$Z$7</xm:f>
            <x14:dxf>
              <font>
                <color theme="0"/>
              </font>
              <fill>
                <patternFill>
                  <bgColor rgb="FFFF0000"/>
                </patternFill>
              </fill>
            </x14:dxf>
          </x14:cfRule>
          <xm:sqref>AA309</xm:sqref>
        </x14:conditionalFormatting>
        <x14:conditionalFormatting xmlns:xm="http://schemas.microsoft.com/office/excel/2006/main">
          <x14:cfRule type="containsText" priority="1159" operator="containsText" id="{96711C82-1F04-464E-BF71-9C76506B7E84}">
            <xm:f>NOT(ISERROR(SEARCH($Z$7,AA154)))</xm:f>
            <xm:f>$Z$7</xm:f>
            <x14:dxf>
              <font>
                <b/>
                <i val="0"/>
                <color rgb="FFFFFF00"/>
              </font>
              <fill>
                <gradientFill>
                  <stop position="0">
                    <color rgb="FFFF0000"/>
                  </stop>
                  <stop position="1">
                    <color theme="5" tint="0.59999389629810485"/>
                  </stop>
                </gradientFill>
              </fill>
            </x14:dxf>
          </x14:cfRule>
          <x14:cfRule type="containsText" priority="1160" operator="containsText" id="{628D47EA-9FCE-475B-97E8-D0C15798D11A}">
            <xm:f>NOT(ISERROR(SEARCH($Z$7,AA154)))</xm:f>
            <xm:f>$Z$7</xm:f>
            <x14:dxf>
              <font>
                <color theme="0"/>
              </font>
              <fill>
                <patternFill>
                  <bgColor rgb="FFFF0000"/>
                </patternFill>
              </fill>
            </x14:dxf>
          </x14:cfRule>
          <xm:sqref>AA154:AA156</xm:sqref>
        </x14:conditionalFormatting>
        <x14:conditionalFormatting xmlns:xm="http://schemas.microsoft.com/office/excel/2006/main">
          <x14:cfRule type="containsText" priority="1146" operator="containsText" id="{D335FFBB-DAB1-4FD3-8797-72404DD6461A}">
            <xm:f>NOT(ISERROR(SEARCH($Z$7,AA330)))</xm:f>
            <xm:f>$Z$7</xm:f>
            <x14:dxf>
              <font>
                <b/>
                <i val="0"/>
                <color rgb="FFFFFF00"/>
              </font>
              <fill>
                <gradientFill>
                  <stop position="0">
                    <color rgb="FFFF0000"/>
                  </stop>
                  <stop position="1">
                    <color theme="5" tint="0.59999389629810485"/>
                  </stop>
                </gradientFill>
              </fill>
            </x14:dxf>
          </x14:cfRule>
          <x14:cfRule type="containsText" priority="1147" operator="containsText" id="{01E6F864-8EFC-4C10-9B12-67E78F281562}">
            <xm:f>NOT(ISERROR(SEARCH($Z$7,AA330)))</xm:f>
            <xm:f>$Z$7</xm:f>
            <x14:dxf>
              <font>
                <color theme="0"/>
              </font>
              <fill>
                <patternFill>
                  <bgColor rgb="FFFF0000"/>
                </patternFill>
              </fill>
            </x14:dxf>
          </x14:cfRule>
          <xm:sqref>AA330</xm:sqref>
        </x14:conditionalFormatting>
        <x14:conditionalFormatting xmlns:xm="http://schemas.microsoft.com/office/excel/2006/main">
          <x14:cfRule type="containsText" priority="1122" operator="containsText" id="{6CD9FE8D-6056-4000-BCDE-55355D305966}">
            <xm:f>NOT(ISERROR(SEARCH($Z$7,AA297)))</xm:f>
            <xm:f>$Z$7</xm:f>
            <x14:dxf>
              <font>
                <b/>
                <i val="0"/>
                <color rgb="FFFFFF00"/>
              </font>
              <fill>
                <gradientFill>
                  <stop position="0">
                    <color rgb="FFFF0000"/>
                  </stop>
                  <stop position="1">
                    <color theme="5" tint="0.59999389629810485"/>
                  </stop>
                </gradientFill>
              </fill>
            </x14:dxf>
          </x14:cfRule>
          <x14:cfRule type="containsText" priority="1123" operator="containsText" id="{977BCB9A-8698-4CDC-B48A-EEC6C2696F8A}">
            <xm:f>NOT(ISERROR(SEARCH($Z$7,AA297)))</xm:f>
            <xm:f>$Z$7</xm:f>
            <x14:dxf>
              <font>
                <color theme="0"/>
              </font>
              <fill>
                <patternFill>
                  <bgColor rgb="FFFF0000"/>
                </patternFill>
              </fill>
            </x14:dxf>
          </x14:cfRule>
          <xm:sqref>AA297</xm:sqref>
        </x14:conditionalFormatting>
        <x14:conditionalFormatting xmlns:xm="http://schemas.microsoft.com/office/excel/2006/main">
          <x14:cfRule type="containsText" priority="1112" operator="containsText" id="{F3A34F83-C231-4CC9-9CA1-CF2D76B6BE15}">
            <xm:f>NOT(ISERROR(SEARCH($Z$7,AA281)))</xm:f>
            <xm:f>$Z$7</xm:f>
            <x14:dxf>
              <font>
                <b/>
                <i val="0"/>
                <color rgb="FFFFFF00"/>
              </font>
              <fill>
                <gradientFill>
                  <stop position="0">
                    <color rgb="FFFF0000"/>
                  </stop>
                  <stop position="1">
                    <color theme="5" tint="0.59999389629810485"/>
                  </stop>
                </gradientFill>
              </fill>
            </x14:dxf>
          </x14:cfRule>
          <x14:cfRule type="containsText" priority="1113" operator="containsText" id="{3BFC0997-FC74-4E0E-BB84-48F5B9FB0BD0}">
            <xm:f>NOT(ISERROR(SEARCH($Z$7,AA281)))</xm:f>
            <xm:f>$Z$7</xm:f>
            <x14:dxf>
              <font>
                <color theme="0"/>
              </font>
              <fill>
                <patternFill>
                  <bgColor rgb="FFFF0000"/>
                </patternFill>
              </fill>
            </x14:dxf>
          </x14:cfRule>
          <xm:sqref>AA281</xm:sqref>
        </x14:conditionalFormatting>
        <x14:conditionalFormatting xmlns:xm="http://schemas.microsoft.com/office/excel/2006/main">
          <x14:cfRule type="containsText" priority="1090" operator="containsText" id="{31AEAECB-42CA-4A9A-9527-1527CB215270}">
            <xm:f>NOT(ISERROR(SEARCH($Z$7,AA332)))</xm:f>
            <xm:f>$Z$7</xm:f>
            <x14:dxf>
              <font>
                <b/>
                <i val="0"/>
                <color rgb="FFFFFF00"/>
              </font>
              <fill>
                <gradientFill>
                  <stop position="0">
                    <color rgb="FFFF0000"/>
                  </stop>
                  <stop position="1">
                    <color theme="5" tint="0.59999389629810485"/>
                  </stop>
                </gradientFill>
              </fill>
            </x14:dxf>
          </x14:cfRule>
          <x14:cfRule type="containsText" priority="1091" operator="containsText" id="{1F31BE4B-D574-4660-BA1C-1B840CF15451}">
            <xm:f>NOT(ISERROR(SEARCH($Z$7,AA332)))</xm:f>
            <xm:f>$Z$7</xm:f>
            <x14:dxf>
              <font>
                <color theme="0"/>
              </font>
              <fill>
                <patternFill>
                  <bgColor rgb="FFFF0000"/>
                </patternFill>
              </fill>
            </x14:dxf>
          </x14:cfRule>
          <xm:sqref>AA332:AA333</xm:sqref>
        </x14:conditionalFormatting>
        <x14:conditionalFormatting xmlns:xm="http://schemas.microsoft.com/office/excel/2006/main">
          <x14:cfRule type="containsText" priority="1050" operator="containsText" id="{57AE1365-C98D-4745-AC74-BB5F2DA9AC8F}">
            <xm:f>NOT(ISERROR(SEARCH($Z$7,AA336)))</xm:f>
            <xm:f>$Z$7</xm:f>
            <x14:dxf>
              <font>
                <b/>
                <i val="0"/>
                <color rgb="FFFFFF00"/>
              </font>
              <fill>
                <gradientFill>
                  <stop position="0">
                    <color rgb="FFFF0000"/>
                  </stop>
                  <stop position="1">
                    <color theme="5" tint="0.59999389629810485"/>
                  </stop>
                </gradientFill>
              </fill>
            </x14:dxf>
          </x14:cfRule>
          <x14:cfRule type="containsText" priority="1051" operator="containsText" id="{3B776A1B-03AF-4157-A517-C4D042A5012B}">
            <xm:f>NOT(ISERROR(SEARCH($Z$7,AA336)))</xm:f>
            <xm:f>$Z$7</xm:f>
            <x14:dxf>
              <font>
                <color theme="0"/>
              </font>
              <fill>
                <patternFill>
                  <bgColor rgb="FFFF0000"/>
                </patternFill>
              </fill>
            </x14:dxf>
          </x14:cfRule>
          <xm:sqref>AA336</xm:sqref>
        </x14:conditionalFormatting>
        <x14:conditionalFormatting xmlns:xm="http://schemas.microsoft.com/office/excel/2006/main">
          <x14:cfRule type="containsText" priority="1033" operator="containsText" id="{64EE9249-75E4-4799-AE92-ADED74B58A1A}">
            <xm:f>NOT(ISERROR(SEARCH($Z$7,AA337)))</xm:f>
            <xm:f>$Z$7</xm:f>
            <x14:dxf>
              <font>
                <b/>
                <i val="0"/>
                <color rgb="FFFFFF00"/>
              </font>
              <fill>
                <gradientFill>
                  <stop position="0">
                    <color rgb="FFFF0000"/>
                  </stop>
                  <stop position="1">
                    <color theme="5" tint="0.59999389629810485"/>
                  </stop>
                </gradientFill>
              </fill>
            </x14:dxf>
          </x14:cfRule>
          <x14:cfRule type="containsText" priority="1034" operator="containsText" id="{2AEF5EDE-3CAB-4AF5-B084-2CE7A06C31E6}">
            <xm:f>NOT(ISERROR(SEARCH($Z$7,AA337)))</xm:f>
            <xm:f>$Z$7</xm:f>
            <x14:dxf>
              <font>
                <color theme="0"/>
              </font>
              <fill>
                <patternFill>
                  <bgColor rgb="FFFF0000"/>
                </patternFill>
              </fill>
            </x14:dxf>
          </x14:cfRule>
          <xm:sqref>AA337</xm:sqref>
        </x14:conditionalFormatting>
        <x14:conditionalFormatting xmlns:xm="http://schemas.microsoft.com/office/excel/2006/main">
          <x14:cfRule type="containsText" priority="1007" operator="containsText" id="{5427406A-AD47-4E8D-9BB7-B3EE60504F29}">
            <xm:f>NOT(ISERROR(SEARCH($Z$7,AA202)))</xm:f>
            <xm:f>$Z$7</xm:f>
            <x14:dxf>
              <font>
                <b/>
                <i val="0"/>
                <color rgb="FFFFFF00"/>
              </font>
              <fill>
                <gradientFill>
                  <stop position="0">
                    <color rgb="FFFF0000"/>
                  </stop>
                  <stop position="1">
                    <color theme="5" tint="0.59999389629810485"/>
                  </stop>
                </gradientFill>
              </fill>
            </x14:dxf>
          </x14:cfRule>
          <x14:cfRule type="containsText" priority="1008" operator="containsText" id="{9BA512E9-3EE7-4D98-81B2-2A9667B001D5}">
            <xm:f>NOT(ISERROR(SEARCH($Z$7,AA202)))</xm:f>
            <xm:f>$Z$7</xm:f>
            <x14:dxf>
              <font>
                <color theme="0"/>
              </font>
              <fill>
                <patternFill>
                  <bgColor rgb="FFFF0000"/>
                </patternFill>
              </fill>
            </x14:dxf>
          </x14:cfRule>
          <xm:sqref>AA202:AA203</xm:sqref>
        </x14:conditionalFormatting>
        <x14:conditionalFormatting xmlns:xm="http://schemas.microsoft.com/office/excel/2006/main">
          <x14:cfRule type="containsText" priority="982" operator="containsText" id="{337546FB-A56D-4D8F-B374-B4E917075D7B}">
            <xm:f>NOT(ISERROR(SEARCH($Z$7,AA341)))</xm:f>
            <xm:f>$Z$7</xm:f>
            <x14:dxf>
              <font>
                <b/>
                <i val="0"/>
                <color rgb="FFFFFF00"/>
              </font>
              <fill>
                <gradientFill>
                  <stop position="0">
                    <color rgb="FFFF0000"/>
                  </stop>
                  <stop position="1">
                    <color theme="5" tint="0.59999389629810485"/>
                  </stop>
                </gradientFill>
              </fill>
            </x14:dxf>
          </x14:cfRule>
          <x14:cfRule type="containsText" priority="983" operator="containsText" id="{7399108D-B613-4E43-BA54-B96B3A7ED8D8}">
            <xm:f>NOT(ISERROR(SEARCH($Z$7,AA341)))</xm:f>
            <xm:f>$Z$7</xm:f>
            <x14:dxf>
              <font>
                <color theme="0"/>
              </font>
              <fill>
                <patternFill>
                  <bgColor rgb="FFFF0000"/>
                </patternFill>
              </fill>
            </x14:dxf>
          </x14:cfRule>
          <xm:sqref>AA341</xm:sqref>
        </x14:conditionalFormatting>
        <x14:conditionalFormatting xmlns:xm="http://schemas.microsoft.com/office/excel/2006/main">
          <x14:cfRule type="containsText" priority="972" operator="containsText" id="{86C07C68-B589-43D5-BA35-CF3E9795EA6D}">
            <xm:f>NOT(ISERROR(SEARCH($AF$7,AG8)))</xm:f>
            <xm:f>$AF$7</xm:f>
            <x14:dxf>
              <font>
                <color rgb="FF9C0006"/>
              </font>
              <fill>
                <patternFill>
                  <bgColor rgb="FFFFC7CE"/>
                </patternFill>
              </fill>
            </x14:dxf>
          </x14:cfRule>
          <xm:sqref>AG8</xm:sqref>
        </x14:conditionalFormatting>
        <x14:conditionalFormatting xmlns:xm="http://schemas.microsoft.com/office/excel/2006/main">
          <x14:cfRule type="containsText" priority="961" operator="containsText" id="{FA3FF6F0-0766-4495-AB9F-3A6CBF5216DB}">
            <xm:f>NOT(ISERROR(SEARCH($Z$7,AA311)))</xm:f>
            <xm:f>$Z$7</xm:f>
            <x14:dxf>
              <font>
                <b/>
                <i val="0"/>
                <color rgb="FFFFFF00"/>
              </font>
              <fill>
                <gradientFill>
                  <stop position="0">
                    <color rgb="FFFF0000"/>
                  </stop>
                  <stop position="1">
                    <color theme="5" tint="0.59999389629810485"/>
                  </stop>
                </gradientFill>
              </fill>
            </x14:dxf>
          </x14:cfRule>
          <x14:cfRule type="containsText" priority="962" operator="containsText" id="{05634D42-B39D-4A97-A754-E91B17167686}">
            <xm:f>NOT(ISERROR(SEARCH($Z$7,AA311)))</xm:f>
            <xm:f>$Z$7</xm:f>
            <x14:dxf>
              <font>
                <color theme="0"/>
              </font>
              <fill>
                <patternFill>
                  <bgColor rgb="FFFF0000"/>
                </patternFill>
              </fill>
            </x14:dxf>
          </x14:cfRule>
          <xm:sqref>AA311</xm:sqref>
        </x14:conditionalFormatting>
        <x14:conditionalFormatting xmlns:xm="http://schemas.microsoft.com/office/excel/2006/main">
          <x14:cfRule type="containsText" priority="949" operator="containsText" id="{92C9A7C5-1AFA-4DCE-BADE-18DF905996BE}">
            <xm:f>NOT(ISERROR(SEARCH($Z$7,AA342)))</xm:f>
            <xm:f>$Z$7</xm:f>
            <x14:dxf>
              <font>
                <b/>
                <i val="0"/>
                <color rgb="FFFFFF00"/>
              </font>
              <fill>
                <gradientFill>
                  <stop position="0">
                    <color rgb="FFFF0000"/>
                  </stop>
                  <stop position="1">
                    <color theme="5" tint="0.59999389629810485"/>
                  </stop>
                </gradientFill>
              </fill>
            </x14:dxf>
          </x14:cfRule>
          <x14:cfRule type="containsText" priority="950" operator="containsText" id="{7575C996-4536-4CAF-AC34-D360BEE74B48}">
            <xm:f>NOT(ISERROR(SEARCH($Z$7,AA342)))</xm:f>
            <xm:f>$Z$7</xm:f>
            <x14:dxf>
              <font>
                <color theme="0"/>
              </font>
              <fill>
                <patternFill>
                  <bgColor rgb="FFFF0000"/>
                </patternFill>
              </fill>
            </x14:dxf>
          </x14:cfRule>
          <xm:sqref>AA342</xm:sqref>
        </x14:conditionalFormatting>
        <x14:conditionalFormatting xmlns:xm="http://schemas.microsoft.com/office/excel/2006/main">
          <x14:cfRule type="containsText" priority="941" operator="containsText" id="{BA4996A2-C654-4A1C-8A9F-3F3AFEE07992}">
            <xm:f>NOT(ISERROR(SEARCH($Z$7,AA339)))</xm:f>
            <xm:f>$Z$7</xm:f>
            <x14:dxf>
              <font>
                <b/>
                <i val="0"/>
                <color rgb="FFFFFF00"/>
              </font>
              <fill>
                <gradientFill>
                  <stop position="0">
                    <color rgb="FFFF0000"/>
                  </stop>
                  <stop position="1">
                    <color theme="5" tint="0.59999389629810485"/>
                  </stop>
                </gradientFill>
              </fill>
            </x14:dxf>
          </x14:cfRule>
          <x14:cfRule type="containsText" priority="942" operator="containsText" id="{FE117DD3-026C-484B-A06A-310082183E37}">
            <xm:f>NOT(ISERROR(SEARCH($Z$7,AA339)))</xm:f>
            <xm:f>$Z$7</xm:f>
            <x14:dxf>
              <font>
                <color theme="0"/>
              </font>
              <fill>
                <patternFill>
                  <bgColor rgb="FFFF0000"/>
                </patternFill>
              </fill>
            </x14:dxf>
          </x14:cfRule>
          <xm:sqref>AA339</xm:sqref>
        </x14:conditionalFormatting>
        <x14:conditionalFormatting xmlns:xm="http://schemas.microsoft.com/office/excel/2006/main">
          <x14:cfRule type="containsText" priority="928" operator="containsText" id="{DFCB50FA-50BA-4D95-B197-184C027928BA}">
            <xm:f>NOT(ISERROR(SEARCH($Z$7,AA344)))</xm:f>
            <xm:f>$Z$7</xm:f>
            <x14:dxf>
              <font>
                <b/>
                <i val="0"/>
                <color rgb="FFFFFF00"/>
              </font>
              <fill>
                <gradientFill>
                  <stop position="0">
                    <color rgb="FFFF0000"/>
                  </stop>
                  <stop position="1">
                    <color theme="5" tint="0.59999389629810485"/>
                  </stop>
                </gradientFill>
              </fill>
            </x14:dxf>
          </x14:cfRule>
          <x14:cfRule type="containsText" priority="929" operator="containsText" id="{CDC055BD-A09E-4E75-AA6F-00F39B997A30}">
            <xm:f>NOT(ISERROR(SEARCH($Z$7,AA344)))</xm:f>
            <xm:f>$Z$7</xm:f>
            <x14:dxf>
              <font>
                <color theme="0"/>
              </font>
              <fill>
                <patternFill>
                  <bgColor rgb="FFFF0000"/>
                </patternFill>
              </fill>
            </x14:dxf>
          </x14:cfRule>
          <xm:sqref>AA344</xm:sqref>
        </x14:conditionalFormatting>
        <x14:conditionalFormatting xmlns:xm="http://schemas.microsoft.com/office/excel/2006/main">
          <x14:cfRule type="containsText" priority="914" operator="containsText" id="{D17735F6-09D9-4BF6-9F7E-A1C6308F2E8E}">
            <xm:f>NOT(ISERROR(SEARCH($Z$7,AA343)))</xm:f>
            <xm:f>$Z$7</xm:f>
            <x14:dxf>
              <font>
                <b/>
                <i val="0"/>
                <color rgb="FFFFFF00"/>
              </font>
              <fill>
                <gradientFill>
                  <stop position="0">
                    <color rgb="FFFF0000"/>
                  </stop>
                  <stop position="1">
                    <color theme="5" tint="0.59999389629810485"/>
                  </stop>
                </gradientFill>
              </fill>
            </x14:dxf>
          </x14:cfRule>
          <x14:cfRule type="containsText" priority="915" operator="containsText" id="{B802A8E4-052A-4060-8BC3-984E08B0BE56}">
            <xm:f>NOT(ISERROR(SEARCH($Z$7,AA343)))</xm:f>
            <xm:f>$Z$7</xm:f>
            <x14:dxf>
              <font>
                <color theme="0"/>
              </font>
              <fill>
                <patternFill>
                  <bgColor rgb="FFFF0000"/>
                </patternFill>
              </fill>
            </x14:dxf>
          </x14:cfRule>
          <xm:sqref>AA343</xm:sqref>
        </x14:conditionalFormatting>
        <x14:conditionalFormatting xmlns:xm="http://schemas.microsoft.com/office/excel/2006/main">
          <x14:cfRule type="containsText" priority="900" operator="containsText" id="{787580E8-1848-42D7-958E-8ED96B3C75D7}">
            <xm:f>NOT(ISERROR(SEARCH($Z$7,AA345)))</xm:f>
            <xm:f>$Z$7</xm:f>
            <x14:dxf>
              <font>
                <b/>
                <i val="0"/>
                <color rgb="FFFFFF00"/>
              </font>
              <fill>
                <gradientFill>
                  <stop position="0">
                    <color rgb="FFFF0000"/>
                  </stop>
                  <stop position="1">
                    <color theme="5" tint="0.59999389629810485"/>
                  </stop>
                </gradientFill>
              </fill>
            </x14:dxf>
          </x14:cfRule>
          <x14:cfRule type="containsText" priority="901" operator="containsText" id="{8324706A-1B74-49FB-ADA5-532AA3B8A297}">
            <xm:f>NOT(ISERROR(SEARCH($Z$7,AA345)))</xm:f>
            <xm:f>$Z$7</xm:f>
            <x14:dxf>
              <font>
                <color theme="0"/>
              </font>
              <fill>
                <patternFill>
                  <bgColor rgb="FFFF0000"/>
                </patternFill>
              </fill>
            </x14:dxf>
          </x14:cfRule>
          <xm:sqref>AA345</xm:sqref>
        </x14:conditionalFormatting>
        <x14:conditionalFormatting xmlns:xm="http://schemas.microsoft.com/office/excel/2006/main">
          <x14:cfRule type="containsText" priority="874" operator="containsText" id="{23097234-21A8-4240-B0CB-9FE9A118CB70}">
            <xm:f>NOT(ISERROR(SEARCH($Z$7,AA359)))</xm:f>
            <xm:f>$Z$7</xm:f>
            <x14:dxf>
              <font>
                <b/>
                <i val="0"/>
                <color rgb="FFFFFF00"/>
              </font>
              <fill>
                <gradientFill>
                  <stop position="0">
                    <color rgb="FFFF0000"/>
                  </stop>
                  <stop position="1">
                    <color theme="5" tint="0.59999389629810485"/>
                  </stop>
                </gradientFill>
              </fill>
            </x14:dxf>
          </x14:cfRule>
          <x14:cfRule type="containsText" priority="875" operator="containsText" id="{2815B9EE-D101-4B59-AB72-A716662DEEAB}">
            <xm:f>NOT(ISERROR(SEARCH($Z$7,AA359)))</xm:f>
            <xm:f>$Z$7</xm:f>
            <x14:dxf>
              <font>
                <color theme="0"/>
              </font>
              <fill>
                <patternFill>
                  <bgColor rgb="FFFF0000"/>
                </patternFill>
              </fill>
            </x14:dxf>
          </x14:cfRule>
          <xm:sqref>AA359</xm:sqref>
        </x14:conditionalFormatting>
        <x14:conditionalFormatting xmlns:xm="http://schemas.microsoft.com/office/excel/2006/main">
          <x14:cfRule type="containsText" priority="850" operator="containsText" id="{28CEE25E-E266-4B41-A8DE-C70AA0CC8AD0}">
            <xm:f>NOT(ISERROR(SEARCH($Z$7,AA270)))</xm:f>
            <xm:f>$Z$7</xm:f>
            <x14:dxf>
              <font>
                <b/>
                <i val="0"/>
                <color rgb="FFFFFF00"/>
              </font>
              <fill>
                <gradientFill>
                  <stop position="0">
                    <color rgb="FFFF0000"/>
                  </stop>
                  <stop position="1">
                    <color theme="5" tint="0.59999389629810485"/>
                  </stop>
                </gradientFill>
              </fill>
            </x14:dxf>
          </x14:cfRule>
          <x14:cfRule type="containsText" priority="851" operator="containsText" id="{4B658D71-8A01-40D0-BC9F-5AED5EA738B3}">
            <xm:f>NOT(ISERROR(SEARCH($Z$7,AA270)))</xm:f>
            <xm:f>$Z$7</xm:f>
            <x14:dxf>
              <font>
                <color theme="0"/>
              </font>
              <fill>
                <patternFill>
                  <bgColor rgb="FFFF0000"/>
                </patternFill>
              </fill>
            </x14:dxf>
          </x14:cfRule>
          <xm:sqref>AA270</xm:sqref>
        </x14:conditionalFormatting>
        <x14:conditionalFormatting xmlns:xm="http://schemas.microsoft.com/office/excel/2006/main">
          <x14:cfRule type="containsText" priority="782" operator="containsText" id="{9751D264-9A4E-4429-976E-2022B1BE4BDD}">
            <xm:f>NOT(ISERROR(SEARCH($Z$7,AA349)))</xm:f>
            <xm:f>$Z$7</xm:f>
            <x14:dxf>
              <font>
                <b/>
                <i val="0"/>
                <color rgb="FFFFFF00"/>
              </font>
              <fill>
                <gradientFill>
                  <stop position="0">
                    <color rgb="FFFF0000"/>
                  </stop>
                  <stop position="1">
                    <color theme="5" tint="0.59999389629810485"/>
                  </stop>
                </gradientFill>
              </fill>
            </x14:dxf>
          </x14:cfRule>
          <x14:cfRule type="containsText" priority="783" operator="containsText" id="{3BEE5491-82CD-4358-B31E-FC012551DA5D}">
            <xm:f>NOT(ISERROR(SEARCH($Z$7,AA349)))</xm:f>
            <xm:f>$Z$7</xm:f>
            <x14:dxf>
              <font>
                <color theme="0"/>
              </font>
              <fill>
                <patternFill>
                  <bgColor rgb="FFFF0000"/>
                </patternFill>
              </fill>
            </x14:dxf>
          </x14:cfRule>
          <xm:sqref>AA349</xm:sqref>
        </x14:conditionalFormatting>
        <x14:conditionalFormatting xmlns:xm="http://schemas.microsoft.com/office/excel/2006/main">
          <x14:cfRule type="containsText" priority="818" operator="containsText" id="{FD06B3AB-0F16-4655-82A0-110ED4A40351}">
            <xm:f>NOT(ISERROR(SEARCH($Z$7,AA271)))</xm:f>
            <xm:f>$Z$7</xm:f>
            <x14:dxf>
              <font>
                <b/>
                <i val="0"/>
                <color rgb="FFFFFF00"/>
              </font>
              <fill>
                <gradientFill>
                  <stop position="0">
                    <color rgb="FFFF0000"/>
                  </stop>
                  <stop position="1">
                    <color theme="5" tint="0.59999389629810485"/>
                  </stop>
                </gradientFill>
              </fill>
            </x14:dxf>
          </x14:cfRule>
          <x14:cfRule type="containsText" priority="819" operator="containsText" id="{26AB5D20-0B75-4E64-9309-0B745B9855EB}">
            <xm:f>NOT(ISERROR(SEARCH($Z$7,AA271)))</xm:f>
            <xm:f>$Z$7</xm:f>
            <x14:dxf>
              <font>
                <color theme="0"/>
              </font>
              <fill>
                <patternFill>
                  <bgColor rgb="FFFF0000"/>
                </patternFill>
              </fill>
            </x14:dxf>
          </x14:cfRule>
          <xm:sqref>AA271</xm:sqref>
        </x14:conditionalFormatting>
        <x14:conditionalFormatting xmlns:xm="http://schemas.microsoft.com/office/excel/2006/main">
          <x14:cfRule type="containsText" priority="808" operator="containsText" id="{2575845B-E042-4ECF-BC36-56B7869D4AB8}">
            <xm:f>NOT(ISERROR(SEARCH($Z$7,AA361)))</xm:f>
            <xm:f>$Z$7</xm:f>
            <x14:dxf>
              <font>
                <b/>
                <i val="0"/>
                <color rgb="FFFFFF00"/>
              </font>
              <fill>
                <gradientFill>
                  <stop position="0">
                    <color rgb="FFFF0000"/>
                  </stop>
                  <stop position="1">
                    <color theme="5" tint="0.59999389629810485"/>
                  </stop>
                </gradientFill>
              </fill>
            </x14:dxf>
          </x14:cfRule>
          <x14:cfRule type="containsText" priority="809" operator="containsText" id="{0D5C3737-E800-4421-ACB1-855320879E89}">
            <xm:f>NOT(ISERROR(SEARCH($Z$7,AA361)))</xm:f>
            <xm:f>$Z$7</xm:f>
            <x14:dxf>
              <font>
                <color theme="0"/>
              </font>
              <fill>
                <patternFill>
                  <bgColor rgb="FFFF0000"/>
                </patternFill>
              </fill>
            </x14:dxf>
          </x14:cfRule>
          <xm:sqref>AA361:AA363</xm:sqref>
        </x14:conditionalFormatting>
        <x14:conditionalFormatting xmlns:xm="http://schemas.microsoft.com/office/excel/2006/main">
          <x14:cfRule type="containsText" priority="765" operator="containsText" id="{720E6A4C-2DDE-4CA2-999B-AC1A89082C56}">
            <xm:f>NOT(ISERROR(SEARCH($Z$7,AA368)))</xm:f>
            <xm:f>$Z$7</xm:f>
            <x14:dxf>
              <font>
                <b/>
                <i val="0"/>
                <color rgb="FFFFFF00"/>
              </font>
              <fill>
                <gradientFill>
                  <stop position="0">
                    <color rgb="FFFF0000"/>
                  </stop>
                  <stop position="1">
                    <color theme="5" tint="0.59999389629810485"/>
                  </stop>
                </gradientFill>
              </fill>
            </x14:dxf>
          </x14:cfRule>
          <x14:cfRule type="containsText" priority="766" operator="containsText" id="{B5028254-0E21-44FB-844F-BA9F78E0B27B}">
            <xm:f>NOT(ISERROR(SEARCH($Z$7,AA368)))</xm:f>
            <xm:f>$Z$7</xm:f>
            <x14:dxf>
              <font>
                <color theme="0"/>
              </font>
              <fill>
                <patternFill>
                  <bgColor rgb="FFFF0000"/>
                </patternFill>
              </fill>
            </x14:dxf>
          </x14:cfRule>
          <xm:sqref>AA368</xm:sqref>
        </x14:conditionalFormatting>
        <x14:conditionalFormatting xmlns:xm="http://schemas.microsoft.com/office/excel/2006/main">
          <x14:cfRule type="containsText" priority="715" operator="containsText" id="{0924582A-E8F0-48E8-8F59-0B7ECB66F7BE}">
            <xm:f>NOT(ISERROR(SEARCH($Z$7,AA412)))</xm:f>
            <xm:f>$Z$7</xm:f>
            <x14:dxf>
              <font>
                <b/>
                <i val="0"/>
                <color rgb="FFFFFF00"/>
              </font>
              <fill>
                <gradientFill>
                  <stop position="0">
                    <color rgb="FFFF0000"/>
                  </stop>
                  <stop position="1">
                    <color theme="5" tint="0.59999389629810485"/>
                  </stop>
                </gradientFill>
              </fill>
            </x14:dxf>
          </x14:cfRule>
          <x14:cfRule type="containsText" priority="716" operator="containsText" id="{422B8C78-B2AB-4C4B-A5A9-FA453B19AC9F}">
            <xm:f>NOT(ISERROR(SEARCH($Z$7,AA412)))</xm:f>
            <xm:f>$Z$7</xm:f>
            <x14:dxf>
              <font>
                <color theme="0"/>
              </font>
              <fill>
                <patternFill>
                  <bgColor rgb="FFFF0000"/>
                </patternFill>
              </fill>
            </x14:dxf>
          </x14:cfRule>
          <xm:sqref>AA412</xm:sqref>
        </x14:conditionalFormatting>
        <x14:conditionalFormatting xmlns:xm="http://schemas.microsoft.com/office/excel/2006/main">
          <x14:cfRule type="containsText" priority="655" operator="containsText" id="{3B32264C-5F42-43DD-8465-FBB25411137C}">
            <xm:f>NOT(ISERROR(SEARCH($Z$7,AA364)))</xm:f>
            <xm:f>$Z$7</xm:f>
            <x14:dxf>
              <font>
                <b/>
                <i val="0"/>
                <color rgb="FFFFFF00"/>
              </font>
              <fill>
                <gradientFill>
                  <stop position="0">
                    <color rgb="FFFF0000"/>
                  </stop>
                  <stop position="1">
                    <color theme="5" tint="0.59999389629810485"/>
                  </stop>
                </gradientFill>
              </fill>
            </x14:dxf>
          </x14:cfRule>
          <x14:cfRule type="containsText" priority="656" operator="containsText" id="{F9E28ACA-33E8-4AA6-A312-4A37D1968D64}">
            <xm:f>NOT(ISERROR(SEARCH($Z$7,AA364)))</xm:f>
            <xm:f>$Z$7</xm:f>
            <x14:dxf>
              <font>
                <color theme="0"/>
              </font>
              <fill>
                <patternFill>
                  <bgColor rgb="FFFF0000"/>
                </patternFill>
              </fill>
            </x14:dxf>
          </x14:cfRule>
          <xm:sqref>AA364</xm:sqref>
        </x14:conditionalFormatting>
        <x14:conditionalFormatting xmlns:xm="http://schemas.microsoft.com/office/excel/2006/main">
          <x14:cfRule type="containsText" priority="641" operator="containsText" id="{FB9BA693-8F5D-44CA-BC69-45EFA7A3AB7A}">
            <xm:f>NOT(ISERROR(SEARCH($Z$7,AA396)))</xm:f>
            <xm:f>$Z$7</xm:f>
            <x14:dxf>
              <font>
                <b/>
                <i val="0"/>
                <color rgb="FFFFFF00"/>
              </font>
              <fill>
                <gradientFill>
                  <stop position="0">
                    <color rgb="FFFF0000"/>
                  </stop>
                  <stop position="1">
                    <color theme="5" tint="0.59999389629810485"/>
                  </stop>
                </gradientFill>
              </fill>
            </x14:dxf>
          </x14:cfRule>
          <x14:cfRule type="containsText" priority="642" operator="containsText" id="{67BAE805-7A87-44D4-80A8-CE2465940B19}">
            <xm:f>NOT(ISERROR(SEARCH($Z$7,AA396)))</xm:f>
            <xm:f>$Z$7</xm:f>
            <x14:dxf>
              <font>
                <color theme="0"/>
              </font>
              <fill>
                <patternFill>
                  <bgColor rgb="FFFF0000"/>
                </patternFill>
              </fill>
            </x14:dxf>
          </x14:cfRule>
          <xm:sqref>AA396</xm:sqref>
        </x14:conditionalFormatting>
        <x14:conditionalFormatting xmlns:xm="http://schemas.microsoft.com/office/excel/2006/main">
          <x14:cfRule type="containsText" priority="633" operator="containsText" id="{0F8DFBBD-2160-4F74-B3BF-909EDEEB0371}">
            <xm:f>NOT(ISERROR(SEARCH($Z$7,AA415)))</xm:f>
            <xm:f>$Z$7</xm:f>
            <x14:dxf>
              <font>
                <b/>
                <i val="0"/>
                <color rgb="FFFFFF00"/>
              </font>
              <fill>
                <gradientFill>
                  <stop position="0">
                    <color rgb="FFFF0000"/>
                  </stop>
                  <stop position="1">
                    <color theme="5" tint="0.59999389629810485"/>
                  </stop>
                </gradientFill>
              </fill>
            </x14:dxf>
          </x14:cfRule>
          <x14:cfRule type="containsText" priority="634" operator="containsText" id="{CB3EC75F-1447-4788-84BD-DD8E7E2B2010}">
            <xm:f>NOT(ISERROR(SEARCH($Z$7,AA415)))</xm:f>
            <xm:f>$Z$7</xm:f>
            <x14:dxf>
              <font>
                <color theme="0"/>
              </font>
              <fill>
                <patternFill>
                  <bgColor rgb="FFFF0000"/>
                </patternFill>
              </fill>
            </x14:dxf>
          </x14:cfRule>
          <xm:sqref>AA415:AA416</xm:sqref>
        </x14:conditionalFormatting>
        <x14:conditionalFormatting xmlns:xm="http://schemas.microsoft.com/office/excel/2006/main">
          <x14:cfRule type="containsText" priority="622" operator="containsText" id="{9ED768BD-7CE9-430B-9DEB-942DCA3CC29E}">
            <xm:f>NOT(ISERROR(SEARCH($Z$7,AA360)))</xm:f>
            <xm:f>$Z$7</xm:f>
            <x14:dxf>
              <font>
                <b/>
                <i val="0"/>
                <color rgb="FFFFFF00"/>
              </font>
              <fill>
                <gradientFill>
                  <stop position="0">
                    <color rgb="FFFF0000"/>
                  </stop>
                  <stop position="1">
                    <color theme="5" tint="0.59999389629810485"/>
                  </stop>
                </gradientFill>
              </fill>
            </x14:dxf>
          </x14:cfRule>
          <x14:cfRule type="containsText" priority="623" operator="containsText" id="{A16415BE-6A6A-430A-A1FF-73773365E4D3}">
            <xm:f>NOT(ISERROR(SEARCH($Z$7,AA360)))</xm:f>
            <xm:f>$Z$7</xm:f>
            <x14:dxf>
              <font>
                <color theme="0"/>
              </font>
              <fill>
                <patternFill>
                  <bgColor rgb="FFFF0000"/>
                </patternFill>
              </fill>
            </x14:dxf>
          </x14:cfRule>
          <xm:sqref>AA360</xm:sqref>
        </x14:conditionalFormatting>
        <x14:conditionalFormatting xmlns:xm="http://schemas.microsoft.com/office/excel/2006/main">
          <x14:cfRule type="containsText" priority="607" operator="containsText" id="{D1779EA7-3203-4851-9E44-BAE1D8803A4D}">
            <xm:f>NOT(ISERROR(SEARCH($Z$7,AA418)))</xm:f>
            <xm:f>$Z$7</xm:f>
            <x14:dxf>
              <font>
                <b/>
                <i val="0"/>
                <color rgb="FFFFFF00"/>
              </font>
              <fill>
                <gradientFill>
                  <stop position="0">
                    <color rgb="FFFF0000"/>
                  </stop>
                  <stop position="1">
                    <color theme="5" tint="0.59999389629810485"/>
                  </stop>
                </gradientFill>
              </fill>
            </x14:dxf>
          </x14:cfRule>
          <x14:cfRule type="containsText" priority="608" operator="containsText" id="{6D70EB50-FFB0-49C0-8C51-6479F6C07842}">
            <xm:f>NOT(ISERROR(SEARCH($Z$7,AA418)))</xm:f>
            <xm:f>$Z$7</xm:f>
            <x14:dxf>
              <font>
                <color theme="0"/>
              </font>
              <fill>
                <patternFill>
                  <bgColor rgb="FFFF0000"/>
                </patternFill>
              </fill>
            </x14:dxf>
          </x14:cfRule>
          <xm:sqref>AA418</xm:sqref>
        </x14:conditionalFormatting>
        <x14:conditionalFormatting xmlns:xm="http://schemas.microsoft.com/office/excel/2006/main">
          <x14:cfRule type="containsText" priority="597" operator="containsText" id="{82FA8F3B-D892-4638-A904-3EDC5E692311}">
            <xm:f>NOT(ISERROR(SEARCH($Z$7,AA316)))</xm:f>
            <xm:f>$Z$7</xm:f>
            <x14:dxf>
              <font>
                <b/>
                <i val="0"/>
                <color rgb="FFFFFF00"/>
              </font>
              <fill>
                <gradientFill>
                  <stop position="0">
                    <color rgb="FFFF0000"/>
                  </stop>
                  <stop position="1">
                    <color theme="5" tint="0.59999389629810485"/>
                  </stop>
                </gradientFill>
              </fill>
            </x14:dxf>
          </x14:cfRule>
          <x14:cfRule type="containsText" priority="598" operator="containsText" id="{8CB6581B-FF0B-4645-A984-DC493FC2BDDD}">
            <xm:f>NOT(ISERROR(SEARCH($Z$7,AA316)))</xm:f>
            <xm:f>$Z$7</xm:f>
            <x14:dxf>
              <font>
                <color theme="0"/>
              </font>
              <fill>
                <patternFill>
                  <bgColor rgb="FFFF0000"/>
                </patternFill>
              </fill>
            </x14:dxf>
          </x14:cfRule>
          <xm:sqref>AA316</xm:sqref>
        </x14:conditionalFormatting>
        <x14:conditionalFormatting xmlns:xm="http://schemas.microsoft.com/office/excel/2006/main">
          <x14:cfRule type="iconSet" priority="585" id="{24022F8A-589B-4E6E-AB5B-E55A183DCE26}">
            <x14:iconSet custom="1">
              <x14:cfvo type="percent">
                <xm:f>0</xm:f>
              </x14:cfvo>
              <x14:cfvo type="num">
                <xm:f>0</xm:f>
              </x14:cfvo>
              <x14:cfvo type="num" gte="0">
                <xm:f>0</xm:f>
              </x14:cfvo>
              <x14:cfIcon iconSet="4RedToBlack" iconId="3"/>
              <x14:cfIcon iconSet="3TrafficLights1" iconId="1"/>
              <x14:cfIcon iconSet="3TrafficLights1" iconId="2"/>
            </x14:iconSet>
          </x14:cfRule>
          <xm:sqref>X411:X416 X341:X344 X339 X315:X316 X311 X308:X309 X306 X299 X290 X286:X287 X272:X279 X269 X263:X267 X237 X235 X229:X232 X208:X209 X200 X197:X198 X191:X193 X189 X185:X186 X179:X183 X173:X177 X170:X171 X168 X157:X164 X151:X152 X146:X149 X143 X138:X140 X100:X135 X84:X98 X76:X82 X63:X74 X56:X61 X53:X54 X51 X44 X41:X42 X39 X36 X30:X32 X10:X26 X240 X319:X320 X365:X370 X346:X353 X292:X293 X211:X215 X242:X246 X248:X252 X254:X255 X259:X261 X322:X324 X332:X337 X356:X363 X372:X374 X381 X395:X396 X398 X400:X401</xm:sqref>
        </x14:conditionalFormatting>
        <x14:conditionalFormatting xmlns:xm="http://schemas.microsoft.com/office/excel/2006/main">
          <x14:cfRule type="containsText" priority="583" operator="containsText" id="{6E581E91-0198-4306-A4B4-F619D7AF1252}">
            <xm:f>NOT(ISERROR(SEARCH($Z$7,AA417)))</xm:f>
            <xm:f>$Z$7</xm:f>
            <x14:dxf>
              <font>
                <b/>
                <i val="0"/>
                <color rgb="FFFFFF00"/>
              </font>
              <fill>
                <gradientFill>
                  <stop position="0">
                    <color rgb="FFFF0000"/>
                  </stop>
                  <stop position="1">
                    <color theme="5" tint="0.59999389629810485"/>
                  </stop>
                </gradientFill>
              </fill>
            </x14:dxf>
          </x14:cfRule>
          <x14:cfRule type="containsText" priority="584" operator="containsText" id="{B8811FFF-A59B-4255-A42E-B409E5F181B0}">
            <xm:f>NOT(ISERROR(SEARCH($Z$7,AA417)))</xm:f>
            <xm:f>$Z$7</xm:f>
            <x14:dxf>
              <font>
                <color theme="0"/>
              </font>
              <fill>
                <patternFill>
                  <bgColor rgb="FFFF0000"/>
                </patternFill>
              </fill>
            </x14:dxf>
          </x14:cfRule>
          <xm:sqref>AA417</xm:sqref>
        </x14:conditionalFormatting>
        <x14:conditionalFormatting xmlns:xm="http://schemas.microsoft.com/office/excel/2006/main">
          <x14:cfRule type="containsText" priority="569" operator="containsText" id="{043AED56-4EF7-47D5-B0A0-CA5F01B71007}">
            <xm:f>NOT(ISERROR(SEARCH($Z$7,AA419)))</xm:f>
            <xm:f>$Z$7</xm:f>
            <x14:dxf>
              <font>
                <b/>
                <i val="0"/>
                <color rgb="FFFFFF00"/>
              </font>
              <fill>
                <gradientFill>
                  <stop position="0">
                    <color rgb="FFFF0000"/>
                  </stop>
                  <stop position="1">
                    <color theme="5" tint="0.59999389629810485"/>
                  </stop>
                </gradientFill>
              </fill>
            </x14:dxf>
          </x14:cfRule>
          <x14:cfRule type="containsText" priority="570" operator="containsText" id="{7E4246EA-881F-4190-B2DA-BB3798EFC66A}">
            <xm:f>NOT(ISERROR(SEARCH($Z$7,AA419)))</xm:f>
            <xm:f>$Z$7</xm:f>
            <x14:dxf>
              <font>
                <color theme="0"/>
              </font>
              <fill>
                <patternFill>
                  <bgColor rgb="FFFF0000"/>
                </patternFill>
              </fill>
            </x14:dxf>
          </x14:cfRule>
          <xm:sqref>AA419</xm:sqref>
        </x14:conditionalFormatting>
        <x14:conditionalFormatting xmlns:xm="http://schemas.microsoft.com/office/excel/2006/main">
          <x14:cfRule type="containsText" priority="557" operator="containsText" id="{7F311CD6-0C8A-4C2A-8583-132EF6B7C4E8}">
            <xm:f>NOT(ISERROR(SEARCH($Z$7,AA420)))</xm:f>
            <xm:f>$Z$7</xm:f>
            <x14:dxf>
              <font>
                <b/>
                <i val="0"/>
                <color rgb="FFFFFF00"/>
              </font>
              <fill>
                <gradientFill>
                  <stop position="0">
                    <color rgb="FFFF0000"/>
                  </stop>
                  <stop position="1">
                    <color theme="5" tint="0.59999389629810485"/>
                  </stop>
                </gradientFill>
              </fill>
            </x14:dxf>
          </x14:cfRule>
          <x14:cfRule type="containsText" priority="558" operator="containsText" id="{E062140D-C0E6-4179-95AD-1B53BDB407D0}">
            <xm:f>NOT(ISERROR(SEARCH($Z$7,AA420)))</xm:f>
            <xm:f>$Z$7</xm:f>
            <x14:dxf>
              <font>
                <color theme="0"/>
              </font>
              <fill>
                <patternFill>
                  <bgColor rgb="FFFF0000"/>
                </patternFill>
              </fill>
            </x14:dxf>
          </x14:cfRule>
          <xm:sqref>AA420</xm:sqref>
        </x14:conditionalFormatting>
        <x14:conditionalFormatting xmlns:xm="http://schemas.microsoft.com/office/excel/2006/main">
          <x14:cfRule type="containsText" priority="549" operator="containsText" id="{F4CF6925-5C9B-452A-8D7D-E50BAE17308F}">
            <xm:f>NOT(ISERROR(SEARCH($Z$7,AA421)))</xm:f>
            <xm:f>$Z$7</xm:f>
            <x14:dxf>
              <font>
                <b/>
                <i val="0"/>
                <color rgb="FFFFFF00"/>
              </font>
              <fill>
                <gradientFill>
                  <stop position="0">
                    <color rgb="FFFF0000"/>
                  </stop>
                  <stop position="1">
                    <color theme="5" tint="0.59999389629810485"/>
                  </stop>
                </gradientFill>
              </fill>
            </x14:dxf>
          </x14:cfRule>
          <x14:cfRule type="containsText" priority="550" operator="containsText" id="{D36A0072-F2BD-4043-8EA8-0DF4D78D51BE}">
            <xm:f>NOT(ISERROR(SEARCH($Z$7,AA421)))</xm:f>
            <xm:f>$Z$7</xm:f>
            <x14:dxf>
              <font>
                <color theme="0"/>
              </font>
              <fill>
                <patternFill>
                  <bgColor rgb="FFFF0000"/>
                </patternFill>
              </fill>
            </x14:dxf>
          </x14:cfRule>
          <xm:sqref>AA421</xm:sqref>
        </x14:conditionalFormatting>
        <x14:conditionalFormatting xmlns:xm="http://schemas.microsoft.com/office/excel/2006/main">
          <x14:cfRule type="containsText" priority="538" operator="containsText" id="{E06FBFEF-50FE-4F5C-9E5A-F7AC8096891B}">
            <xm:f>NOT(ISERROR(SEARCH($Z$7,AA331)))</xm:f>
            <xm:f>$Z$7</xm:f>
            <x14:dxf>
              <font>
                <b/>
                <i val="0"/>
                <color rgb="FFFFFF00"/>
              </font>
              <fill>
                <gradientFill>
                  <stop position="0">
                    <color rgb="FFFF0000"/>
                  </stop>
                  <stop position="1">
                    <color theme="5" tint="0.59999389629810485"/>
                  </stop>
                </gradientFill>
              </fill>
            </x14:dxf>
          </x14:cfRule>
          <x14:cfRule type="containsText" priority="539" operator="containsText" id="{F4682DDF-822B-49FE-98DE-DA7EFFF7F5B9}">
            <xm:f>NOT(ISERROR(SEARCH($Z$7,AA331)))</xm:f>
            <xm:f>$Z$7</xm:f>
            <x14:dxf>
              <font>
                <color theme="0"/>
              </font>
              <fill>
                <patternFill>
                  <bgColor rgb="FFFF0000"/>
                </patternFill>
              </fill>
            </x14:dxf>
          </x14:cfRule>
          <xm:sqref>AA331</xm:sqref>
        </x14:conditionalFormatting>
        <x14:conditionalFormatting xmlns:xm="http://schemas.microsoft.com/office/excel/2006/main">
          <x14:cfRule type="containsText" priority="513" operator="containsText" id="{99A5ABE6-5962-48ED-9919-C6FE8372572C}">
            <xm:f>NOT(ISERROR(SEARCH($Z$7,AA257)))</xm:f>
            <xm:f>$Z$7</xm:f>
            <x14:dxf>
              <font>
                <b/>
                <i val="0"/>
                <color rgb="FFFFFF00"/>
              </font>
              <fill>
                <gradientFill>
                  <stop position="0">
                    <color rgb="FFFF0000"/>
                  </stop>
                  <stop position="1">
                    <color theme="5" tint="0.59999389629810485"/>
                  </stop>
                </gradientFill>
              </fill>
            </x14:dxf>
          </x14:cfRule>
          <x14:cfRule type="containsText" priority="514" operator="containsText" id="{2B0446C7-2361-46B4-AEBE-CF0FC4AA1ACD}">
            <xm:f>NOT(ISERROR(SEARCH($Z$7,AA257)))</xm:f>
            <xm:f>$Z$7</xm:f>
            <x14:dxf>
              <font>
                <color theme="0"/>
              </font>
              <fill>
                <patternFill>
                  <bgColor rgb="FFFF0000"/>
                </patternFill>
              </fill>
            </x14:dxf>
          </x14:cfRule>
          <xm:sqref>AA257</xm:sqref>
        </x14:conditionalFormatting>
        <x14:conditionalFormatting xmlns:xm="http://schemas.microsoft.com/office/excel/2006/main">
          <x14:cfRule type="containsText" priority="504" operator="containsText" id="{3D3A090D-DD24-4FD9-BFED-7276B18B6ACB}">
            <xm:f>NOT(ISERROR(SEARCH($Z$7,AA372)))</xm:f>
            <xm:f>$Z$7</xm:f>
            <x14:dxf>
              <font>
                <b/>
                <i val="0"/>
                <color rgb="FFFFFF00"/>
              </font>
              <fill>
                <gradientFill>
                  <stop position="0">
                    <color rgb="FFFF0000"/>
                  </stop>
                  <stop position="1">
                    <color theme="5" tint="0.59999389629810485"/>
                  </stop>
                </gradientFill>
              </fill>
            </x14:dxf>
          </x14:cfRule>
          <x14:cfRule type="containsText" priority="505" operator="containsText" id="{88FB35EB-1799-4B8A-8C9C-08892C52F479}">
            <xm:f>NOT(ISERROR(SEARCH($Z$7,AA372)))</xm:f>
            <xm:f>$Z$7</xm:f>
            <x14:dxf>
              <font>
                <color theme="0"/>
              </font>
              <fill>
                <patternFill>
                  <bgColor rgb="FFFF0000"/>
                </patternFill>
              </fill>
            </x14:dxf>
          </x14:cfRule>
          <xm:sqref>AA372:AA374</xm:sqref>
        </x14:conditionalFormatting>
        <x14:conditionalFormatting xmlns:xm="http://schemas.microsoft.com/office/excel/2006/main">
          <x14:cfRule type="containsText" priority="496" operator="containsText" id="{8626D408-C714-433D-BAFD-091826D1B5EA}">
            <xm:f>NOT(ISERROR(SEARCH($Z$7,AA413)))</xm:f>
            <xm:f>$Z$7</xm:f>
            <x14:dxf>
              <font>
                <b/>
                <i val="0"/>
                <color rgb="FFFFFF00"/>
              </font>
              <fill>
                <gradientFill>
                  <stop position="0">
                    <color rgb="FFFF0000"/>
                  </stop>
                  <stop position="1">
                    <color theme="5" tint="0.59999389629810485"/>
                  </stop>
                </gradientFill>
              </fill>
            </x14:dxf>
          </x14:cfRule>
          <x14:cfRule type="containsText" priority="497" operator="containsText" id="{99BA7C08-9A5F-4011-95F8-DE94FC857633}">
            <xm:f>NOT(ISERROR(SEARCH($Z$7,AA413)))</xm:f>
            <xm:f>$Z$7</xm:f>
            <x14:dxf>
              <font>
                <color theme="0"/>
              </font>
              <fill>
                <patternFill>
                  <bgColor rgb="FFFF0000"/>
                </patternFill>
              </fill>
            </x14:dxf>
          </x14:cfRule>
          <xm:sqref>AA413</xm:sqref>
        </x14:conditionalFormatting>
        <x14:conditionalFormatting xmlns:xm="http://schemas.microsoft.com/office/excel/2006/main">
          <x14:cfRule type="containsText" priority="483" operator="containsText" id="{E5188842-28B3-49BB-B0F1-2171794D4F1B}">
            <xm:f>NOT(ISERROR(SEARCH($Z$7,AA423)))</xm:f>
            <xm:f>$Z$7</xm:f>
            <x14:dxf>
              <font>
                <b/>
                <i val="0"/>
                <color rgb="FFFFFF00"/>
              </font>
              <fill>
                <gradientFill>
                  <stop position="0">
                    <color rgb="FFFF0000"/>
                  </stop>
                  <stop position="1">
                    <color theme="5" tint="0.59999389629810485"/>
                  </stop>
                </gradientFill>
              </fill>
            </x14:dxf>
          </x14:cfRule>
          <x14:cfRule type="containsText" priority="484" operator="containsText" id="{94248CBA-50EC-46DB-BDF2-CDDD7C090882}">
            <xm:f>NOT(ISERROR(SEARCH($Z$7,AA423)))</xm:f>
            <xm:f>$Z$7</xm:f>
            <x14:dxf>
              <font>
                <color theme="0"/>
              </font>
              <fill>
                <patternFill>
                  <bgColor rgb="FFFF0000"/>
                </patternFill>
              </fill>
            </x14:dxf>
          </x14:cfRule>
          <xm:sqref>AA423:AA429</xm:sqref>
        </x14:conditionalFormatting>
        <x14:conditionalFormatting xmlns:xm="http://schemas.microsoft.com/office/excel/2006/main">
          <x14:cfRule type="containsText" priority="472" operator="containsText" id="{A6678C29-D165-426D-80E9-B2FE6B959E42}">
            <xm:f>NOT(ISERROR(SEARCH($Z$7,AA382)))</xm:f>
            <xm:f>$Z$7</xm:f>
            <x14:dxf>
              <font>
                <b/>
                <i val="0"/>
                <color rgb="FFFFFF00"/>
              </font>
              <fill>
                <gradientFill>
                  <stop position="0">
                    <color rgb="FFFF0000"/>
                  </stop>
                  <stop position="1">
                    <color theme="5" tint="0.59999389629810485"/>
                  </stop>
                </gradientFill>
              </fill>
            </x14:dxf>
          </x14:cfRule>
          <x14:cfRule type="containsText" priority="473" operator="containsText" id="{4D76E34D-178A-4DE7-BF6F-ACA97ABC0A8F}">
            <xm:f>NOT(ISERROR(SEARCH($Z$7,AA382)))</xm:f>
            <xm:f>$Z$7</xm:f>
            <x14:dxf>
              <font>
                <color theme="0"/>
              </font>
              <fill>
                <patternFill>
                  <bgColor rgb="FFFF0000"/>
                </patternFill>
              </fill>
            </x14:dxf>
          </x14:cfRule>
          <xm:sqref>AA382:AA387</xm:sqref>
        </x14:conditionalFormatting>
        <x14:conditionalFormatting xmlns:xm="http://schemas.microsoft.com/office/excel/2006/main">
          <x14:cfRule type="iconSet" priority="461" id="{7D53F8BA-8D54-45E2-BA57-661BAE491048}">
            <x14:iconSet custom="1">
              <x14:cfvo type="percent">
                <xm:f>0</xm:f>
              </x14:cfvo>
              <x14:cfvo type="num">
                <xm:f>0</xm:f>
              </x14:cfvo>
              <x14:cfvo type="num" gte="0">
                <xm:f>0</xm:f>
              </x14:cfvo>
              <x14:cfIcon iconSet="4RedToBlack" iconId="3"/>
              <x14:cfIcon iconSet="3TrafficLights1" iconId="1"/>
              <x14:cfIcon iconSet="3TrafficLights1" iconId="2"/>
            </x14:iconSet>
          </x14:cfRule>
          <xm:sqref>X431</xm:sqref>
        </x14:conditionalFormatting>
        <x14:conditionalFormatting xmlns:xm="http://schemas.microsoft.com/office/excel/2006/main">
          <x14:cfRule type="containsText" priority="459" operator="containsText" id="{8F2E3A07-7D78-4AC9-9E5B-A802DBDFBB37}">
            <xm:f>NOT(ISERROR(SEARCH($Z$7,AA431)))</xm:f>
            <xm:f>$Z$7</xm:f>
            <x14:dxf>
              <font>
                <b/>
                <i val="0"/>
                <color rgb="FFFFFF00"/>
              </font>
              <fill>
                <gradientFill>
                  <stop position="0">
                    <color rgb="FFFF0000"/>
                  </stop>
                  <stop position="1">
                    <color theme="5" tint="0.59999389629810485"/>
                  </stop>
                </gradientFill>
              </fill>
            </x14:dxf>
          </x14:cfRule>
          <x14:cfRule type="containsText" priority="460" operator="containsText" id="{359C1BAF-E8CB-42B1-B0E4-79426D2A66E3}">
            <xm:f>NOT(ISERROR(SEARCH($Z$7,AA431)))</xm:f>
            <xm:f>$Z$7</xm:f>
            <x14:dxf>
              <font>
                <color theme="0"/>
              </font>
              <fill>
                <patternFill>
                  <bgColor rgb="FFFF0000"/>
                </patternFill>
              </fill>
            </x14:dxf>
          </x14:cfRule>
          <xm:sqref>AA431</xm:sqref>
        </x14:conditionalFormatting>
        <x14:conditionalFormatting xmlns:xm="http://schemas.microsoft.com/office/excel/2006/main">
          <x14:cfRule type="iconSet" priority="447" id="{37CEC069-7619-4047-A712-9686EB54E16F}">
            <x14:iconSet custom="1">
              <x14:cfvo type="percent">
                <xm:f>0</xm:f>
              </x14:cfvo>
              <x14:cfvo type="num">
                <xm:f>0</xm:f>
              </x14:cfvo>
              <x14:cfvo type="num" gte="0">
                <xm:f>0</xm:f>
              </x14:cfvo>
              <x14:cfIcon iconSet="4RedToBlack" iconId="3"/>
              <x14:cfIcon iconSet="3TrafficLights1" iconId="1"/>
              <x14:cfIcon iconSet="3TrafficLights1" iconId="2"/>
            </x14:iconSet>
          </x14:cfRule>
          <xm:sqref>X432:X438</xm:sqref>
        </x14:conditionalFormatting>
        <x14:conditionalFormatting xmlns:xm="http://schemas.microsoft.com/office/excel/2006/main">
          <x14:cfRule type="containsText" priority="445" operator="containsText" id="{8B439514-D2EA-4C83-9C0E-58727B8E81DA}">
            <xm:f>NOT(ISERROR(SEARCH($Z$7,AA432)))</xm:f>
            <xm:f>$Z$7</xm:f>
            <x14:dxf>
              <font>
                <b/>
                <i val="0"/>
                <color rgb="FFFFFF00"/>
              </font>
              <fill>
                <gradientFill>
                  <stop position="0">
                    <color rgb="FFFF0000"/>
                  </stop>
                  <stop position="1">
                    <color theme="5" tint="0.59999389629810485"/>
                  </stop>
                </gradientFill>
              </fill>
            </x14:dxf>
          </x14:cfRule>
          <x14:cfRule type="containsText" priority="446" operator="containsText" id="{36D2F02F-74A9-46FE-A3F4-334625964087}">
            <xm:f>NOT(ISERROR(SEARCH($Z$7,AA432)))</xm:f>
            <xm:f>$Z$7</xm:f>
            <x14:dxf>
              <font>
                <color theme="0"/>
              </font>
              <fill>
                <patternFill>
                  <bgColor rgb="FFFF0000"/>
                </patternFill>
              </fill>
            </x14:dxf>
          </x14:cfRule>
          <xm:sqref>AA432:AA438</xm:sqref>
        </x14:conditionalFormatting>
        <x14:conditionalFormatting xmlns:xm="http://schemas.microsoft.com/office/excel/2006/main">
          <x14:cfRule type="containsText" priority="434" operator="containsText" id="{3041C821-C6C4-46EC-976D-3BB270160A36}">
            <xm:f>NOT(ISERROR(SEARCH($Z$7,AA389)))</xm:f>
            <xm:f>$Z$7</xm:f>
            <x14:dxf>
              <font>
                <b/>
                <i val="0"/>
                <color rgb="FFFFFF00"/>
              </font>
              <fill>
                <gradientFill>
                  <stop position="0">
                    <color rgb="FFFF0000"/>
                  </stop>
                  <stop position="1">
                    <color theme="5" tint="0.59999389629810485"/>
                  </stop>
                </gradientFill>
              </fill>
            </x14:dxf>
          </x14:cfRule>
          <x14:cfRule type="containsText" priority="435" operator="containsText" id="{611479BB-CF17-4180-9E4D-EEB3DE6D7F25}">
            <xm:f>NOT(ISERROR(SEARCH($Z$7,AA389)))</xm:f>
            <xm:f>$Z$7</xm:f>
            <x14:dxf>
              <font>
                <color theme="0"/>
              </font>
              <fill>
                <patternFill>
                  <bgColor rgb="FFFF0000"/>
                </patternFill>
              </fill>
            </x14:dxf>
          </x14:cfRule>
          <xm:sqref>AA389:AA394</xm:sqref>
        </x14:conditionalFormatting>
        <x14:conditionalFormatting xmlns:xm="http://schemas.microsoft.com/office/excel/2006/main">
          <x14:cfRule type="containsText" priority="424" operator="containsText" id="{1338C163-8CB1-464F-8CC1-80C37ED8C6E7}">
            <xm:f>NOT(ISERROR(SEARCH($Z$7,AA439)))</xm:f>
            <xm:f>$Z$7</xm:f>
            <x14:dxf>
              <font>
                <b/>
                <i val="0"/>
                <color rgb="FFFFFF00"/>
              </font>
              <fill>
                <gradientFill>
                  <stop position="0">
                    <color rgb="FFFF0000"/>
                  </stop>
                  <stop position="1">
                    <color theme="5" tint="0.59999389629810485"/>
                  </stop>
                </gradientFill>
              </fill>
            </x14:dxf>
          </x14:cfRule>
          <x14:cfRule type="containsText" priority="425" operator="containsText" id="{53EE7589-BAC9-4601-8078-A4A01129F57E}">
            <xm:f>NOT(ISERROR(SEARCH($Z$7,AA439)))</xm:f>
            <xm:f>$Z$7</xm:f>
            <x14:dxf>
              <font>
                <color theme="0"/>
              </font>
              <fill>
                <patternFill>
                  <bgColor rgb="FFFF0000"/>
                </patternFill>
              </fill>
            </x14:dxf>
          </x14:cfRule>
          <xm:sqref>AA439</xm:sqref>
        </x14:conditionalFormatting>
        <x14:conditionalFormatting xmlns:xm="http://schemas.microsoft.com/office/excel/2006/main">
          <x14:cfRule type="iconSet" priority="415" id="{130D06AD-A072-4CD7-866F-E5EC838A3693}">
            <x14:iconSet custom="1">
              <x14:cfvo type="percent">
                <xm:f>0</xm:f>
              </x14:cfvo>
              <x14:cfvo type="num">
                <xm:f>0</xm:f>
              </x14:cfvo>
              <x14:cfvo type="num" gte="0">
                <xm:f>0</xm:f>
              </x14:cfvo>
              <x14:cfIcon iconSet="4RedToBlack" iconId="3"/>
              <x14:cfIcon iconSet="3TrafficLights1" iconId="1"/>
              <x14:cfIcon iconSet="3TrafficLights1" iconId="2"/>
            </x14:iconSet>
          </x14:cfRule>
          <xm:sqref>X440 X448</xm:sqref>
        </x14:conditionalFormatting>
        <x14:conditionalFormatting xmlns:xm="http://schemas.microsoft.com/office/excel/2006/main">
          <x14:cfRule type="containsText" priority="410" operator="containsText" id="{51EA2C7E-F39B-4290-BF82-2A0BC832D2C0}">
            <xm:f>NOT(ISERROR(SEARCH($Z$7,AA440)))</xm:f>
            <xm:f>$Z$7</xm:f>
            <x14:dxf>
              <font>
                <b/>
                <i val="0"/>
                <color rgb="FFFFFF00"/>
              </font>
              <fill>
                <gradientFill>
                  <stop position="0">
                    <color rgb="FFFF0000"/>
                  </stop>
                  <stop position="1">
                    <color theme="5" tint="0.59999389629810485"/>
                  </stop>
                </gradientFill>
              </fill>
            </x14:dxf>
          </x14:cfRule>
          <x14:cfRule type="containsText" priority="411" operator="containsText" id="{20FDB927-A0D5-4D7C-AE1B-7FEAEDB68823}">
            <xm:f>NOT(ISERROR(SEARCH($Z$7,AA440)))</xm:f>
            <xm:f>$Z$7</xm:f>
            <x14:dxf>
              <font>
                <color theme="0"/>
              </font>
              <fill>
                <patternFill>
                  <bgColor rgb="FFFF0000"/>
                </patternFill>
              </fill>
            </x14:dxf>
          </x14:cfRule>
          <xm:sqref>AA440:AA448</xm:sqref>
        </x14:conditionalFormatting>
        <x14:conditionalFormatting xmlns:xm="http://schemas.microsoft.com/office/excel/2006/main">
          <x14:cfRule type="containsText" priority="396" operator="containsText" id="{38091468-8258-4E29-A0B5-D9AB29250E88}">
            <xm:f>NOT(ISERROR(SEARCH($Z$7,AA403)))</xm:f>
            <xm:f>$Z$7</xm:f>
            <x14:dxf>
              <font>
                <b/>
                <i val="0"/>
                <color rgb="FFFFFF00"/>
              </font>
              <fill>
                <gradientFill>
                  <stop position="0">
                    <color rgb="FFFF0000"/>
                  </stop>
                  <stop position="1">
                    <color theme="5" tint="0.59999389629810485"/>
                  </stop>
                </gradientFill>
              </fill>
            </x14:dxf>
          </x14:cfRule>
          <x14:cfRule type="containsText" priority="397" operator="containsText" id="{314D5A1D-904D-4540-8CB8-22D7EBF4B154}">
            <xm:f>NOT(ISERROR(SEARCH($Z$7,AA403)))</xm:f>
            <xm:f>$Z$7</xm:f>
            <x14:dxf>
              <font>
                <color theme="0"/>
              </font>
              <fill>
                <patternFill>
                  <bgColor rgb="FFFF0000"/>
                </patternFill>
              </fill>
            </x14:dxf>
          </x14:cfRule>
          <xm:sqref>AA403:AA410</xm:sqref>
        </x14:conditionalFormatting>
        <x14:conditionalFormatting xmlns:xm="http://schemas.microsoft.com/office/excel/2006/main">
          <x14:cfRule type="containsText" priority="385" operator="containsText" id="{7BB7BE87-57ED-4CEE-B6E7-6D94415DDE3E}">
            <xm:f>NOT(ISERROR(SEARCH($Z$7,AA449)))</xm:f>
            <xm:f>$Z$7</xm:f>
            <x14:dxf>
              <font>
                <b/>
                <i val="0"/>
                <color rgb="FFFFFF00"/>
              </font>
              <fill>
                <gradientFill>
                  <stop position="0">
                    <color rgb="FFFF0000"/>
                  </stop>
                  <stop position="1">
                    <color theme="5" tint="0.59999389629810485"/>
                  </stop>
                </gradientFill>
              </fill>
            </x14:dxf>
          </x14:cfRule>
          <x14:cfRule type="containsText" priority="386" operator="containsText" id="{A35EFED3-FD5B-4FFA-A340-C564782A2307}">
            <xm:f>NOT(ISERROR(SEARCH($Z$7,AA449)))</xm:f>
            <xm:f>$Z$7</xm:f>
            <x14:dxf>
              <font>
                <color theme="0"/>
              </font>
              <fill>
                <patternFill>
                  <bgColor rgb="FFFF0000"/>
                </patternFill>
              </fill>
            </x14:dxf>
          </x14:cfRule>
          <xm:sqref>AA449:AA450</xm:sqref>
        </x14:conditionalFormatting>
        <x14:conditionalFormatting xmlns:xm="http://schemas.microsoft.com/office/excel/2006/main">
          <x14:cfRule type="containsText" priority="372" operator="containsText" id="{2A56F7F9-5510-492F-9F20-72732B41CDE7}">
            <xm:f>NOT(ISERROR(SEARCH($Z$7,AA247)))</xm:f>
            <xm:f>$Z$7</xm:f>
            <x14:dxf>
              <font>
                <b/>
                <i val="0"/>
                <color rgb="FFFFFF00"/>
              </font>
              <fill>
                <gradientFill>
                  <stop position="0">
                    <color rgb="FFFF0000"/>
                  </stop>
                  <stop position="1">
                    <color theme="5" tint="0.59999389629810485"/>
                  </stop>
                </gradientFill>
              </fill>
            </x14:dxf>
          </x14:cfRule>
          <x14:cfRule type="containsText" priority="373" operator="containsText" id="{BB2C814E-A383-4D95-8B0F-A5149F1B3A31}">
            <xm:f>NOT(ISERROR(SEARCH($Z$7,AA247)))</xm:f>
            <xm:f>$Z$7</xm:f>
            <x14:dxf>
              <font>
                <color theme="0"/>
              </font>
              <fill>
                <patternFill>
                  <bgColor rgb="FFFF0000"/>
                </patternFill>
              </fill>
            </x14:dxf>
          </x14:cfRule>
          <xm:sqref>AA247</xm:sqref>
        </x14:conditionalFormatting>
        <x14:conditionalFormatting xmlns:xm="http://schemas.microsoft.com/office/excel/2006/main">
          <x14:cfRule type="iconSet" priority="363" id="{86945D6E-750B-44A8-9E12-64CA1D173194}">
            <x14:iconSet custom="1">
              <x14:cfvo type="percent">
                <xm:f>0</xm:f>
              </x14:cfvo>
              <x14:cfvo type="num">
                <xm:f>0</xm:f>
              </x14:cfvo>
              <x14:cfvo type="num" gte="0">
                <xm:f>0</xm:f>
              </x14:cfvo>
              <x14:cfIcon iconSet="4RedToBlack" iconId="3"/>
              <x14:cfIcon iconSet="3TrafficLights1" iconId="1"/>
              <x14:cfIcon iconSet="3TrafficLights1" iconId="2"/>
            </x14:iconSet>
          </x14:cfRule>
          <xm:sqref>X449</xm:sqref>
        </x14:conditionalFormatting>
        <x14:conditionalFormatting xmlns:xm="http://schemas.microsoft.com/office/excel/2006/main">
          <x14:cfRule type="iconSet" priority="360" id="{C8D98015-3F45-4E77-865C-77E5E9E8641C}">
            <x14:iconSet custom="1">
              <x14:cfvo type="percent">
                <xm:f>0</xm:f>
              </x14:cfvo>
              <x14:cfvo type="num">
                <xm:f>0</xm:f>
              </x14:cfvo>
              <x14:cfvo type="num" gte="0">
                <xm:f>0</xm:f>
              </x14:cfvo>
              <x14:cfIcon iconSet="4RedToBlack" iconId="3"/>
              <x14:cfIcon iconSet="3TrafficLights1" iconId="1"/>
              <x14:cfIcon iconSet="3TrafficLights1" iconId="2"/>
            </x14:iconSet>
          </x14:cfRule>
          <xm:sqref>X450</xm:sqref>
        </x14:conditionalFormatting>
        <x14:conditionalFormatting xmlns:xm="http://schemas.microsoft.com/office/excel/2006/main">
          <x14:cfRule type="containsText" priority="331" operator="containsText" id="{8F8BCF48-5C09-43F5-A25E-3003ABE67F42}">
            <xm:f>NOT(ISERROR(SEARCH($Z$7,AA399)))</xm:f>
            <xm:f>$Z$7</xm:f>
            <x14:dxf>
              <font>
                <b/>
                <i val="0"/>
                <color rgb="FFFFFF00"/>
              </font>
              <fill>
                <gradientFill>
                  <stop position="0">
                    <color rgb="FFFF0000"/>
                  </stop>
                  <stop position="1">
                    <color theme="5" tint="0.59999389629810485"/>
                  </stop>
                </gradientFill>
              </fill>
            </x14:dxf>
          </x14:cfRule>
          <x14:cfRule type="containsText" priority="332" operator="containsText" id="{5D0F7541-06AF-4691-8C2D-04223219259A}">
            <xm:f>NOT(ISERROR(SEARCH($Z$7,AA399)))</xm:f>
            <xm:f>$Z$7</xm:f>
            <x14:dxf>
              <font>
                <color theme="0"/>
              </font>
              <fill>
                <patternFill>
                  <bgColor rgb="FFFF0000"/>
                </patternFill>
              </fill>
            </x14:dxf>
          </x14:cfRule>
          <xm:sqref>AA399</xm:sqref>
        </x14:conditionalFormatting>
        <x14:conditionalFormatting xmlns:xm="http://schemas.microsoft.com/office/excel/2006/main">
          <x14:cfRule type="iconSet" priority="320" id="{E5461909-6168-4117-82C8-3A7E5CB4C12F}">
            <x14:iconSet custom="1">
              <x14:cfvo type="percent">
                <xm:f>0</xm:f>
              </x14:cfvo>
              <x14:cfvo type="num">
                <xm:f>0</xm:f>
              </x14:cfvo>
              <x14:cfvo type="num" gte="0">
                <xm:f>0</xm:f>
              </x14:cfvo>
              <x14:cfIcon iconSet="4RedToBlack" iconId="3"/>
              <x14:cfIcon iconSet="3TrafficLights1" iconId="1"/>
              <x14:cfIcon iconSet="3TrafficLights1" iconId="2"/>
            </x14:iconSet>
          </x14:cfRule>
          <xm:sqref>X451:X453</xm:sqref>
        </x14:conditionalFormatting>
        <x14:conditionalFormatting xmlns:xm="http://schemas.microsoft.com/office/excel/2006/main">
          <x14:cfRule type="iconSet" priority="315" id="{D579CF5C-CDD2-4EE2-AAED-FD5E09470FCD}">
            <x14:iconSet custom="1">
              <x14:cfvo type="percent">
                <xm:f>0</xm:f>
              </x14:cfvo>
              <x14:cfvo type="num">
                <xm:f>0</xm:f>
              </x14:cfvo>
              <x14:cfvo type="num" gte="0">
                <xm:f>0</xm:f>
              </x14:cfvo>
              <x14:cfIcon iconSet="4RedToBlack" iconId="3"/>
              <x14:cfIcon iconSet="3TrafficLights1" iconId="1"/>
              <x14:cfIcon iconSet="3TrafficLights1" iconId="2"/>
            </x14:iconSet>
          </x14:cfRule>
          <xm:sqref>X454</xm:sqref>
        </x14:conditionalFormatting>
        <x14:conditionalFormatting xmlns:xm="http://schemas.microsoft.com/office/excel/2006/main">
          <x14:cfRule type="containsText" priority="304" operator="containsText" id="{D4B1EC28-D0A9-44F1-8D05-5385EFD66FC4}">
            <xm:f>NOT(ISERROR(SEARCH($Z$7,AA455)))</xm:f>
            <xm:f>$Z$7</xm:f>
            <x14:dxf>
              <font>
                <b/>
                <i val="0"/>
                <color rgb="FFFFFF00"/>
              </font>
              <fill>
                <gradientFill>
                  <stop position="0">
                    <color rgb="FFFF0000"/>
                  </stop>
                  <stop position="1">
                    <color theme="5" tint="0.59999389629810485"/>
                  </stop>
                </gradientFill>
              </fill>
            </x14:dxf>
          </x14:cfRule>
          <x14:cfRule type="containsText" priority="305" operator="containsText" id="{E89FBF21-2F71-426B-AC0B-5396B51D1893}">
            <xm:f>NOT(ISERROR(SEARCH($Z$7,AA455)))</xm:f>
            <xm:f>$Z$7</xm:f>
            <x14:dxf>
              <font>
                <color theme="0"/>
              </font>
              <fill>
                <patternFill>
                  <bgColor rgb="FFFF0000"/>
                </patternFill>
              </fill>
            </x14:dxf>
          </x14:cfRule>
          <xm:sqref>AA455</xm:sqref>
        </x14:conditionalFormatting>
        <x14:conditionalFormatting xmlns:xm="http://schemas.microsoft.com/office/excel/2006/main">
          <x14:cfRule type="iconSet" priority="295" id="{C641D898-84B5-49B1-B573-F733C0AD6941}">
            <x14:iconSet custom="1">
              <x14:cfvo type="percent">
                <xm:f>0</xm:f>
              </x14:cfvo>
              <x14:cfvo type="num">
                <xm:f>0</xm:f>
              </x14:cfvo>
              <x14:cfvo type="num" gte="0">
                <xm:f>0</xm:f>
              </x14:cfvo>
              <x14:cfIcon iconSet="4RedToBlack" iconId="3"/>
              <x14:cfIcon iconSet="3TrafficLights1" iconId="1"/>
              <x14:cfIcon iconSet="3TrafficLights1" iconId="2"/>
            </x14:iconSet>
          </x14:cfRule>
          <xm:sqref>X455</xm:sqref>
        </x14:conditionalFormatting>
        <x14:conditionalFormatting xmlns:xm="http://schemas.microsoft.com/office/excel/2006/main">
          <x14:cfRule type="containsText" priority="292" operator="containsText" id="{F6C4DBCC-7BC7-450D-B9F7-52456B5F59CA}">
            <xm:f>NOT(ISERROR(SEARCH($Z$7,AA456)))</xm:f>
            <xm:f>$Z$7</xm:f>
            <x14:dxf>
              <font>
                <b/>
                <i val="0"/>
                <color rgb="FFFFFF00"/>
              </font>
              <fill>
                <gradientFill>
                  <stop position="0">
                    <color rgb="FFFF0000"/>
                  </stop>
                  <stop position="1">
                    <color theme="5" tint="0.59999389629810485"/>
                  </stop>
                </gradientFill>
              </fill>
            </x14:dxf>
          </x14:cfRule>
          <x14:cfRule type="containsText" priority="293" operator="containsText" id="{DF99ED64-F9F1-4429-9435-C0CA21F4E8A9}">
            <xm:f>NOT(ISERROR(SEARCH($Z$7,AA456)))</xm:f>
            <xm:f>$Z$7</xm:f>
            <x14:dxf>
              <font>
                <color theme="0"/>
              </font>
              <fill>
                <patternFill>
                  <bgColor rgb="FFFF0000"/>
                </patternFill>
              </fill>
            </x14:dxf>
          </x14:cfRule>
          <xm:sqref>AA456:AA459</xm:sqref>
        </x14:conditionalFormatting>
        <x14:conditionalFormatting xmlns:xm="http://schemas.microsoft.com/office/excel/2006/main">
          <x14:cfRule type="iconSet" priority="283" id="{8ABCCEAB-EB2A-4BDF-851F-C063D0A866B9}">
            <x14:iconSet custom="1">
              <x14:cfvo type="percent">
                <xm:f>0</xm:f>
              </x14:cfvo>
              <x14:cfvo type="num">
                <xm:f>0</xm:f>
              </x14:cfvo>
              <x14:cfvo type="num" gte="0">
                <xm:f>0</xm:f>
              </x14:cfvo>
              <x14:cfIcon iconSet="4RedToBlack" iconId="3"/>
              <x14:cfIcon iconSet="3TrafficLights1" iconId="1"/>
              <x14:cfIcon iconSet="3TrafficLights1" iconId="2"/>
            </x14:iconSet>
          </x14:cfRule>
          <xm:sqref>X456:X459</xm:sqref>
        </x14:conditionalFormatting>
        <x14:conditionalFormatting xmlns:xm="http://schemas.microsoft.com/office/excel/2006/main">
          <x14:cfRule type="containsText" priority="280" operator="containsText" id="{FFB1FD7A-B390-4002-B8E1-AFE5B127BF9A}">
            <xm:f>NOT(ISERROR(SEARCH($Z$7,AA327)))</xm:f>
            <xm:f>$Z$7</xm:f>
            <x14:dxf>
              <font>
                <b/>
                <i val="0"/>
                <color rgb="FFFFFF00"/>
              </font>
              <fill>
                <gradientFill>
                  <stop position="0">
                    <color rgb="FFFF0000"/>
                  </stop>
                  <stop position="1">
                    <color theme="5" tint="0.59999389629810485"/>
                  </stop>
                </gradientFill>
              </fill>
            </x14:dxf>
          </x14:cfRule>
          <x14:cfRule type="containsText" priority="281" operator="containsText" id="{BB26AB90-9CAA-4357-AF99-4E83C6E33006}">
            <xm:f>NOT(ISERROR(SEARCH($Z$7,AA327)))</xm:f>
            <xm:f>$Z$7</xm:f>
            <x14:dxf>
              <font>
                <color theme="0"/>
              </font>
              <fill>
                <patternFill>
                  <bgColor rgb="FFFF0000"/>
                </patternFill>
              </fill>
            </x14:dxf>
          </x14:cfRule>
          <xm:sqref>AA327:AA329</xm:sqref>
        </x14:conditionalFormatting>
        <x14:conditionalFormatting xmlns:xm="http://schemas.microsoft.com/office/excel/2006/main">
          <x14:cfRule type="iconSet" priority="271" id="{8529C7EB-9DB4-49ED-BFAA-558D023E6AFE}">
            <x14:iconSet custom="1">
              <x14:cfvo type="percent">
                <xm:f>0</xm:f>
              </x14:cfvo>
              <x14:cfvo type="num">
                <xm:f>0</xm:f>
              </x14:cfvo>
              <x14:cfvo type="num" gte="0">
                <xm:f>0</xm:f>
              </x14:cfvo>
              <x14:cfIcon iconSet="4RedToBlack" iconId="3"/>
              <x14:cfIcon iconSet="3TrafficLights1" iconId="1"/>
              <x14:cfIcon iconSet="3TrafficLights1" iconId="2"/>
            </x14:iconSet>
          </x14:cfRule>
          <xm:sqref>X460:X463</xm:sqref>
        </x14:conditionalFormatting>
        <x14:conditionalFormatting xmlns:xm="http://schemas.microsoft.com/office/excel/2006/main">
          <x14:cfRule type="iconSet" priority="248" id="{F0020E91-4F11-4164-9D39-53D3F37F9D05}">
            <x14:iconSet custom="1">
              <x14:cfvo type="percent">
                <xm:f>0</xm:f>
              </x14:cfvo>
              <x14:cfvo type="num">
                <xm:f>0</xm:f>
              </x14:cfvo>
              <x14:cfvo type="num" gte="0">
                <xm:f>0</xm:f>
              </x14:cfvo>
              <x14:cfIcon iconSet="4RedToBlack" iconId="3"/>
              <x14:cfIcon iconSet="3TrafficLights1" iconId="1"/>
              <x14:cfIcon iconSet="3TrafficLights1" iconId="2"/>
            </x14:iconSet>
          </x14:cfRule>
          <xm:sqref>X464:X465</xm:sqref>
        </x14:conditionalFormatting>
        <x14:conditionalFormatting xmlns:xm="http://schemas.microsoft.com/office/excel/2006/main">
          <x14:cfRule type="containsText" priority="244" operator="containsText" id="{39B03795-61A2-4CDC-A7DA-FD7587CD9521}">
            <xm:f>NOT(ISERROR(SEARCH($Z$7,AA355)))</xm:f>
            <xm:f>$Z$7</xm:f>
            <x14:dxf>
              <font>
                <b/>
                <i val="0"/>
                <color rgb="FFFFFF00"/>
              </font>
              <fill>
                <gradientFill>
                  <stop position="0">
                    <color rgb="FFFF0000"/>
                  </stop>
                  <stop position="1">
                    <color theme="5" tint="0.59999389629810485"/>
                  </stop>
                </gradientFill>
              </fill>
            </x14:dxf>
          </x14:cfRule>
          <x14:cfRule type="containsText" priority="245" operator="containsText" id="{29F270A6-74C1-4F2C-A2B3-CB9D3BE31649}">
            <xm:f>NOT(ISERROR(SEARCH($Z$7,AA355)))</xm:f>
            <xm:f>$Z$7</xm:f>
            <x14:dxf>
              <font>
                <color theme="0"/>
              </font>
              <fill>
                <patternFill>
                  <bgColor rgb="FFFF0000"/>
                </patternFill>
              </fill>
            </x14:dxf>
          </x14:cfRule>
          <xm:sqref>AA355</xm:sqref>
        </x14:conditionalFormatting>
        <x14:conditionalFormatting xmlns:xm="http://schemas.microsoft.com/office/excel/2006/main">
          <x14:cfRule type="iconSet" priority="222" id="{3081E3C2-FCAD-4FF4-9C0F-F0387C7A1D77}">
            <x14:iconSet custom="1">
              <x14:cfvo type="percent">
                <xm:f>0</xm:f>
              </x14:cfvo>
              <x14:cfvo type="num">
                <xm:f>0</xm:f>
              </x14:cfvo>
              <x14:cfvo type="num" gte="0">
                <xm:f>0</xm:f>
              </x14:cfvo>
              <x14:cfIcon iconSet="4RedToBlack" iconId="3"/>
              <x14:cfIcon iconSet="3TrafficLights1" iconId="1"/>
              <x14:cfIcon iconSet="3TrafficLights1" iconId="2"/>
            </x14:iconSet>
          </x14:cfRule>
          <xm:sqref>X466:X468</xm:sqref>
        </x14:conditionalFormatting>
        <x14:conditionalFormatting xmlns:xm="http://schemas.microsoft.com/office/excel/2006/main">
          <x14:cfRule type="containsText" priority="215" operator="containsText" id="{045B2280-6B31-4019-8BCA-DB7F88866900}">
            <xm:f>NOT(ISERROR(SEARCH($Z$7,AA295)))</xm:f>
            <xm:f>$Z$7</xm:f>
            <x14:dxf>
              <font>
                <b/>
                <i val="0"/>
                <color rgb="FFFFFF00"/>
              </font>
              <fill>
                <gradientFill>
                  <stop position="0">
                    <color rgb="FFFF0000"/>
                  </stop>
                  <stop position="1">
                    <color theme="5" tint="0.59999389629810485"/>
                  </stop>
                </gradientFill>
              </fill>
            </x14:dxf>
          </x14:cfRule>
          <x14:cfRule type="containsText" priority="216" operator="containsText" id="{B56C5422-2A24-4852-9041-72D2C8FBBF80}">
            <xm:f>NOT(ISERROR(SEARCH($Z$7,AA295)))</xm:f>
            <xm:f>$Z$7</xm:f>
            <x14:dxf>
              <font>
                <color theme="0"/>
              </font>
              <fill>
                <patternFill>
                  <bgColor rgb="FFFF0000"/>
                </patternFill>
              </fill>
            </x14:dxf>
          </x14:cfRule>
          <xm:sqref>AA295:AA296</xm:sqref>
        </x14:conditionalFormatting>
        <x14:conditionalFormatting xmlns:xm="http://schemas.microsoft.com/office/excel/2006/main">
          <x14:cfRule type="iconSet" priority="187" id="{E6C2B33F-05F3-4856-9B14-DDA312B54D3E}">
            <x14:iconSet custom="1">
              <x14:cfvo type="percent">
                <xm:f>0</xm:f>
              </x14:cfvo>
              <x14:cfvo type="num">
                <xm:f>0</xm:f>
              </x14:cfvo>
              <x14:cfvo type="num" gte="0">
                <xm:f>0</xm:f>
              </x14:cfvo>
              <x14:cfIcon iconSet="4RedToBlack" iconId="3"/>
              <x14:cfIcon iconSet="3TrafficLights1" iconId="1"/>
              <x14:cfIcon iconSet="3TrafficLights1" iconId="2"/>
            </x14:iconSet>
          </x14:cfRule>
          <xm:sqref>X441:X447</xm:sqref>
        </x14:conditionalFormatting>
        <x14:conditionalFormatting xmlns:xm="http://schemas.microsoft.com/office/excel/2006/main">
          <x14:cfRule type="iconSet" priority="184" id="{62346DA7-9D6C-4D82-9800-77D39A2D21D2}">
            <x14:iconSet custom="1">
              <x14:cfvo type="percent">
                <xm:f>0</xm:f>
              </x14:cfvo>
              <x14:cfvo type="num">
                <xm:f>0</xm:f>
              </x14:cfvo>
              <x14:cfvo type="num" gte="0">
                <xm:f>0</xm:f>
              </x14:cfvo>
              <x14:cfIcon iconSet="4RedToBlack" iconId="3"/>
              <x14:cfIcon iconSet="3TrafficLights1" iconId="1"/>
              <x14:cfIcon iconSet="3TrafficLights1" iconId="2"/>
            </x14:iconSet>
          </x14:cfRule>
          <xm:sqref>X439</xm:sqref>
        </x14:conditionalFormatting>
        <x14:conditionalFormatting xmlns:xm="http://schemas.microsoft.com/office/excel/2006/main">
          <x14:cfRule type="iconSet" priority="179" id="{059659B3-6403-42B9-B8F4-73C88F9428F2}">
            <x14:iconSet custom="1">
              <x14:cfvo type="percent">
                <xm:f>0</xm:f>
              </x14:cfvo>
              <x14:cfvo type="num">
                <xm:f>0</xm:f>
              </x14:cfvo>
              <x14:cfvo type="num" gte="0">
                <xm:f>0</xm:f>
              </x14:cfvo>
              <x14:cfIcon iconSet="4RedToBlack" iconId="3"/>
              <x14:cfIcon iconSet="3TrafficLights1" iconId="1"/>
              <x14:cfIcon iconSet="3TrafficLights1" iconId="2"/>
            </x14:iconSet>
          </x14:cfRule>
          <xm:sqref>X417 X402:X410 X399 X397 X382:X394 X375:X380 X371 X364 X354:X355 X340 X338 X325:X331 X321 X317:X318 X312:X314 X310 X307 X300:X305 X294:X298 X291 X288:X289 X280:X285 X270:X271 X268 X262 X256:X258 X253 X247 X241 X238:X239 X236 X233:X234 X219:X228 X216:X217 X210 X201:X207 X199 X194:X196 X190 X187:X188 X184 X178 X172 X169 X165:X167 X153:X156 X150 X144:X145 X141:X142 X136:X137 X83 X75 X62 X55 X52 X45:X50 X43 X40 X37:X38 X33:X35 X27:X29</xm:sqref>
        </x14:conditionalFormatting>
        <x14:conditionalFormatting xmlns:xm="http://schemas.microsoft.com/office/excel/2006/main">
          <x14:cfRule type="containsText" priority="172" operator="containsText" id="{A51A1465-7206-4AF9-9711-69F8A2295D0B}">
            <xm:f>NOT(ISERROR(SEARCH($Z$85,Z85)))</xm:f>
            <xm:f>$Z$85</xm:f>
            <x14:dxf>
              <font>
                <b/>
                <i val="0"/>
                <color rgb="FFFF0000"/>
              </font>
            </x14:dxf>
          </x14:cfRule>
          <xm:sqref>Z85</xm:sqref>
        </x14:conditionalFormatting>
        <x14:conditionalFormatting xmlns:xm="http://schemas.microsoft.com/office/excel/2006/main">
          <x14:cfRule type="containsText" priority="163" operator="containsText" id="{88C5F368-A921-412B-9074-8219FFD74C1A}">
            <xm:f>NOT(ISERROR(SEARCH($Z$128,Z128)))</xm:f>
            <xm:f>$Z$128</xm:f>
            <x14:dxf>
              <font>
                <b/>
                <i val="0"/>
                <color rgb="FF00B050"/>
              </font>
            </x14:dxf>
          </x14:cfRule>
          <xm:sqref>Z128 Z346:Z429 Z219:Z344 Z431:Z469 Z491 Z511:Z532</xm:sqref>
        </x14:conditionalFormatting>
        <x14:conditionalFormatting xmlns:xm="http://schemas.microsoft.com/office/excel/2006/main">
          <x14:cfRule type="containsText" priority="162" operator="containsText" id="{3C462581-3910-47A9-B718-73CC62F33F8E}">
            <xm:f>NOT(ISERROR(SEARCH($Z$234,Z200)))</xm:f>
            <xm:f>$Z$234</xm:f>
            <x14:dxf>
              <font>
                <b/>
                <i val="0"/>
                <color rgb="FF7030A0"/>
              </font>
            </x14:dxf>
          </x14:cfRule>
          <xm:sqref>Z200:Z217</xm:sqref>
        </x14:conditionalFormatting>
        <x14:conditionalFormatting xmlns:xm="http://schemas.microsoft.com/office/excel/2006/main">
          <x14:cfRule type="containsText" priority="161" operator="containsText" id="{02FC2828-FECB-4252-8E64-7DC7EA7DAC49}">
            <xm:f>NOT(ISERROR(SEARCH($Z$211,Z200)))</xm:f>
            <xm:f>$Z$211</xm:f>
            <x14:dxf>
              <font>
                <b/>
                <i val="0"/>
                <color theme="9" tint="-0.499984740745262"/>
              </font>
            </x14:dxf>
          </x14:cfRule>
          <xm:sqref>Z200:Z217</xm:sqref>
        </x14:conditionalFormatting>
        <x14:conditionalFormatting xmlns:xm="http://schemas.microsoft.com/office/excel/2006/main">
          <x14:cfRule type="containsText" priority="160" operator="containsText" id="{2B157FBA-7E1F-4BC2-A7C1-D4FF7527F1F6}">
            <xm:f>NOT(ISERROR(SEARCH($Z$128,Z200)))</xm:f>
            <xm:f>$Z$128</xm:f>
            <x14:dxf>
              <font>
                <b/>
                <i val="0"/>
                <color rgb="FF00B050"/>
              </font>
            </x14:dxf>
          </x14:cfRule>
          <xm:sqref>Z200:Z217</xm:sqref>
        </x14:conditionalFormatting>
        <x14:conditionalFormatting xmlns:xm="http://schemas.microsoft.com/office/excel/2006/main">
          <x14:cfRule type="containsText" priority="152" operator="containsText" id="{FCA089F1-F4AD-4D38-B460-374428EBF48F}">
            <xm:f>NOT(ISERROR(SEARCH($Z$7,AA470)))</xm:f>
            <xm:f>$Z$7</xm:f>
            <x14:dxf>
              <font>
                <b/>
                <i val="0"/>
                <color rgb="FFFFFF00"/>
              </font>
              <fill>
                <gradientFill>
                  <stop position="0">
                    <color rgb="FFFF0000"/>
                  </stop>
                  <stop position="1">
                    <color theme="5" tint="0.59999389629810485"/>
                  </stop>
                </gradientFill>
              </fill>
            </x14:dxf>
          </x14:cfRule>
          <x14:cfRule type="containsText" priority="153" operator="containsText" id="{490B04B0-7C32-463C-8802-4AD373B594C3}">
            <xm:f>NOT(ISERROR(SEARCH($Z$7,AA470)))</xm:f>
            <xm:f>$Z$7</xm:f>
            <x14:dxf>
              <font>
                <color theme="0"/>
              </font>
              <fill>
                <patternFill>
                  <bgColor rgb="FFFF0000"/>
                </patternFill>
              </fill>
            </x14:dxf>
          </x14:cfRule>
          <xm:sqref>AA470</xm:sqref>
        </x14:conditionalFormatting>
        <x14:conditionalFormatting xmlns:xm="http://schemas.microsoft.com/office/excel/2006/main">
          <x14:cfRule type="containsText" priority="145" operator="containsText" id="{F637BA9A-20A6-4C23-AC41-A2B75100388D}">
            <xm:f>NOT(ISERROR(SEARCH($Z$234,Z470)))</xm:f>
            <xm:f>$Z$234</xm:f>
            <x14:dxf>
              <font>
                <b/>
                <i val="0"/>
                <color rgb="FF7030A0"/>
              </font>
            </x14:dxf>
          </x14:cfRule>
          <xm:sqref>Z470:Z474</xm:sqref>
        </x14:conditionalFormatting>
        <x14:conditionalFormatting xmlns:xm="http://schemas.microsoft.com/office/excel/2006/main">
          <x14:cfRule type="containsText" priority="144" operator="containsText" id="{456B0095-7E7B-40DF-8B0F-52CA59162541}">
            <xm:f>NOT(ISERROR(SEARCH($Z$211,Z470)))</xm:f>
            <xm:f>$Z$211</xm:f>
            <x14:dxf>
              <font>
                <b/>
                <i val="0"/>
                <color theme="9" tint="-0.499984740745262"/>
              </font>
            </x14:dxf>
          </x14:cfRule>
          <xm:sqref>Z470:Z474</xm:sqref>
        </x14:conditionalFormatting>
        <x14:conditionalFormatting xmlns:xm="http://schemas.microsoft.com/office/excel/2006/main">
          <x14:cfRule type="containsText" priority="143" operator="containsText" id="{3671F29D-79F8-4664-B96F-2482B508BD5C}">
            <xm:f>NOT(ISERROR(SEARCH($Z$128,Z470)))</xm:f>
            <xm:f>$Z$128</xm:f>
            <x14:dxf>
              <font>
                <b/>
                <i val="0"/>
                <color rgb="FF00B050"/>
              </font>
            </x14:dxf>
          </x14:cfRule>
          <xm:sqref>Z470:Z474</xm:sqref>
        </x14:conditionalFormatting>
        <x14:conditionalFormatting xmlns:xm="http://schemas.microsoft.com/office/excel/2006/main">
          <x14:cfRule type="containsText" priority="141" operator="containsText" id="{426A32C2-A533-453C-B07E-8E2C7B634865}">
            <xm:f>NOT(ISERROR(SEARCH($Z$7,AA430)))</xm:f>
            <xm:f>$Z$7</xm:f>
            <x14:dxf>
              <font>
                <b/>
                <i val="0"/>
                <color rgb="FFFFFF00"/>
              </font>
              <fill>
                <gradientFill>
                  <stop position="0">
                    <color rgb="FFFF0000"/>
                  </stop>
                  <stop position="1">
                    <color theme="5" tint="0.59999389629810485"/>
                  </stop>
                </gradientFill>
              </fill>
            </x14:dxf>
          </x14:cfRule>
          <x14:cfRule type="containsText" priority="142" operator="containsText" id="{62AF088E-5947-4FAE-BF48-ABFDC5A4F6F3}">
            <xm:f>NOT(ISERROR(SEARCH($Z$7,AA430)))</xm:f>
            <xm:f>$Z$7</xm:f>
            <x14:dxf>
              <font>
                <color theme="0"/>
              </font>
              <fill>
                <patternFill>
                  <bgColor rgb="FFFF0000"/>
                </patternFill>
              </fill>
            </x14:dxf>
          </x14:cfRule>
          <xm:sqref>AA430</xm:sqref>
        </x14:conditionalFormatting>
        <x14:conditionalFormatting xmlns:xm="http://schemas.microsoft.com/office/excel/2006/main">
          <x14:cfRule type="containsText" priority="134" operator="containsText" id="{F5F37369-77BC-4834-ADB0-773E9A3F05F2}">
            <xm:f>NOT(ISERROR(SEARCH($Z$234,Z430)))</xm:f>
            <xm:f>$Z$234</xm:f>
            <x14:dxf>
              <font>
                <b/>
                <i val="0"/>
                <color rgb="FF7030A0"/>
              </font>
            </x14:dxf>
          </x14:cfRule>
          <xm:sqref>Z430</xm:sqref>
        </x14:conditionalFormatting>
        <x14:conditionalFormatting xmlns:xm="http://schemas.microsoft.com/office/excel/2006/main">
          <x14:cfRule type="containsText" priority="133" operator="containsText" id="{F67158B9-9642-46F9-A0B0-A5DD28982755}">
            <xm:f>NOT(ISERROR(SEARCH($Z$211,Z430)))</xm:f>
            <xm:f>$Z$211</xm:f>
            <x14:dxf>
              <font>
                <b/>
                <i val="0"/>
                <color theme="9" tint="-0.499984740745262"/>
              </font>
            </x14:dxf>
          </x14:cfRule>
          <xm:sqref>Z430</xm:sqref>
        </x14:conditionalFormatting>
        <x14:conditionalFormatting xmlns:xm="http://schemas.microsoft.com/office/excel/2006/main">
          <x14:cfRule type="containsText" priority="132" operator="containsText" id="{40FC37F2-52DF-4A7F-9ECD-D2AB8E28FD6E}">
            <xm:f>NOT(ISERROR(SEARCH($Z$128,Z430)))</xm:f>
            <xm:f>$Z$128</xm:f>
            <x14:dxf>
              <font>
                <b/>
                <i val="0"/>
                <color rgb="FF00B050"/>
              </font>
            </x14:dxf>
          </x14:cfRule>
          <xm:sqref>Z430</xm:sqref>
        </x14:conditionalFormatting>
        <x14:conditionalFormatting xmlns:xm="http://schemas.microsoft.com/office/excel/2006/main">
          <x14:cfRule type="iconSet" priority="129" id="{D0D3C3F3-0CD0-4ABE-8BE5-E3B7BACF3BBC}">
            <x14:iconSet custom="1">
              <x14:cfvo type="percent">
                <xm:f>0</xm:f>
              </x14:cfvo>
              <x14:cfvo type="num">
                <xm:f>0</xm:f>
              </x14:cfvo>
              <x14:cfvo type="num" gte="0">
                <xm:f>0</xm:f>
              </x14:cfvo>
              <x14:cfIcon iconSet="4RedToBlack" iconId="3"/>
              <x14:cfIcon iconSet="3TrafficLights1" iconId="1"/>
              <x14:cfIcon iconSet="3TrafficLights1" iconId="2"/>
            </x14:iconSet>
          </x14:cfRule>
          <xm:sqref>X418:X430</xm:sqref>
        </x14:conditionalFormatting>
        <x14:conditionalFormatting xmlns:xm="http://schemas.microsoft.com/office/excel/2006/main">
          <x14:cfRule type="iconSet" priority="113" id="{4709D060-E2AD-409D-B3BC-099F151A44CE}">
            <x14:iconSet custom="1">
              <x14:cfvo type="percent">
                <xm:f>0</xm:f>
              </x14:cfvo>
              <x14:cfvo type="num">
                <xm:f>0</xm:f>
              </x14:cfvo>
              <x14:cfvo type="num" gte="0">
                <xm:f>0</xm:f>
              </x14:cfvo>
              <x14:cfIcon iconSet="4RedToBlack" iconId="3"/>
              <x14:cfIcon iconSet="3TrafficLights1" iconId="1"/>
              <x14:cfIcon iconSet="3TrafficLights1" iconId="2"/>
            </x14:iconSet>
          </x14:cfRule>
          <xm:sqref>X469:X491</xm:sqref>
        </x14:conditionalFormatting>
        <x14:conditionalFormatting xmlns:xm="http://schemas.microsoft.com/office/excel/2006/main">
          <x14:cfRule type="containsText" priority="108" operator="containsText" id="{F92AD640-F424-4240-9098-06B0AF6F2381}">
            <xm:f>NOT(ISERROR(SEARCH($Z$7,AA489)))</xm:f>
            <xm:f>$Z$7</xm:f>
            <x14:dxf>
              <font>
                <b/>
                <i val="0"/>
                <color rgb="FFFFFF00"/>
              </font>
              <fill>
                <gradientFill>
                  <stop position="0">
                    <color rgb="FFFF0000"/>
                  </stop>
                  <stop position="1">
                    <color theme="5" tint="0.59999389629810485"/>
                  </stop>
                </gradientFill>
              </fill>
            </x14:dxf>
          </x14:cfRule>
          <x14:cfRule type="containsText" priority="109" operator="containsText" id="{396EBD48-0F7D-48E1-B595-2C3C5CC7C1A6}">
            <xm:f>NOT(ISERROR(SEARCH($Z$7,AA489)))</xm:f>
            <xm:f>$Z$7</xm:f>
            <x14:dxf>
              <font>
                <color theme="0"/>
              </font>
              <fill>
                <patternFill>
                  <bgColor rgb="FFFF0000"/>
                </patternFill>
              </fill>
            </x14:dxf>
          </x14:cfRule>
          <xm:sqref>AA489</xm:sqref>
        </x14:conditionalFormatting>
        <x14:conditionalFormatting xmlns:xm="http://schemas.microsoft.com/office/excel/2006/main">
          <x14:cfRule type="containsText" priority="101" operator="containsText" id="{A250BD11-EBB2-4B38-A12F-F1F9DD74B10B}">
            <xm:f>NOT(ISERROR(SEARCH($Z$234,Z489)))</xm:f>
            <xm:f>$Z$234</xm:f>
            <x14:dxf>
              <font>
                <b/>
                <i val="0"/>
                <color rgb="FF7030A0"/>
              </font>
            </x14:dxf>
          </x14:cfRule>
          <xm:sqref>Z489</xm:sqref>
        </x14:conditionalFormatting>
        <x14:conditionalFormatting xmlns:xm="http://schemas.microsoft.com/office/excel/2006/main">
          <x14:cfRule type="containsText" priority="100" operator="containsText" id="{F60812D9-A705-40A4-99AF-ADEDCBDFA436}">
            <xm:f>NOT(ISERROR(SEARCH($Z$211,Z489)))</xm:f>
            <xm:f>$Z$211</xm:f>
            <x14:dxf>
              <font>
                <b/>
                <i val="0"/>
                <color theme="9" tint="-0.499984740745262"/>
              </font>
            </x14:dxf>
          </x14:cfRule>
          <xm:sqref>Z489</xm:sqref>
        </x14:conditionalFormatting>
        <x14:conditionalFormatting xmlns:xm="http://schemas.microsoft.com/office/excel/2006/main">
          <x14:cfRule type="containsText" priority="99" operator="containsText" id="{55A0C215-3DC8-4B0E-A5A7-CACB185D2D5F}">
            <xm:f>NOT(ISERROR(SEARCH($Z$128,Z489)))</xm:f>
            <xm:f>$Z$128</xm:f>
            <x14:dxf>
              <font>
                <b/>
                <i val="0"/>
                <color rgb="FF00B050"/>
              </font>
            </x14:dxf>
          </x14:cfRule>
          <xm:sqref>Z489</xm:sqref>
        </x14:conditionalFormatting>
        <x14:conditionalFormatting xmlns:xm="http://schemas.microsoft.com/office/excel/2006/main">
          <x14:cfRule type="containsText" priority="97" operator="containsText" id="{CBFD2679-CC16-4A23-908C-4B918BDB4B7D}">
            <xm:f>NOT(ISERROR(SEARCH($Z$7,AA490)))</xm:f>
            <xm:f>$Z$7</xm:f>
            <x14:dxf>
              <font>
                <b/>
                <i val="0"/>
                <color rgb="FFFFFF00"/>
              </font>
              <fill>
                <gradientFill>
                  <stop position="0">
                    <color rgb="FFFF0000"/>
                  </stop>
                  <stop position="1">
                    <color theme="5" tint="0.59999389629810485"/>
                  </stop>
                </gradientFill>
              </fill>
            </x14:dxf>
          </x14:cfRule>
          <x14:cfRule type="containsText" priority="98" operator="containsText" id="{66CB6533-D3D0-49A1-B263-CADCC974335D}">
            <xm:f>NOT(ISERROR(SEARCH($Z$7,AA490)))</xm:f>
            <xm:f>$Z$7</xm:f>
            <x14:dxf>
              <font>
                <color theme="0"/>
              </font>
              <fill>
                <patternFill>
                  <bgColor rgb="FFFF0000"/>
                </patternFill>
              </fill>
            </x14:dxf>
          </x14:cfRule>
          <xm:sqref>AA490</xm:sqref>
        </x14:conditionalFormatting>
        <x14:conditionalFormatting xmlns:xm="http://schemas.microsoft.com/office/excel/2006/main">
          <x14:cfRule type="containsText" priority="90" operator="containsText" id="{7A646C72-F407-4CE4-A011-D1A648BA4300}">
            <xm:f>NOT(ISERROR(SEARCH($Z$234,Z490)))</xm:f>
            <xm:f>$Z$234</xm:f>
            <x14:dxf>
              <font>
                <b/>
                <i val="0"/>
                <color rgb="FF7030A0"/>
              </font>
            </x14:dxf>
          </x14:cfRule>
          <xm:sqref>Z490</xm:sqref>
        </x14:conditionalFormatting>
        <x14:conditionalFormatting xmlns:xm="http://schemas.microsoft.com/office/excel/2006/main">
          <x14:cfRule type="containsText" priority="89" operator="containsText" id="{A0186A99-FAFE-46F6-9FE6-FE9E5CA303DF}">
            <xm:f>NOT(ISERROR(SEARCH($Z$211,Z490)))</xm:f>
            <xm:f>$Z$211</xm:f>
            <x14:dxf>
              <font>
                <b/>
                <i val="0"/>
                <color theme="9" tint="-0.499984740745262"/>
              </font>
            </x14:dxf>
          </x14:cfRule>
          <xm:sqref>Z490</xm:sqref>
        </x14:conditionalFormatting>
        <x14:conditionalFormatting xmlns:xm="http://schemas.microsoft.com/office/excel/2006/main">
          <x14:cfRule type="containsText" priority="88" operator="containsText" id="{0475C587-C823-40A0-9154-3E5BE7D4D687}">
            <xm:f>NOT(ISERROR(SEARCH($Z$128,Z490)))</xm:f>
            <xm:f>$Z$128</xm:f>
            <x14:dxf>
              <font>
                <b/>
                <i val="0"/>
                <color rgb="FF00B050"/>
              </font>
            </x14:dxf>
          </x14:cfRule>
          <xm:sqref>Z490</xm:sqref>
        </x14:conditionalFormatting>
        <x14:conditionalFormatting xmlns:xm="http://schemas.microsoft.com/office/excel/2006/main">
          <x14:cfRule type="iconSet" priority="82" id="{D3BD10F6-619A-44EB-8695-A6FD1CB19552}">
            <x14:iconSet custom="1">
              <x14:cfvo type="percent">
                <xm:f>0</xm:f>
              </x14:cfvo>
              <x14:cfvo type="num">
                <xm:f>0</xm:f>
              </x14:cfvo>
              <x14:cfvo type="num" gte="0">
                <xm:f>0</xm:f>
              </x14:cfvo>
              <x14:cfIcon iconSet="4RedToBlack" iconId="3"/>
              <x14:cfIcon iconSet="3TrafficLights1" iconId="1"/>
              <x14:cfIcon iconSet="3TrafficLights1" iconId="2"/>
            </x14:iconSet>
          </x14:cfRule>
          <xm:sqref>X345</xm:sqref>
        </x14:conditionalFormatting>
        <x14:conditionalFormatting xmlns:xm="http://schemas.microsoft.com/office/excel/2006/main">
          <x14:cfRule type="containsText" priority="67" operator="containsText" id="{238604AB-B778-4085-B112-9FB67E6054D9}">
            <xm:f>NOT(ISERROR(SEARCH($AF$7,AG9)))</xm:f>
            <xm:f>$AF$7</xm:f>
            <x14:dxf>
              <font>
                <color rgb="FF9C0006"/>
              </font>
              <fill>
                <patternFill>
                  <bgColor rgb="FFFFC7CE"/>
                </patternFill>
              </fill>
            </x14:dxf>
          </x14:cfRule>
          <xm:sqref>AG9:AG528</xm:sqref>
        </x14:conditionalFormatting>
        <x14:conditionalFormatting xmlns:xm="http://schemas.microsoft.com/office/excel/2006/main">
          <x14:cfRule type="containsText" priority="63" operator="containsText" id="{57CBE1F0-5AF8-41B3-8CF7-A9BCD7373CB3}">
            <xm:f>NOT(ISERROR(SEARCH($Z$7,AA460)))</xm:f>
            <xm:f>$Z$7</xm:f>
            <x14:dxf>
              <font>
                <b/>
                <i val="0"/>
                <color rgb="FFFFFF00"/>
              </font>
              <fill>
                <gradientFill>
                  <stop position="0">
                    <color rgb="FFFF0000"/>
                  </stop>
                  <stop position="1">
                    <color theme="5" tint="0.59999389629810485"/>
                  </stop>
                </gradientFill>
              </fill>
            </x14:dxf>
          </x14:cfRule>
          <x14:cfRule type="containsText" priority="64" operator="containsText" id="{04206247-D5A8-4A82-9C95-BC61BC42B651}">
            <xm:f>NOT(ISERROR(SEARCH($Z$7,AA460)))</xm:f>
            <xm:f>$Z$7</xm:f>
            <x14:dxf>
              <font>
                <color theme="0"/>
              </font>
              <fill>
                <patternFill>
                  <bgColor rgb="FFFF0000"/>
                </patternFill>
              </fill>
            </x14:dxf>
          </x14:cfRule>
          <xm:sqref>AA460:AA463</xm:sqref>
        </x14:conditionalFormatting>
        <x14:conditionalFormatting xmlns:xm="http://schemas.microsoft.com/office/excel/2006/main">
          <x14:cfRule type="containsText" priority="49" operator="containsText" id="{ED742EE2-806D-42A0-8A3B-96467CFB51F3}">
            <xm:f>NOT(ISERROR(SEARCH($Z$7,AA335)))</xm:f>
            <xm:f>$Z$7</xm:f>
            <x14:dxf>
              <font>
                <b/>
                <i val="0"/>
                <color rgb="FFFFFF00"/>
              </font>
              <fill>
                <gradientFill>
                  <stop position="0">
                    <color rgb="FFFF0000"/>
                  </stop>
                  <stop position="1">
                    <color theme="5" tint="0.59999389629810485"/>
                  </stop>
                </gradientFill>
              </fill>
            </x14:dxf>
          </x14:cfRule>
          <x14:cfRule type="containsText" priority="50" operator="containsText" id="{55450343-63C2-43A5-A63B-7951B11E9872}">
            <xm:f>NOT(ISERROR(SEARCH($Z$7,AA335)))</xm:f>
            <xm:f>$Z$7</xm:f>
            <x14:dxf>
              <font>
                <color theme="0"/>
              </font>
              <fill>
                <patternFill>
                  <bgColor rgb="FFFF0000"/>
                </patternFill>
              </fill>
            </x14:dxf>
          </x14:cfRule>
          <xm:sqref>AA335</xm:sqref>
        </x14:conditionalFormatting>
        <x14:conditionalFormatting xmlns:xm="http://schemas.microsoft.com/office/excel/2006/main">
          <x14:cfRule type="containsText" priority="36" operator="containsText" id="{CF36E48A-F1E2-42A6-B2F9-D13E9B222220}">
            <xm:f>NOT(ISERROR(SEARCH($Z$128,Z85)))</xm:f>
            <xm:f>$Z$128</xm:f>
            <x14:dxf>
              <font>
                <b/>
                <i val="0"/>
                <color rgb="FF00B050"/>
              </font>
            </x14:dxf>
          </x14:cfRule>
          <xm:sqref>Z85</xm:sqref>
        </x14:conditionalFormatting>
        <x14:conditionalFormatting xmlns:xm="http://schemas.microsoft.com/office/excel/2006/main">
          <x14:cfRule type="containsText" priority="34" operator="containsText" id="{76E4DFEF-01DA-4B00-82C1-7CC58699D3AD}">
            <xm:f>NOT(ISERROR(SEARCH($Z$7,AA491)))</xm:f>
            <xm:f>$Z$7</xm:f>
            <x14:dxf>
              <font>
                <b/>
                <i val="0"/>
                <color rgb="FFFFFF00"/>
              </font>
              <fill>
                <gradientFill>
                  <stop position="0">
                    <color rgb="FFFF0000"/>
                  </stop>
                  <stop position="1">
                    <color theme="5" tint="0.59999389629810485"/>
                  </stop>
                </gradientFill>
              </fill>
            </x14:dxf>
          </x14:cfRule>
          <x14:cfRule type="containsText" priority="35" operator="containsText" id="{55D76E62-FBB1-4FAB-B20A-83E55A3EACB5}">
            <xm:f>NOT(ISERROR(SEARCH($Z$7,AA491)))</xm:f>
            <xm:f>$Z$7</xm:f>
            <x14:dxf>
              <font>
                <color theme="0"/>
              </font>
              <fill>
                <patternFill>
                  <bgColor rgb="FFFF0000"/>
                </patternFill>
              </fill>
            </x14:dxf>
          </x14:cfRule>
          <xm:sqref>AA491</xm:sqref>
        </x14:conditionalFormatting>
        <x14:conditionalFormatting xmlns:xm="http://schemas.microsoft.com/office/excel/2006/main">
          <x14:cfRule type="iconSet" priority="19" id="{73D0F558-4008-420F-A26C-B6737D585C92}">
            <x14:iconSet custom="1">
              <x14:cfvo type="percent">
                <xm:f>0</xm:f>
              </x14:cfvo>
              <x14:cfvo type="num">
                <xm:f>0</xm:f>
              </x14:cfvo>
              <x14:cfvo type="num" gte="0">
                <xm:f>0</xm:f>
              </x14:cfvo>
              <x14:cfIcon iconSet="4RedToBlack" iconId="3"/>
              <x14:cfIcon iconSet="3TrafficLights1" iconId="1"/>
              <x14:cfIcon iconSet="3TrafficLights1" iconId="2"/>
            </x14:iconSet>
          </x14:cfRule>
          <xm:sqref>X511:X532</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x14:formula1>
            <xm:f>Divisiones!$B$2:$B$46</xm:f>
          </x14:formula1>
          <xm:sqref>L212:L214 L227:L233 K455:K507 K313:L314 K365:K411 K414:K416 L397 K412:L413 K315:K363 L440 K8:K263 K265:K312 K418:K453</xm:sqref>
        </x14:dataValidation>
        <x14:dataValidation type="list" allowBlank="1" showInputMessage="1" showErrorMessage="1">
          <x14:formula1>
            <xm:f>Divisiones!$D$2:$D$264</xm:f>
          </x14:formula1>
          <xm:sqref>L32:L34 L36:L50 L8:L30 L215:L226 L466:L488 L234:L312 L315:L342 L414:L416 L418:L439 L398:L411 L365:L372 L374:L396 L441:L453 L455:L463 L52:L211</xm:sqref>
        </x14:dataValidation>
        <x14:dataValidation type="list" allowBlank="1" showInputMessage="1" showErrorMessage="1">
          <x14:formula1>
            <xm:f>[1]Divisiones!#REF!</xm:f>
          </x14:formula1>
          <xm:sqref>L357:L358</xm:sqref>
        </x14:dataValidation>
        <x14:dataValidation type="list" allowBlank="1" showInputMessage="1" showErrorMessage="1">
          <x14:formula1>
            <xm:f>'listas desplegables'!$D$3:$D$7</xm:f>
          </x14:formula1>
          <xm:sqref>G8:G20 G24:G532</xm:sqref>
        </x14:dataValidation>
        <x14:dataValidation type="list" allowBlank="1" showInputMessage="1" showErrorMessage="1">
          <x14:formula1>
            <xm:f>'listas desplegables'!$H$3:$H$5</xm:f>
          </x14:formula1>
          <xm:sqref>J8:J532</xm:sqref>
        </x14:dataValidation>
        <x14:dataValidation type="list" allowBlank="1" showInputMessage="1" showErrorMessage="1">
          <x14:formula1>
            <xm:f>'listas desplegables'!$J$3:$J$45</xm:f>
          </x14:formula1>
          <xm:sqref>I325:I329 I286:I296 I298:I321 I365:I397 I418:I419 I253:I280 I335:I341 I402:I416 I422:I448 I399:I400 I455:I468 I8:I240 I451:I453 I470:I532</xm:sqref>
        </x14:dataValidation>
        <x14:dataValidation type="list" allowBlank="1" showInputMessage="1" showErrorMessage="1">
          <x14:formula1>
            <xm:f>'listas desplegables'!$B$3:$B$5</xm:f>
          </x14:formula1>
          <xm:sqref>G21:G23 F8:F532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351"/>
  <sheetViews>
    <sheetView topLeftCell="A234" workbookViewId="0">
      <selection activeCell="B3" sqref="B3:D351"/>
    </sheetView>
  </sheetViews>
  <sheetFormatPr baseColWidth="10" defaultRowHeight="15" x14ac:dyDescent="0.25"/>
  <sheetData>
    <row r="3" spans="2:4" x14ac:dyDescent="0.25">
      <c r="B3" s="85" t="s">
        <v>13</v>
      </c>
      <c r="C3" s="85" t="s">
        <v>3</v>
      </c>
      <c r="D3" s="91" t="s">
        <v>694</v>
      </c>
    </row>
    <row r="4" spans="2:4" ht="22.5" x14ac:dyDescent="0.25">
      <c r="B4" s="102" t="s">
        <v>1055</v>
      </c>
      <c r="C4" s="228" t="s">
        <v>27</v>
      </c>
      <c r="D4" s="107" t="s">
        <v>695</v>
      </c>
    </row>
    <row r="5" spans="2:4" x14ac:dyDescent="0.25">
      <c r="B5" s="102" t="s">
        <v>1055</v>
      </c>
      <c r="C5" s="228" t="s">
        <v>2067</v>
      </c>
      <c r="D5" s="107" t="s">
        <v>695</v>
      </c>
    </row>
    <row r="6" spans="2:4" ht="22.5" x14ac:dyDescent="0.25">
      <c r="B6" s="102" t="s">
        <v>1055</v>
      </c>
      <c r="C6" s="228" t="s">
        <v>1145</v>
      </c>
      <c r="D6" s="107" t="s">
        <v>695</v>
      </c>
    </row>
    <row r="7" spans="2:4" ht="22.5" x14ac:dyDescent="0.25">
      <c r="B7" s="102" t="s">
        <v>1055</v>
      </c>
      <c r="C7" s="228" t="s">
        <v>1145</v>
      </c>
      <c r="D7" s="107" t="s">
        <v>695</v>
      </c>
    </row>
    <row r="8" spans="2:4" ht="22.5" x14ac:dyDescent="0.25">
      <c r="B8" s="102" t="s">
        <v>1055</v>
      </c>
      <c r="C8" s="228" t="s">
        <v>1145</v>
      </c>
      <c r="D8" s="107" t="s">
        <v>695</v>
      </c>
    </row>
    <row r="9" spans="2:4" ht="22.5" x14ac:dyDescent="0.25">
      <c r="B9" s="102" t="s">
        <v>1055</v>
      </c>
      <c r="C9" s="228" t="s">
        <v>1145</v>
      </c>
      <c r="D9" s="107" t="s">
        <v>695</v>
      </c>
    </row>
    <row r="10" spans="2:4" ht="22.5" x14ac:dyDescent="0.25">
      <c r="B10" s="102" t="s">
        <v>1055</v>
      </c>
      <c r="C10" s="228" t="s">
        <v>1145</v>
      </c>
      <c r="D10" s="107" t="s">
        <v>695</v>
      </c>
    </row>
    <row r="11" spans="2:4" ht="33.75" x14ac:dyDescent="0.25">
      <c r="B11" s="102" t="s">
        <v>1144</v>
      </c>
      <c r="C11" s="228" t="s">
        <v>1216</v>
      </c>
      <c r="D11" s="107" t="s">
        <v>695</v>
      </c>
    </row>
    <row r="12" spans="2:4" ht="33.75" x14ac:dyDescent="0.25">
      <c r="B12" s="102" t="s">
        <v>1144</v>
      </c>
      <c r="C12" s="228" t="s">
        <v>1216</v>
      </c>
      <c r="D12" s="107" t="s">
        <v>695</v>
      </c>
    </row>
    <row r="13" spans="2:4" ht="33.75" x14ac:dyDescent="0.25">
      <c r="B13" s="102" t="s">
        <v>1144</v>
      </c>
      <c r="C13" s="228" t="s">
        <v>1216</v>
      </c>
      <c r="D13" s="107" t="s">
        <v>695</v>
      </c>
    </row>
    <row r="14" spans="2:4" ht="33.75" x14ac:dyDescent="0.25">
      <c r="B14" s="102" t="s">
        <v>1144</v>
      </c>
      <c r="C14" s="228" t="s">
        <v>1216</v>
      </c>
      <c r="D14" s="107" t="s">
        <v>695</v>
      </c>
    </row>
    <row r="15" spans="2:4" ht="33.75" x14ac:dyDescent="0.25">
      <c r="B15" s="102" t="s">
        <v>1144</v>
      </c>
      <c r="C15" s="228" t="s">
        <v>1216</v>
      </c>
      <c r="D15" s="107" t="s">
        <v>695</v>
      </c>
    </row>
    <row r="16" spans="2:4" ht="22.5" x14ac:dyDescent="0.25">
      <c r="B16" s="102" t="s">
        <v>1055</v>
      </c>
      <c r="C16" s="228" t="s">
        <v>27</v>
      </c>
      <c r="D16" s="107" t="s">
        <v>695</v>
      </c>
    </row>
    <row r="17" spans="2:4" ht="22.5" x14ac:dyDescent="0.25">
      <c r="B17" s="102" t="s">
        <v>1055</v>
      </c>
      <c r="C17" s="228" t="s">
        <v>27</v>
      </c>
      <c r="D17" s="107" t="s">
        <v>695</v>
      </c>
    </row>
    <row r="18" spans="2:4" ht="22.5" x14ac:dyDescent="0.25">
      <c r="B18" s="178" t="s">
        <v>1055</v>
      </c>
      <c r="C18" s="302" t="s">
        <v>27</v>
      </c>
      <c r="D18" s="180" t="s">
        <v>695</v>
      </c>
    </row>
    <row r="19" spans="2:4" ht="33.75" x14ac:dyDescent="0.25">
      <c r="B19" s="102" t="s">
        <v>1055</v>
      </c>
      <c r="C19" s="228" t="s">
        <v>1201</v>
      </c>
      <c r="D19" s="165" t="s">
        <v>695</v>
      </c>
    </row>
    <row r="20" spans="2:4" x14ac:dyDescent="0.25">
      <c r="B20" s="189" t="s">
        <v>31</v>
      </c>
      <c r="C20" s="303" t="s">
        <v>31</v>
      </c>
      <c r="D20" s="204" t="s">
        <v>695</v>
      </c>
    </row>
    <row r="21" spans="2:4" ht="22.5" x14ac:dyDescent="0.25">
      <c r="B21" s="102" t="s">
        <v>1055</v>
      </c>
      <c r="C21" s="228" t="s">
        <v>1240</v>
      </c>
      <c r="D21" s="107" t="s">
        <v>695</v>
      </c>
    </row>
    <row r="22" spans="2:4" ht="45" x14ac:dyDescent="0.25">
      <c r="B22" s="178" t="s">
        <v>1150</v>
      </c>
      <c r="C22" s="302" t="s">
        <v>1313</v>
      </c>
      <c r="D22" s="180" t="s">
        <v>695</v>
      </c>
    </row>
    <row r="23" spans="2:4" ht="45" x14ac:dyDescent="0.25">
      <c r="B23" s="102" t="s">
        <v>1148</v>
      </c>
      <c r="C23" s="114" t="s">
        <v>32</v>
      </c>
      <c r="D23" s="107" t="s">
        <v>695</v>
      </c>
    </row>
    <row r="24" spans="2:4" ht="45" x14ac:dyDescent="0.25">
      <c r="B24" s="102" t="s">
        <v>1150</v>
      </c>
      <c r="C24" s="228" t="s">
        <v>1313</v>
      </c>
      <c r="D24" s="107" t="s">
        <v>695</v>
      </c>
    </row>
    <row r="25" spans="2:4" ht="45" x14ac:dyDescent="0.25">
      <c r="B25" s="102" t="s">
        <v>1150</v>
      </c>
      <c r="C25" s="228" t="s">
        <v>1313</v>
      </c>
      <c r="D25" s="107" t="s">
        <v>695</v>
      </c>
    </row>
    <row r="26" spans="2:4" ht="33.75" x14ac:dyDescent="0.25">
      <c r="B26" s="102" t="s">
        <v>1144</v>
      </c>
      <c r="C26" s="228" t="s">
        <v>1188</v>
      </c>
      <c r="D26" s="107" t="s">
        <v>695</v>
      </c>
    </row>
    <row r="27" spans="2:4" ht="33.75" x14ac:dyDescent="0.25">
      <c r="B27" s="102" t="s">
        <v>1144</v>
      </c>
      <c r="C27" s="228" t="s">
        <v>1188</v>
      </c>
      <c r="D27" s="107" t="s">
        <v>695</v>
      </c>
    </row>
    <row r="28" spans="2:4" ht="33.75" x14ac:dyDescent="0.25">
      <c r="B28" s="102" t="s">
        <v>1144</v>
      </c>
      <c r="C28" s="228" t="s">
        <v>1188</v>
      </c>
      <c r="D28" s="107" t="s">
        <v>695</v>
      </c>
    </row>
    <row r="29" spans="2:4" ht="33.75" x14ac:dyDescent="0.25">
      <c r="B29" s="102" t="s">
        <v>1144</v>
      </c>
      <c r="C29" s="228" t="s">
        <v>1188</v>
      </c>
      <c r="D29" s="107" t="s">
        <v>695</v>
      </c>
    </row>
    <row r="30" spans="2:4" x14ac:dyDescent="0.25">
      <c r="B30" s="102" t="s">
        <v>33</v>
      </c>
      <c r="C30" s="102" t="s">
        <v>33</v>
      </c>
      <c r="D30" s="107" t="s">
        <v>695</v>
      </c>
    </row>
    <row r="31" spans="2:4" ht="33.75" x14ac:dyDescent="0.25">
      <c r="B31" s="102" t="s">
        <v>1144</v>
      </c>
      <c r="C31" s="228" t="s">
        <v>1188</v>
      </c>
      <c r="D31" s="107" t="s">
        <v>695</v>
      </c>
    </row>
    <row r="32" spans="2:4" ht="33.75" x14ac:dyDescent="0.25">
      <c r="B32" s="102" t="s">
        <v>1144</v>
      </c>
      <c r="C32" s="228" t="s">
        <v>1188</v>
      </c>
      <c r="D32" s="107" t="s">
        <v>695</v>
      </c>
    </row>
    <row r="33" spans="2:4" ht="33.75" x14ac:dyDescent="0.25">
      <c r="B33" s="102" t="s">
        <v>1055</v>
      </c>
      <c r="C33" s="228" t="s">
        <v>1201</v>
      </c>
      <c r="D33" s="107" t="s">
        <v>695</v>
      </c>
    </row>
    <row r="34" spans="2:4" ht="33.75" x14ac:dyDescent="0.25">
      <c r="B34" s="102" t="s">
        <v>1055</v>
      </c>
      <c r="C34" s="228" t="s">
        <v>1201</v>
      </c>
      <c r="D34" s="107" t="s">
        <v>1318</v>
      </c>
    </row>
    <row r="35" spans="2:4" ht="33.75" x14ac:dyDescent="0.25">
      <c r="B35" s="102" t="s">
        <v>1055</v>
      </c>
      <c r="C35" s="228" t="s">
        <v>1201</v>
      </c>
      <c r="D35" s="107" t="s">
        <v>695</v>
      </c>
    </row>
    <row r="36" spans="2:4" ht="33.75" x14ac:dyDescent="0.25">
      <c r="B36" s="102" t="s">
        <v>1055</v>
      </c>
      <c r="C36" s="228" t="s">
        <v>1201</v>
      </c>
      <c r="D36" s="107" t="s">
        <v>695</v>
      </c>
    </row>
    <row r="37" spans="2:4" ht="33.75" x14ac:dyDescent="0.25">
      <c r="B37" s="102" t="s">
        <v>1055</v>
      </c>
      <c r="C37" s="228" t="s">
        <v>1201</v>
      </c>
      <c r="D37" s="107" t="s">
        <v>695</v>
      </c>
    </row>
    <row r="38" spans="2:4" ht="33.75" x14ac:dyDescent="0.25">
      <c r="B38" s="102" t="s">
        <v>1055</v>
      </c>
      <c r="C38" s="228" t="s">
        <v>1201</v>
      </c>
      <c r="D38" s="107" t="s">
        <v>695</v>
      </c>
    </row>
    <row r="39" spans="2:4" ht="33.75" x14ac:dyDescent="0.25">
      <c r="B39" s="178" t="s">
        <v>1055</v>
      </c>
      <c r="C39" s="302" t="s">
        <v>1201</v>
      </c>
      <c r="D39" s="180" t="s">
        <v>695</v>
      </c>
    </row>
    <row r="40" spans="2:4" ht="33.75" x14ac:dyDescent="0.25">
      <c r="B40" s="102" t="s">
        <v>1055</v>
      </c>
      <c r="C40" s="228" t="s">
        <v>1201</v>
      </c>
      <c r="D40" s="165" t="s">
        <v>695</v>
      </c>
    </row>
    <row r="41" spans="2:4" ht="33.75" x14ac:dyDescent="0.25">
      <c r="B41" s="189" t="s">
        <v>1055</v>
      </c>
      <c r="C41" s="303" t="s">
        <v>1201</v>
      </c>
      <c r="D41" s="192" t="s">
        <v>695</v>
      </c>
    </row>
    <row r="42" spans="2:4" ht="33.75" x14ac:dyDescent="0.25">
      <c r="B42" s="102" t="s">
        <v>1144</v>
      </c>
      <c r="C42" s="228" t="s">
        <v>516</v>
      </c>
      <c r="D42" s="107" t="s">
        <v>695</v>
      </c>
    </row>
    <row r="43" spans="2:4" ht="45" x14ac:dyDescent="0.25">
      <c r="B43" s="102" t="s">
        <v>1144</v>
      </c>
      <c r="C43" s="228" t="s">
        <v>1315</v>
      </c>
      <c r="D43" s="107" t="s">
        <v>695</v>
      </c>
    </row>
    <row r="44" spans="2:4" ht="33.75" x14ac:dyDescent="0.25">
      <c r="B44" s="102" t="s">
        <v>1144</v>
      </c>
      <c r="C44" s="228" t="s">
        <v>516</v>
      </c>
      <c r="D44" s="107" t="s">
        <v>695</v>
      </c>
    </row>
    <row r="45" spans="2:4" ht="45" x14ac:dyDescent="0.25">
      <c r="B45" s="102" t="s">
        <v>1144</v>
      </c>
      <c r="C45" s="228" t="s">
        <v>1315</v>
      </c>
      <c r="D45" s="107" t="s">
        <v>695</v>
      </c>
    </row>
    <row r="46" spans="2:4" ht="45" x14ac:dyDescent="0.25">
      <c r="B46" s="102" t="s">
        <v>1144</v>
      </c>
      <c r="C46" s="228" t="s">
        <v>1315</v>
      </c>
      <c r="D46" s="107" t="s">
        <v>695</v>
      </c>
    </row>
    <row r="47" spans="2:4" ht="56.25" x14ac:dyDescent="0.25">
      <c r="B47" s="102" t="s">
        <v>1149</v>
      </c>
      <c r="C47" s="228" t="s">
        <v>1189</v>
      </c>
      <c r="D47" s="233" t="s">
        <v>695</v>
      </c>
    </row>
    <row r="48" spans="2:4" ht="56.25" x14ac:dyDescent="0.25">
      <c r="B48" s="102" t="s">
        <v>1149</v>
      </c>
      <c r="C48" s="228" t="s">
        <v>1189</v>
      </c>
      <c r="D48" s="233" t="s">
        <v>695</v>
      </c>
    </row>
    <row r="49" spans="2:4" ht="56.25" x14ac:dyDescent="0.25">
      <c r="B49" s="102" t="s">
        <v>1149</v>
      </c>
      <c r="C49" s="228" t="s">
        <v>1189</v>
      </c>
      <c r="D49" s="233" t="s">
        <v>695</v>
      </c>
    </row>
    <row r="50" spans="2:4" ht="56.25" x14ac:dyDescent="0.25">
      <c r="B50" s="102" t="s">
        <v>1149</v>
      </c>
      <c r="C50" s="228" t="s">
        <v>1189</v>
      </c>
      <c r="D50" s="107" t="s">
        <v>695</v>
      </c>
    </row>
    <row r="51" spans="2:4" ht="56.25" x14ac:dyDescent="0.25">
      <c r="B51" s="102" t="s">
        <v>1149</v>
      </c>
      <c r="C51" s="228" t="s">
        <v>1189</v>
      </c>
      <c r="D51" s="107" t="s">
        <v>695</v>
      </c>
    </row>
    <row r="52" spans="2:4" ht="22.5" x14ac:dyDescent="0.25">
      <c r="B52" s="102" t="s">
        <v>1055</v>
      </c>
      <c r="C52" s="228" t="s">
        <v>27</v>
      </c>
      <c r="D52" s="107" t="s">
        <v>695</v>
      </c>
    </row>
    <row r="53" spans="2:4" ht="22.5" x14ac:dyDescent="0.25">
      <c r="B53" s="102" t="s">
        <v>1055</v>
      </c>
      <c r="C53" s="228" t="s">
        <v>27</v>
      </c>
      <c r="D53" s="165" t="s">
        <v>695</v>
      </c>
    </row>
    <row r="54" spans="2:4" ht="22.5" x14ac:dyDescent="0.25">
      <c r="B54" s="102" t="s">
        <v>1055</v>
      </c>
      <c r="C54" s="228" t="s">
        <v>27</v>
      </c>
      <c r="D54" s="107" t="s">
        <v>695</v>
      </c>
    </row>
    <row r="55" spans="2:4" ht="22.5" x14ac:dyDescent="0.25">
      <c r="B55" s="102" t="s">
        <v>1055</v>
      </c>
      <c r="C55" s="228" t="s">
        <v>27</v>
      </c>
      <c r="D55" s="107" t="s">
        <v>695</v>
      </c>
    </row>
    <row r="56" spans="2:4" ht="22.5" x14ac:dyDescent="0.25">
      <c r="B56" s="102" t="s">
        <v>1055</v>
      </c>
      <c r="C56" s="228" t="s">
        <v>27</v>
      </c>
      <c r="D56" s="165" t="s">
        <v>695</v>
      </c>
    </row>
    <row r="57" spans="2:4" ht="22.5" x14ac:dyDescent="0.25">
      <c r="B57" s="102" t="s">
        <v>1055</v>
      </c>
      <c r="C57" s="228" t="s">
        <v>27</v>
      </c>
      <c r="D57" s="107" t="s">
        <v>695</v>
      </c>
    </row>
    <row r="58" spans="2:4" ht="22.5" x14ac:dyDescent="0.25">
      <c r="B58" s="102" t="s">
        <v>1055</v>
      </c>
      <c r="C58" s="228" t="s">
        <v>27</v>
      </c>
      <c r="D58" s="107" t="s">
        <v>695</v>
      </c>
    </row>
    <row r="59" spans="2:4" ht="22.5" x14ac:dyDescent="0.25">
      <c r="B59" s="102" t="s">
        <v>1055</v>
      </c>
      <c r="C59" s="228" t="s">
        <v>27</v>
      </c>
      <c r="D59" s="233" t="s">
        <v>693</v>
      </c>
    </row>
    <row r="60" spans="2:4" ht="33.75" x14ac:dyDescent="0.25">
      <c r="B60" s="102" t="s">
        <v>1055</v>
      </c>
      <c r="C60" s="228" t="s">
        <v>1203</v>
      </c>
      <c r="D60" s="107" t="s">
        <v>695</v>
      </c>
    </row>
    <row r="61" spans="2:4" ht="33.75" x14ac:dyDescent="0.25">
      <c r="B61" s="102" t="s">
        <v>1055</v>
      </c>
      <c r="C61" s="228" t="s">
        <v>1203</v>
      </c>
      <c r="D61" s="107" t="s">
        <v>695</v>
      </c>
    </row>
    <row r="62" spans="2:4" ht="33.75" x14ac:dyDescent="0.25">
      <c r="B62" s="102" t="s">
        <v>1055</v>
      </c>
      <c r="C62" s="228" t="s">
        <v>1203</v>
      </c>
      <c r="D62" s="107" t="s">
        <v>695</v>
      </c>
    </row>
    <row r="63" spans="2:4" ht="33.75" x14ac:dyDescent="0.25">
      <c r="B63" s="102" t="s">
        <v>1055</v>
      </c>
      <c r="C63" s="228" t="s">
        <v>1203</v>
      </c>
      <c r="D63" s="107" t="s">
        <v>695</v>
      </c>
    </row>
    <row r="64" spans="2:4" ht="33.75" x14ac:dyDescent="0.25">
      <c r="B64" s="102" t="s">
        <v>1055</v>
      </c>
      <c r="C64" s="228" t="s">
        <v>1203</v>
      </c>
      <c r="D64" s="107" t="s">
        <v>695</v>
      </c>
    </row>
    <row r="65" spans="2:4" ht="33.75" x14ac:dyDescent="0.25">
      <c r="B65" s="102" t="s">
        <v>1055</v>
      </c>
      <c r="C65" s="228" t="s">
        <v>1203</v>
      </c>
      <c r="D65" s="107" t="s">
        <v>695</v>
      </c>
    </row>
    <row r="66" spans="2:4" ht="56.25" x14ac:dyDescent="0.25">
      <c r="B66" s="102" t="s">
        <v>1149</v>
      </c>
      <c r="C66" s="228" t="s">
        <v>1227</v>
      </c>
      <c r="D66" s="107" t="s">
        <v>695</v>
      </c>
    </row>
    <row r="67" spans="2:4" ht="56.25" x14ac:dyDescent="0.25">
      <c r="B67" s="102" t="s">
        <v>1149</v>
      </c>
      <c r="C67" s="228" t="s">
        <v>1227</v>
      </c>
      <c r="D67" s="107" t="s">
        <v>695</v>
      </c>
    </row>
    <row r="68" spans="2:4" ht="56.25" x14ac:dyDescent="0.25">
      <c r="B68" s="102" t="s">
        <v>1149</v>
      </c>
      <c r="C68" s="228" t="s">
        <v>1227</v>
      </c>
      <c r="D68" s="107" t="s">
        <v>695</v>
      </c>
    </row>
    <row r="69" spans="2:4" ht="56.25" x14ac:dyDescent="0.25">
      <c r="B69" s="102" t="s">
        <v>1149</v>
      </c>
      <c r="C69" s="228" t="s">
        <v>1227</v>
      </c>
      <c r="D69" s="107" t="s">
        <v>695</v>
      </c>
    </row>
    <row r="70" spans="2:4" ht="56.25" x14ac:dyDescent="0.25">
      <c r="B70" s="102" t="s">
        <v>1149</v>
      </c>
      <c r="C70" s="228" t="s">
        <v>1227</v>
      </c>
      <c r="D70" s="107" t="s">
        <v>695</v>
      </c>
    </row>
    <row r="71" spans="2:4" ht="56.25" x14ac:dyDescent="0.25">
      <c r="B71" s="102" t="s">
        <v>1149</v>
      </c>
      <c r="C71" s="228" t="s">
        <v>1227</v>
      </c>
      <c r="D71" s="107" t="s">
        <v>695</v>
      </c>
    </row>
    <row r="72" spans="2:4" ht="56.25" x14ac:dyDescent="0.25">
      <c r="B72" s="102" t="s">
        <v>1149</v>
      </c>
      <c r="C72" s="228" t="s">
        <v>1227</v>
      </c>
      <c r="D72" s="107" t="s">
        <v>695</v>
      </c>
    </row>
    <row r="73" spans="2:4" ht="33.75" x14ac:dyDescent="0.25">
      <c r="B73" s="102" t="s">
        <v>1055</v>
      </c>
      <c r="C73" s="228" t="s">
        <v>1201</v>
      </c>
      <c r="D73" s="269" t="s">
        <v>822</v>
      </c>
    </row>
    <row r="74" spans="2:4" ht="33.75" x14ac:dyDescent="0.25">
      <c r="B74" s="102" t="s">
        <v>1055</v>
      </c>
      <c r="C74" s="228" t="s">
        <v>1201</v>
      </c>
      <c r="D74" s="107" t="s">
        <v>695</v>
      </c>
    </row>
    <row r="75" spans="2:4" ht="33.75" x14ac:dyDescent="0.25">
      <c r="B75" s="102" t="s">
        <v>1055</v>
      </c>
      <c r="C75" s="228" t="s">
        <v>1201</v>
      </c>
      <c r="D75" s="107" t="s">
        <v>695</v>
      </c>
    </row>
    <row r="76" spans="2:4" ht="33.75" x14ac:dyDescent="0.25">
      <c r="B76" s="102" t="s">
        <v>1144</v>
      </c>
      <c r="C76" s="228" t="s">
        <v>1216</v>
      </c>
      <c r="D76" s="107" t="s">
        <v>695</v>
      </c>
    </row>
    <row r="77" spans="2:4" ht="33.75" x14ac:dyDescent="0.25">
      <c r="B77" s="102" t="s">
        <v>1144</v>
      </c>
      <c r="C77" s="228" t="s">
        <v>1216</v>
      </c>
      <c r="D77" s="107" t="s">
        <v>695</v>
      </c>
    </row>
    <row r="78" spans="2:4" ht="33.75" x14ac:dyDescent="0.25">
      <c r="B78" s="102" t="s">
        <v>1144</v>
      </c>
      <c r="C78" s="228" t="s">
        <v>1216</v>
      </c>
      <c r="D78" s="107" t="s">
        <v>695</v>
      </c>
    </row>
    <row r="79" spans="2:4" ht="33.75" x14ac:dyDescent="0.25">
      <c r="B79" s="102" t="s">
        <v>1144</v>
      </c>
      <c r="C79" s="228" t="s">
        <v>1216</v>
      </c>
      <c r="D79" s="107" t="s">
        <v>695</v>
      </c>
    </row>
    <row r="80" spans="2:4" ht="33.75" x14ac:dyDescent="0.25">
      <c r="B80" s="102" t="s">
        <v>1144</v>
      </c>
      <c r="C80" s="228" t="s">
        <v>1216</v>
      </c>
      <c r="D80" s="107" t="s">
        <v>695</v>
      </c>
    </row>
    <row r="81" spans="2:4" ht="33.75" x14ac:dyDescent="0.25">
      <c r="B81" s="102" t="s">
        <v>1144</v>
      </c>
      <c r="C81" s="228" t="s">
        <v>1216</v>
      </c>
      <c r="D81" s="107" t="s">
        <v>695</v>
      </c>
    </row>
    <row r="82" spans="2:4" ht="33.75" x14ac:dyDescent="0.25">
      <c r="B82" s="102" t="s">
        <v>1144</v>
      </c>
      <c r="C82" s="228" t="s">
        <v>1216</v>
      </c>
      <c r="D82" s="107" t="s">
        <v>695</v>
      </c>
    </row>
    <row r="83" spans="2:4" ht="33.75" x14ac:dyDescent="0.25">
      <c r="B83" s="102" t="s">
        <v>1144</v>
      </c>
      <c r="C83" s="228" t="s">
        <v>1216</v>
      </c>
      <c r="D83" s="107" t="s">
        <v>695</v>
      </c>
    </row>
    <row r="84" spans="2:4" x14ac:dyDescent="0.25">
      <c r="B84" s="102" t="s">
        <v>1055</v>
      </c>
      <c r="C84" s="228" t="s">
        <v>2067</v>
      </c>
      <c r="D84" s="107" t="s">
        <v>695</v>
      </c>
    </row>
    <row r="85" spans="2:4" x14ac:dyDescent="0.25">
      <c r="B85" s="102" t="s">
        <v>1055</v>
      </c>
      <c r="C85" s="228" t="s">
        <v>2067</v>
      </c>
      <c r="D85" s="107" t="s">
        <v>695</v>
      </c>
    </row>
    <row r="86" spans="2:4" x14ac:dyDescent="0.25">
      <c r="B86" s="102" t="s">
        <v>1055</v>
      </c>
      <c r="C86" s="228" t="s">
        <v>2067</v>
      </c>
      <c r="D86" s="107" t="s">
        <v>695</v>
      </c>
    </row>
    <row r="87" spans="2:4" x14ac:dyDescent="0.25">
      <c r="B87" s="102" t="s">
        <v>1055</v>
      </c>
      <c r="C87" s="228" t="s">
        <v>2067</v>
      </c>
      <c r="D87" s="233" t="s">
        <v>695</v>
      </c>
    </row>
    <row r="88" spans="2:4" x14ac:dyDescent="0.25">
      <c r="B88" s="102" t="s">
        <v>1055</v>
      </c>
      <c r="C88" s="228" t="s">
        <v>2067</v>
      </c>
      <c r="D88" s="107" t="s">
        <v>695</v>
      </c>
    </row>
    <row r="89" spans="2:4" x14ac:dyDescent="0.25">
      <c r="B89" s="102" t="s">
        <v>1055</v>
      </c>
      <c r="C89" s="228" t="s">
        <v>2067</v>
      </c>
      <c r="D89" s="233" t="s">
        <v>695</v>
      </c>
    </row>
    <row r="90" spans="2:4" x14ac:dyDescent="0.25">
      <c r="B90" s="102" t="s">
        <v>1055</v>
      </c>
      <c r="C90" s="228" t="s">
        <v>2067</v>
      </c>
      <c r="D90" s="233" t="s">
        <v>695</v>
      </c>
    </row>
    <row r="91" spans="2:4" x14ac:dyDescent="0.25">
      <c r="B91" s="102" t="s">
        <v>1055</v>
      </c>
      <c r="C91" s="228" t="s">
        <v>2067</v>
      </c>
      <c r="D91" s="233" t="s">
        <v>695</v>
      </c>
    </row>
    <row r="92" spans="2:4" x14ac:dyDescent="0.25">
      <c r="B92" s="102" t="s">
        <v>1055</v>
      </c>
      <c r="C92" s="228" t="s">
        <v>2067</v>
      </c>
      <c r="D92" s="233" t="s">
        <v>695</v>
      </c>
    </row>
    <row r="93" spans="2:4" x14ac:dyDescent="0.25">
      <c r="B93" s="102" t="s">
        <v>1055</v>
      </c>
      <c r="C93" s="228" t="s">
        <v>2067</v>
      </c>
      <c r="D93" s="233" t="s">
        <v>695</v>
      </c>
    </row>
    <row r="94" spans="2:4" x14ac:dyDescent="0.25">
      <c r="B94" s="102" t="s">
        <v>1055</v>
      </c>
      <c r="C94" s="228" t="s">
        <v>2067</v>
      </c>
      <c r="D94" s="233" t="s">
        <v>695</v>
      </c>
    </row>
    <row r="95" spans="2:4" x14ac:dyDescent="0.25">
      <c r="B95" s="102" t="s">
        <v>1055</v>
      </c>
      <c r="C95" s="228" t="s">
        <v>2067</v>
      </c>
      <c r="D95" s="233" t="s">
        <v>695</v>
      </c>
    </row>
    <row r="96" spans="2:4" x14ac:dyDescent="0.25">
      <c r="B96" s="102" t="s">
        <v>1055</v>
      </c>
      <c r="C96" s="228" t="s">
        <v>2067</v>
      </c>
      <c r="D96" s="233" t="s">
        <v>695</v>
      </c>
    </row>
    <row r="97" spans="2:4" x14ac:dyDescent="0.25">
      <c r="B97" s="102" t="s">
        <v>1055</v>
      </c>
      <c r="C97" s="228" t="s">
        <v>2067</v>
      </c>
      <c r="D97" s="107" t="s">
        <v>695</v>
      </c>
    </row>
    <row r="98" spans="2:4" x14ac:dyDescent="0.25">
      <c r="B98" s="102" t="s">
        <v>1055</v>
      </c>
      <c r="C98" s="228" t="s">
        <v>2067</v>
      </c>
      <c r="D98" s="233" t="s">
        <v>695</v>
      </c>
    </row>
    <row r="99" spans="2:4" x14ac:dyDescent="0.25">
      <c r="B99" s="102" t="s">
        <v>1055</v>
      </c>
      <c r="C99" s="228" t="s">
        <v>2067</v>
      </c>
      <c r="D99" s="107" t="s">
        <v>695</v>
      </c>
    </row>
    <row r="100" spans="2:4" x14ac:dyDescent="0.25">
      <c r="B100" s="102" t="s">
        <v>1055</v>
      </c>
      <c r="C100" s="228" t="s">
        <v>2067</v>
      </c>
      <c r="D100" s="233" t="s">
        <v>695</v>
      </c>
    </row>
    <row r="101" spans="2:4" x14ac:dyDescent="0.25">
      <c r="B101" s="102" t="s">
        <v>1055</v>
      </c>
      <c r="C101" s="228" t="s">
        <v>2067</v>
      </c>
      <c r="D101" s="233" t="s">
        <v>695</v>
      </c>
    </row>
    <row r="102" spans="2:4" x14ac:dyDescent="0.25">
      <c r="B102" s="102" t="s">
        <v>1055</v>
      </c>
      <c r="C102" s="228" t="s">
        <v>1312</v>
      </c>
      <c r="D102" s="233" t="s">
        <v>693</v>
      </c>
    </row>
    <row r="103" spans="2:4" x14ac:dyDescent="0.25">
      <c r="B103" s="102" t="s">
        <v>1055</v>
      </c>
      <c r="C103" s="228" t="s">
        <v>2067</v>
      </c>
      <c r="D103" s="233" t="s">
        <v>695</v>
      </c>
    </row>
    <row r="104" spans="2:4" x14ac:dyDescent="0.25">
      <c r="B104" s="102" t="s">
        <v>1055</v>
      </c>
      <c r="C104" s="228" t="s">
        <v>2067</v>
      </c>
      <c r="D104" s="233" t="s">
        <v>695</v>
      </c>
    </row>
    <row r="105" spans="2:4" x14ac:dyDescent="0.25">
      <c r="B105" s="102" t="s">
        <v>1055</v>
      </c>
      <c r="C105" s="228" t="s">
        <v>2067</v>
      </c>
      <c r="D105" s="107" t="s">
        <v>695</v>
      </c>
    </row>
    <row r="106" spans="2:4" ht="33.75" x14ac:dyDescent="0.25">
      <c r="B106" s="102" t="s">
        <v>1144</v>
      </c>
      <c r="C106" s="228" t="s">
        <v>1216</v>
      </c>
      <c r="D106" s="107" t="s">
        <v>695</v>
      </c>
    </row>
    <row r="107" spans="2:4" ht="33.75" x14ac:dyDescent="0.25">
      <c r="B107" s="102" t="s">
        <v>1144</v>
      </c>
      <c r="C107" s="302" t="s">
        <v>1216</v>
      </c>
      <c r="D107" s="180" t="s">
        <v>695</v>
      </c>
    </row>
    <row r="108" spans="2:4" x14ac:dyDescent="0.25">
      <c r="B108" s="102" t="s">
        <v>36</v>
      </c>
      <c r="C108" s="228" t="s">
        <v>36</v>
      </c>
      <c r="D108" s="233" t="s">
        <v>695</v>
      </c>
    </row>
    <row r="109" spans="2:4" x14ac:dyDescent="0.25">
      <c r="B109" s="189" t="s">
        <v>36</v>
      </c>
      <c r="C109" s="303" t="s">
        <v>36</v>
      </c>
      <c r="D109" s="206" t="s">
        <v>695</v>
      </c>
    </row>
    <row r="110" spans="2:4" x14ac:dyDescent="0.25">
      <c r="B110" s="102" t="s">
        <v>36</v>
      </c>
      <c r="C110" s="228" t="s">
        <v>36</v>
      </c>
      <c r="D110" s="233" t="s">
        <v>695</v>
      </c>
    </row>
    <row r="111" spans="2:4" x14ac:dyDescent="0.25">
      <c r="B111" s="102" t="s">
        <v>36</v>
      </c>
      <c r="C111" s="228" t="s">
        <v>36</v>
      </c>
      <c r="D111" s="233" t="s">
        <v>695</v>
      </c>
    </row>
    <row r="112" spans="2:4" ht="33.75" x14ac:dyDescent="0.25">
      <c r="B112" s="102" t="s">
        <v>1144</v>
      </c>
      <c r="C112" s="228" t="s">
        <v>1144</v>
      </c>
      <c r="D112" s="107" t="s">
        <v>695</v>
      </c>
    </row>
    <row r="113" spans="2:4" ht="33.75" x14ac:dyDescent="0.25">
      <c r="B113" s="102" t="s">
        <v>1144</v>
      </c>
      <c r="C113" s="228" t="s">
        <v>1188</v>
      </c>
      <c r="D113" s="107" t="s">
        <v>695</v>
      </c>
    </row>
    <row r="114" spans="2:4" ht="33.75" x14ac:dyDescent="0.25">
      <c r="B114" s="102" t="s">
        <v>1144</v>
      </c>
      <c r="C114" s="228" t="s">
        <v>1188</v>
      </c>
      <c r="D114" s="107" t="s">
        <v>695</v>
      </c>
    </row>
    <row r="115" spans="2:4" ht="33.75" x14ac:dyDescent="0.25">
      <c r="B115" s="102" t="s">
        <v>1144</v>
      </c>
      <c r="C115" s="228" t="s">
        <v>1188</v>
      </c>
      <c r="D115" s="107" t="s">
        <v>695</v>
      </c>
    </row>
    <row r="116" spans="2:4" ht="33.75" x14ac:dyDescent="0.25">
      <c r="B116" s="102" t="s">
        <v>1144</v>
      </c>
      <c r="C116" s="228" t="s">
        <v>1188</v>
      </c>
      <c r="D116" s="107" t="s">
        <v>695</v>
      </c>
    </row>
    <row r="117" spans="2:4" ht="33.75" x14ac:dyDescent="0.25">
      <c r="B117" s="102" t="s">
        <v>1144</v>
      </c>
      <c r="C117" s="228" t="s">
        <v>1188</v>
      </c>
      <c r="D117" s="107" t="s">
        <v>695</v>
      </c>
    </row>
    <row r="118" spans="2:4" ht="33.75" x14ac:dyDescent="0.25">
      <c r="B118" s="102" t="s">
        <v>1144</v>
      </c>
      <c r="C118" s="228" t="s">
        <v>1188</v>
      </c>
      <c r="D118" s="233" t="s">
        <v>695</v>
      </c>
    </row>
    <row r="119" spans="2:4" x14ac:dyDescent="0.25">
      <c r="B119" s="102" t="s">
        <v>37</v>
      </c>
      <c r="C119" s="228" t="s">
        <v>37</v>
      </c>
      <c r="D119" s="233" t="s">
        <v>695</v>
      </c>
    </row>
    <row r="120" spans="2:4" x14ac:dyDescent="0.25">
      <c r="B120" s="102" t="s">
        <v>37</v>
      </c>
      <c r="C120" s="228" t="s">
        <v>37</v>
      </c>
      <c r="D120" s="233" t="s">
        <v>695</v>
      </c>
    </row>
    <row r="121" spans="2:4" x14ac:dyDescent="0.25">
      <c r="B121" s="102" t="s">
        <v>37</v>
      </c>
      <c r="C121" s="228" t="s">
        <v>37</v>
      </c>
      <c r="D121" s="233" t="s">
        <v>695</v>
      </c>
    </row>
    <row r="122" spans="2:4" x14ac:dyDescent="0.25">
      <c r="B122" s="102" t="s">
        <v>37</v>
      </c>
      <c r="C122" s="228" t="s">
        <v>37</v>
      </c>
      <c r="D122" s="233" t="s">
        <v>695</v>
      </c>
    </row>
    <row r="123" spans="2:4" x14ac:dyDescent="0.25">
      <c r="B123" s="102" t="s">
        <v>37</v>
      </c>
      <c r="C123" s="228" t="s">
        <v>37</v>
      </c>
      <c r="D123" s="233" t="s">
        <v>695</v>
      </c>
    </row>
    <row r="124" spans="2:4" x14ac:dyDescent="0.25">
      <c r="B124" s="102" t="s">
        <v>37</v>
      </c>
      <c r="C124" s="228" t="s">
        <v>37</v>
      </c>
      <c r="D124" s="233" t="s">
        <v>695</v>
      </c>
    </row>
    <row r="125" spans="2:4" x14ac:dyDescent="0.25">
      <c r="B125" s="102" t="s">
        <v>36</v>
      </c>
      <c r="C125" s="228" t="s">
        <v>36</v>
      </c>
      <c r="D125" s="233" t="s">
        <v>695</v>
      </c>
    </row>
    <row r="126" spans="2:4" x14ac:dyDescent="0.25">
      <c r="B126" s="102" t="s">
        <v>36</v>
      </c>
      <c r="C126" s="228" t="s">
        <v>36</v>
      </c>
      <c r="D126" s="233" t="s">
        <v>695</v>
      </c>
    </row>
    <row r="127" spans="2:4" x14ac:dyDescent="0.25">
      <c r="B127" s="102" t="s">
        <v>36</v>
      </c>
      <c r="C127" s="228" t="s">
        <v>36</v>
      </c>
      <c r="D127" s="233" t="s">
        <v>695</v>
      </c>
    </row>
    <row r="128" spans="2:4" x14ac:dyDescent="0.25">
      <c r="B128" s="102" t="s">
        <v>36</v>
      </c>
      <c r="C128" s="228" t="s">
        <v>36</v>
      </c>
      <c r="D128" s="233" t="s">
        <v>695</v>
      </c>
    </row>
    <row r="129" spans="2:4" x14ac:dyDescent="0.25">
      <c r="B129" s="102" t="s">
        <v>36</v>
      </c>
      <c r="C129" s="228" t="s">
        <v>36</v>
      </c>
      <c r="D129" s="165" t="s">
        <v>695</v>
      </c>
    </row>
    <row r="130" spans="2:4" x14ac:dyDescent="0.25">
      <c r="B130" s="102" t="s">
        <v>36</v>
      </c>
      <c r="C130" s="228" t="s">
        <v>36</v>
      </c>
      <c r="D130" s="233" t="s">
        <v>695</v>
      </c>
    </row>
    <row r="131" spans="2:4" x14ac:dyDescent="0.25">
      <c r="B131" s="102" t="s">
        <v>36</v>
      </c>
      <c r="C131" s="228" t="s">
        <v>36</v>
      </c>
      <c r="D131" s="165" t="s">
        <v>695</v>
      </c>
    </row>
    <row r="132" spans="2:4" x14ac:dyDescent="0.25">
      <c r="B132" s="102" t="s">
        <v>36</v>
      </c>
      <c r="C132" s="228" t="s">
        <v>36</v>
      </c>
      <c r="D132" s="233" t="s">
        <v>695</v>
      </c>
    </row>
    <row r="133" spans="2:4" x14ac:dyDescent="0.25">
      <c r="B133" s="189" t="s">
        <v>36</v>
      </c>
      <c r="C133" s="303" t="s">
        <v>36</v>
      </c>
      <c r="D133" s="206" t="s">
        <v>695</v>
      </c>
    </row>
    <row r="134" spans="2:4" x14ac:dyDescent="0.25">
      <c r="B134" s="102" t="s">
        <v>36</v>
      </c>
      <c r="C134" s="228" t="s">
        <v>36</v>
      </c>
      <c r="D134" s="233" t="s">
        <v>695</v>
      </c>
    </row>
    <row r="135" spans="2:4" x14ac:dyDescent="0.25">
      <c r="B135" s="102" t="s">
        <v>36</v>
      </c>
      <c r="C135" s="228" t="s">
        <v>36</v>
      </c>
      <c r="D135" s="233" t="s">
        <v>695</v>
      </c>
    </row>
    <row r="136" spans="2:4" x14ac:dyDescent="0.25">
      <c r="B136" s="102" t="s">
        <v>36</v>
      </c>
      <c r="C136" s="228" t="s">
        <v>36</v>
      </c>
      <c r="D136" s="233" t="s">
        <v>695</v>
      </c>
    </row>
    <row r="137" spans="2:4" x14ac:dyDescent="0.25">
      <c r="B137" s="102" t="s">
        <v>38</v>
      </c>
      <c r="C137" s="228" t="s">
        <v>38</v>
      </c>
      <c r="D137" s="233" t="s">
        <v>695</v>
      </c>
    </row>
    <row r="138" spans="2:4" x14ac:dyDescent="0.25">
      <c r="B138" s="102" t="s">
        <v>38</v>
      </c>
      <c r="C138" s="228" t="s">
        <v>38</v>
      </c>
      <c r="D138" s="233" t="s">
        <v>695</v>
      </c>
    </row>
    <row r="139" spans="2:4" x14ac:dyDescent="0.25">
      <c r="B139" s="102" t="s">
        <v>38</v>
      </c>
      <c r="C139" s="228" t="s">
        <v>38</v>
      </c>
      <c r="D139" s="233" t="s">
        <v>695</v>
      </c>
    </row>
    <row r="140" spans="2:4" x14ac:dyDescent="0.25">
      <c r="B140" s="102" t="s">
        <v>38</v>
      </c>
      <c r="C140" s="228" t="s">
        <v>38</v>
      </c>
      <c r="D140" s="233" t="s">
        <v>695</v>
      </c>
    </row>
    <row r="141" spans="2:4" x14ac:dyDescent="0.25">
      <c r="B141" s="102" t="s">
        <v>38</v>
      </c>
      <c r="C141" s="228" t="s">
        <v>38</v>
      </c>
      <c r="D141" s="233" t="s">
        <v>695</v>
      </c>
    </row>
    <row r="142" spans="2:4" x14ac:dyDescent="0.25">
      <c r="B142" s="102" t="s">
        <v>38</v>
      </c>
      <c r="C142" s="228" t="s">
        <v>38</v>
      </c>
      <c r="D142" s="233" t="s">
        <v>695</v>
      </c>
    </row>
    <row r="143" spans="2:4" x14ac:dyDescent="0.25">
      <c r="B143" s="102" t="s">
        <v>38</v>
      </c>
      <c r="C143" s="228" t="s">
        <v>38</v>
      </c>
      <c r="D143" s="233" t="s">
        <v>695</v>
      </c>
    </row>
    <row r="144" spans="2:4" x14ac:dyDescent="0.25">
      <c r="B144" s="102" t="s">
        <v>38</v>
      </c>
      <c r="C144" s="228" t="s">
        <v>38</v>
      </c>
      <c r="D144" s="233" t="s">
        <v>695</v>
      </c>
    </row>
    <row r="145" spans="2:4" x14ac:dyDescent="0.25">
      <c r="B145" s="102" t="s">
        <v>38</v>
      </c>
      <c r="C145" s="228" t="s">
        <v>38</v>
      </c>
      <c r="D145" s="233" t="s">
        <v>695</v>
      </c>
    </row>
    <row r="146" spans="2:4" x14ac:dyDescent="0.25">
      <c r="B146" s="102" t="s">
        <v>38</v>
      </c>
      <c r="C146" s="228" t="s">
        <v>38</v>
      </c>
      <c r="D146" s="233" t="s">
        <v>695</v>
      </c>
    </row>
    <row r="147" spans="2:4" x14ac:dyDescent="0.25">
      <c r="B147" s="102" t="s">
        <v>38</v>
      </c>
      <c r="C147" s="228" t="s">
        <v>38</v>
      </c>
      <c r="D147" s="233" t="s">
        <v>695</v>
      </c>
    </row>
    <row r="148" spans="2:4" ht="22.5" x14ac:dyDescent="0.25">
      <c r="B148" s="102" t="s">
        <v>1055</v>
      </c>
      <c r="C148" s="228" t="s">
        <v>27</v>
      </c>
      <c r="D148" s="233" t="s">
        <v>695</v>
      </c>
    </row>
    <row r="149" spans="2:4" ht="22.5" x14ac:dyDescent="0.25">
      <c r="B149" s="102" t="s">
        <v>1055</v>
      </c>
      <c r="C149" s="228" t="s">
        <v>27</v>
      </c>
      <c r="D149" s="233" t="s">
        <v>693</v>
      </c>
    </row>
    <row r="150" spans="2:4" ht="56.25" x14ac:dyDescent="0.25">
      <c r="B150" s="102" t="s">
        <v>1149</v>
      </c>
      <c r="C150" s="228" t="s">
        <v>1149</v>
      </c>
      <c r="D150" s="233" t="s">
        <v>695</v>
      </c>
    </row>
    <row r="151" spans="2:4" ht="56.25" x14ac:dyDescent="0.25">
      <c r="B151" s="102" t="s">
        <v>1149</v>
      </c>
      <c r="C151" s="228" t="s">
        <v>1149</v>
      </c>
      <c r="D151" s="233" t="s">
        <v>695</v>
      </c>
    </row>
    <row r="152" spans="2:4" ht="56.25" x14ac:dyDescent="0.25">
      <c r="B152" s="102" t="s">
        <v>1149</v>
      </c>
      <c r="C152" s="228" t="s">
        <v>1149</v>
      </c>
      <c r="D152" s="233" t="s">
        <v>695</v>
      </c>
    </row>
    <row r="153" spans="2:4" ht="33.75" x14ac:dyDescent="0.25">
      <c r="B153" s="102" t="s">
        <v>1144</v>
      </c>
      <c r="C153" s="102" t="s">
        <v>1144</v>
      </c>
      <c r="D153" s="233" t="s">
        <v>695</v>
      </c>
    </row>
    <row r="154" spans="2:4" ht="33.75" x14ac:dyDescent="0.25">
      <c r="B154" s="102" t="s">
        <v>1144</v>
      </c>
      <c r="C154" s="102" t="s">
        <v>1144</v>
      </c>
      <c r="D154" s="233" t="s">
        <v>695</v>
      </c>
    </row>
    <row r="155" spans="2:4" ht="33.75" x14ac:dyDescent="0.25">
      <c r="B155" s="102" t="s">
        <v>1144</v>
      </c>
      <c r="C155" s="102" t="s">
        <v>1144</v>
      </c>
      <c r="D155" s="233" t="s">
        <v>695</v>
      </c>
    </row>
    <row r="156" spans="2:4" x14ac:dyDescent="0.25">
      <c r="B156" s="102" t="s">
        <v>36</v>
      </c>
      <c r="C156" s="228" t="s">
        <v>36</v>
      </c>
      <c r="D156" s="233" t="s">
        <v>695</v>
      </c>
    </row>
    <row r="157" spans="2:4" x14ac:dyDescent="0.25">
      <c r="B157" s="102" t="s">
        <v>36</v>
      </c>
      <c r="C157" s="228" t="s">
        <v>36</v>
      </c>
      <c r="D157" s="269" t="s">
        <v>822</v>
      </c>
    </row>
    <row r="158" spans="2:4" x14ac:dyDescent="0.25">
      <c r="B158" s="102" t="s">
        <v>37</v>
      </c>
      <c r="C158" s="102" t="s">
        <v>37</v>
      </c>
      <c r="D158" s="233" t="s">
        <v>695</v>
      </c>
    </row>
    <row r="159" spans="2:4" x14ac:dyDescent="0.25">
      <c r="B159" s="102" t="s">
        <v>37</v>
      </c>
      <c r="C159" s="102" t="s">
        <v>37</v>
      </c>
      <c r="D159" s="233" t="s">
        <v>695</v>
      </c>
    </row>
    <row r="160" spans="2:4" x14ac:dyDescent="0.25">
      <c r="B160" s="102" t="s">
        <v>37</v>
      </c>
      <c r="C160" s="102" t="s">
        <v>37</v>
      </c>
      <c r="D160" s="233" t="s">
        <v>695</v>
      </c>
    </row>
    <row r="161" spans="2:4" x14ac:dyDescent="0.25">
      <c r="B161" s="102" t="s">
        <v>37</v>
      </c>
      <c r="C161" s="102" t="s">
        <v>37</v>
      </c>
      <c r="D161" s="233" t="s">
        <v>695</v>
      </c>
    </row>
    <row r="162" spans="2:4" ht="33.75" x14ac:dyDescent="0.25">
      <c r="B162" s="102" t="s">
        <v>1144</v>
      </c>
      <c r="C162" s="228" t="s">
        <v>1188</v>
      </c>
      <c r="D162" s="233" t="s">
        <v>695</v>
      </c>
    </row>
    <row r="163" spans="2:4" ht="33.75" x14ac:dyDescent="0.25">
      <c r="B163" s="102" t="s">
        <v>1144</v>
      </c>
      <c r="C163" s="228" t="s">
        <v>1188</v>
      </c>
      <c r="D163" s="233" t="s">
        <v>695</v>
      </c>
    </row>
    <row r="164" spans="2:4" ht="45" x14ac:dyDescent="0.25">
      <c r="B164" s="102" t="s">
        <v>1150</v>
      </c>
      <c r="C164" s="228" t="s">
        <v>1313</v>
      </c>
      <c r="D164" s="233" t="s">
        <v>695</v>
      </c>
    </row>
    <row r="165" spans="2:4" ht="22.5" x14ac:dyDescent="0.25">
      <c r="B165" s="102" t="s">
        <v>1055</v>
      </c>
      <c r="C165" s="228" t="s">
        <v>1240</v>
      </c>
      <c r="D165" s="233" t="s">
        <v>695</v>
      </c>
    </row>
    <row r="166" spans="2:4" ht="22.5" x14ac:dyDescent="0.25">
      <c r="B166" s="102" t="s">
        <v>1055</v>
      </c>
      <c r="C166" s="228" t="s">
        <v>1240</v>
      </c>
      <c r="D166" s="233" t="s">
        <v>695</v>
      </c>
    </row>
    <row r="167" spans="2:4" ht="22.5" x14ac:dyDescent="0.25">
      <c r="B167" s="102" t="s">
        <v>1055</v>
      </c>
      <c r="C167" s="228" t="s">
        <v>1240</v>
      </c>
      <c r="D167" s="233" t="s">
        <v>695</v>
      </c>
    </row>
    <row r="168" spans="2:4" ht="22.5" x14ac:dyDescent="0.25">
      <c r="B168" s="102" t="s">
        <v>1055</v>
      </c>
      <c r="C168" s="228" t="s">
        <v>1240</v>
      </c>
      <c r="D168" s="233" t="s">
        <v>695</v>
      </c>
    </row>
    <row r="169" spans="2:4" ht="22.5" x14ac:dyDescent="0.25">
      <c r="B169" s="102" t="s">
        <v>1055</v>
      </c>
      <c r="C169" s="228" t="s">
        <v>1240</v>
      </c>
      <c r="D169" s="233" t="s">
        <v>695</v>
      </c>
    </row>
    <row r="170" spans="2:4" ht="22.5" x14ac:dyDescent="0.25">
      <c r="B170" s="102" t="s">
        <v>1055</v>
      </c>
      <c r="C170" s="228" t="s">
        <v>1240</v>
      </c>
      <c r="D170" s="233" t="s">
        <v>695</v>
      </c>
    </row>
    <row r="171" spans="2:4" ht="22.5" x14ac:dyDescent="0.25">
      <c r="B171" s="102" t="s">
        <v>1055</v>
      </c>
      <c r="C171" s="228" t="s">
        <v>1240</v>
      </c>
      <c r="D171" s="233" t="s">
        <v>695</v>
      </c>
    </row>
    <row r="172" spans="2:4" ht="22.5" x14ac:dyDescent="0.25">
      <c r="B172" s="102" t="s">
        <v>1055</v>
      </c>
      <c r="C172" s="228" t="s">
        <v>1240</v>
      </c>
      <c r="D172" s="233" t="s">
        <v>693</v>
      </c>
    </row>
    <row r="173" spans="2:4" ht="22.5" x14ac:dyDescent="0.25">
      <c r="B173" s="102" t="s">
        <v>1055</v>
      </c>
      <c r="C173" s="228" t="s">
        <v>1240</v>
      </c>
      <c r="D173" s="233" t="s">
        <v>695</v>
      </c>
    </row>
    <row r="174" spans="2:4" ht="22.5" x14ac:dyDescent="0.25">
      <c r="B174" s="102" t="s">
        <v>1055</v>
      </c>
      <c r="C174" s="228" t="s">
        <v>1240</v>
      </c>
      <c r="D174" s="233" t="s">
        <v>695</v>
      </c>
    </row>
    <row r="175" spans="2:4" x14ac:dyDescent="0.25">
      <c r="B175" s="102" t="s">
        <v>2058</v>
      </c>
      <c r="C175" s="228" t="s">
        <v>1154</v>
      </c>
      <c r="D175" s="233" t="s">
        <v>695</v>
      </c>
    </row>
    <row r="176" spans="2:4" x14ac:dyDescent="0.25">
      <c r="B176" s="102" t="s">
        <v>2058</v>
      </c>
      <c r="C176" s="228" t="s">
        <v>1154</v>
      </c>
      <c r="D176" s="233" t="s">
        <v>695</v>
      </c>
    </row>
    <row r="177" spans="2:4" x14ac:dyDescent="0.25">
      <c r="B177" s="102" t="s">
        <v>2057</v>
      </c>
      <c r="C177" s="228" t="s">
        <v>1156</v>
      </c>
      <c r="D177" s="233" t="s">
        <v>695</v>
      </c>
    </row>
    <row r="178" spans="2:4" x14ac:dyDescent="0.25">
      <c r="B178" s="102" t="s">
        <v>2057</v>
      </c>
      <c r="C178" s="228" t="s">
        <v>1156</v>
      </c>
      <c r="D178" s="233" t="s">
        <v>695</v>
      </c>
    </row>
    <row r="179" spans="2:4" x14ac:dyDescent="0.25">
      <c r="B179" s="102" t="s">
        <v>2057</v>
      </c>
      <c r="C179" s="228" t="s">
        <v>1156</v>
      </c>
      <c r="D179" s="233" t="s">
        <v>695</v>
      </c>
    </row>
    <row r="180" spans="2:4" ht="22.5" x14ac:dyDescent="0.25">
      <c r="B180" s="102" t="s">
        <v>1155</v>
      </c>
      <c r="C180" s="228" t="s">
        <v>1155</v>
      </c>
      <c r="D180" s="233" t="s">
        <v>695</v>
      </c>
    </row>
    <row r="181" spans="2:4" ht="22.5" x14ac:dyDescent="0.25">
      <c r="B181" s="103" t="s">
        <v>1174</v>
      </c>
      <c r="C181" s="228" t="s">
        <v>1174</v>
      </c>
      <c r="D181" s="233" t="s">
        <v>695</v>
      </c>
    </row>
    <row r="182" spans="2:4" ht="33.75" x14ac:dyDescent="0.25">
      <c r="B182" s="102" t="s">
        <v>1055</v>
      </c>
      <c r="C182" s="228" t="s">
        <v>1201</v>
      </c>
      <c r="D182" s="233" t="s">
        <v>1318</v>
      </c>
    </row>
    <row r="183" spans="2:4" ht="33.75" x14ac:dyDescent="0.25">
      <c r="B183" s="178" t="s">
        <v>1055</v>
      </c>
      <c r="C183" s="302" t="s">
        <v>1201</v>
      </c>
      <c r="D183" s="233" t="s">
        <v>1318</v>
      </c>
    </row>
    <row r="184" spans="2:4" ht="33.75" x14ac:dyDescent="0.25">
      <c r="B184" s="102" t="s">
        <v>1055</v>
      </c>
      <c r="C184" s="228" t="s">
        <v>1201</v>
      </c>
      <c r="D184" s="233" t="s">
        <v>695</v>
      </c>
    </row>
    <row r="185" spans="2:4" ht="33.75" x14ac:dyDescent="0.25">
      <c r="B185" s="102" t="s">
        <v>1055</v>
      </c>
      <c r="C185" s="228" t="s">
        <v>1201</v>
      </c>
      <c r="D185" s="233" t="s">
        <v>1318</v>
      </c>
    </row>
    <row r="186" spans="2:4" ht="33.75" x14ac:dyDescent="0.25">
      <c r="B186" s="102" t="s">
        <v>1055</v>
      </c>
      <c r="C186" s="228" t="s">
        <v>1201</v>
      </c>
      <c r="D186" s="233" t="s">
        <v>1318</v>
      </c>
    </row>
    <row r="187" spans="2:4" ht="33.75" x14ac:dyDescent="0.25">
      <c r="B187" s="102" t="s">
        <v>1055</v>
      </c>
      <c r="C187" s="228" t="s">
        <v>1201</v>
      </c>
      <c r="D187" s="233" t="s">
        <v>1318</v>
      </c>
    </row>
    <row r="188" spans="2:4" ht="33.75" x14ac:dyDescent="0.25">
      <c r="B188" s="102" t="s">
        <v>1055</v>
      </c>
      <c r="C188" s="228" t="s">
        <v>1201</v>
      </c>
      <c r="D188" s="233" t="s">
        <v>1318</v>
      </c>
    </row>
    <row r="189" spans="2:4" ht="33.75" x14ac:dyDescent="0.25">
      <c r="B189" s="102" t="s">
        <v>1055</v>
      </c>
      <c r="C189" s="228" t="s">
        <v>1201</v>
      </c>
      <c r="D189" s="233" t="s">
        <v>1318</v>
      </c>
    </row>
    <row r="190" spans="2:4" ht="33.75" x14ac:dyDescent="0.25">
      <c r="B190" s="102" t="s">
        <v>1055</v>
      </c>
      <c r="C190" s="228" t="s">
        <v>1201</v>
      </c>
      <c r="D190" s="233" t="s">
        <v>1318</v>
      </c>
    </row>
    <row r="191" spans="2:4" ht="33.75" x14ac:dyDescent="0.25">
      <c r="B191" s="102" t="s">
        <v>1055</v>
      </c>
      <c r="C191" s="228" t="s">
        <v>1201</v>
      </c>
      <c r="D191" s="233" t="s">
        <v>1318</v>
      </c>
    </row>
    <row r="192" spans="2:4" ht="33.75" x14ac:dyDescent="0.25">
      <c r="B192" s="102" t="s">
        <v>1055</v>
      </c>
      <c r="C192" s="228" t="s">
        <v>1201</v>
      </c>
      <c r="D192" s="233" t="s">
        <v>1318</v>
      </c>
    </row>
    <row r="193" spans="2:4" ht="33.75" x14ac:dyDescent="0.25">
      <c r="B193" s="102" t="s">
        <v>1055</v>
      </c>
      <c r="C193" s="228" t="s">
        <v>1201</v>
      </c>
      <c r="D193" s="233" t="s">
        <v>1318</v>
      </c>
    </row>
    <row r="194" spans="2:4" ht="33.75" x14ac:dyDescent="0.25">
      <c r="B194" s="102" t="s">
        <v>1144</v>
      </c>
      <c r="C194" s="228" t="s">
        <v>1303</v>
      </c>
      <c r="D194" s="233" t="s">
        <v>695</v>
      </c>
    </row>
    <row r="195" spans="2:4" ht="33.75" x14ac:dyDescent="0.25">
      <c r="B195" s="102" t="s">
        <v>1144</v>
      </c>
      <c r="C195" s="228" t="s">
        <v>1303</v>
      </c>
      <c r="D195" s="233" t="s">
        <v>695</v>
      </c>
    </row>
    <row r="196" spans="2:4" ht="33.75" x14ac:dyDescent="0.25">
      <c r="B196" s="102" t="s">
        <v>1144</v>
      </c>
      <c r="C196" s="228" t="s">
        <v>1216</v>
      </c>
      <c r="D196" s="233" t="s">
        <v>695</v>
      </c>
    </row>
    <row r="197" spans="2:4" ht="45" x14ac:dyDescent="0.25">
      <c r="B197" s="102" t="s">
        <v>1055</v>
      </c>
      <c r="C197" s="228" t="s">
        <v>1255</v>
      </c>
      <c r="D197" s="233" t="s">
        <v>1318</v>
      </c>
    </row>
    <row r="198" spans="2:4" ht="45" x14ac:dyDescent="0.25">
      <c r="B198" s="102" t="s">
        <v>1055</v>
      </c>
      <c r="C198" s="228" t="s">
        <v>1255</v>
      </c>
      <c r="D198" s="233" t="s">
        <v>695</v>
      </c>
    </row>
    <row r="199" spans="2:4" x14ac:dyDescent="0.25">
      <c r="B199" s="102" t="s">
        <v>38</v>
      </c>
      <c r="C199" s="228" t="s">
        <v>38</v>
      </c>
      <c r="D199" s="233" t="s">
        <v>695</v>
      </c>
    </row>
    <row r="200" spans="2:4" ht="33.75" x14ac:dyDescent="0.25">
      <c r="B200" s="102" t="s">
        <v>1150</v>
      </c>
      <c r="C200" s="228" t="s">
        <v>1150</v>
      </c>
      <c r="D200" s="233" t="s">
        <v>695</v>
      </c>
    </row>
    <row r="201" spans="2:4" ht="33.75" x14ac:dyDescent="0.25">
      <c r="B201" s="102" t="s">
        <v>1150</v>
      </c>
      <c r="C201" s="228" t="s">
        <v>1150</v>
      </c>
      <c r="D201" s="233" t="s">
        <v>695</v>
      </c>
    </row>
    <row r="202" spans="2:4" ht="33.75" x14ac:dyDescent="0.25">
      <c r="B202" s="102" t="s">
        <v>1150</v>
      </c>
      <c r="C202" s="228" t="s">
        <v>1150</v>
      </c>
      <c r="D202" s="233" t="s">
        <v>695</v>
      </c>
    </row>
    <row r="203" spans="2:4" ht="33.75" x14ac:dyDescent="0.25">
      <c r="B203" s="102" t="s">
        <v>1144</v>
      </c>
      <c r="C203" s="228" t="s">
        <v>1144</v>
      </c>
      <c r="D203" s="233" t="s">
        <v>695</v>
      </c>
    </row>
    <row r="204" spans="2:4" ht="33.75" x14ac:dyDescent="0.25">
      <c r="B204" s="102" t="s">
        <v>1144</v>
      </c>
      <c r="C204" s="228" t="s">
        <v>1188</v>
      </c>
      <c r="D204" s="233" t="s">
        <v>695</v>
      </c>
    </row>
    <row r="205" spans="2:4" ht="33.75" x14ac:dyDescent="0.25">
      <c r="B205" s="102" t="s">
        <v>1144</v>
      </c>
      <c r="C205" s="228" t="s">
        <v>1188</v>
      </c>
      <c r="D205" s="233" t="s">
        <v>695</v>
      </c>
    </row>
    <row r="206" spans="2:4" ht="33.75" x14ac:dyDescent="0.25">
      <c r="B206" s="102" t="s">
        <v>1144</v>
      </c>
      <c r="C206" s="228" t="s">
        <v>1188</v>
      </c>
      <c r="D206" s="233" t="s">
        <v>695</v>
      </c>
    </row>
    <row r="207" spans="2:4" ht="33.75" x14ac:dyDescent="0.25">
      <c r="B207" s="102" t="s">
        <v>1144</v>
      </c>
      <c r="C207" s="228" t="s">
        <v>1188</v>
      </c>
      <c r="D207" s="233" t="s">
        <v>695</v>
      </c>
    </row>
    <row r="208" spans="2:4" ht="22.5" x14ac:dyDescent="0.25">
      <c r="B208" s="102" t="s">
        <v>1055</v>
      </c>
      <c r="C208" s="228" t="s">
        <v>35</v>
      </c>
      <c r="D208" s="233" t="s">
        <v>695</v>
      </c>
    </row>
    <row r="209" spans="2:4" ht="22.5" x14ac:dyDescent="0.25">
      <c r="B209" s="102" t="s">
        <v>1055</v>
      </c>
      <c r="C209" s="228" t="s">
        <v>35</v>
      </c>
      <c r="D209" s="233" t="s">
        <v>695</v>
      </c>
    </row>
    <row r="210" spans="2:4" ht="22.5" x14ac:dyDescent="0.25">
      <c r="B210" s="102" t="s">
        <v>1055</v>
      </c>
      <c r="C210" s="228" t="s">
        <v>35</v>
      </c>
      <c r="D210" s="233" t="s">
        <v>695</v>
      </c>
    </row>
    <row r="211" spans="2:4" ht="33.75" x14ac:dyDescent="0.25">
      <c r="B211" s="102" t="s">
        <v>1144</v>
      </c>
      <c r="C211" s="228" t="s">
        <v>18</v>
      </c>
      <c r="D211" s="233" t="s">
        <v>695</v>
      </c>
    </row>
    <row r="212" spans="2:4" ht="33.75" x14ac:dyDescent="0.25">
      <c r="B212" s="102" t="s">
        <v>1144</v>
      </c>
      <c r="C212" s="228" t="s">
        <v>18</v>
      </c>
      <c r="D212" s="233" t="s">
        <v>695</v>
      </c>
    </row>
    <row r="213" spans="2:4" ht="33.75" x14ac:dyDescent="0.25">
      <c r="B213" s="102" t="s">
        <v>1055</v>
      </c>
      <c r="C213" s="228" t="s">
        <v>1201</v>
      </c>
      <c r="D213" s="233" t="s">
        <v>779</v>
      </c>
    </row>
    <row r="214" spans="2:4" ht="33.75" x14ac:dyDescent="0.25">
      <c r="B214" s="102" t="s">
        <v>1144</v>
      </c>
      <c r="C214" s="228" t="s">
        <v>1216</v>
      </c>
      <c r="D214" s="233" t="s">
        <v>695</v>
      </c>
    </row>
    <row r="215" spans="2:4" ht="33.75" x14ac:dyDescent="0.25">
      <c r="B215" s="102" t="s">
        <v>1144</v>
      </c>
      <c r="C215" s="228" t="s">
        <v>1188</v>
      </c>
      <c r="D215" s="233" t="s">
        <v>693</v>
      </c>
    </row>
    <row r="216" spans="2:4" ht="22.5" x14ac:dyDescent="0.25">
      <c r="B216" s="102" t="s">
        <v>1055</v>
      </c>
      <c r="C216" s="228" t="s">
        <v>27</v>
      </c>
      <c r="D216" s="233" t="s">
        <v>695</v>
      </c>
    </row>
    <row r="217" spans="2:4" ht="33.75" x14ac:dyDescent="0.25">
      <c r="B217" s="102" t="s">
        <v>1144</v>
      </c>
      <c r="C217" s="228" t="s">
        <v>1188</v>
      </c>
      <c r="D217" s="233" t="s">
        <v>695</v>
      </c>
    </row>
    <row r="218" spans="2:4" ht="22.5" x14ac:dyDescent="0.25">
      <c r="B218" s="102" t="s">
        <v>1055</v>
      </c>
      <c r="C218" s="228" t="s">
        <v>1524</v>
      </c>
      <c r="D218" s="233" t="s">
        <v>695</v>
      </c>
    </row>
    <row r="219" spans="2:4" x14ac:dyDescent="0.25">
      <c r="B219" s="102" t="s">
        <v>1055</v>
      </c>
      <c r="C219" s="228" t="s">
        <v>1527</v>
      </c>
      <c r="D219" s="233" t="s">
        <v>695</v>
      </c>
    </row>
    <row r="220" spans="2:4" x14ac:dyDescent="0.25">
      <c r="B220" s="102" t="s">
        <v>1055</v>
      </c>
      <c r="C220" s="228" t="s">
        <v>1527</v>
      </c>
      <c r="D220" s="233" t="s">
        <v>695</v>
      </c>
    </row>
    <row r="221" spans="2:4" x14ac:dyDescent="0.25">
      <c r="B221" s="102" t="s">
        <v>1055</v>
      </c>
      <c r="C221" s="228" t="s">
        <v>1527</v>
      </c>
      <c r="D221" s="269" t="s">
        <v>822</v>
      </c>
    </row>
    <row r="222" spans="2:4" ht="45" x14ac:dyDescent="0.25">
      <c r="B222" s="102" t="s">
        <v>1144</v>
      </c>
      <c r="C222" s="228" t="s">
        <v>1537</v>
      </c>
      <c r="D222" s="233" t="s">
        <v>693</v>
      </c>
    </row>
    <row r="223" spans="2:4" ht="45" x14ac:dyDescent="0.25">
      <c r="B223" s="102" t="s">
        <v>1144</v>
      </c>
      <c r="C223" s="228" t="s">
        <v>1537</v>
      </c>
      <c r="D223" s="233" t="s">
        <v>1318</v>
      </c>
    </row>
    <row r="224" spans="2:4" ht="45" x14ac:dyDescent="0.25">
      <c r="B224" s="102" t="s">
        <v>1144</v>
      </c>
      <c r="C224" s="228" t="s">
        <v>1537</v>
      </c>
      <c r="D224" s="233" t="s">
        <v>693</v>
      </c>
    </row>
    <row r="225" spans="2:4" ht="45" x14ac:dyDescent="0.25">
      <c r="B225" s="102" t="s">
        <v>1144</v>
      </c>
      <c r="C225" s="228" t="s">
        <v>1537</v>
      </c>
      <c r="D225" s="233" t="s">
        <v>693</v>
      </c>
    </row>
    <row r="226" spans="2:4" ht="45" x14ac:dyDescent="0.25">
      <c r="B226" s="102" t="s">
        <v>1144</v>
      </c>
      <c r="C226" s="228" t="s">
        <v>1537</v>
      </c>
      <c r="D226" s="233" t="s">
        <v>695</v>
      </c>
    </row>
    <row r="227" spans="2:4" ht="45" x14ac:dyDescent="0.25">
      <c r="B227" s="102" t="s">
        <v>1144</v>
      </c>
      <c r="C227" s="228" t="s">
        <v>1537</v>
      </c>
      <c r="D227" s="233" t="s">
        <v>693</v>
      </c>
    </row>
    <row r="228" spans="2:4" ht="45" x14ac:dyDescent="0.25">
      <c r="B228" s="102" t="s">
        <v>1144</v>
      </c>
      <c r="C228" s="228" t="s">
        <v>1537</v>
      </c>
      <c r="D228" s="233" t="s">
        <v>693</v>
      </c>
    </row>
    <row r="229" spans="2:4" ht="45" x14ac:dyDescent="0.25">
      <c r="B229" s="102" t="s">
        <v>1144</v>
      </c>
      <c r="C229" s="228" t="s">
        <v>1537</v>
      </c>
      <c r="D229" s="233" t="s">
        <v>1318</v>
      </c>
    </row>
    <row r="230" spans="2:4" ht="45" x14ac:dyDescent="0.25">
      <c r="B230" s="102" t="s">
        <v>1144</v>
      </c>
      <c r="C230" s="228" t="s">
        <v>1537</v>
      </c>
      <c r="D230" s="233" t="s">
        <v>1318</v>
      </c>
    </row>
    <row r="231" spans="2:4" ht="22.5" x14ac:dyDescent="0.25">
      <c r="B231" s="102" t="s">
        <v>1055</v>
      </c>
      <c r="C231" s="228" t="s">
        <v>1524</v>
      </c>
      <c r="D231" s="233" t="s">
        <v>695</v>
      </c>
    </row>
    <row r="232" spans="2:4" ht="22.5" x14ac:dyDescent="0.25">
      <c r="B232" s="102" t="s">
        <v>1055</v>
      </c>
      <c r="C232" s="228" t="s">
        <v>1524</v>
      </c>
      <c r="D232" s="233" t="s">
        <v>695</v>
      </c>
    </row>
    <row r="233" spans="2:4" ht="45" x14ac:dyDescent="0.25">
      <c r="B233" s="102" t="s">
        <v>1055</v>
      </c>
      <c r="C233" s="228" t="s">
        <v>1568</v>
      </c>
      <c r="D233" s="233" t="s">
        <v>695</v>
      </c>
    </row>
    <row r="234" spans="2:4" ht="45" x14ac:dyDescent="0.25">
      <c r="B234" s="102" t="s">
        <v>1055</v>
      </c>
      <c r="C234" s="228" t="s">
        <v>1568</v>
      </c>
      <c r="D234" s="233" t="s">
        <v>695</v>
      </c>
    </row>
    <row r="235" spans="2:4" ht="45" x14ac:dyDescent="0.25">
      <c r="B235" s="102" t="s">
        <v>1055</v>
      </c>
      <c r="C235" s="228" t="s">
        <v>1568</v>
      </c>
      <c r="D235" s="233" t="s">
        <v>695</v>
      </c>
    </row>
    <row r="236" spans="2:4" ht="45" x14ac:dyDescent="0.25">
      <c r="B236" s="102" t="s">
        <v>1055</v>
      </c>
      <c r="C236" s="228" t="s">
        <v>1568</v>
      </c>
      <c r="D236" s="233" t="s">
        <v>695</v>
      </c>
    </row>
    <row r="237" spans="2:4" ht="45" x14ac:dyDescent="0.25">
      <c r="B237" s="102" t="s">
        <v>1055</v>
      </c>
      <c r="C237" s="228" t="s">
        <v>1568</v>
      </c>
      <c r="D237" s="233" t="s">
        <v>695</v>
      </c>
    </row>
    <row r="238" spans="2:4" ht="33.75" x14ac:dyDescent="0.25">
      <c r="B238" s="102" t="s">
        <v>1055</v>
      </c>
      <c r="C238" s="228" t="s">
        <v>1201</v>
      </c>
      <c r="D238" s="233" t="s">
        <v>1318</v>
      </c>
    </row>
    <row r="239" spans="2:4" ht="33.75" x14ac:dyDescent="0.25">
      <c r="B239" s="102" t="s">
        <v>1055</v>
      </c>
      <c r="C239" s="228" t="s">
        <v>1201</v>
      </c>
      <c r="D239" s="233" t="s">
        <v>1318</v>
      </c>
    </row>
    <row r="240" spans="2:4" ht="33.75" x14ac:dyDescent="0.25">
      <c r="B240" s="102" t="s">
        <v>1055</v>
      </c>
      <c r="C240" s="228" t="s">
        <v>1201</v>
      </c>
      <c r="D240" s="233" t="s">
        <v>1318</v>
      </c>
    </row>
    <row r="241" spans="2:4" ht="45" x14ac:dyDescent="0.25">
      <c r="B241" s="102" t="s">
        <v>1055</v>
      </c>
      <c r="C241" s="228" t="s">
        <v>1313</v>
      </c>
      <c r="D241" s="233" t="s">
        <v>695</v>
      </c>
    </row>
    <row r="242" spans="2:4" ht="45" x14ac:dyDescent="0.25">
      <c r="B242" s="102" t="s">
        <v>1148</v>
      </c>
      <c r="C242" s="228" t="s">
        <v>1238</v>
      </c>
      <c r="D242" s="233" t="s">
        <v>779</v>
      </c>
    </row>
    <row r="243" spans="2:4" ht="45" x14ac:dyDescent="0.25">
      <c r="B243" s="102" t="s">
        <v>1148</v>
      </c>
      <c r="C243" s="228" t="s">
        <v>1238</v>
      </c>
      <c r="D243" s="233" t="s">
        <v>779</v>
      </c>
    </row>
    <row r="244" spans="2:4" ht="45" x14ac:dyDescent="0.25">
      <c r="B244" s="102" t="s">
        <v>1150</v>
      </c>
      <c r="C244" s="228" t="s">
        <v>1313</v>
      </c>
      <c r="D244" s="233" t="s">
        <v>695</v>
      </c>
    </row>
    <row r="245" spans="2:4" ht="45" x14ac:dyDescent="0.25">
      <c r="B245" s="102" t="s">
        <v>1148</v>
      </c>
      <c r="C245" s="114" t="s">
        <v>32</v>
      </c>
      <c r="D245" s="233" t="s">
        <v>695</v>
      </c>
    </row>
    <row r="246" spans="2:4" ht="45" x14ac:dyDescent="0.25">
      <c r="B246" s="102" t="s">
        <v>1150</v>
      </c>
      <c r="C246" s="228" t="s">
        <v>1313</v>
      </c>
      <c r="D246" s="233" t="s">
        <v>695</v>
      </c>
    </row>
    <row r="247" spans="2:4" ht="33.75" x14ac:dyDescent="0.25">
      <c r="B247" s="102" t="s">
        <v>1144</v>
      </c>
      <c r="C247" s="228" t="s">
        <v>1188</v>
      </c>
      <c r="D247" s="233" t="s">
        <v>695</v>
      </c>
    </row>
    <row r="248" spans="2:4" ht="22.5" x14ac:dyDescent="0.25">
      <c r="B248" s="102" t="s">
        <v>1055</v>
      </c>
      <c r="C248" s="228" t="s">
        <v>27</v>
      </c>
      <c r="D248" s="233" t="s">
        <v>1318</v>
      </c>
    </row>
    <row r="249" spans="2:4" x14ac:dyDescent="0.25">
      <c r="B249" s="102" t="s">
        <v>36</v>
      </c>
      <c r="C249" s="228" t="s">
        <v>36</v>
      </c>
      <c r="D249" s="233" t="s">
        <v>695</v>
      </c>
    </row>
    <row r="250" spans="2:4" ht="33.75" x14ac:dyDescent="0.25">
      <c r="B250" s="102" t="s">
        <v>1144</v>
      </c>
      <c r="C250" s="228" t="s">
        <v>1144</v>
      </c>
      <c r="D250" s="233" t="s">
        <v>779</v>
      </c>
    </row>
    <row r="251" spans="2:4" ht="33.75" x14ac:dyDescent="0.25">
      <c r="B251" s="102" t="s">
        <v>1055</v>
      </c>
      <c r="C251" s="228" t="s">
        <v>1201</v>
      </c>
      <c r="D251" s="233" t="s">
        <v>779</v>
      </c>
    </row>
    <row r="252" spans="2:4" ht="33.75" x14ac:dyDescent="0.25">
      <c r="B252" s="102" t="s">
        <v>1144</v>
      </c>
      <c r="C252" s="228" t="s">
        <v>18</v>
      </c>
      <c r="D252" s="233" t="s">
        <v>695</v>
      </c>
    </row>
    <row r="253" spans="2:4" ht="33.75" x14ac:dyDescent="0.25">
      <c r="B253" s="102" t="s">
        <v>1144</v>
      </c>
      <c r="C253" s="228" t="s">
        <v>1144</v>
      </c>
      <c r="D253" s="233" t="s">
        <v>695</v>
      </c>
    </row>
    <row r="254" spans="2:4" x14ac:dyDescent="0.25">
      <c r="B254" s="102" t="s">
        <v>37</v>
      </c>
      <c r="C254" s="102" t="s">
        <v>37</v>
      </c>
      <c r="D254" s="233" t="s">
        <v>695</v>
      </c>
    </row>
    <row r="255" spans="2:4" x14ac:dyDescent="0.25">
      <c r="B255" s="102" t="s">
        <v>37</v>
      </c>
      <c r="C255" s="102" t="s">
        <v>37</v>
      </c>
      <c r="D255" s="233" t="s">
        <v>695</v>
      </c>
    </row>
    <row r="256" spans="2:4" ht="22.5" x14ac:dyDescent="0.25">
      <c r="B256" s="102" t="s">
        <v>1055</v>
      </c>
      <c r="C256" s="228" t="s">
        <v>27</v>
      </c>
      <c r="D256" s="233" t="s">
        <v>695</v>
      </c>
    </row>
    <row r="257" spans="2:4" ht="22.5" x14ac:dyDescent="0.25">
      <c r="B257" s="102" t="s">
        <v>1055</v>
      </c>
      <c r="C257" s="228" t="s">
        <v>27</v>
      </c>
      <c r="D257" s="233" t="s">
        <v>695</v>
      </c>
    </row>
    <row r="258" spans="2:4" ht="22.5" x14ac:dyDescent="0.25">
      <c r="B258" s="102" t="s">
        <v>1055</v>
      </c>
      <c r="C258" s="228" t="s">
        <v>27</v>
      </c>
      <c r="D258" s="233" t="s">
        <v>695</v>
      </c>
    </row>
    <row r="259" spans="2:4" ht="45" x14ac:dyDescent="0.25">
      <c r="B259" s="102" t="s">
        <v>1055</v>
      </c>
      <c r="C259" s="228" t="s">
        <v>1255</v>
      </c>
      <c r="D259" s="233" t="s">
        <v>695</v>
      </c>
    </row>
    <row r="260" spans="2:4" ht="56.25" x14ac:dyDescent="0.25">
      <c r="B260" s="102" t="s">
        <v>1149</v>
      </c>
      <c r="C260" s="228" t="s">
        <v>1149</v>
      </c>
      <c r="D260" s="233" t="s">
        <v>693</v>
      </c>
    </row>
    <row r="261" spans="2:4" ht="33.75" x14ac:dyDescent="0.25">
      <c r="B261" s="102" t="s">
        <v>1144</v>
      </c>
      <c r="C261" s="228" t="s">
        <v>18</v>
      </c>
      <c r="D261" s="233" t="s">
        <v>779</v>
      </c>
    </row>
    <row r="262" spans="2:4" ht="33.75" x14ac:dyDescent="0.25">
      <c r="B262" s="102" t="s">
        <v>1144</v>
      </c>
      <c r="C262" s="228" t="s">
        <v>18</v>
      </c>
      <c r="D262" s="233" t="s">
        <v>779</v>
      </c>
    </row>
    <row r="263" spans="2:4" x14ac:dyDescent="0.25">
      <c r="B263" s="102" t="s">
        <v>2058</v>
      </c>
      <c r="C263" s="228" t="s">
        <v>1154</v>
      </c>
      <c r="D263" s="233" t="s">
        <v>693</v>
      </c>
    </row>
    <row r="264" spans="2:4" x14ac:dyDescent="0.25">
      <c r="B264" s="102" t="s">
        <v>36</v>
      </c>
      <c r="C264" s="228" t="s">
        <v>36</v>
      </c>
      <c r="D264" s="233" t="s">
        <v>1318</v>
      </c>
    </row>
    <row r="265" spans="2:4" x14ac:dyDescent="0.25">
      <c r="B265" s="102" t="s">
        <v>36</v>
      </c>
      <c r="C265" s="228" t="s">
        <v>36</v>
      </c>
      <c r="D265" s="233" t="s">
        <v>1318</v>
      </c>
    </row>
    <row r="266" spans="2:4" x14ac:dyDescent="0.25">
      <c r="B266" s="102" t="s">
        <v>36</v>
      </c>
      <c r="C266" s="228" t="s">
        <v>36</v>
      </c>
      <c r="D266" s="233" t="s">
        <v>1318</v>
      </c>
    </row>
    <row r="267" spans="2:4" x14ac:dyDescent="0.25">
      <c r="B267" s="102" t="s">
        <v>36</v>
      </c>
      <c r="C267" s="228" t="s">
        <v>36</v>
      </c>
      <c r="D267" s="233" t="s">
        <v>1318</v>
      </c>
    </row>
    <row r="268" spans="2:4" x14ac:dyDescent="0.25">
      <c r="B268" s="102" t="s">
        <v>36</v>
      </c>
      <c r="C268" s="228" t="s">
        <v>36</v>
      </c>
      <c r="D268" s="233" t="s">
        <v>695</v>
      </c>
    </row>
    <row r="269" spans="2:4" x14ac:dyDescent="0.25">
      <c r="B269" s="102" t="s">
        <v>36</v>
      </c>
      <c r="C269" s="228" t="s">
        <v>36</v>
      </c>
      <c r="D269" s="233" t="s">
        <v>1318</v>
      </c>
    </row>
    <row r="270" spans="2:4" x14ac:dyDescent="0.25">
      <c r="B270" s="178" t="s">
        <v>36</v>
      </c>
      <c r="C270" s="302" t="s">
        <v>36</v>
      </c>
      <c r="D270" s="233" t="s">
        <v>1318</v>
      </c>
    </row>
    <row r="271" spans="2:4" x14ac:dyDescent="0.25">
      <c r="B271" s="102" t="s">
        <v>36</v>
      </c>
      <c r="C271" s="228" t="s">
        <v>36</v>
      </c>
      <c r="D271" s="233" t="s">
        <v>695</v>
      </c>
    </row>
    <row r="272" spans="2:4" ht="45" x14ac:dyDescent="0.25">
      <c r="B272" s="189" t="s">
        <v>1148</v>
      </c>
      <c r="C272" s="303" t="s">
        <v>1238</v>
      </c>
      <c r="D272" s="233" t="s">
        <v>695</v>
      </c>
    </row>
    <row r="273" spans="2:4" x14ac:dyDescent="0.25">
      <c r="B273" s="102" t="s">
        <v>38</v>
      </c>
      <c r="C273" s="228" t="s">
        <v>38</v>
      </c>
      <c r="D273" s="233" t="s">
        <v>693</v>
      </c>
    </row>
    <row r="274" spans="2:4" x14ac:dyDescent="0.25">
      <c r="B274" s="102" t="s">
        <v>38</v>
      </c>
      <c r="C274" s="228" t="s">
        <v>38</v>
      </c>
      <c r="D274" s="233" t="s">
        <v>695</v>
      </c>
    </row>
    <row r="275" spans="2:4" x14ac:dyDescent="0.25">
      <c r="B275" s="102" t="s">
        <v>38</v>
      </c>
      <c r="C275" s="228" t="s">
        <v>38</v>
      </c>
      <c r="D275" s="233" t="s">
        <v>693</v>
      </c>
    </row>
    <row r="276" spans="2:4" ht="25.5" x14ac:dyDescent="0.25">
      <c r="B276" s="102" t="s">
        <v>38</v>
      </c>
      <c r="C276" s="228" t="s">
        <v>38</v>
      </c>
      <c r="D276" s="233" t="s">
        <v>779</v>
      </c>
    </row>
    <row r="277" spans="2:4" x14ac:dyDescent="0.25">
      <c r="B277" s="102" t="s">
        <v>38</v>
      </c>
      <c r="C277" s="228" t="s">
        <v>38</v>
      </c>
      <c r="D277" s="233" t="s">
        <v>695</v>
      </c>
    </row>
    <row r="278" spans="2:4" x14ac:dyDescent="0.25">
      <c r="B278" s="102" t="s">
        <v>38</v>
      </c>
      <c r="C278" s="228" t="s">
        <v>38</v>
      </c>
      <c r="D278" s="233" t="s">
        <v>693</v>
      </c>
    </row>
    <row r="279" spans="2:4" x14ac:dyDescent="0.25">
      <c r="B279" s="102" t="s">
        <v>38</v>
      </c>
      <c r="C279" s="228" t="s">
        <v>38</v>
      </c>
      <c r="D279" s="233" t="s">
        <v>693</v>
      </c>
    </row>
    <row r="280" spans="2:4" ht="33.75" x14ac:dyDescent="0.25">
      <c r="B280" s="102" t="s">
        <v>1150</v>
      </c>
      <c r="C280" s="228" t="s">
        <v>1150</v>
      </c>
      <c r="D280" s="233" t="s">
        <v>695</v>
      </c>
    </row>
    <row r="281" spans="2:4" x14ac:dyDescent="0.25">
      <c r="B281" s="102" t="s">
        <v>37</v>
      </c>
      <c r="C281" s="102" t="s">
        <v>37</v>
      </c>
      <c r="D281" s="233" t="s">
        <v>693</v>
      </c>
    </row>
    <row r="282" spans="2:4" x14ac:dyDescent="0.25">
      <c r="B282" s="102" t="s">
        <v>38</v>
      </c>
      <c r="C282" s="228" t="s">
        <v>38</v>
      </c>
      <c r="D282" s="233" t="s">
        <v>693</v>
      </c>
    </row>
    <row r="283" spans="2:4" x14ac:dyDescent="0.25">
      <c r="B283" s="102" t="s">
        <v>38</v>
      </c>
      <c r="C283" s="228" t="s">
        <v>38</v>
      </c>
      <c r="D283" s="233" t="s">
        <v>693</v>
      </c>
    </row>
    <row r="284" spans="2:4" x14ac:dyDescent="0.25">
      <c r="B284" s="102" t="s">
        <v>38</v>
      </c>
      <c r="C284" s="228" t="s">
        <v>38</v>
      </c>
      <c r="D284" s="233" t="s">
        <v>693</v>
      </c>
    </row>
    <row r="285" spans="2:4" x14ac:dyDescent="0.25">
      <c r="B285" s="102" t="s">
        <v>38</v>
      </c>
      <c r="C285" s="228" t="s">
        <v>38</v>
      </c>
      <c r="D285" s="233" t="s">
        <v>693</v>
      </c>
    </row>
    <row r="286" spans="2:4" x14ac:dyDescent="0.25">
      <c r="B286" s="102" t="s">
        <v>38</v>
      </c>
      <c r="C286" s="228" t="s">
        <v>38</v>
      </c>
      <c r="D286" s="233" t="s">
        <v>693</v>
      </c>
    </row>
    <row r="287" spans="2:4" x14ac:dyDescent="0.25">
      <c r="B287" s="102" t="s">
        <v>38</v>
      </c>
      <c r="C287" s="228" t="s">
        <v>38</v>
      </c>
      <c r="D287" s="233" t="s">
        <v>693</v>
      </c>
    </row>
    <row r="288" spans="2:4" x14ac:dyDescent="0.25">
      <c r="B288" s="102" t="s">
        <v>38</v>
      </c>
      <c r="C288" s="228" t="s">
        <v>38</v>
      </c>
      <c r="D288" s="233" t="s">
        <v>693</v>
      </c>
    </row>
    <row r="289" spans="2:4" x14ac:dyDescent="0.25">
      <c r="B289" s="102" t="s">
        <v>36</v>
      </c>
      <c r="C289" s="228" t="s">
        <v>36</v>
      </c>
      <c r="D289" s="233" t="s">
        <v>695</v>
      </c>
    </row>
    <row r="290" spans="2:4" ht="22.5" x14ac:dyDescent="0.25">
      <c r="B290" s="189" t="s">
        <v>1055</v>
      </c>
      <c r="C290" s="303" t="s">
        <v>1240</v>
      </c>
      <c r="D290" s="233" t="s">
        <v>693</v>
      </c>
    </row>
    <row r="291" spans="2:4" ht="22.5" x14ac:dyDescent="0.25">
      <c r="B291" s="102" t="s">
        <v>1055</v>
      </c>
      <c r="C291" s="228" t="s">
        <v>1240</v>
      </c>
      <c r="D291" s="233" t="s">
        <v>693</v>
      </c>
    </row>
    <row r="292" spans="2:4" x14ac:dyDescent="0.25">
      <c r="B292" s="102" t="s">
        <v>2058</v>
      </c>
      <c r="C292" s="228" t="s">
        <v>1154</v>
      </c>
      <c r="D292" s="233" t="s">
        <v>693</v>
      </c>
    </row>
    <row r="293" spans="2:4" x14ac:dyDescent="0.25">
      <c r="B293" s="102" t="s">
        <v>2058</v>
      </c>
      <c r="C293" s="228" t="s">
        <v>1154</v>
      </c>
      <c r="D293" s="233" t="s">
        <v>693</v>
      </c>
    </row>
    <row r="294" spans="2:4" x14ac:dyDescent="0.25">
      <c r="B294" s="102" t="s">
        <v>2057</v>
      </c>
      <c r="C294" s="228" t="s">
        <v>1156</v>
      </c>
      <c r="D294" s="233" t="s">
        <v>693</v>
      </c>
    </row>
    <row r="295" spans="2:4" ht="45" x14ac:dyDescent="0.25">
      <c r="B295" s="228" t="s">
        <v>1055</v>
      </c>
      <c r="C295" s="228" t="s">
        <v>1568</v>
      </c>
      <c r="D295" s="233" t="s">
        <v>693</v>
      </c>
    </row>
    <row r="296" spans="2:4" ht="56.25" x14ac:dyDescent="0.25">
      <c r="B296" s="102" t="s">
        <v>1149</v>
      </c>
      <c r="C296" s="228" t="s">
        <v>1189</v>
      </c>
      <c r="D296" s="233" t="s">
        <v>779</v>
      </c>
    </row>
    <row r="297" spans="2:4" ht="25.5" x14ac:dyDescent="0.25">
      <c r="B297" s="102" t="s">
        <v>37</v>
      </c>
      <c r="C297" s="228" t="s">
        <v>37</v>
      </c>
      <c r="D297" s="233" t="s">
        <v>779</v>
      </c>
    </row>
    <row r="298" spans="2:4" ht="25.5" x14ac:dyDescent="0.25">
      <c r="B298" s="102" t="s">
        <v>37</v>
      </c>
      <c r="C298" s="228" t="s">
        <v>37</v>
      </c>
      <c r="D298" s="233" t="s">
        <v>779</v>
      </c>
    </row>
    <row r="299" spans="2:4" ht="25.5" x14ac:dyDescent="0.25">
      <c r="B299" s="102" t="s">
        <v>37</v>
      </c>
      <c r="C299" s="228" t="s">
        <v>37</v>
      </c>
      <c r="D299" s="233" t="s">
        <v>779</v>
      </c>
    </row>
    <row r="300" spans="2:4" ht="25.5" x14ac:dyDescent="0.25">
      <c r="B300" s="102" t="s">
        <v>37</v>
      </c>
      <c r="C300" s="228" t="s">
        <v>37</v>
      </c>
      <c r="D300" s="233" t="s">
        <v>779</v>
      </c>
    </row>
    <row r="301" spans="2:4" x14ac:dyDescent="0.25">
      <c r="B301" s="102" t="s">
        <v>33</v>
      </c>
      <c r="C301" s="228" t="s">
        <v>33</v>
      </c>
      <c r="D301" s="233" t="s">
        <v>695</v>
      </c>
    </row>
    <row r="302" spans="2:4" ht="25.5" x14ac:dyDescent="0.25">
      <c r="B302" s="102" t="s">
        <v>33</v>
      </c>
      <c r="C302" s="228" t="s">
        <v>33</v>
      </c>
      <c r="D302" s="233" t="s">
        <v>779</v>
      </c>
    </row>
    <row r="303" spans="2:4" ht="25.5" x14ac:dyDescent="0.25">
      <c r="B303" s="102" t="s">
        <v>33</v>
      </c>
      <c r="C303" s="228" t="s">
        <v>33</v>
      </c>
      <c r="D303" s="233" t="s">
        <v>779</v>
      </c>
    </row>
    <row r="304" spans="2:4" ht="25.5" x14ac:dyDescent="0.25">
      <c r="B304" s="102" t="s">
        <v>33</v>
      </c>
      <c r="C304" s="228" t="s">
        <v>33</v>
      </c>
      <c r="D304" s="233" t="s">
        <v>779</v>
      </c>
    </row>
    <row r="305" spans="2:4" ht="45" x14ac:dyDescent="0.25">
      <c r="B305" s="102" t="s">
        <v>1144</v>
      </c>
      <c r="C305" s="228" t="s">
        <v>1537</v>
      </c>
      <c r="D305" s="233" t="s">
        <v>693</v>
      </c>
    </row>
    <row r="306" spans="2:4" ht="45" x14ac:dyDescent="0.25">
      <c r="B306" s="102" t="s">
        <v>1144</v>
      </c>
      <c r="C306" s="228" t="s">
        <v>1537</v>
      </c>
      <c r="D306" s="233" t="s">
        <v>693</v>
      </c>
    </row>
    <row r="307" spans="2:4" ht="45" x14ac:dyDescent="0.25">
      <c r="B307" s="102" t="s">
        <v>1055</v>
      </c>
      <c r="C307" s="228" t="s">
        <v>1255</v>
      </c>
      <c r="D307" s="233" t="s">
        <v>693</v>
      </c>
    </row>
    <row r="308" spans="2:4" ht="45" x14ac:dyDescent="0.25">
      <c r="B308" s="102" t="s">
        <v>1055</v>
      </c>
      <c r="C308" s="228" t="s">
        <v>1255</v>
      </c>
      <c r="D308" s="233" t="s">
        <v>779</v>
      </c>
    </row>
    <row r="309" spans="2:4" ht="45" x14ac:dyDescent="0.25">
      <c r="B309" s="102" t="s">
        <v>1055</v>
      </c>
      <c r="C309" s="228" t="s">
        <v>1255</v>
      </c>
      <c r="D309" s="233" t="s">
        <v>693</v>
      </c>
    </row>
    <row r="310" spans="2:4" ht="33.75" x14ac:dyDescent="0.25">
      <c r="B310" s="102" t="s">
        <v>1144</v>
      </c>
      <c r="C310" s="228" t="s">
        <v>18</v>
      </c>
      <c r="D310" s="233" t="s">
        <v>1318</v>
      </c>
    </row>
    <row r="311" spans="2:4" ht="33.75" x14ac:dyDescent="0.25">
      <c r="B311" s="102" t="s">
        <v>1144</v>
      </c>
      <c r="C311" s="228" t="s">
        <v>1188</v>
      </c>
      <c r="D311" s="233" t="s">
        <v>693</v>
      </c>
    </row>
    <row r="312" spans="2:4" ht="33.75" x14ac:dyDescent="0.25">
      <c r="B312" s="102" t="s">
        <v>1144</v>
      </c>
      <c r="C312" s="228" t="s">
        <v>1188</v>
      </c>
      <c r="D312" s="233" t="s">
        <v>693</v>
      </c>
    </row>
    <row r="313" spans="2:4" ht="33.75" x14ac:dyDescent="0.25">
      <c r="B313" s="102" t="s">
        <v>1144</v>
      </c>
      <c r="C313" s="228" t="s">
        <v>1188</v>
      </c>
      <c r="D313" s="233" t="s">
        <v>693</v>
      </c>
    </row>
    <row r="314" spans="2:4" ht="33.75" x14ac:dyDescent="0.25">
      <c r="B314" s="102" t="s">
        <v>1144</v>
      </c>
      <c r="C314" s="228" t="s">
        <v>1188</v>
      </c>
      <c r="D314" s="233" t="s">
        <v>693</v>
      </c>
    </row>
    <row r="315" spans="2:4" ht="33.75" x14ac:dyDescent="0.25">
      <c r="B315" s="102" t="s">
        <v>1144</v>
      </c>
      <c r="C315" s="228" t="s">
        <v>1188</v>
      </c>
      <c r="D315" s="233" t="s">
        <v>693</v>
      </c>
    </row>
    <row r="316" spans="2:4" ht="56.25" x14ac:dyDescent="0.25">
      <c r="B316" s="102" t="s">
        <v>1149</v>
      </c>
      <c r="C316" s="228" t="s">
        <v>1230</v>
      </c>
      <c r="D316" s="269" t="s">
        <v>1995</v>
      </c>
    </row>
    <row r="317" spans="2:4" ht="56.25" x14ac:dyDescent="0.25">
      <c r="B317" s="102" t="s">
        <v>1149</v>
      </c>
      <c r="C317" s="228" t="s">
        <v>1230</v>
      </c>
      <c r="D317" s="269" t="s">
        <v>1995</v>
      </c>
    </row>
    <row r="318" spans="2:4" ht="56.25" x14ac:dyDescent="0.25">
      <c r="B318" s="102" t="s">
        <v>1149</v>
      </c>
      <c r="C318" s="228" t="s">
        <v>1230</v>
      </c>
      <c r="D318" s="269" t="s">
        <v>1995</v>
      </c>
    </row>
    <row r="319" spans="2:4" ht="56.25" x14ac:dyDescent="0.25">
      <c r="B319" s="102" t="s">
        <v>1149</v>
      </c>
      <c r="C319" s="228" t="s">
        <v>1230</v>
      </c>
      <c r="D319" s="269" t="s">
        <v>1995</v>
      </c>
    </row>
    <row r="320" spans="2:4" ht="56.25" x14ac:dyDescent="0.25">
      <c r="B320" s="102" t="s">
        <v>1149</v>
      </c>
      <c r="C320" s="228" t="s">
        <v>1230</v>
      </c>
      <c r="D320" s="269" t="s">
        <v>1995</v>
      </c>
    </row>
    <row r="321" spans="2:4" ht="56.25" x14ac:dyDescent="0.25">
      <c r="B321" s="102" t="s">
        <v>1149</v>
      </c>
      <c r="C321" s="228" t="s">
        <v>1230</v>
      </c>
      <c r="D321" s="269" t="s">
        <v>1995</v>
      </c>
    </row>
    <row r="322" spans="2:4" ht="56.25" x14ac:dyDescent="0.25">
      <c r="B322" s="102" t="s">
        <v>1149</v>
      </c>
      <c r="C322" s="228" t="s">
        <v>1230</v>
      </c>
      <c r="D322" s="269" t="s">
        <v>1995</v>
      </c>
    </row>
    <row r="323" spans="2:4" ht="56.25" x14ac:dyDescent="0.25">
      <c r="B323" s="102" t="s">
        <v>1149</v>
      </c>
      <c r="C323" s="228" t="s">
        <v>1230</v>
      </c>
      <c r="D323" s="269" t="s">
        <v>1995</v>
      </c>
    </row>
    <row r="324" spans="2:4" ht="56.25" x14ac:dyDescent="0.25">
      <c r="B324" s="102" t="s">
        <v>1149</v>
      </c>
      <c r="C324" s="228" t="s">
        <v>1230</v>
      </c>
      <c r="D324" s="269" t="s">
        <v>1995</v>
      </c>
    </row>
    <row r="325" spans="2:4" ht="56.25" x14ac:dyDescent="0.25">
      <c r="B325" s="102" t="s">
        <v>1149</v>
      </c>
      <c r="C325" s="228" t="s">
        <v>1230</v>
      </c>
      <c r="D325" s="269" t="s">
        <v>1995</v>
      </c>
    </row>
    <row r="326" spans="2:4" ht="56.25" x14ac:dyDescent="0.25">
      <c r="B326" s="102" t="s">
        <v>1149</v>
      </c>
      <c r="C326" s="228" t="s">
        <v>1230</v>
      </c>
      <c r="D326" s="269" t="s">
        <v>1995</v>
      </c>
    </row>
    <row r="327" spans="2:4" ht="56.25" x14ac:dyDescent="0.25">
      <c r="B327" s="102" t="s">
        <v>1149</v>
      </c>
      <c r="C327" s="228" t="s">
        <v>1230</v>
      </c>
      <c r="D327" s="269" t="s">
        <v>1995</v>
      </c>
    </row>
    <row r="328" spans="2:4" ht="56.25" x14ac:dyDescent="0.25">
      <c r="B328" s="102" t="s">
        <v>1149</v>
      </c>
      <c r="C328" s="228" t="s">
        <v>1230</v>
      </c>
      <c r="D328" s="269" t="s">
        <v>1995</v>
      </c>
    </row>
    <row r="329" spans="2:4" ht="56.25" x14ac:dyDescent="0.25">
      <c r="B329" s="102" t="s">
        <v>1149</v>
      </c>
      <c r="C329" s="228" t="s">
        <v>1230</v>
      </c>
      <c r="D329" s="269" t="s">
        <v>1995</v>
      </c>
    </row>
    <row r="330" spans="2:4" ht="67.5" x14ac:dyDescent="0.25">
      <c r="B330" s="102" t="s">
        <v>1055</v>
      </c>
      <c r="C330" s="228" t="s">
        <v>2003</v>
      </c>
      <c r="D330" s="233" t="s">
        <v>695</v>
      </c>
    </row>
    <row r="331" spans="2:4" ht="67.5" x14ac:dyDescent="0.25">
      <c r="B331" s="102" t="s">
        <v>1055</v>
      </c>
      <c r="C331" s="228" t="s">
        <v>2003</v>
      </c>
      <c r="D331" s="233" t="s">
        <v>695</v>
      </c>
    </row>
    <row r="332" spans="2:4" ht="67.5" x14ac:dyDescent="0.25">
      <c r="B332" s="102" t="s">
        <v>1055</v>
      </c>
      <c r="C332" s="228" t="s">
        <v>2003</v>
      </c>
      <c r="D332" s="233" t="s">
        <v>693</v>
      </c>
    </row>
    <row r="333" spans="2:4" ht="33.75" x14ac:dyDescent="0.25">
      <c r="B333" s="102" t="s">
        <v>1144</v>
      </c>
      <c r="C333" s="102" t="s">
        <v>2043</v>
      </c>
      <c r="D333" s="269" t="s">
        <v>1995</v>
      </c>
    </row>
    <row r="334" spans="2:4" ht="33.75" x14ac:dyDescent="0.25">
      <c r="B334" s="102" t="s">
        <v>1144</v>
      </c>
      <c r="C334" s="102" t="s">
        <v>2043</v>
      </c>
      <c r="D334" s="269" t="s">
        <v>1995</v>
      </c>
    </row>
    <row r="335" spans="2:4" ht="33.75" x14ac:dyDescent="0.25">
      <c r="B335" s="102" t="s">
        <v>1144</v>
      </c>
      <c r="C335" s="102" t="s">
        <v>2043</v>
      </c>
      <c r="D335" s="269" t="s">
        <v>1995</v>
      </c>
    </row>
    <row r="336" spans="2:4" ht="33.75" x14ac:dyDescent="0.25">
      <c r="B336" s="102" t="s">
        <v>1144</v>
      </c>
      <c r="C336" s="102" t="s">
        <v>2043</v>
      </c>
      <c r="D336" s="269" t="s">
        <v>1995</v>
      </c>
    </row>
    <row r="337" spans="2:4" ht="33.75" x14ac:dyDescent="0.25">
      <c r="B337" s="102" t="s">
        <v>1144</v>
      </c>
      <c r="C337" s="102" t="s">
        <v>2043</v>
      </c>
      <c r="D337" s="269" t="s">
        <v>1995</v>
      </c>
    </row>
    <row r="338" spans="2:4" ht="33.75" x14ac:dyDescent="0.25">
      <c r="B338" s="102" t="s">
        <v>1144</v>
      </c>
      <c r="C338" s="102" t="s">
        <v>2043</v>
      </c>
      <c r="D338" s="269" t="s">
        <v>1995</v>
      </c>
    </row>
    <row r="339" spans="2:4" ht="33.75" x14ac:dyDescent="0.25">
      <c r="B339" s="102" t="s">
        <v>1144</v>
      </c>
      <c r="C339" s="102" t="s">
        <v>2043</v>
      </c>
      <c r="D339" s="269" t="s">
        <v>1995</v>
      </c>
    </row>
    <row r="340" spans="2:4" ht="33.75" x14ac:dyDescent="0.25">
      <c r="B340" s="102" t="s">
        <v>1144</v>
      </c>
      <c r="C340" s="102" t="s">
        <v>2043</v>
      </c>
      <c r="D340" s="269" t="s">
        <v>1995</v>
      </c>
    </row>
    <row r="341" spans="2:4" ht="33.75" x14ac:dyDescent="0.25">
      <c r="B341" s="102" t="s">
        <v>1144</v>
      </c>
      <c r="C341" s="102" t="s">
        <v>2043</v>
      </c>
      <c r="D341" s="269" t="s">
        <v>1995</v>
      </c>
    </row>
    <row r="342" spans="2:4" ht="33.75" x14ac:dyDescent="0.25">
      <c r="B342" s="102" t="s">
        <v>1144</v>
      </c>
      <c r="C342" s="102" t="s">
        <v>2043</v>
      </c>
      <c r="D342" s="269" t="s">
        <v>1995</v>
      </c>
    </row>
    <row r="343" spans="2:4" ht="33.75" x14ac:dyDescent="0.25">
      <c r="B343" s="102" t="s">
        <v>1144</v>
      </c>
      <c r="C343" s="102" t="s">
        <v>2043</v>
      </c>
      <c r="D343" s="269" t="s">
        <v>1995</v>
      </c>
    </row>
    <row r="344" spans="2:4" ht="33.75" x14ac:dyDescent="0.25">
      <c r="B344" s="102" t="s">
        <v>1144</v>
      </c>
      <c r="C344" s="102" t="s">
        <v>2043</v>
      </c>
      <c r="D344" s="269" t="s">
        <v>1995</v>
      </c>
    </row>
    <row r="345" spans="2:4" ht="33.75" x14ac:dyDescent="0.25">
      <c r="B345" s="102" t="s">
        <v>1144</v>
      </c>
      <c r="C345" s="102" t="s">
        <v>2043</v>
      </c>
      <c r="D345" s="269" t="s">
        <v>1995</v>
      </c>
    </row>
    <row r="346" spans="2:4" ht="33.75" x14ac:dyDescent="0.25">
      <c r="B346" s="102" t="s">
        <v>1144</v>
      </c>
      <c r="C346" s="102" t="s">
        <v>2043</v>
      </c>
      <c r="D346" s="269" t="s">
        <v>1995</v>
      </c>
    </row>
    <row r="347" spans="2:4" ht="33.75" x14ac:dyDescent="0.25">
      <c r="B347" s="102" t="s">
        <v>1144</v>
      </c>
      <c r="C347" s="102" t="s">
        <v>2043</v>
      </c>
      <c r="D347" s="269" t="s">
        <v>1995</v>
      </c>
    </row>
    <row r="348" spans="2:4" ht="33.75" x14ac:dyDescent="0.25">
      <c r="B348" s="102" t="s">
        <v>1144</v>
      </c>
      <c r="C348" s="102" t="s">
        <v>2043</v>
      </c>
      <c r="D348" s="269" t="s">
        <v>1995</v>
      </c>
    </row>
    <row r="349" spans="2:4" x14ac:dyDescent="0.25">
      <c r="B349" s="102" t="s">
        <v>2061</v>
      </c>
      <c r="C349" s="102" t="s">
        <v>2061</v>
      </c>
      <c r="D349" s="269" t="s">
        <v>1995</v>
      </c>
    </row>
    <row r="350" spans="2:4" ht="45" x14ac:dyDescent="0.25">
      <c r="B350" s="102" t="s">
        <v>2062</v>
      </c>
      <c r="C350" s="102" t="s">
        <v>2062</v>
      </c>
      <c r="D350" s="269" t="s">
        <v>1995</v>
      </c>
    </row>
    <row r="351" spans="2:4" x14ac:dyDescent="0.25">
      <c r="B351" s="102" t="s">
        <v>31</v>
      </c>
      <c r="C351" s="102" t="s">
        <v>31</v>
      </c>
      <c r="D351" s="269" t="s">
        <v>1995</v>
      </c>
    </row>
  </sheetData>
  <dataValidations count="1">
    <dataValidation type="list" allowBlank="1" showInputMessage="1" showErrorMessage="1" sqref="D222:D315 D4:D72 D74:D156 D158:D220 D330:D332">
      <formula1>"Cumplida,No Cumplida,Cumplida Parcial,En Proceso,Reprogramado"</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38" operator="containsText" id="{CA43AB50-E46F-4A05-AAC7-8E8019848E04}">
            <xm:f>NOT(ISERROR(SEARCH($U$234,D4)))</xm:f>
            <xm:f>$U$234</xm:f>
            <x14:dxf>
              <font>
                <b/>
                <i val="0"/>
                <color rgb="FF7030A0"/>
              </font>
            </x14:dxf>
          </x14:cfRule>
          <xm:sqref>D148 D144:D146 D138:D142 D132:D136 D130 D125:D128 D105:D120 D102 D84:D99 D74:D82 D54:D55 D57:D72 D42:D52 D24:D39 D20:D22 D4:D18</xm:sqref>
        </x14:conditionalFormatting>
        <x14:conditionalFormatting xmlns:xm="http://schemas.microsoft.com/office/excel/2006/main">
          <x14:cfRule type="containsText" priority="37" operator="containsText" id="{18E45641-4B0C-4948-9445-118238F8F167}">
            <xm:f>NOT(ISERROR(SEARCH($U$211,D4)))</xm:f>
            <xm:f>$U$211</xm:f>
            <x14:dxf>
              <font>
                <b/>
                <i val="0"/>
                <color theme="9" tint="-0.499984740745262"/>
              </font>
            </x14:dxf>
          </x14:cfRule>
          <xm:sqref>D148 D144:D146 D138:D142 D132:D136 D130 D125:D128 D105:D120 D102 D84:D99 D74:D82 D54:D55 D57:D72 D42:D52 D24:D39 D20:D22 D4:D18</xm:sqref>
        </x14:conditionalFormatting>
        <x14:conditionalFormatting xmlns:xm="http://schemas.microsoft.com/office/excel/2006/main">
          <x14:cfRule type="containsText" priority="36" operator="containsText" id="{35674801-EDB4-4C6E-B134-32F8CD3B1D7C}">
            <xm:f>NOT(ISERROR(SEARCH($U$234,D23)))</xm:f>
            <xm:f>$U$234</xm:f>
            <x14:dxf>
              <font>
                <b/>
                <i val="0"/>
                <color rgb="FF7030A0"/>
              </font>
            </x14:dxf>
          </x14:cfRule>
          <xm:sqref>D23</xm:sqref>
        </x14:conditionalFormatting>
        <x14:conditionalFormatting xmlns:xm="http://schemas.microsoft.com/office/excel/2006/main">
          <x14:cfRule type="containsText" priority="35" operator="containsText" id="{C6BC05B3-47F1-4F35-9580-8D3A35841EC0}">
            <xm:f>NOT(ISERROR(SEARCH($U$211,D23)))</xm:f>
            <xm:f>$U$211</xm:f>
            <x14:dxf>
              <font>
                <b/>
                <i val="0"/>
                <color theme="9" tint="-0.499984740745262"/>
              </font>
            </x14:dxf>
          </x14:cfRule>
          <xm:sqref>D23</xm:sqref>
        </x14:conditionalFormatting>
        <x14:conditionalFormatting xmlns:xm="http://schemas.microsoft.com/office/excel/2006/main">
          <x14:cfRule type="containsText" priority="34" operator="containsText" id="{A94388B3-5566-478A-A31F-4C449705F890}">
            <xm:f>NOT(ISERROR(SEARCH($U$234,D83)))</xm:f>
            <xm:f>$U$234</xm:f>
            <x14:dxf>
              <font>
                <b/>
                <i val="0"/>
                <color rgb="FF7030A0"/>
              </font>
            </x14:dxf>
          </x14:cfRule>
          <xm:sqref>D83</xm:sqref>
        </x14:conditionalFormatting>
        <x14:conditionalFormatting xmlns:xm="http://schemas.microsoft.com/office/excel/2006/main">
          <x14:cfRule type="containsText" priority="33" operator="containsText" id="{DDB987BC-0D55-4F18-B60B-59E702E71429}">
            <xm:f>NOT(ISERROR(SEARCH($U$211,D83)))</xm:f>
            <xm:f>$U$211</xm:f>
            <x14:dxf>
              <font>
                <b/>
                <i val="0"/>
                <color theme="9" tint="-0.499984740745262"/>
              </font>
            </x14:dxf>
          </x14:cfRule>
          <xm:sqref>D83</xm:sqref>
        </x14:conditionalFormatting>
        <x14:conditionalFormatting xmlns:xm="http://schemas.microsoft.com/office/excel/2006/main">
          <x14:cfRule type="containsText" priority="32" operator="containsText" id="{99A885C7-D3BF-499D-ADEB-629E061DE479}">
            <xm:f>NOT(ISERROR(SEARCH($U$234,D100)))</xm:f>
            <xm:f>$U$234</xm:f>
            <x14:dxf>
              <font>
                <b/>
                <i val="0"/>
                <color rgb="FF7030A0"/>
              </font>
            </x14:dxf>
          </x14:cfRule>
          <xm:sqref>D100:D101</xm:sqref>
        </x14:conditionalFormatting>
        <x14:conditionalFormatting xmlns:xm="http://schemas.microsoft.com/office/excel/2006/main">
          <x14:cfRule type="containsText" priority="31" operator="containsText" id="{C91A0627-4FE7-48DB-B7BF-28D6549A1E47}">
            <xm:f>NOT(ISERROR(SEARCH($U$211,D100)))</xm:f>
            <xm:f>$U$211</xm:f>
            <x14:dxf>
              <font>
                <b/>
                <i val="0"/>
                <color theme="9" tint="-0.499984740745262"/>
              </font>
            </x14:dxf>
          </x14:cfRule>
          <xm:sqref>D100:D101</xm:sqref>
        </x14:conditionalFormatting>
        <x14:conditionalFormatting xmlns:xm="http://schemas.microsoft.com/office/excel/2006/main">
          <x14:cfRule type="containsText" priority="30" operator="containsText" id="{A2C90DDC-81E8-45E2-A804-813F1F1F7745}">
            <xm:f>NOT(ISERROR(SEARCH($U$234,D103)))</xm:f>
            <xm:f>$U$234</xm:f>
            <x14:dxf>
              <font>
                <b/>
                <i val="0"/>
                <color rgb="FF7030A0"/>
              </font>
            </x14:dxf>
          </x14:cfRule>
          <xm:sqref>D103</xm:sqref>
        </x14:conditionalFormatting>
        <x14:conditionalFormatting xmlns:xm="http://schemas.microsoft.com/office/excel/2006/main">
          <x14:cfRule type="containsText" priority="29" operator="containsText" id="{C6FE39AB-9F0D-435A-B4CB-F980D4192A85}">
            <xm:f>NOT(ISERROR(SEARCH($U$211,D103)))</xm:f>
            <xm:f>$U$211</xm:f>
            <x14:dxf>
              <font>
                <b/>
                <i val="0"/>
                <color theme="9" tint="-0.499984740745262"/>
              </font>
            </x14:dxf>
          </x14:cfRule>
          <xm:sqref>D103</xm:sqref>
        </x14:conditionalFormatting>
        <x14:conditionalFormatting xmlns:xm="http://schemas.microsoft.com/office/excel/2006/main">
          <x14:cfRule type="containsText" priority="28" operator="containsText" id="{ADBC5289-6322-4A1D-98B3-3DCA74CBCCFB}">
            <xm:f>NOT(ISERROR(SEARCH($U$234,D104)))</xm:f>
            <xm:f>$U$234</xm:f>
            <x14:dxf>
              <font>
                <b/>
                <i val="0"/>
                <color rgb="FF7030A0"/>
              </font>
            </x14:dxf>
          </x14:cfRule>
          <xm:sqref>D104</xm:sqref>
        </x14:conditionalFormatting>
        <x14:conditionalFormatting xmlns:xm="http://schemas.microsoft.com/office/excel/2006/main">
          <x14:cfRule type="containsText" priority="27" operator="containsText" id="{18E51F86-1B4F-408A-B4C4-2DE7D95E7D1D}">
            <xm:f>NOT(ISERROR(SEARCH($U$211,D104)))</xm:f>
            <xm:f>$U$211</xm:f>
            <x14:dxf>
              <font>
                <b/>
                <i val="0"/>
                <color theme="9" tint="-0.499984740745262"/>
              </font>
            </x14:dxf>
          </x14:cfRule>
          <xm:sqref>D104</xm:sqref>
        </x14:conditionalFormatting>
        <x14:conditionalFormatting xmlns:xm="http://schemas.microsoft.com/office/excel/2006/main">
          <x14:cfRule type="containsText" priority="26" operator="containsText" id="{FC78DE7F-8C36-4AAE-AE8D-90CAB43F3CD7}">
            <xm:f>NOT(ISERROR(SEARCH($U$85,D59)))</xm:f>
            <xm:f>$U$85</xm:f>
            <x14:dxf>
              <font>
                <b/>
                <i val="0"/>
                <color rgb="FFFF0000"/>
              </font>
            </x14:dxf>
          </x14:cfRule>
          <xm:sqref>D59</xm:sqref>
        </x14:conditionalFormatting>
        <x14:conditionalFormatting xmlns:xm="http://schemas.microsoft.com/office/excel/2006/main">
          <x14:cfRule type="containsText" priority="25" operator="containsText" id="{F21E1924-4057-4032-AB7E-A731CC7887A2}">
            <xm:f>NOT(ISERROR(SEARCH($U$128,D102)))</xm:f>
            <xm:f>$U$128</xm:f>
            <x14:dxf>
              <font>
                <b/>
                <i val="0"/>
                <color rgb="FF00B050"/>
              </font>
            </x14:dxf>
          </x14:cfRule>
          <xm:sqref>D102</xm:sqref>
        </x14:conditionalFormatting>
        <x14:conditionalFormatting xmlns:xm="http://schemas.microsoft.com/office/excel/2006/main">
          <x14:cfRule type="containsText" priority="24" operator="containsText" id="{4A55E87E-3199-4C40-970A-D4982D55ADE3}">
            <xm:f>NOT(ISERROR(SEARCH($U$128,D59)))</xm:f>
            <xm:f>$U$128</xm:f>
            <x14:dxf>
              <font>
                <b/>
                <i val="0"/>
                <color rgb="FF00B050"/>
              </font>
            </x14:dxf>
          </x14:cfRule>
          <xm:sqref>D59</xm:sqref>
        </x14:conditionalFormatting>
        <x14:conditionalFormatting xmlns:xm="http://schemas.microsoft.com/office/excel/2006/main">
          <x14:cfRule type="containsText" priority="23" operator="containsText" id="{90C390E1-0BFD-4C95-9082-6E2DBEE4A6AF}">
            <xm:f>NOT(ISERROR(SEARCH($U$234,D121)))</xm:f>
            <xm:f>$U$234</xm:f>
            <x14:dxf>
              <font>
                <b/>
                <i val="0"/>
                <color rgb="FF7030A0"/>
              </font>
            </x14:dxf>
          </x14:cfRule>
          <xm:sqref>D121:D124</xm:sqref>
        </x14:conditionalFormatting>
        <x14:conditionalFormatting xmlns:xm="http://schemas.microsoft.com/office/excel/2006/main">
          <x14:cfRule type="containsText" priority="22" operator="containsText" id="{00A997D8-97E7-4D79-B0A5-48ADD96F1C36}">
            <xm:f>NOT(ISERROR(SEARCH($U$211,D121)))</xm:f>
            <xm:f>$U$211</xm:f>
            <x14:dxf>
              <font>
                <b/>
                <i val="0"/>
                <color theme="9" tint="-0.499984740745262"/>
              </font>
            </x14:dxf>
          </x14:cfRule>
          <xm:sqref>D121:D124</xm:sqref>
        </x14:conditionalFormatting>
        <x14:conditionalFormatting xmlns:xm="http://schemas.microsoft.com/office/excel/2006/main">
          <x14:cfRule type="containsText" priority="21" operator="containsText" id="{8E860777-0664-4272-9139-1881DBF1764A}">
            <xm:f>NOT(ISERROR(SEARCH($U$234,D137)))</xm:f>
            <xm:f>$U$234</xm:f>
            <x14:dxf>
              <font>
                <b/>
                <i val="0"/>
                <color rgb="FF7030A0"/>
              </font>
            </x14:dxf>
          </x14:cfRule>
          <xm:sqref>D137</xm:sqref>
        </x14:conditionalFormatting>
        <x14:conditionalFormatting xmlns:xm="http://schemas.microsoft.com/office/excel/2006/main">
          <x14:cfRule type="containsText" priority="20" operator="containsText" id="{8ACAF925-8793-4D9F-953B-2DBCDDE055F0}">
            <xm:f>NOT(ISERROR(SEARCH($U$211,D137)))</xm:f>
            <xm:f>$U$211</xm:f>
            <x14:dxf>
              <font>
                <b/>
                <i val="0"/>
                <color theme="9" tint="-0.499984740745262"/>
              </font>
            </x14:dxf>
          </x14:cfRule>
          <xm:sqref>D137</xm:sqref>
        </x14:conditionalFormatting>
        <x14:conditionalFormatting xmlns:xm="http://schemas.microsoft.com/office/excel/2006/main">
          <x14:cfRule type="containsText" priority="19" operator="containsText" id="{5A66DBA4-7064-4A16-97F6-4C671A6876FE}">
            <xm:f>NOT(ISERROR(SEARCH($U$234,D143)))</xm:f>
            <xm:f>$U$234</xm:f>
            <x14:dxf>
              <font>
                <b/>
                <i val="0"/>
                <color rgb="FF7030A0"/>
              </font>
            </x14:dxf>
          </x14:cfRule>
          <xm:sqref>D143</xm:sqref>
        </x14:conditionalFormatting>
        <x14:conditionalFormatting xmlns:xm="http://schemas.microsoft.com/office/excel/2006/main">
          <x14:cfRule type="containsText" priority="18" operator="containsText" id="{42FEE922-66DF-425C-AC10-153DA3BD4F82}">
            <xm:f>NOT(ISERROR(SEARCH($U$211,D143)))</xm:f>
            <xm:f>$U$211</xm:f>
            <x14:dxf>
              <font>
                <b/>
                <i val="0"/>
                <color theme="9" tint="-0.499984740745262"/>
              </font>
            </x14:dxf>
          </x14:cfRule>
          <xm:sqref>D143</xm:sqref>
        </x14:conditionalFormatting>
        <x14:conditionalFormatting xmlns:xm="http://schemas.microsoft.com/office/excel/2006/main">
          <x14:cfRule type="containsText" priority="17" operator="containsText" id="{48A64C87-B791-4B2B-A1B7-0F8117597EF5}">
            <xm:f>NOT(ISERROR(SEARCH($U$234,D147)))</xm:f>
            <xm:f>$U$234</xm:f>
            <x14:dxf>
              <font>
                <b/>
                <i val="0"/>
                <color rgb="FF7030A0"/>
              </font>
            </x14:dxf>
          </x14:cfRule>
          <xm:sqref>D147</xm:sqref>
        </x14:conditionalFormatting>
        <x14:conditionalFormatting xmlns:xm="http://schemas.microsoft.com/office/excel/2006/main">
          <x14:cfRule type="containsText" priority="16" operator="containsText" id="{1A68E924-8D7D-41C0-BF13-AADB53CCED29}">
            <xm:f>NOT(ISERROR(SEARCH($U$211,D147)))</xm:f>
            <xm:f>$U$211</xm:f>
            <x14:dxf>
              <font>
                <b/>
                <i val="0"/>
                <color theme="9" tint="-0.499984740745262"/>
              </font>
            </x14:dxf>
          </x14:cfRule>
          <xm:sqref>D147</xm:sqref>
        </x14:conditionalFormatting>
        <x14:conditionalFormatting xmlns:xm="http://schemas.microsoft.com/office/excel/2006/main">
          <x14:cfRule type="containsText" priority="15" operator="containsText" id="{BB448E7D-0454-436D-BC9B-802A1C0CBA78}">
            <xm:f>NOT(ISERROR(SEARCH($U$234,D149)))</xm:f>
            <xm:f>$U$234</xm:f>
            <x14:dxf>
              <font>
                <b/>
                <i val="0"/>
                <color rgb="FF7030A0"/>
              </font>
            </x14:dxf>
          </x14:cfRule>
          <xm:sqref>D272:D310 D222:D270 D158:D220 D149:D156</xm:sqref>
        </x14:conditionalFormatting>
        <x14:conditionalFormatting xmlns:xm="http://schemas.microsoft.com/office/excel/2006/main">
          <x14:cfRule type="containsText" priority="14" operator="containsText" id="{8C98F1D7-1AAE-45FE-B248-7A0225405E84}">
            <xm:f>NOT(ISERROR(SEARCH($U$211,D149)))</xm:f>
            <xm:f>$U$211</xm:f>
            <x14:dxf>
              <font>
                <b/>
                <i val="0"/>
                <color theme="9" tint="-0.499984740745262"/>
              </font>
            </x14:dxf>
          </x14:cfRule>
          <xm:sqref>D272:D310 D222:D270 D158:D220 D149:D156</xm:sqref>
        </x14:conditionalFormatting>
        <x14:conditionalFormatting xmlns:xm="http://schemas.microsoft.com/office/excel/2006/main">
          <x14:cfRule type="containsText" priority="13" operator="containsText" id="{20F3F374-7D9C-4638-B255-A0C528D5B3E2}">
            <xm:f>NOT(ISERROR(SEARCH($U$128,D149)))</xm:f>
            <xm:f>$U$128</xm:f>
            <x14:dxf>
              <font>
                <b/>
                <i val="0"/>
                <color rgb="FF00B050"/>
              </font>
            </x14:dxf>
          </x14:cfRule>
          <xm:sqref>D272:D310 D222:D270 D158:D220 D149:D156</xm:sqref>
        </x14:conditionalFormatting>
        <x14:conditionalFormatting xmlns:xm="http://schemas.microsoft.com/office/excel/2006/main">
          <x14:cfRule type="containsText" priority="12" operator="containsText" id="{426135A5-5BDC-488A-A7A0-3ACDF4F21BC5}">
            <xm:f>NOT(ISERROR(SEARCH($U$234,D311)))</xm:f>
            <xm:f>$U$234</xm:f>
            <x14:dxf>
              <font>
                <b/>
                <i val="0"/>
                <color rgb="FF7030A0"/>
              </font>
            </x14:dxf>
          </x14:cfRule>
          <xm:sqref>D311:D315</xm:sqref>
        </x14:conditionalFormatting>
        <x14:conditionalFormatting xmlns:xm="http://schemas.microsoft.com/office/excel/2006/main">
          <x14:cfRule type="containsText" priority="11" operator="containsText" id="{E42A22FF-706F-49AD-9F8B-10C41D495EFE}">
            <xm:f>NOT(ISERROR(SEARCH($U$211,D311)))</xm:f>
            <xm:f>$U$211</xm:f>
            <x14:dxf>
              <font>
                <b/>
                <i val="0"/>
                <color theme="9" tint="-0.499984740745262"/>
              </font>
            </x14:dxf>
          </x14:cfRule>
          <xm:sqref>D311:D315</xm:sqref>
        </x14:conditionalFormatting>
        <x14:conditionalFormatting xmlns:xm="http://schemas.microsoft.com/office/excel/2006/main">
          <x14:cfRule type="containsText" priority="10" operator="containsText" id="{6E00B8C1-48A2-43EE-BF4B-FD788C61AD4C}">
            <xm:f>NOT(ISERROR(SEARCH($U$128,D311)))</xm:f>
            <xm:f>$U$128</xm:f>
            <x14:dxf>
              <font>
                <b/>
                <i val="0"/>
                <color rgb="FF00B050"/>
              </font>
            </x14:dxf>
          </x14:cfRule>
          <xm:sqref>D311:D315</xm:sqref>
        </x14:conditionalFormatting>
        <x14:conditionalFormatting xmlns:xm="http://schemas.microsoft.com/office/excel/2006/main">
          <x14:cfRule type="containsText" priority="9" operator="containsText" id="{6BF4E78F-AD42-4A81-9302-9E4C9E71AE43}">
            <xm:f>NOT(ISERROR(SEARCH($U$234,D271)))</xm:f>
            <xm:f>$U$234</xm:f>
            <x14:dxf>
              <font>
                <b/>
                <i val="0"/>
                <color rgb="FF7030A0"/>
              </font>
            </x14:dxf>
          </x14:cfRule>
          <xm:sqref>D271</xm:sqref>
        </x14:conditionalFormatting>
        <x14:conditionalFormatting xmlns:xm="http://schemas.microsoft.com/office/excel/2006/main">
          <x14:cfRule type="containsText" priority="8" operator="containsText" id="{39480E45-3382-4051-B08A-A124F3C19EE5}">
            <xm:f>NOT(ISERROR(SEARCH($U$211,D271)))</xm:f>
            <xm:f>$U$211</xm:f>
            <x14:dxf>
              <font>
                <b/>
                <i val="0"/>
                <color theme="9" tint="-0.499984740745262"/>
              </font>
            </x14:dxf>
          </x14:cfRule>
          <xm:sqref>D271</xm:sqref>
        </x14:conditionalFormatting>
        <x14:conditionalFormatting xmlns:xm="http://schemas.microsoft.com/office/excel/2006/main">
          <x14:cfRule type="containsText" priority="7" operator="containsText" id="{4829E783-61BA-4C2B-92A1-6DCBC1255CD6}">
            <xm:f>NOT(ISERROR(SEARCH($U$128,D271)))</xm:f>
            <xm:f>$U$128</xm:f>
            <x14:dxf>
              <font>
                <b/>
                <i val="0"/>
                <color rgb="FF00B050"/>
              </font>
            </x14:dxf>
          </x14:cfRule>
          <xm:sqref>D271</xm:sqref>
        </x14:conditionalFormatting>
        <x14:conditionalFormatting xmlns:xm="http://schemas.microsoft.com/office/excel/2006/main">
          <x14:cfRule type="containsText" priority="6" operator="containsText" id="{5E5CAA9E-3DE6-4B5F-85ED-4ECE6B4BB718}">
            <xm:f>NOT(ISERROR(SEARCH($U$234,D330)))</xm:f>
            <xm:f>$U$234</xm:f>
            <x14:dxf>
              <font>
                <b/>
                <i val="0"/>
                <color rgb="FF7030A0"/>
              </font>
            </x14:dxf>
          </x14:cfRule>
          <xm:sqref>D330 D332</xm:sqref>
        </x14:conditionalFormatting>
        <x14:conditionalFormatting xmlns:xm="http://schemas.microsoft.com/office/excel/2006/main">
          <x14:cfRule type="containsText" priority="5" operator="containsText" id="{B459ACBF-FDCF-4311-A436-BC35DC3725BA}">
            <xm:f>NOT(ISERROR(SEARCH($U$211,D330)))</xm:f>
            <xm:f>$U$211</xm:f>
            <x14:dxf>
              <font>
                <b/>
                <i val="0"/>
                <color theme="9" tint="-0.499984740745262"/>
              </font>
            </x14:dxf>
          </x14:cfRule>
          <xm:sqref>D330 D332</xm:sqref>
        </x14:conditionalFormatting>
        <x14:conditionalFormatting xmlns:xm="http://schemas.microsoft.com/office/excel/2006/main">
          <x14:cfRule type="containsText" priority="4" operator="containsText" id="{C1121555-A371-45F6-9F89-ECB097B2B2A2}">
            <xm:f>NOT(ISERROR(SEARCH($U$128,D330)))</xm:f>
            <xm:f>$U$128</xm:f>
            <x14:dxf>
              <font>
                <b/>
                <i val="0"/>
                <color rgb="FF00B050"/>
              </font>
            </x14:dxf>
          </x14:cfRule>
          <xm:sqref>D330 D332</xm:sqref>
        </x14:conditionalFormatting>
        <x14:conditionalFormatting xmlns:xm="http://schemas.microsoft.com/office/excel/2006/main">
          <x14:cfRule type="containsText" priority="3" operator="containsText" id="{D2D9F189-D3B1-48EA-853C-62115191E22F}">
            <xm:f>NOT(ISERROR(SEARCH($U$234,D331)))</xm:f>
            <xm:f>$U$234</xm:f>
            <x14:dxf>
              <font>
                <b/>
                <i val="0"/>
                <color rgb="FF7030A0"/>
              </font>
            </x14:dxf>
          </x14:cfRule>
          <xm:sqref>D331</xm:sqref>
        </x14:conditionalFormatting>
        <x14:conditionalFormatting xmlns:xm="http://schemas.microsoft.com/office/excel/2006/main">
          <x14:cfRule type="containsText" priority="2" operator="containsText" id="{699E96F6-8810-46B0-9EED-582974B02390}">
            <xm:f>NOT(ISERROR(SEARCH($U$211,D331)))</xm:f>
            <xm:f>$U$211</xm:f>
            <x14:dxf>
              <font>
                <b/>
                <i val="0"/>
                <color theme="9" tint="-0.499984740745262"/>
              </font>
            </x14:dxf>
          </x14:cfRule>
          <xm:sqref>D331</xm:sqref>
        </x14:conditionalFormatting>
        <x14:conditionalFormatting xmlns:xm="http://schemas.microsoft.com/office/excel/2006/main">
          <x14:cfRule type="containsText" priority="1" operator="containsText" id="{FEC05C47-D3E9-4362-8546-83E0440E7FBB}">
            <xm:f>NOT(ISERROR(SEARCH($U$128,D331)))</xm:f>
            <xm:f>$U$128</xm:f>
            <x14:dxf>
              <font>
                <b/>
                <i val="0"/>
                <color rgb="FF00B050"/>
              </font>
            </x14:dxf>
          </x14:cfRule>
          <xm:sqref>D331</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14:formula1>
            <xm:f>Divisiones!$D$2:$D$264</xm:f>
          </x14:formula1>
          <xm:sqref>C256:C280 C162:C218 C4:C22 C31:C152 C156:C157 C238:C244 C246:C253 C24:C29 C307:C329 C282:C294 C296:C304</xm:sqref>
        </x14:dataValidation>
        <x14:dataValidation type="list" allowBlank="1" showInputMessage="1" showErrorMessage="1">
          <x14:formula1>
            <xm:f>Divisiones!$B$2:$B$46</xm:f>
          </x14:formula1>
          <xm:sqref>B254:C255 C158:C161 B182:B253 B256:B294 B4:B180 C153:C155 B296:B348 C281</xm:sqref>
        </x14:dataValidation>
        <x14:dataValidation type="list" allowBlank="1" showInputMessage="1" showErrorMessage="1">
          <x14:formula1>
            <xm:f>[1]Divisiones!#REF!</xm:f>
          </x14:formula1>
          <xm:sqref>C231:C232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9"/>
  <sheetViews>
    <sheetView workbookViewId="0">
      <selection activeCell="A4" sqref="A4:G19"/>
    </sheetView>
  </sheetViews>
  <sheetFormatPr baseColWidth="10" defaultRowHeight="15" x14ac:dyDescent="0.25"/>
  <cols>
    <col min="1" max="1" width="63.85546875" bestFit="1" customWidth="1"/>
    <col min="2" max="2" width="22.42578125" bestFit="1" customWidth="1"/>
    <col min="3" max="3" width="9.42578125" customWidth="1"/>
    <col min="4" max="4" width="15.7109375" customWidth="1"/>
    <col min="5" max="5" width="10.5703125" customWidth="1"/>
    <col min="6" max="6" width="12.42578125" customWidth="1"/>
    <col min="7" max="8" width="12.5703125" customWidth="1"/>
    <col min="9" max="9" width="43.7109375" bestFit="1" customWidth="1"/>
    <col min="10" max="10" width="33.85546875" bestFit="1" customWidth="1"/>
    <col min="11" max="11" width="29.85546875" bestFit="1" customWidth="1"/>
    <col min="12" max="12" width="25.85546875" bestFit="1" customWidth="1"/>
    <col min="13" max="13" width="29.85546875" bestFit="1" customWidth="1"/>
    <col min="14" max="14" width="47.7109375" bestFit="1" customWidth="1"/>
    <col min="15" max="15" width="29.140625" bestFit="1" customWidth="1"/>
    <col min="16" max="16" width="55.28515625" bestFit="1" customWidth="1"/>
    <col min="17" max="17" width="53.85546875" bestFit="1" customWidth="1"/>
    <col min="18" max="18" width="33.85546875" bestFit="1" customWidth="1"/>
    <col min="19" max="19" width="26" bestFit="1" customWidth="1"/>
    <col min="20" max="20" width="28.42578125" bestFit="1" customWidth="1"/>
    <col min="21" max="21" width="34.7109375" bestFit="1" customWidth="1"/>
    <col min="22" max="22" width="31.140625" bestFit="1" customWidth="1"/>
    <col min="23" max="23" width="48.85546875" bestFit="1" customWidth="1"/>
    <col min="24" max="24" width="15.28515625" bestFit="1" customWidth="1"/>
    <col min="25" max="25" width="43.85546875" bestFit="1" customWidth="1"/>
    <col min="26" max="26" width="7.140625" customWidth="1"/>
    <col min="27" max="27" width="23.7109375" bestFit="1" customWidth="1"/>
    <col min="28" max="28" width="43.85546875" bestFit="1" customWidth="1"/>
    <col min="29" max="29" width="12" bestFit="1" customWidth="1"/>
    <col min="30" max="30" width="8.5703125" customWidth="1"/>
    <col min="31" max="31" width="9.28515625" customWidth="1"/>
    <col min="32" max="32" width="10.28515625" customWidth="1"/>
    <col min="33" max="33" width="10.85546875" customWidth="1"/>
    <col min="34" max="34" width="11" customWidth="1"/>
    <col min="35" max="35" width="22.5703125" bestFit="1" customWidth="1"/>
    <col min="36" max="36" width="25" bestFit="1" customWidth="1"/>
    <col min="37" max="37" width="60.5703125" bestFit="1" customWidth="1"/>
    <col min="38" max="38" width="44.5703125" bestFit="1" customWidth="1"/>
    <col min="39" max="39" width="18.42578125" bestFit="1" customWidth="1"/>
    <col min="40" max="40" width="19" bestFit="1" customWidth="1"/>
    <col min="41" max="41" width="23.140625" bestFit="1" customWidth="1"/>
    <col min="42" max="42" width="12.5703125" bestFit="1" customWidth="1"/>
  </cols>
  <sheetData>
    <row r="3" spans="1:7" x14ac:dyDescent="0.25">
      <c r="A3" s="295" t="s">
        <v>2059</v>
      </c>
      <c r="B3" s="295" t="s">
        <v>2056</v>
      </c>
    </row>
    <row r="4" spans="1:7" x14ac:dyDescent="0.25">
      <c r="A4" s="295" t="s">
        <v>2054</v>
      </c>
      <c r="B4" t="s">
        <v>822</v>
      </c>
      <c r="C4" t="s">
        <v>695</v>
      </c>
      <c r="D4" t="s">
        <v>779</v>
      </c>
      <c r="E4" t="s">
        <v>693</v>
      </c>
      <c r="F4" t="s">
        <v>1318</v>
      </c>
      <c r="G4" t="s">
        <v>2055</v>
      </c>
    </row>
    <row r="5" spans="1:7" x14ac:dyDescent="0.25">
      <c r="A5" s="296" t="s">
        <v>1055</v>
      </c>
      <c r="B5" s="297">
        <v>2</v>
      </c>
      <c r="C5" s="297">
        <v>89</v>
      </c>
      <c r="D5" s="297">
        <v>3</v>
      </c>
      <c r="E5" s="297">
        <v>10</v>
      </c>
      <c r="F5" s="297">
        <v>17</v>
      </c>
      <c r="G5" s="297">
        <v>121</v>
      </c>
    </row>
    <row r="6" spans="1:7" x14ac:dyDescent="0.25">
      <c r="A6" s="298" t="s">
        <v>35</v>
      </c>
      <c r="B6" s="297"/>
      <c r="C6" s="297">
        <v>3</v>
      </c>
      <c r="D6" s="297"/>
      <c r="E6" s="297"/>
      <c r="F6" s="297"/>
      <c r="G6" s="297">
        <v>3</v>
      </c>
    </row>
    <row r="7" spans="1:7" x14ac:dyDescent="0.25">
      <c r="A7" s="298" t="s">
        <v>1527</v>
      </c>
      <c r="B7" s="297">
        <v>1</v>
      </c>
      <c r="C7" s="297">
        <v>2</v>
      </c>
      <c r="D7" s="297"/>
      <c r="E7" s="297"/>
      <c r="F7" s="297"/>
      <c r="G7" s="297">
        <v>3</v>
      </c>
    </row>
    <row r="8" spans="1:7" x14ac:dyDescent="0.25">
      <c r="A8" s="298" t="s">
        <v>2067</v>
      </c>
      <c r="B8" s="297"/>
      <c r="C8" s="297">
        <v>22</v>
      </c>
      <c r="D8" s="297"/>
      <c r="E8" s="297">
        <v>1</v>
      </c>
      <c r="F8" s="297"/>
      <c r="G8" s="297">
        <v>23</v>
      </c>
    </row>
    <row r="9" spans="1:7" x14ac:dyDescent="0.25">
      <c r="A9" s="298" t="s">
        <v>1568</v>
      </c>
      <c r="B9" s="297"/>
      <c r="C9" s="297">
        <v>5</v>
      </c>
      <c r="D9" s="297"/>
      <c r="E9" s="297">
        <v>1</v>
      </c>
      <c r="F9" s="297"/>
      <c r="G9" s="297">
        <v>6</v>
      </c>
    </row>
    <row r="10" spans="1:7" x14ac:dyDescent="0.25">
      <c r="A10" s="298" t="s">
        <v>1201</v>
      </c>
      <c r="B10" s="297">
        <v>1</v>
      </c>
      <c r="C10" s="297">
        <v>12</v>
      </c>
      <c r="D10" s="297">
        <v>2</v>
      </c>
      <c r="E10" s="297"/>
      <c r="F10" s="297">
        <v>15</v>
      </c>
      <c r="G10" s="297">
        <v>30</v>
      </c>
    </row>
    <row r="11" spans="1:7" x14ac:dyDescent="0.25">
      <c r="A11" s="298" t="s">
        <v>1203</v>
      </c>
      <c r="B11" s="297"/>
      <c r="C11" s="297">
        <v>6</v>
      </c>
      <c r="D11" s="297"/>
      <c r="E11" s="297"/>
      <c r="F11" s="297"/>
      <c r="G11" s="297">
        <v>6</v>
      </c>
    </row>
    <row r="12" spans="1:7" x14ac:dyDescent="0.25">
      <c r="A12" s="298" t="s">
        <v>1313</v>
      </c>
      <c r="B12" s="297"/>
      <c r="C12" s="297">
        <v>1</v>
      </c>
      <c r="D12" s="297"/>
      <c r="E12" s="297"/>
      <c r="F12" s="297"/>
      <c r="G12" s="297">
        <v>1</v>
      </c>
    </row>
    <row r="13" spans="1:7" x14ac:dyDescent="0.25">
      <c r="A13" s="298" t="s">
        <v>1240</v>
      </c>
      <c r="B13" s="297"/>
      <c r="C13" s="297">
        <v>10</v>
      </c>
      <c r="D13" s="297"/>
      <c r="E13" s="297">
        <v>3</v>
      </c>
      <c r="F13" s="297"/>
      <c r="G13" s="297">
        <v>13</v>
      </c>
    </row>
    <row r="14" spans="1:7" x14ac:dyDescent="0.25">
      <c r="A14" s="298" t="s">
        <v>1145</v>
      </c>
      <c r="B14" s="297"/>
      <c r="C14" s="297">
        <v>5</v>
      </c>
      <c r="D14" s="297"/>
      <c r="E14" s="297"/>
      <c r="F14" s="297"/>
      <c r="G14" s="297">
        <v>5</v>
      </c>
    </row>
    <row r="15" spans="1:7" x14ac:dyDescent="0.25">
      <c r="A15" s="298" t="s">
        <v>1255</v>
      </c>
      <c r="B15" s="297"/>
      <c r="C15" s="297">
        <v>2</v>
      </c>
      <c r="D15" s="297">
        <v>1</v>
      </c>
      <c r="E15" s="297">
        <v>2</v>
      </c>
      <c r="F15" s="297">
        <v>1</v>
      </c>
      <c r="G15" s="297">
        <v>6</v>
      </c>
    </row>
    <row r="16" spans="1:7" x14ac:dyDescent="0.25">
      <c r="A16" s="298" t="s">
        <v>1524</v>
      </c>
      <c r="B16" s="297"/>
      <c r="C16" s="297">
        <v>3</v>
      </c>
      <c r="D16" s="297"/>
      <c r="E16" s="297"/>
      <c r="F16" s="297"/>
      <c r="G16" s="297">
        <v>3</v>
      </c>
    </row>
    <row r="17" spans="1:7" x14ac:dyDescent="0.25">
      <c r="A17" s="298" t="s">
        <v>2003</v>
      </c>
      <c r="B17" s="297"/>
      <c r="C17" s="297">
        <v>2</v>
      </c>
      <c r="D17" s="297"/>
      <c r="E17" s="297">
        <v>1</v>
      </c>
      <c r="F17" s="297"/>
      <c r="G17" s="297">
        <v>3</v>
      </c>
    </row>
    <row r="18" spans="1:7" x14ac:dyDescent="0.25">
      <c r="A18" s="298" t="s">
        <v>27</v>
      </c>
      <c r="B18" s="297"/>
      <c r="C18" s="297">
        <v>16</v>
      </c>
      <c r="D18" s="297"/>
      <c r="E18" s="297">
        <v>2</v>
      </c>
      <c r="F18" s="297">
        <v>1</v>
      </c>
      <c r="G18" s="297">
        <v>19</v>
      </c>
    </row>
    <row r="19" spans="1:7" x14ac:dyDescent="0.25">
      <c r="A19" s="296" t="s">
        <v>2055</v>
      </c>
      <c r="B19" s="297">
        <v>2</v>
      </c>
      <c r="C19" s="297">
        <v>89</v>
      </c>
      <c r="D19" s="297">
        <v>3</v>
      </c>
      <c r="E19" s="297">
        <v>10</v>
      </c>
      <c r="F19" s="297">
        <v>17</v>
      </c>
      <c r="G19" s="297">
        <v>121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23"/>
  <sheetViews>
    <sheetView workbookViewId="0">
      <selection activeCell="C4" sqref="C4:I4"/>
    </sheetView>
  </sheetViews>
  <sheetFormatPr baseColWidth="10" defaultRowHeight="15" x14ac:dyDescent="0.25"/>
  <cols>
    <col min="1" max="1" width="11.42578125" style="299"/>
    <col min="2" max="2" width="47.7109375" style="299" customWidth="1"/>
    <col min="3" max="3" width="15.5703125" style="299" bestFit="1" customWidth="1"/>
    <col min="4" max="4" width="11.42578125" style="299"/>
    <col min="5" max="5" width="15.7109375" style="299" bestFit="1" customWidth="1"/>
    <col min="6" max="6" width="11.42578125" style="299"/>
    <col min="7" max="7" width="13.5703125" style="299" bestFit="1" customWidth="1"/>
    <col min="8" max="8" width="12.42578125" style="299" bestFit="1" customWidth="1"/>
    <col min="9" max="16384" width="11.42578125" style="299"/>
  </cols>
  <sheetData>
    <row r="3" spans="2:9" ht="15.75" thickBot="1" x14ac:dyDescent="0.3"/>
    <row r="4" spans="2:9" ht="15.75" thickBot="1" x14ac:dyDescent="0.3">
      <c r="B4" s="310" t="s">
        <v>2068</v>
      </c>
      <c r="C4" s="312" t="s">
        <v>822</v>
      </c>
      <c r="D4" s="311" t="s">
        <v>695</v>
      </c>
      <c r="E4" s="312" t="s">
        <v>779</v>
      </c>
      <c r="F4" s="311" t="s">
        <v>693</v>
      </c>
      <c r="G4" s="312" t="s">
        <v>1995</v>
      </c>
      <c r="H4" s="311" t="s">
        <v>1318</v>
      </c>
      <c r="I4" s="312" t="s">
        <v>2060</v>
      </c>
    </row>
    <row r="5" spans="2:9" x14ac:dyDescent="0.25">
      <c r="B5" s="306" t="s">
        <v>2057</v>
      </c>
      <c r="C5" s="313"/>
      <c r="D5" s="307">
        <v>3</v>
      </c>
      <c r="E5" s="313"/>
      <c r="F5" s="307">
        <v>1</v>
      </c>
      <c r="G5" s="313"/>
      <c r="H5" s="307"/>
      <c r="I5" s="313">
        <v>4</v>
      </c>
    </row>
    <row r="6" spans="2:9" x14ac:dyDescent="0.25">
      <c r="B6" s="306" t="s">
        <v>1144</v>
      </c>
      <c r="C6" s="313"/>
      <c r="D6" s="307">
        <v>54</v>
      </c>
      <c r="E6" s="313">
        <v>3</v>
      </c>
      <c r="F6" s="307">
        <v>13</v>
      </c>
      <c r="G6" s="313">
        <v>16</v>
      </c>
      <c r="H6" s="307">
        <v>4</v>
      </c>
      <c r="I6" s="313">
        <v>90</v>
      </c>
    </row>
    <row r="7" spans="2:9" x14ac:dyDescent="0.25">
      <c r="B7" s="306" t="s">
        <v>1150</v>
      </c>
      <c r="C7" s="313"/>
      <c r="D7" s="307">
        <v>10</v>
      </c>
      <c r="E7" s="313"/>
      <c r="F7" s="307"/>
      <c r="G7" s="313"/>
      <c r="H7" s="307"/>
      <c r="I7" s="313">
        <v>10</v>
      </c>
    </row>
    <row r="8" spans="2:9" x14ac:dyDescent="0.25">
      <c r="B8" s="306" t="s">
        <v>1149</v>
      </c>
      <c r="C8" s="313"/>
      <c r="D8" s="307">
        <v>15</v>
      </c>
      <c r="E8" s="313">
        <v>1</v>
      </c>
      <c r="F8" s="307">
        <v>1</v>
      </c>
      <c r="G8" s="313">
        <v>14</v>
      </c>
      <c r="H8" s="307"/>
      <c r="I8" s="313">
        <v>31</v>
      </c>
    </row>
    <row r="9" spans="2:9" x14ac:dyDescent="0.25">
      <c r="B9" s="306" t="s">
        <v>1148</v>
      </c>
      <c r="C9" s="313"/>
      <c r="D9" s="307">
        <v>3</v>
      </c>
      <c r="E9" s="313">
        <v>2</v>
      </c>
      <c r="F9" s="307"/>
      <c r="G9" s="313"/>
      <c r="H9" s="307"/>
      <c r="I9" s="313">
        <v>5</v>
      </c>
    </row>
    <row r="10" spans="2:9" x14ac:dyDescent="0.25">
      <c r="B10" s="306" t="s">
        <v>2062</v>
      </c>
      <c r="C10" s="313"/>
      <c r="D10" s="307"/>
      <c r="E10" s="313"/>
      <c r="F10" s="307"/>
      <c r="G10" s="313">
        <v>1</v>
      </c>
      <c r="H10" s="307"/>
      <c r="I10" s="313">
        <v>1</v>
      </c>
    </row>
    <row r="11" spans="2:9" x14ac:dyDescent="0.25">
      <c r="B11" s="306" t="s">
        <v>2058</v>
      </c>
      <c r="C11" s="313"/>
      <c r="D11" s="307">
        <v>2</v>
      </c>
      <c r="E11" s="313"/>
      <c r="F11" s="307">
        <v>3</v>
      </c>
      <c r="G11" s="313"/>
      <c r="H11" s="307"/>
      <c r="I11" s="313">
        <v>5</v>
      </c>
    </row>
    <row r="12" spans="2:9" x14ac:dyDescent="0.25">
      <c r="B12" s="306" t="s">
        <v>2069</v>
      </c>
      <c r="C12" s="313">
        <v>2</v>
      </c>
      <c r="D12" s="307">
        <v>89</v>
      </c>
      <c r="E12" s="313">
        <v>3</v>
      </c>
      <c r="F12" s="307">
        <v>10</v>
      </c>
      <c r="G12" s="313"/>
      <c r="H12" s="307">
        <v>17</v>
      </c>
      <c r="I12" s="313">
        <v>121</v>
      </c>
    </row>
    <row r="13" spans="2:9" x14ac:dyDescent="0.25">
      <c r="B13" s="306" t="s">
        <v>1155</v>
      </c>
      <c r="C13" s="313"/>
      <c r="D13" s="307">
        <v>1</v>
      </c>
      <c r="E13" s="313"/>
      <c r="F13" s="307"/>
      <c r="G13" s="313"/>
      <c r="H13" s="307"/>
      <c r="I13" s="313">
        <v>1</v>
      </c>
    </row>
    <row r="14" spans="2:9" x14ac:dyDescent="0.25">
      <c r="B14" s="306" t="s">
        <v>1170</v>
      </c>
      <c r="C14" s="313"/>
      <c r="D14" s="307"/>
      <c r="E14" s="313"/>
      <c r="F14" s="307"/>
      <c r="G14" s="313">
        <v>1</v>
      </c>
      <c r="H14" s="307"/>
      <c r="I14" s="313">
        <v>1</v>
      </c>
    </row>
    <row r="15" spans="2:9" x14ac:dyDescent="0.25">
      <c r="B15" s="306" t="s">
        <v>38</v>
      </c>
      <c r="C15" s="313"/>
      <c r="D15" s="307">
        <v>14</v>
      </c>
      <c r="E15" s="313">
        <v>1</v>
      </c>
      <c r="F15" s="307">
        <v>11</v>
      </c>
      <c r="G15" s="313"/>
      <c r="H15" s="307"/>
      <c r="I15" s="313">
        <v>26</v>
      </c>
    </row>
    <row r="16" spans="2:9" x14ac:dyDescent="0.25">
      <c r="B16" s="306" t="s">
        <v>31</v>
      </c>
      <c r="C16" s="313"/>
      <c r="D16" s="307">
        <v>1</v>
      </c>
      <c r="E16" s="313"/>
      <c r="F16" s="307"/>
      <c r="G16" s="313">
        <v>1</v>
      </c>
      <c r="H16" s="307"/>
      <c r="I16" s="313">
        <v>2</v>
      </c>
    </row>
    <row r="17" spans="2:9" x14ac:dyDescent="0.25">
      <c r="B17" s="306" t="s">
        <v>33</v>
      </c>
      <c r="C17" s="313"/>
      <c r="D17" s="307">
        <v>2</v>
      </c>
      <c r="E17" s="313">
        <v>3</v>
      </c>
      <c r="F17" s="307"/>
      <c r="G17" s="313"/>
      <c r="H17" s="307"/>
      <c r="I17" s="313">
        <v>5</v>
      </c>
    </row>
    <row r="18" spans="2:9" x14ac:dyDescent="0.25">
      <c r="B18" s="306" t="s">
        <v>36</v>
      </c>
      <c r="C18" s="313">
        <v>1</v>
      </c>
      <c r="D18" s="307">
        <v>21</v>
      </c>
      <c r="E18" s="313"/>
      <c r="F18" s="307"/>
      <c r="G18" s="313"/>
      <c r="H18" s="307">
        <v>6</v>
      </c>
      <c r="I18" s="313">
        <v>28</v>
      </c>
    </row>
    <row r="19" spans="2:9" x14ac:dyDescent="0.25">
      <c r="B19" s="306" t="s">
        <v>37</v>
      </c>
      <c r="C19" s="313"/>
      <c r="D19" s="307">
        <v>12</v>
      </c>
      <c r="E19" s="313">
        <v>4</v>
      </c>
      <c r="F19" s="307">
        <v>1</v>
      </c>
      <c r="G19" s="313"/>
      <c r="H19" s="307"/>
      <c r="I19" s="313">
        <v>17</v>
      </c>
    </row>
    <row r="20" spans="2:9" x14ac:dyDescent="0.25">
      <c r="B20" s="306" t="s">
        <v>1174</v>
      </c>
      <c r="C20" s="313"/>
      <c r="D20" s="307">
        <v>1</v>
      </c>
      <c r="E20" s="313"/>
      <c r="F20" s="307"/>
      <c r="G20" s="313"/>
      <c r="H20" s="307"/>
      <c r="I20" s="313">
        <v>1</v>
      </c>
    </row>
    <row r="21" spans="2:9" ht="15.75" thickBot="1" x14ac:dyDescent="0.3">
      <c r="B21" s="308" t="s">
        <v>2063</v>
      </c>
      <c r="C21" s="314">
        <v>3</v>
      </c>
      <c r="D21" s="309">
        <v>228</v>
      </c>
      <c r="E21" s="314">
        <v>17</v>
      </c>
      <c r="F21" s="309">
        <v>40</v>
      </c>
      <c r="G21" s="314">
        <v>33</v>
      </c>
      <c r="H21" s="309">
        <v>27</v>
      </c>
      <c r="I21" s="314">
        <v>348</v>
      </c>
    </row>
    <row r="23" spans="2:9" x14ac:dyDescent="0.25">
      <c r="C23" s="315">
        <f>+C21/$I$21</f>
        <v>8.6206896551724137E-3</v>
      </c>
      <c r="D23" s="315">
        <f t="shared" ref="D23:H23" si="0">+D21/$I$21</f>
        <v>0.65517241379310343</v>
      </c>
      <c r="E23" s="315">
        <f t="shared" si="0"/>
        <v>4.8850574712643681E-2</v>
      </c>
      <c r="F23" s="315">
        <f t="shared" si="0"/>
        <v>0.11494252873563218</v>
      </c>
      <c r="G23" s="315">
        <f t="shared" si="0"/>
        <v>9.4827586206896547E-2</v>
      </c>
      <c r="H23" s="315">
        <f t="shared" si="0"/>
        <v>7.7586206896551727E-2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7"/>
  <sheetViews>
    <sheetView workbookViewId="0">
      <selection activeCell="B26" sqref="B26"/>
    </sheetView>
  </sheetViews>
  <sheetFormatPr baseColWidth="10" defaultRowHeight="15" x14ac:dyDescent="0.25"/>
  <cols>
    <col min="1" max="1" width="11.42578125" style="299"/>
    <col min="2" max="2" width="61.42578125" style="299" bestFit="1" customWidth="1"/>
    <col min="3" max="3" width="15.5703125" style="299" bestFit="1" customWidth="1"/>
    <col min="4" max="4" width="11.42578125" style="299"/>
    <col min="5" max="5" width="15.7109375" style="299" bestFit="1" customWidth="1"/>
    <col min="6" max="6" width="11.42578125" style="299"/>
    <col min="7" max="7" width="12.42578125" style="299" bestFit="1" customWidth="1"/>
    <col min="8" max="16384" width="11.42578125" style="299"/>
  </cols>
  <sheetData>
    <row r="2" spans="2:8" ht="15.75" thickBot="1" x14ac:dyDescent="0.3"/>
    <row r="3" spans="2:8" x14ac:dyDescent="0.25">
      <c r="B3" s="323" t="s">
        <v>2070</v>
      </c>
      <c r="C3" s="324" t="s">
        <v>822</v>
      </c>
      <c r="D3" s="304" t="s">
        <v>695</v>
      </c>
      <c r="E3" s="324" t="s">
        <v>779</v>
      </c>
      <c r="F3" s="304" t="s">
        <v>693</v>
      </c>
      <c r="G3" s="324" t="s">
        <v>1318</v>
      </c>
      <c r="H3" s="305" t="s">
        <v>2060</v>
      </c>
    </row>
    <row r="4" spans="2:8" x14ac:dyDescent="0.25">
      <c r="B4" s="316" t="s">
        <v>35</v>
      </c>
      <c r="C4" s="317"/>
      <c r="D4" s="318">
        <v>3</v>
      </c>
      <c r="E4" s="317"/>
      <c r="F4" s="318"/>
      <c r="G4" s="317"/>
      <c r="H4" s="319">
        <v>3</v>
      </c>
    </row>
    <row r="5" spans="2:8" x14ac:dyDescent="0.25">
      <c r="B5" s="316" t="s">
        <v>1527</v>
      </c>
      <c r="C5" s="317">
        <v>1</v>
      </c>
      <c r="D5" s="318">
        <v>2</v>
      </c>
      <c r="E5" s="317"/>
      <c r="F5" s="318"/>
      <c r="G5" s="317"/>
      <c r="H5" s="319">
        <v>3</v>
      </c>
    </row>
    <row r="6" spans="2:8" x14ac:dyDescent="0.25">
      <c r="B6" s="316" t="s">
        <v>2067</v>
      </c>
      <c r="C6" s="317"/>
      <c r="D6" s="318">
        <v>22</v>
      </c>
      <c r="E6" s="317"/>
      <c r="F6" s="318">
        <v>1</v>
      </c>
      <c r="G6" s="317"/>
      <c r="H6" s="319">
        <v>23</v>
      </c>
    </row>
    <row r="7" spans="2:8" x14ac:dyDescent="0.25">
      <c r="B7" s="316" t="s">
        <v>1568</v>
      </c>
      <c r="C7" s="317"/>
      <c r="D7" s="318">
        <v>5</v>
      </c>
      <c r="E7" s="317"/>
      <c r="F7" s="318">
        <v>1</v>
      </c>
      <c r="G7" s="317"/>
      <c r="H7" s="319">
        <v>6</v>
      </c>
    </row>
    <row r="8" spans="2:8" x14ac:dyDescent="0.25">
      <c r="B8" s="316" t="s">
        <v>1201</v>
      </c>
      <c r="C8" s="317">
        <v>1</v>
      </c>
      <c r="D8" s="318">
        <v>12</v>
      </c>
      <c r="E8" s="317">
        <v>2</v>
      </c>
      <c r="F8" s="318"/>
      <c r="G8" s="317">
        <v>15</v>
      </c>
      <c r="H8" s="319">
        <v>30</v>
      </c>
    </row>
    <row r="9" spans="2:8" x14ac:dyDescent="0.25">
      <c r="B9" s="316" t="s">
        <v>1203</v>
      </c>
      <c r="C9" s="317"/>
      <c r="D9" s="318">
        <v>6</v>
      </c>
      <c r="E9" s="317"/>
      <c r="F9" s="318"/>
      <c r="G9" s="317"/>
      <c r="H9" s="319">
        <v>6</v>
      </c>
    </row>
    <row r="10" spans="2:8" x14ac:dyDescent="0.25">
      <c r="B10" s="316" t="s">
        <v>1313</v>
      </c>
      <c r="C10" s="317"/>
      <c r="D10" s="318">
        <v>1</v>
      </c>
      <c r="E10" s="317"/>
      <c r="F10" s="318"/>
      <c r="G10" s="317"/>
      <c r="H10" s="319">
        <v>1</v>
      </c>
    </row>
    <row r="11" spans="2:8" x14ac:dyDescent="0.25">
      <c r="B11" s="316" t="s">
        <v>1240</v>
      </c>
      <c r="C11" s="317"/>
      <c r="D11" s="318">
        <v>10</v>
      </c>
      <c r="E11" s="317"/>
      <c r="F11" s="318">
        <v>3</v>
      </c>
      <c r="G11" s="317"/>
      <c r="H11" s="319">
        <v>13</v>
      </c>
    </row>
    <row r="12" spans="2:8" x14ac:dyDescent="0.25">
      <c r="B12" s="316" t="s">
        <v>1145</v>
      </c>
      <c r="C12" s="317"/>
      <c r="D12" s="318">
        <v>5</v>
      </c>
      <c r="E12" s="317"/>
      <c r="F12" s="318"/>
      <c r="G12" s="317"/>
      <c r="H12" s="319">
        <v>5</v>
      </c>
    </row>
    <row r="13" spans="2:8" x14ac:dyDescent="0.25">
      <c r="B13" s="316" t="s">
        <v>1255</v>
      </c>
      <c r="C13" s="317"/>
      <c r="D13" s="318">
        <v>2</v>
      </c>
      <c r="E13" s="317">
        <v>1</v>
      </c>
      <c r="F13" s="318">
        <v>2</v>
      </c>
      <c r="G13" s="317">
        <v>1</v>
      </c>
      <c r="H13" s="319">
        <v>6</v>
      </c>
    </row>
    <row r="14" spans="2:8" x14ac:dyDescent="0.25">
      <c r="B14" s="316" t="s">
        <v>1524</v>
      </c>
      <c r="C14" s="317"/>
      <c r="D14" s="318">
        <v>3</v>
      </c>
      <c r="E14" s="317"/>
      <c r="F14" s="318"/>
      <c r="G14" s="317"/>
      <c r="H14" s="319">
        <v>3</v>
      </c>
    </row>
    <row r="15" spans="2:8" x14ac:dyDescent="0.25">
      <c r="B15" s="316" t="s">
        <v>2003</v>
      </c>
      <c r="C15" s="317"/>
      <c r="D15" s="318">
        <v>2</v>
      </c>
      <c r="E15" s="317"/>
      <c r="F15" s="318">
        <v>1</v>
      </c>
      <c r="G15" s="317"/>
      <c r="H15" s="319">
        <v>3</v>
      </c>
    </row>
    <row r="16" spans="2:8" x14ac:dyDescent="0.25">
      <c r="B16" s="316" t="s">
        <v>27</v>
      </c>
      <c r="C16" s="317"/>
      <c r="D16" s="318">
        <v>16</v>
      </c>
      <c r="E16" s="317"/>
      <c r="F16" s="318">
        <v>2</v>
      </c>
      <c r="G16" s="317">
        <v>1</v>
      </c>
      <c r="H16" s="319">
        <v>19</v>
      </c>
    </row>
    <row r="17" spans="2:8" ht="15.75" thickBot="1" x14ac:dyDescent="0.3">
      <c r="B17" s="308" t="s">
        <v>2063</v>
      </c>
      <c r="C17" s="320">
        <v>2</v>
      </c>
      <c r="D17" s="321">
        <v>89</v>
      </c>
      <c r="E17" s="320">
        <v>3</v>
      </c>
      <c r="F17" s="321">
        <v>10</v>
      </c>
      <c r="G17" s="320">
        <v>17</v>
      </c>
      <c r="H17" s="322">
        <v>121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B2:R57"/>
  <sheetViews>
    <sheetView topLeftCell="C1" zoomScaleNormal="100" workbookViewId="0">
      <selection activeCell="M32" sqref="M32"/>
    </sheetView>
  </sheetViews>
  <sheetFormatPr baseColWidth="10" defaultRowHeight="12" x14ac:dyDescent="0.2"/>
  <cols>
    <col min="1" max="1" width="3.28515625" style="25" customWidth="1"/>
    <col min="2" max="2" width="11.42578125" style="26"/>
    <col min="3" max="3" width="7.42578125" style="26" bestFit="1" customWidth="1"/>
    <col min="4" max="4" width="11.42578125" style="25" customWidth="1"/>
    <col min="5" max="5" width="52.5703125" style="25" bestFit="1" customWidth="1"/>
    <col min="6" max="6" width="22" style="25" bestFit="1" customWidth="1"/>
    <col min="7" max="7" width="6.42578125" style="25" customWidth="1"/>
    <col min="8" max="8" width="19.42578125" style="25" customWidth="1"/>
    <col min="9" max="10" width="10.28515625" style="25" customWidth="1"/>
    <col min="11" max="11" width="11.42578125" style="25"/>
    <col min="12" max="12" width="3.7109375" style="25" customWidth="1"/>
    <col min="13" max="13" width="19.140625" style="25" bestFit="1" customWidth="1"/>
    <col min="14" max="16384" width="11.42578125" style="25"/>
  </cols>
  <sheetData>
    <row r="2" spans="2:18" ht="15" customHeight="1" x14ac:dyDescent="0.2">
      <c r="B2" s="385" t="s">
        <v>832</v>
      </c>
      <c r="C2" s="385"/>
      <c r="D2" s="385"/>
    </row>
    <row r="4" spans="2:18" ht="12.75" thickBot="1" x14ac:dyDescent="0.25">
      <c r="B4" s="386" t="s">
        <v>886</v>
      </c>
      <c r="C4" s="386"/>
      <c r="D4" s="386"/>
    </row>
    <row r="5" spans="2:18" ht="15" customHeight="1" thickBot="1" x14ac:dyDescent="0.3">
      <c r="B5" s="29" t="s">
        <v>1131</v>
      </c>
      <c r="C5" s="29" t="s">
        <v>1130</v>
      </c>
      <c r="D5" s="30" t="s">
        <v>13</v>
      </c>
      <c r="E5" s="30" t="s">
        <v>1133</v>
      </c>
      <c r="F5" s="30" t="s">
        <v>1132</v>
      </c>
      <c r="H5" s="387" t="s">
        <v>889</v>
      </c>
      <c r="I5" s="388"/>
      <c r="J5" s="388"/>
      <c r="K5" s="389"/>
      <c r="M5" s="382" t="s">
        <v>890</v>
      </c>
      <c r="N5" s="383"/>
      <c r="O5" s="383"/>
      <c r="P5" s="384"/>
    </row>
    <row r="6" spans="2:18" ht="12" customHeight="1" thickBot="1" x14ac:dyDescent="0.25">
      <c r="B6" s="25">
        <f>+'Subsecretaria Salud Publica'!M9</f>
        <v>9</v>
      </c>
      <c r="C6" s="26">
        <f>+'Subsecretaria Salud Publica'!D9</f>
        <v>2013</v>
      </c>
      <c r="D6" s="25" t="str">
        <f>+'Subsecretaria Salud Publica'!K9</f>
        <v>Gabinete</v>
      </c>
      <c r="E6" s="25" t="str">
        <f>+'Subsecretaria Salud Publica'!L9</f>
        <v>Unidad de Transparencia</v>
      </c>
      <c r="F6" s="25" t="str">
        <f>+'Subsecretaria Salud Publica'!P9</f>
        <v>Pamela Reyes Pérez</v>
      </c>
    </row>
    <row r="7" spans="2:18" ht="12.75" thickBot="1" x14ac:dyDescent="0.25">
      <c r="B7" s="25" t="str">
        <f>+'Subsecretaria Salud Publica'!M10</f>
        <v>UAI Nº05</v>
      </c>
      <c r="C7" s="26">
        <f>+'Subsecretaria Salud Publica'!D10</f>
        <v>2014</v>
      </c>
      <c r="D7" s="25" t="str">
        <f>+'Subsecretaria Salud Publica'!K10</f>
        <v>Gabinete</v>
      </c>
      <c r="E7" s="25" t="str">
        <f>+'Subsecretaria Salud Publica'!L10</f>
        <v xml:space="preserve">COMPIN </v>
      </c>
      <c r="F7" s="25" t="str">
        <f>+'Subsecretaria Salud Publica'!P10</f>
        <v>Pamela Reyes Pérez</v>
      </c>
      <c r="H7" s="40" t="s">
        <v>825</v>
      </c>
      <c r="I7" s="42" t="s">
        <v>833</v>
      </c>
      <c r="J7" s="42" t="s">
        <v>834</v>
      </c>
      <c r="K7" s="42" t="s">
        <v>826</v>
      </c>
      <c r="M7" s="40" t="s">
        <v>825</v>
      </c>
      <c r="N7" s="42" t="s">
        <v>833</v>
      </c>
      <c r="O7" s="42" t="s">
        <v>834</v>
      </c>
      <c r="P7" s="42" t="s">
        <v>826</v>
      </c>
    </row>
    <row r="8" spans="2:18" x14ac:dyDescent="0.2">
      <c r="B8" s="25" t="str">
        <f>+'Subsecretaria Salud Publica'!M11</f>
        <v>UAI Nº09</v>
      </c>
      <c r="C8" s="26">
        <f>+'Subsecretaria Salud Publica'!D11</f>
        <v>2014</v>
      </c>
      <c r="D8" s="25" t="str">
        <f>+'Subsecretaria Salud Publica'!K11</f>
        <v>Gabinete</v>
      </c>
      <c r="E8" s="25" t="str">
        <f>+'Subsecretaria Salud Publica'!L11</f>
        <v>División Jurídica</v>
      </c>
      <c r="F8" s="25" t="str">
        <f>+'Subsecretaria Salud Publica'!P11</f>
        <v>Lilian del Valle Sarno</v>
      </c>
      <c r="H8" s="43" t="s">
        <v>828</v>
      </c>
      <c r="I8" s="159"/>
      <c r="J8" s="160"/>
      <c r="K8" s="44">
        <v>91</v>
      </c>
      <c r="M8" s="43" t="s">
        <v>828</v>
      </c>
      <c r="N8" s="159"/>
      <c r="O8" s="160"/>
      <c r="P8" s="44">
        <f>COUNTIF('Subsecretaria Salud Publica'!$C$8:$C$676,"PMG")</f>
        <v>91</v>
      </c>
      <c r="R8" s="25">
        <f>91+151</f>
        <v>242</v>
      </c>
    </row>
    <row r="9" spans="2:18" ht="24" x14ac:dyDescent="0.2">
      <c r="B9" s="25" t="str">
        <f>+'Subsecretaria Salud Publica'!M16</f>
        <v>UAI Nº10</v>
      </c>
      <c r="C9" s="26">
        <f>+'Subsecretaria Salud Publica'!D16</f>
        <v>2014</v>
      </c>
      <c r="D9" s="25" t="str">
        <f>+'Subsecretaria Salud Publica'!K16</f>
        <v>División de Administración y Finanzas</v>
      </c>
      <c r="E9" s="25" t="str">
        <f>+'Subsecretaria Salud Publica'!L16</f>
        <v>Depto. de Gestión de  Personas</v>
      </c>
      <c r="F9" s="25" t="str">
        <f>+'Subsecretaria Salud Publica'!P16</f>
        <v>Jorge Aguirre Bustamantes</v>
      </c>
      <c r="H9" s="54" t="s">
        <v>837</v>
      </c>
      <c r="I9" s="37"/>
      <c r="J9" s="41">
        <v>36</v>
      </c>
      <c r="K9" s="161" t="s">
        <v>885</v>
      </c>
      <c r="M9" s="54" t="s">
        <v>837</v>
      </c>
      <c r="N9" s="37"/>
      <c r="O9" s="41">
        <v>36</v>
      </c>
      <c r="P9" s="161" t="s">
        <v>885</v>
      </c>
    </row>
    <row r="10" spans="2:18" x14ac:dyDescent="0.2">
      <c r="B10" s="25" t="str">
        <f>+'Subsecretaria Salud Publica'!M17</f>
        <v>UAI Nº07</v>
      </c>
      <c r="C10" s="26">
        <f>+'Subsecretaria Salud Publica'!D17</f>
        <v>2014</v>
      </c>
      <c r="D10" s="25" t="str">
        <f>+'Subsecretaria Salud Publica'!K17</f>
        <v>División de Administración y Finanzas</v>
      </c>
      <c r="E10" s="25" t="str">
        <f>+'Subsecretaria Salud Publica'!L17</f>
        <v>Depto. de Gestión de  Personas</v>
      </c>
      <c r="F10" s="25" t="str">
        <f>+'Subsecretaria Salud Publica'!P17</f>
        <v>Ana María Martínez Silva</v>
      </c>
      <c r="H10" s="54" t="s">
        <v>838</v>
      </c>
      <c r="I10" s="38"/>
      <c r="J10" s="41">
        <v>55</v>
      </c>
      <c r="K10" s="161"/>
      <c r="M10" s="54" t="s">
        <v>838</v>
      </c>
      <c r="N10" s="38"/>
      <c r="O10" s="41">
        <v>55</v>
      </c>
      <c r="P10" s="161"/>
    </row>
    <row r="11" spans="2:18" x14ac:dyDescent="0.2">
      <c r="B11" s="25" t="str">
        <f>+'Subsecretaria Salud Publica'!M20</f>
        <v>UAI Nº12</v>
      </c>
      <c r="C11" s="26">
        <f>+'Subsecretaria Salud Publica'!D20</f>
        <v>2014</v>
      </c>
      <c r="D11" s="25" t="str">
        <f>+'Subsecretaria Salud Publica'!K20</f>
        <v>División de Administración y Finanzas</v>
      </c>
      <c r="E11" s="25" t="str">
        <f>+'Subsecretaria Salud Publica'!L20</f>
        <v>Depto. de Gestión de  Personas</v>
      </c>
      <c r="F11" s="25" t="str">
        <f>+'Subsecretaria Salud Publica'!P20</f>
        <v>Pamela Reyes Pérez</v>
      </c>
      <c r="H11" s="45" t="s">
        <v>829</v>
      </c>
      <c r="I11" s="36"/>
      <c r="J11" s="34"/>
      <c r="K11" s="46">
        <v>135</v>
      </c>
      <c r="M11" s="45" t="s">
        <v>829</v>
      </c>
      <c r="N11" s="36"/>
      <c r="O11" s="34"/>
      <c r="P11" s="46">
        <f>COUNTIF('Subsecretaria Salud Publica'!$C$8:$C$676,"NO PMG")</f>
        <v>279</v>
      </c>
    </row>
    <row r="12" spans="2:18" ht="15" customHeight="1" x14ac:dyDescent="0.2">
      <c r="B12" s="25" t="str">
        <f>+'Subsecretaria Salud Publica'!M21</f>
        <v>UAI Nº11</v>
      </c>
      <c r="C12" s="26">
        <f>+'Subsecretaria Salud Publica'!D21</f>
        <v>2014</v>
      </c>
      <c r="D12" s="25" t="str">
        <f>+'Subsecretaria Salud Publica'!K21</f>
        <v>Gabinete</v>
      </c>
      <c r="E12" s="25" t="str">
        <f>+'Subsecretaria Salud Publica'!L21</f>
        <v>Unidad de Transparencia</v>
      </c>
      <c r="F12" s="25" t="str">
        <f>+'Subsecretaria Salud Publica'!P21</f>
        <v>Pamela Reyes Pérez</v>
      </c>
      <c r="H12" s="47" t="s">
        <v>830</v>
      </c>
      <c r="I12" s="32"/>
      <c r="J12" s="33"/>
      <c r="K12" s="48">
        <v>0</v>
      </c>
      <c r="M12" s="47" t="s">
        <v>830</v>
      </c>
      <c r="N12" s="32"/>
      <c r="O12" s="33"/>
      <c r="P12" s="48">
        <f>COUNTIF('Subsecretaria Salud Publica'!$C$10:$C$240,"CGR")</f>
        <v>0</v>
      </c>
    </row>
    <row r="13" spans="2:18" ht="12.75" thickBot="1" x14ac:dyDescent="0.25">
      <c r="B13" s="25" t="str">
        <f>+'Subsecretaria Salud Publica'!M24</f>
        <v>UAI Nº17</v>
      </c>
      <c r="C13" s="26">
        <f>+'Subsecretaria Salud Publica'!D24</f>
        <v>2014</v>
      </c>
      <c r="D13" s="25" t="str">
        <f>+'Subsecretaria Salud Publica'!K24</f>
        <v>Gabinete</v>
      </c>
      <c r="E13" s="25" t="str">
        <f>+'Subsecretaria Salud Publica'!L24</f>
        <v>Depto. de Control y Gestión</v>
      </c>
      <c r="F13" s="25" t="str">
        <f>+'Subsecretaria Salud Publica'!P24</f>
        <v>Manuel Lara Espinoza</v>
      </c>
      <c r="H13" s="49" t="s">
        <v>831</v>
      </c>
      <c r="I13" s="50"/>
      <c r="J13" s="35"/>
      <c r="K13" s="51">
        <v>7</v>
      </c>
      <c r="M13" s="49" t="s">
        <v>831</v>
      </c>
      <c r="N13" s="50"/>
      <c r="O13" s="35"/>
      <c r="P13" s="51">
        <f>COUNTIF('Subsecretaria Salud Publica'!$C$8:$C$676,"REPROG.")</f>
        <v>155</v>
      </c>
    </row>
    <row r="14" spans="2:18" ht="12.75" thickBot="1" x14ac:dyDescent="0.25">
      <c r="B14" s="25" t="str">
        <f>+'Subsecretaria Salud Publica'!M25</f>
        <v>DAM Nº07</v>
      </c>
      <c r="C14" s="26">
        <f>+'Subsecretaria Salud Publica'!D25</f>
        <v>2014</v>
      </c>
      <c r="D14" s="25" t="str">
        <f>+'Subsecretaria Salud Publica'!K25</f>
        <v>SEREMI V</v>
      </c>
      <c r="E14" s="25" t="str">
        <f>+'Subsecretaria Salud Publica'!L25</f>
        <v>SEREMI V</v>
      </c>
      <c r="F14" s="25" t="str">
        <f>+'Subsecretaria Salud Publica'!P25</f>
        <v>Jonathan Leiva escobar</v>
      </c>
      <c r="I14" s="33"/>
      <c r="J14" s="39"/>
      <c r="N14" s="33"/>
      <c r="O14" s="39"/>
    </row>
    <row r="15" spans="2:18" x14ac:dyDescent="0.2">
      <c r="B15" s="25" t="str">
        <f>+'Subsecretaria Salud Publica'!M26</f>
        <v>DAM Nº09</v>
      </c>
      <c r="C15" s="26">
        <f>+'Subsecretaria Salud Publica'!D26</f>
        <v>2014</v>
      </c>
      <c r="D15" s="25" t="str">
        <f>+'Subsecretaria Salud Publica'!K26</f>
        <v>Gabinete</v>
      </c>
      <c r="E15" s="25" t="str">
        <f>+'Subsecretaria Salud Publica'!L26</f>
        <v>Depto. Gestión Sectorial TIC</v>
      </c>
      <c r="F15" s="25" t="str">
        <f>+'Subsecretaria Salud Publica'!P26</f>
        <v>Gabriel Reveco Peña</v>
      </c>
      <c r="H15" s="162" t="s">
        <v>835</v>
      </c>
      <c r="I15" s="163"/>
      <c r="J15" s="164"/>
      <c r="K15" s="52">
        <v>233</v>
      </c>
      <c r="M15" s="162" t="s">
        <v>835</v>
      </c>
      <c r="N15" s="163"/>
      <c r="O15" s="164"/>
      <c r="P15" s="52">
        <f>SUM(P8:P13)</f>
        <v>525</v>
      </c>
    </row>
    <row r="16" spans="2:18" ht="12.75" thickBot="1" x14ac:dyDescent="0.25">
      <c r="B16" s="25" t="str">
        <f>+'Subsecretaria Salud Publica'!M28</f>
        <v>UAI Nº20</v>
      </c>
      <c r="C16" s="26">
        <f>+'Subsecretaria Salud Publica'!D28</f>
        <v>2014</v>
      </c>
      <c r="D16" s="25" t="str">
        <f>+'Subsecretaria Salud Publica'!K28</f>
        <v>División de Prevención y Control de Enfermedades</v>
      </c>
      <c r="E16" s="25" t="str">
        <f>+'Subsecretaria Salud Publica'!L28</f>
        <v>Depto. de Vacunas e Inmunizaciones</v>
      </c>
      <c r="F16" s="25" t="str">
        <f>+'Subsecretaria Salud Publica'!P28</f>
        <v>Evaristo Molina Brand</v>
      </c>
      <c r="H16" s="49" t="s">
        <v>887</v>
      </c>
      <c r="I16" s="39"/>
      <c r="J16" s="39"/>
      <c r="K16" s="53">
        <f>-K13</f>
        <v>-7</v>
      </c>
      <c r="M16" s="49" t="s">
        <v>887</v>
      </c>
      <c r="N16" s="39"/>
      <c r="O16" s="39"/>
      <c r="P16" s="53">
        <f>-P13</f>
        <v>-155</v>
      </c>
    </row>
    <row r="17" spans="2:16" ht="12.75" thickBot="1" x14ac:dyDescent="0.25">
      <c r="B17" s="25" t="str">
        <f>+'Subsecretaria Salud Publica'!M30</f>
        <v>UAI Nº20</v>
      </c>
      <c r="C17" s="26">
        <f>+'Subsecretaria Salud Publica'!D30</f>
        <v>2014</v>
      </c>
      <c r="D17" s="25" t="str">
        <f>+'Subsecretaria Salud Publica'!K30</f>
        <v>División de Planificación Sanitaria</v>
      </c>
      <c r="E17" s="25" t="str">
        <f>+'Subsecretaria Salud Publica'!L30</f>
        <v>Depto. de Estadísticas e Información de Salud (DEIS)</v>
      </c>
      <c r="F17" s="25" t="str">
        <f>+'Subsecretaria Salud Publica'!P30</f>
        <v>Evaristo Molina Brand</v>
      </c>
      <c r="H17" s="156" t="s">
        <v>827</v>
      </c>
      <c r="I17" s="157"/>
      <c r="J17" s="158"/>
      <c r="K17" s="31">
        <v>226</v>
      </c>
      <c r="M17" s="156" t="s">
        <v>827</v>
      </c>
      <c r="N17" s="157"/>
      <c r="O17" s="158"/>
      <c r="P17" s="31">
        <f>SUM(P15:P16)</f>
        <v>370</v>
      </c>
    </row>
    <row r="18" spans="2:16" x14ac:dyDescent="0.2">
      <c r="B18" s="25" t="str">
        <f>+'Subsecretaria Salud Publica'!M31</f>
        <v>UAI Nº20</v>
      </c>
      <c r="C18" s="26">
        <f>+'Subsecretaria Salud Publica'!D31</f>
        <v>2014</v>
      </c>
      <c r="D18" s="25" t="str">
        <f>+'Subsecretaria Salud Publica'!K31</f>
        <v>División de Prevención y Control de Enfermedades</v>
      </c>
      <c r="E18" s="25" t="str">
        <f>+'Subsecretaria Salud Publica'!L31</f>
        <v>Departamento vacunas e Inmunizaciones y DEIS</v>
      </c>
      <c r="F18" s="25" t="str">
        <f>+'Subsecretaria Salud Publica'!P31</f>
        <v>Evaristo Molina Brand</v>
      </c>
    </row>
    <row r="19" spans="2:16" x14ac:dyDescent="0.2">
      <c r="B19" s="25" t="str">
        <f>+'Subsecretaria Salud Publica'!M32</f>
        <v>UAI Nº20</v>
      </c>
      <c r="C19" s="26">
        <f>+'Subsecretaria Salud Publica'!D32</f>
        <v>2014</v>
      </c>
      <c r="D19" s="25" t="str">
        <f>+'Subsecretaria Salud Publica'!K32</f>
        <v>División de Planificación Sanitaria</v>
      </c>
      <c r="E19" s="25" t="str">
        <f>+'Subsecretaria Salud Publica'!L32</f>
        <v>Depto. de Estadísticas e Información de Salud (DEIS)</v>
      </c>
      <c r="F19" s="25" t="str">
        <f>+'Subsecretaria Salud Publica'!P32</f>
        <v>Evaristo Molina Brand</v>
      </c>
    </row>
    <row r="20" spans="2:16" x14ac:dyDescent="0.2">
      <c r="B20" s="25" t="str">
        <f>+'Subsecretaria Salud Publica'!M39</f>
        <v>UAI Nº22</v>
      </c>
      <c r="C20" s="26">
        <f>+'Subsecretaria Salud Publica'!D39</f>
        <v>2014</v>
      </c>
      <c r="D20" s="25" t="str">
        <f>+'Subsecretaria Salud Publica'!K39</f>
        <v>División de Administración y Finanzas</v>
      </c>
      <c r="E20" s="25" t="str">
        <f>+'Subsecretaria Salud Publica'!L39</f>
        <v>Depto. de Administracion y Servicios</v>
      </c>
      <c r="F20" s="25" t="str">
        <f>+'Subsecretaria Salud Publica'!P39</f>
        <v>Pamela Reyes Pérez</v>
      </c>
    </row>
    <row r="21" spans="2:16" x14ac:dyDescent="0.2">
      <c r="B21" s="25" t="str">
        <f>+'Subsecretaria Salud Publica'!M44</f>
        <v>UAI Nº21</v>
      </c>
      <c r="C21" s="26">
        <f>+'Subsecretaria Salud Publica'!D44</f>
        <v>2014</v>
      </c>
      <c r="D21" s="25" t="str">
        <f>+'Subsecretaria Salud Publica'!K44</f>
        <v>División de Administración y Finanzas</v>
      </c>
      <c r="E21" s="25" t="str">
        <f>+'Subsecretaria Salud Publica'!L44</f>
        <v>Depto. de Administracion y Servicios</v>
      </c>
      <c r="F21" s="25" t="str">
        <f>+'Subsecretaria Salud Publica'!P44</f>
        <v>Lilian del Valle Sarno</v>
      </c>
    </row>
    <row r="22" spans="2:16" x14ac:dyDescent="0.2">
      <c r="B22" s="25" t="str">
        <f>+'Subsecretaria Salud Publica'!M48</f>
        <v>DAM Nº10</v>
      </c>
      <c r="C22" s="26">
        <f>+'Subsecretaria Salud Publica'!D48</f>
        <v>2014</v>
      </c>
      <c r="D22" s="25" t="str">
        <f>+'Subsecretaria Salud Publica'!K48</f>
        <v>SEREMI XII</v>
      </c>
      <c r="E22" s="25" t="str">
        <f>+'Subsecretaria Salud Publica'!L48</f>
        <v>SEREMI XII</v>
      </c>
      <c r="F22" s="25" t="str">
        <f>+'Subsecretaria Salud Publica'!P48</f>
        <v>Lilian del Valle Sarno</v>
      </c>
    </row>
    <row r="23" spans="2:16" x14ac:dyDescent="0.2">
      <c r="B23" s="25" t="str">
        <f>+'Subsecretaria Salud Publica'!M53</f>
        <v>DAM Nº04</v>
      </c>
      <c r="C23" s="26">
        <f>+'Subsecretaria Salud Publica'!D53</f>
        <v>2015</v>
      </c>
      <c r="D23" s="25" t="str">
        <f>+'Subsecretaria Salud Publica'!K53</f>
        <v>División de Administración y Finanzas</v>
      </c>
      <c r="E23" s="25" t="str">
        <f>+'Subsecretaria Salud Publica'!L53</f>
        <v>Depto. de Administracion y Servicios</v>
      </c>
      <c r="F23" s="25" t="str">
        <f>+'Subsecretaria Salud Publica'!P53</f>
        <v>Gabriel Reveco Peña</v>
      </c>
    </row>
    <row r="24" spans="2:16" x14ac:dyDescent="0.2">
      <c r="B24" s="25" t="str">
        <f>+'Subsecretaria Salud Publica'!M56</f>
        <v>UAI Nº15</v>
      </c>
      <c r="C24" s="26">
        <f>+'Subsecretaria Salud Publica'!D56</f>
        <v>2015</v>
      </c>
      <c r="D24" s="25" t="str">
        <f>+'Subsecretaria Salud Publica'!K56</f>
        <v>Gabinete</v>
      </c>
      <c r="E24" s="25" t="str">
        <f>+'Subsecretaria Salud Publica'!L56</f>
        <v>Depto. de Control y Gestión</v>
      </c>
      <c r="F24" s="25" t="str">
        <f>+'Subsecretaria Salud Publica'!P56</f>
        <v>Nicole Menares campos</v>
      </c>
    </row>
    <row r="25" spans="2:16" x14ac:dyDescent="0.2">
      <c r="B25" s="25" t="str">
        <f>+'Subsecretaria Salud Publica'!M66</f>
        <v>UAI Nº20</v>
      </c>
      <c r="C25" s="26">
        <f>+'Subsecretaria Salud Publica'!D66</f>
        <v>2015</v>
      </c>
      <c r="D25" s="25" t="str">
        <f>+'Subsecretaria Salud Publica'!K66</f>
        <v>División de Administración y Finanzas</v>
      </c>
      <c r="E25" s="25" t="str">
        <f>+'Subsecretaria Salud Publica'!L66</f>
        <v>Unidad de Personal</v>
      </c>
      <c r="F25" s="25" t="str">
        <f>+'Subsecretaria Salud Publica'!P66</f>
        <v>Lilian del Valle Sarno</v>
      </c>
    </row>
    <row r="26" spans="2:16" x14ac:dyDescent="0.2">
      <c r="B26" s="25" t="str">
        <f>+'Subsecretaria Salud Publica'!M71</f>
        <v>UAI Nº17</v>
      </c>
      <c r="C26" s="26">
        <f>+'Subsecretaria Salud Publica'!D71</f>
        <v>2015</v>
      </c>
      <c r="D26" s="25" t="str">
        <f>+'Subsecretaria Salud Publica'!K71</f>
        <v>División de Políticas Públicas Saludables y Promoción</v>
      </c>
      <c r="E26" s="25" t="str">
        <f>+'Subsecretaria Salud Publica'!L71</f>
        <v>Depto. de Alimentos y Nutrición</v>
      </c>
      <c r="F26" s="25" t="str">
        <f>+'Subsecretaria Salud Publica'!P71</f>
        <v>Manuel Lara Espinoza</v>
      </c>
    </row>
    <row r="27" spans="2:16" x14ac:dyDescent="0.2">
      <c r="B27" s="25" t="str">
        <f>+'Subsecretaria Salud Publica'!M77</f>
        <v>UAE Nº21</v>
      </c>
      <c r="C27" s="26">
        <f>+'Subsecretaria Salud Publica'!D77</f>
        <v>2015</v>
      </c>
      <c r="D27" s="25" t="str">
        <f>+'Subsecretaria Salud Publica'!K77</f>
        <v>Gabinete</v>
      </c>
      <c r="E27" s="25" t="str">
        <f>+'Subsecretaria Salud Publica'!L77</f>
        <v>Unidad de Transparencia</v>
      </c>
      <c r="F27" s="25" t="str">
        <f>+'Subsecretaria Salud Publica'!P77</f>
        <v>Jorge Aguirre Bustamantes</v>
      </c>
    </row>
    <row r="28" spans="2:16" x14ac:dyDescent="0.2">
      <c r="B28" s="25" t="str">
        <f>+'Subsecretaria Salud Publica'!M86</f>
        <v>UAE Nº25</v>
      </c>
      <c r="C28" s="26">
        <f>+'Subsecretaria Salud Publica'!D86</f>
        <v>2015</v>
      </c>
      <c r="D28" s="25" t="str">
        <f>+'Subsecretaria Salud Publica'!K86</f>
        <v>Gabinete</v>
      </c>
      <c r="E28" s="25" t="str">
        <f>+'Subsecretaria Salud Publica'!L86</f>
        <v>Depto. de Desarrollo Estratégico</v>
      </c>
      <c r="F28" s="25" t="str">
        <f>+'Subsecretaria Salud Publica'!P86</f>
        <v>Alejandra Sutherland Soto</v>
      </c>
    </row>
    <row r="29" spans="2:16" x14ac:dyDescent="0.2">
      <c r="B29" s="25" t="str">
        <f>+'Subsecretaria Salud Publica'!M92</f>
        <v>UAI Nº26</v>
      </c>
      <c r="C29" s="26">
        <f>+'Subsecretaria Salud Publica'!D92</f>
        <v>2015</v>
      </c>
      <c r="D29" s="25" t="str">
        <f>+'Subsecretaria Salud Publica'!K92</f>
        <v>División de Políticas Públicas Saludables y Promoción</v>
      </c>
      <c r="E29" s="25" t="str">
        <f>+'Subsecretaria Salud Publica'!L92</f>
        <v>Depto. de Polit.y Reg.farmac. de prestadores de salud y med</v>
      </c>
      <c r="F29" s="25" t="str">
        <f>+'Subsecretaria Salud Publica'!P92</f>
        <v>Pamela Reyes Pérez</v>
      </c>
    </row>
    <row r="30" spans="2:16" x14ac:dyDescent="0.2">
      <c r="B30" s="25" t="str">
        <f>+'Subsecretaria Salud Publica'!M99</f>
        <v>UAI N°32</v>
      </c>
      <c r="C30" s="26">
        <f>+'Subsecretaria Salud Publica'!D99</f>
        <v>2015</v>
      </c>
      <c r="D30" s="25" t="str">
        <f>+'Subsecretaria Salud Publica'!K99</f>
        <v>Gabinete</v>
      </c>
      <c r="E30" s="25" t="str">
        <f>+'Subsecretaria Salud Publica'!L99</f>
        <v>Depto. de Control y Gestión</v>
      </c>
      <c r="F30" s="25" t="str">
        <f>+'Subsecretaria Salud Publica'!P99</f>
        <v>Pamela Reyes Pérez</v>
      </c>
    </row>
    <row r="31" spans="2:16" x14ac:dyDescent="0.2">
      <c r="B31" s="25" t="str">
        <f>+'Subsecretaria Salud Publica'!M102</f>
        <v>UAI N°31</v>
      </c>
      <c r="C31" s="26">
        <f>+'Subsecretaria Salud Publica'!D102</f>
        <v>2015</v>
      </c>
      <c r="D31" s="25" t="str">
        <f>+'Subsecretaria Salud Publica'!K102</f>
        <v>División de Administración y Finanzas</v>
      </c>
      <c r="E31" s="25" t="str">
        <f>+'Subsecretaria Salud Publica'!L102</f>
        <v>Depto. de Gestión de  Personas</v>
      </c>
      <c r="F31" s="25" t="str">
        <f>+'Subsecretaria Salud Publica'!P102</f>
        <v>Manuel Lara Espinoza</v>
      </c>
    </row>
    <row r="32" spans="2:16" x14ac:dyDescent="0.2">
      <c r="B32" s="25" t="str">
        <f>+'Subsecretaria Salud Publica'!M110</f>
        <v>UAI N°38</v>
      </c>
      <c r="C32" s="26">
        <f>+'Subsecretaria Salud Publica'!D110</f>
        <v>2015</v>
      </c>
      <c r="D32" s="25" t="str">
        <f>+'Subsecretaria Salud Publica'!K110</f>
        <v>Gabinete</v>
      </c>
      <c r="E32" s="25" t="str">
        <f>+'Subsecretaria Salud Publica'!L110</f>
        <v xml:space="preserve">COMPIN </v>
      </c>
      <c r="F32" s="25" t="str">
        <f>+'Subsecretaria Salud Publica'!P110</f>
        <v>Robert González Caro</v>
      </c>
    </row>
    <row r="33" spans="2:6" x14ac:dyDescent="0.2">
      <c r="B33" s="25" t="str">
        <f>+'Subsecretaria Salud Publica'!M132</f>
        <v>UAI N°40</v>
      </c>
      <c r="C33" s="26">
        <f>+'Subsecretaria Salud Publica'!D132</f>
        <v>2015</v>
      </c>
      <c r="D33" s="25" t="str">
        <f>+'Subsecretaria Salud Publica'!K132</f>
        <v>División de Administración y Finanzas</v>
      </c>
      <c r="E33" s="25" t="str">
        <f>+'Subsecretaria Salud Publica'!L132</f>
        <v>Depto. de Gestión de  Personas</v>
      </c>
      <c r="F33" s="25" t="str">
        <f>+'Subsecretaria Salud Publica'!P132</f>
        <v>Lilian del Valle Sarno</v>
      </c>
    </row>
    <row r="34" spans="2:6" x14ac:dyDescent="0.2">
      <c r="B34" s="25" t="str">
        <f>+'Subsecretaria Salud Publica'!M134</f>
        <v>UAE N°41</v>
      </c>
      <c r="C34" s="26">
        <f>+'Subsecretaria Salud Publica'!D134</f>
        <v>2015</v>
      </c>
      <c r="D34" s="25" t="str">
        <f>+'Subsecretaria Salud Publica'!K134</f>
        <v>SEREMI XIII</v>
      </c>
      <c r="E34" s="25" t="str">
        <f>+'Subsecretaria Salud Publica'!L134</f>
        <v>SEREMI XIII</v>
      </c>
      <c r="F34" s="25" t="str">
        <f>+'Subsecretaria Salud Publica'!P134</f>
        <v>Jorge Aguirre Bustamantes</v>
      </c>
    </row>
    <row r="35" spans="2:6" x14ac:dyDescent="0.2">
      <c r="B35" s="25" t="str">
        <f>+'Subsecretaria Salud Publica'!M140</f>
        <v>UAE N°41</v>
      </c>
      <c r="C35" s="26">
        <f>+'Subsecretaria Salud Publica'!D140</f>
        <v>2015</v>
      </c>
      <c r="D35" s="25" t="str">
        <f>+'Subsecretaria Salud Publica'!K140</f>
        <v>División de Administración y Finanzas</v>
      </c>
      <c r="E35" s="25" t="str">
        <f>+'Subsecretaria Salud Publica'!L140</f>
        <v>División de Administración y Finanzas</v>
      </c>
      <c r="F35" s="25" t="str">
        <f>+'Subsecretaria Salud Publica'!P140</f>
        <v>Jorge Aguirre Bustamantes</v>
      </c>
    </row>
    <row r="36" spans="2:6" x14ac:dyDescent="0.2">
      <c r="B36" s="25" t="str">
        <f>+'Subsecretaria Salud Publica'!M143</f>
        <v>UAI N°42</v>
      </c>
      <c r="C36" s="26">
        <f>+'Subsecretaria Salud Publica'!D143</f>
        <v>2015</v>
      </c>
      <c r="D36" s="25" t="str">
        <f>+'Subsecretaria Salud Publica'!K143</f>
        <v>División de Administración y Finanzas</v>
      </c>
      <c r="E36" s="25" t="str">
        <f>+'Subsecretaria Salud Publica'!L143</f>
        <v>Depto. de Administracion y Servicios</v>
      </c>
      <c r="F36" s="25" t="str">
        <f>+'Subsecretaria Salud Publica'!P143</f>
        <v>Manuel Lara Espinoza</v>
      </c>
    </row>
    <row r="37" spans="2:6" x14ac:dyDescent="0.2">
      <c r="B37" s="25" t="str">
        <f>+'Subsecretaria Salud Publica'!M152</f>
        <v>DAM N°47</v>
      </c>
      <c r="C37" s="26">
        <f>+'Subsecretaria Salud Publica'!D152</f>
        <v>2015</v>
      </c>
      <c r="D37" s="25" t="str">
        <f>+'Subsecretaria Salud Publica'!K152</f>
        <v>SEREMI XIV</v>
      </c>
      <c r="E37" s="25" t="str">
        <f>+'Subsecretaria Salud Publica'!L152</f>
        <v>SEREMI XIV</v>
      </c>
      <c r="F37" s="25" t="str">
        <f>+'Subsecretaria Salud Publica'!P152</f>
        <v>Lilian del Valle Sarno</v>
      </c>
    </row>
    <row r="38" spans="2:6" x14ac:dyDescent="0.2">
      <c r="B38" s="25" t="str">
        <f>+'Subsecretaria Salud Publica'!M162</f>
        <v>DAM N°51</v>
      </c>
      <c r="C38" s="26">
        <f>+'Subsecretaria Salud Publica'!D162</f>
        <v>2015</v>
      </c>
      <c r="D38" s="25" t="str">
        <f>+'Subsecretaria Salud Publica'!K162</f>
        <v>SEREMI XIII</v>
      </c>
      <c r="E38" s="25" t="str">
        <f>+'Subsecretaria Salud Publica'!L162</f>
        <v>SEREMI XIII</v>
      </c>
      <c r="F38" s="25" t="str">
        <f>+'Subsecretaria Salud Publica'!P162</f>
        <v>Ana María Martínez Silva</v>
      </c>
    </row>
    <row r="39" spans="2:6" x14ac:dyDescent="0.2">
      <c r="B39" s="25" t="str">
        <f>+'Subsecretaria Salud Publica'!M180</f>
        <v>DAM N°50</v>
      </c>
      <c r="C39" s="26">
        <f>+'Subsecretaria Salud Publica'!D180</f>
        <v>2015</v>
      </c>
      <c r="D39" s="25" t="str">
        <f>+'Subsecretaria Salud Publica'!K180</f>
        <v>SEREMI I</v>
      </c>
      <c r="E39" s="25" t="str">
        <f>+'Subsecretaria Salud Publica'!L180</f>
        <v>SEREMI I</v>
      </c>
      <c r="F39" s="25" t="str">
        <f>+'Subsecretaria Salud Publica'!P180</f>
        <v>Gabriel Reveco Peña</v>
      </c>
    </row>
    <row r="40" spans="2:6" x14ac:dyDescent="0.2">
      <c r="B40" s="25" t="str">
        <f>+'Subsecretaria Salud Publica'!M198</f>
        <v>UAI N°52</v>
      </c>
      <c r="C40" s="26">
        <f>+'Subsecretaria Salud Publica'!D198</f>
        <v>2015</v>
      </c>
      <c r="D40" s="25" t="str">
        <f>+'Subsecretaria Salud Publica'!K198</f>
        <v>Gabinete</v>
      </c>
      <c r="E40" s="25" t="str">
        <f>+'Subsecretaria Salud Publica'!L198</f>
        <v>Unidad de Transparencia</v>
      </c>
      <c r="F40" s="25" t="str">
        <f>+'Subsecretaria Salud Publica'!P198</f>
        <v>Osvaldo Gamboa Fuentes</v>
      </c>
    </row>
    <row r="41" spans="2:6" x14ac:dyDescent="0.2">
      <c r="B41" s="25" t="str">
        <f>+'Subsecretaria Salud Publica'!M204</f>
        <v>UAI N°48</v>
      </c>
      <c r="C41" s="26">
        <f>+'Subsecretaria Salud Publica'!D204</f>
        <v>2015</v>
      </c>
      <c r="D41" s="25" t="str">
        <f>+'Subsecretaria Salud Publica'!K204</f>
        <v>División de Planificación Sanitaria</v>
      </c>
      <c r="E41" s="25" t="str">
        <f>+'Subsecretaria Salud Publica'!L204</f>
        <v>División de Planificación Sanitaria</v>
      </c>
      <c r="F41" s="25" t="str">
        <f>+'Subsecretaria Salud Publica'!P204</f>
        <v>Robert González Caro</v>
      </c>
    </row>
    <row r="42" spans="2:6" x14ac:dyDescent="0.2">
      <c r="B42" s="25" t="str">
        <f>+'Subsecretaria Salud Publica'!M208</f>
        <v>UAI N°48</v>
      </c>
      <c r="C42" s="26">
        <f>+'Subsecretaria Salud Publica'!D208</f>
        <v>2015</v>
      </c>
      <c r="D42" s="25" t="str">
        <f>+'Subsecretaria Salud Publica'!K208</f>
        <v>División de Políticas Públicas Saludables y Promoción</v>
      </c>
      <c r="E42" s="25" t="str">
        <f>+'Subsecretaria Salud Publica'!L208</f>
        <v>División de Políticas Públicas Saludables y Promoción</v>
      </c>
      <c r="F42" s="25" t="str">
        <f>+'Subsecretaria Salud Publica'!P208</f>
        <v>Robert González Caro</v>
      </c>
    </row>
    <row r="43" spans="2:6" x14ac:dyDescent="0.2">
      <c r="B43" s="25" t="str">
        <f>+'Subsecretaria Salud Publica'!M212</f>
        <v>UAI N°48</v>
      </c>
      <c r="C43" s="26">
        <f>+'Subsecretaria Salud Publica'!D212</f>
        <v>2015</v>
      </c>
      <c r="D43" s="25" t="str">
        <f>+'Subsecretaria Salud Publica'!K212</f>
        <v>División de Administración y Finanzas</v>
      </c>
      <c r="E43" s="25" t="str">
        <f>+'Subsecretaria Salud Publica'!L212</f>
        <v>División de Administración y Finanzas</v>
      </c>
      <c r="F43" s="25" t="str">
        <f>+'Subsecretaria Salud Publica'!P212</f>
        <v>Robert González Caro</v>
      </c>
    </row>
    <row r="44" spans="2:6" x14ac:dyDescent="0.2">
      <c r="B44" s="25" t="str">
        <f>+'Subsecretaria Salud Publica'!M215</f>
        <v>UAI N°48</v>
      </c>
      <c r="C44" s="26">
        <f>+'Subsecretaria Salud Publica'!D215</f>
        <v>2015</v>
      </c>
      <c r="D44" s="25" t="str">
        <f>+'Subsecretaria Salud Publica'!K215</f>
        <v>SEREMI XIII</v>
      </c>
      <c r="E44" s="25" t="str">
        <f>+'Subsecretaria Salud Publica'!L215</f>
        <v>SEREMI XIII</v>
      </c>
      <c r="F44" s="25" t="str">
        <f>+'Subsecretaria Salud Publica'!P215</f>
        <v>Robert González Caro</v>
      </c>
    </row>
    <row r="45" spans="2:6" x14ac:dyDescent="0.2">
      <c r="B45" s="25" t="str">
        <f>+'Subsecretaria Salud Publica'!M219</f>
        <v>UAI N°48</v>
      </c>
      <c r="C45" s="26">
        <f>+'Subsecretaria Salud Publica'!D219</f>
        <v>2015</v>
      </c>
      <c r="D45" s="25" t="str">
        <f>+'Subsecretaria Salud Publica'!K219</f>
        <v>SEREMI I</v>
      </c>
      <c r="E45" s="25" t="str">
        <f>+'Subsecretaria Salud Publica'!L219</f>
        <v>SEREMI I</v>
      </c>
      <c r="F45" s="25" t="str">
        <f>+'Subsecretaria Salud Publica'!P219</f>
        <v>Robert González Caro</v>
      </c>
    </row>
    <row r="46" spans="2:6" x14ac:dyDescent="0.2">
      <c r="B46" s="25" t="str">
        <f>+'Subsecretaria Salud Publica'!M227</f>
        <v>UAI N°48</v>
      </c>
      <c r="C46" s="26">
        <f>+'Subsecretaria Salud Publica'!D227</f>
        <v>2015</v>
      </c>
      <c r="D46" s="25" t="str">
        <f>+'Subsecretaria Salud Publica'!K227</f>
        <v>SEREMI XIV</v>
      </c>
      <c r="E46" s="25" t="str">
        <f>+'Subsecretaria Salud Publica'!L227</f>
        <v>SEREMI XIV</v>
      </c>
      <c r="F46" s="25" t="str">
        <f>+'Subsecretaria Salud Publica'!P227</f>
        <v>Robert González Caro</v>
      </c>
    </row>
    <row r="47" spans="2:6" x14ac:dyDescent="0.2">
      <c r="B47" s="25" t="str">
        <f>+'Subsecretaria Salud Publica'!M234</f>
        <v>UAI N°19</v>
      </c>
      <c r="C47" s="26">
        <f>+'Subsecretaria Salud Publica'!D234</f>
        <v>2013</v>
      </c>
      <c r="D47" s="25" t="str">
        <f>+'Subsecretaria Salud Publica'!K234</f>
        <v>División de Administración y Finanzas</v>
      </c>
      <c r="E47" s="25" t="str">
        <f>+'Subsecretaria Salud Publica'!L234</f>
        <v>División de Administración y Finanzas</v>
      </c>
      <c r="F47" s="25" t="str">
        <f>+'Subsecretaria Salud Publica'!P234</f>
        <v>Lilian del Valle Sarno</v>
      </c>
    </row>
    <row r="48" spans="2:6" x14ac:dyDescent="0.2">
      <c r="B48" s="25" t="str">
        <f>+'Subsecretaria Salud Publica'!M241</f>
        <v>DAM N°53</v>
      </c>
      <c r="C48" s="26">
        <f>+'Subsecretaria Salud Publica'!D241</f>
        <v>2015</v>
      </c>
      <c r="D48" s="25" t="str">
        <f>+'Subsecretaria Salud Publica'!K241</f>
        <v>Gabinete</v>
      </c>
      <c r="E48" s="25" t="str">
        <f>+'Subsecretaria Salud Publica'!L241</f>
        <v>Depto. Gestión Sectorial TIC</v>
      </c>
      <c r="F48" s="25" t="str">
        <f>+'Subsecretaria Salud Publica'!P241</f>
        <v>Gabriel Reveco Peña</v>
      </c>
    </row>
    <row r="49" spans="2:6" x14ac:dyDescent="0.2">
      <c r="B49" s="25" t="str">
        <f>+'Subsecretaria Salud Publica'!M253</f>
        <v>DAM N°54</v>
      </c>
      <c r="C49" s="26">
        <f>+'Subsecretaria Salud Publica'!D253</f>
        <v>2015</v>
      </c>
      <c r="D49" s="25" t="str">
        <f>+'Subsecretaria Salud Publica'!K253</f>
        <v>FONASA</v>
      </c>
      <c r="E49" s="25" t="str">
        <f>+'Subsecretaria Salud Publica'!L253</f>
        <v>Fonasa</v>
      </c>
      <c r="F49" s="25" t="str">
        <f>+'Subsecretaria Salud Publica'!P253</f>
        <v>Gabriel Reveco Peña</v>
      </c>
    </row>
    <row r="50" spans="2:6" x14ac:dyDescent="0.2">
      <c r="B50" s="25" t="str">
        <f>+'Subsecretaria Salud Publica'!M259</f>
        <v>DAM N°54</v>
      </c>
      <c r="C50" s="26">
        <f>+'Subsecretaria Salud Publica'!D259</f>
        <v>2015</v>
      </c>
      <c r="D50" s="25" t="str">
        <f>+'Subsecretaria Salud Publica'!K259</f>
        <v>CENABAST</v>
      </c>
      <c r="E50" s="25" t="str">
        <f>+'Subsecretaria Salud Publica'!L259</f>
        <v>Cenabast</v>
      </c>
      <c r="F50" s="25" t="str">
        <f>+'Subsecretaria Salud Publica'!P259</f>
        <v>Gabriel Reveco Peña</v>
      </c>
    </row>
    <row r="51" spans="2:6" x14ac:dyDescent="0.2">
      <c r="B51" s="25" t="str">
        <f>+'Subsecretaria Salud Publica'!M263</f>
        <v>DAM N°54</v>
      </c>
      <c r="C51" s="26">
        <f>+'Subsecretaria Salud Publica'!D263</f>
        <v>2015</v>
      </c>
      <c r="D51" s="25" t="str">
        <f>+'Subsecretaria Salud Publica'!K263</f>
        <v>Instituto de Salud Pública</v>
      </c>
      <c r="E51" s="25" t="str">
        <f>+'Subsecretaria Salud Publica'!L263</f>
        <v>Instituto de Salud Pública</v>
      </c>
      <c r="F51" s="25" t="str">
        <f>+'Subsecretaria Salud Publica'!P263</f>
        <v>Gabriel Reveco Peña</v>
      </c>
    </row>
    <row r="52" spans="2:6" x14ac:dyDescent="0.2">
      <c r="B52" s="25" t="str">
        <f>+'Subsecretaria Salud Publica'!M264</f>
        <v>DAM N°54</v>
      </c>
      <c r="C52" s="26">
        <f>+'Subsecretaria Salud Publica'!D264</f>
        <v>2015</v>
      </c>
      <c r="D52" s="25" t="str">
        <f>+'Subsecretaria Salud Publica'!K264</f>
        <v>Superintendencia de Salud</v>
      </c>
      <c r="E52" s="25" t="str">
        <f>+'Subsecretaria Salud Publica'!L264</f>
        <v>Superintendencia de Salud</v>
      </c>
      <c r="F52" s="25" t="str">
        <f>+'Subsecretaria Salud Publica'!P264</f>
        <v>Gabriel Reveco Peña</v>
      </c>
    </row>
    <row r="53" spans="2:6" x14ac:dyDescent="0.2">
      <c r="B53" s="25" t="str">
        <f>+'Subsecretaria Salud Publica'!M265</f>
        <v>UAI N°13</v>
      </c>
      <c r="C53" s="26">
        <f>+'Subsecretaria Salud Publica'!D265</f>
        <v>2016</v>
      </c>
      <c r="D53" s="25" t="str">
        <f>+'Subsecretaria Salud Publica'!K265</f>
        <v>Gabinete</v>
      </c>
      <c r="E53" s="25" t="str">
        <f>+'Subsecretaria Salud Publica'!L265</f>
        <v>Depto. de Control y Gestión</v>
      </c>
      <c r="F53" s="25" t="str">
        <f>+'Subsecretaria Salud Publica'!P265</f>
        <v>Ana María Orellana Quiroz</v>
      </c>
    </row>
    <row r="54" spans="2:6" x14ac:dyDescent="0.2">
      <c r="B54" s="25" t="str">
        <f>+'Subsecretaria Salud Publica'!M281</f>
        <v>UAI N°12</v>
      </c>
      <c r="C54" s="26">
        <f>+'Subsecretaria Salud Publica'!D281</f>
        <v>2016</v>
      </c>
      <c r="D54" s="25" t="str">
        <f>+'Subsecretaria Salud Publica'!K281</f>
        <v>División de Administración y Finanzas</v>
      </c>
      <c r="E54" s="25" t="str">
        <f>+'Subsecretaria Salud Publica'!L281</f>
        <v>Departamento de Finanzas y Presupuesto</v>
      </c>
      <c r="F54" s="25" t="str">
        <f>+'Subsecretaria Salud Publica'!P281</f>
        <v>Osvaldo Gamboa Fuentes</v>
      </c>
    </row>
    <row r="55" spans="2:6" x14ac:dyDescent="0.2">
      <c r="B55" s="25" t="str">
        <f>+'Subsecretaria Salud Publica'!M286</f>
        <v>UAI N°05</v>
      </c>
      <c r="C55" s="26">
        <f>+'Subsecretaria Salud Publica'!D286</f>
        <v>2016</v>
      </c>
      <c r="D55" s="25" t="str">
        <f>+'Subsecretaria Salud Publica'!K286</f>
        <v>División de Administración y Finanzas</v>
      </c>
      <c r="E55" s="25" t="str">
        <f>+'Subsecretaria Salud Publica'!L286</f>
        <v>Unidad de Tesoreria</v>
      </c>
      <c r="F55" s="25" t="str">
        <f>+'Subsecretaria Salud Publica'!P286</f>
        <v>Manuel Lara Espinoza</v>
      </c>
    </row>
    <row r="56" spans="2:6" x14ac:dyDescent="0.2">
      <c r="B56" s="25" t="str">
        <f>+'Subsecretaria Salud Publica'!M289</f>
        <v>UAI N°11</v>
      </c>
      <c r="C56" s="26">
        <f>+'Subsecretaria Salud Publica'!D289</f>
        <v>2016</v>
      </c>
      <c r="D56" s="25" t="str">
        <f>+'Subsecretaria Salud Publica'!K289</f>
        <v>División de Administración y Finanzas</v>
      </c>
      <c r="E56" s="25" t="str">
        <f>+'Subsecretaria Salud Publica'!L289</f>
        <v>Depto. de Gestión de  Personas</v>
      </c>
      <c r="F56" s="25" t="str">
        <f>+'Subsecretaria Salud Publica'!P289</f>
        <v>Lilian del Valle Sarno</v>
      </c>
    </row>
    <row r="57" spans="2:6" x14ac:dyDescent="0.2">
      <c r="B57" s="25" t="str">
        <f>+'Subsecretaria Salud Publica'!M291</f>
        <v>UAI N°14</v>
      </c>
      <c r="C57" s="26">
        <f>+'Subsecretaria Salud Publica'!D291</f>
        <v>2016</v>
      </c>
      <c r="D57" s="25" t="str">
        <f>+'Subsecretaria Salud Publica'!K291</f>
        <v>Gabinete</v>
      </c>
      <c r="E57" s="25" t="str">
        <f>+'Subsecretaria Salud Publica'!L291</f>
        <v>Oficina de Información, Reclamos y Sugerencias</v>
      </c>
      <c r="F57" s="25" t="str">
        <f>+'Subsecretaria Salud Publica'!P291</f>
        <v>Pamela Reyes Pérez</v>
      </c>
    </row>
  </sheetData>
  <autoFilter ref="B5:D99"/>
  <mergeCells count="4">
    <mergeCell ref="M5:P5"/>
    <mergeCell ref="B2:D2"/>
    <mergeCell ref="B4:D4"/>
    <mergeCell ref="H5:K5"/>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66"/>
  <sheetViews>
    <sheetView topLeftCell="A19" workbookViewId="0">
      <selection activeCell="B30" sqref="B30"/>
    </sheetView>
  </sheetViews>
  <sheetFormatPr baseColWidth="10" defaultRowHeight="15" x14ac:dyDescent="0.25"/>
  <cols>
    <col min="2" max="2" width="72.7109375" customWidth="1"/>
    <col min="4" max="4" width="61.42578125" customWidth="1"/>
  </cols>
  <sheetData>
    <row r="2" spans="2:4" x14ac:dyDescent="0.25">
      <c r="B2" s="167" t="s">
        <v>1144</v>
      </c>
      <c r="D2" s="167" t="s">
        <v>1144</v>
      </c>
    </row>
    <row r="3" spans="2:4" x14ac:dyDescent="0.25">
      <c r="B3" s="167" t="s">
        <v>1145</v>
      </c>
      <c r="D3" s="167" t="s">
        <v>1145</v>
      </c>
    </row>
    <row r="4" spans="2:4" x14ac:dyDescent="0.25">
      <c r="B4" s="167" t="s">
        <v>1146</v>
      </c>
      <c r="D4" s="167" t="s">
        <v>1146</v>
      </c>
    </row>
    <row r="5" spans="2:4" x14ac:dyDescent="0.25">
      <c r="B5" s="167" t="s">
        <v>1147</v>
      </c>
      <c r="D5" s="167" t="s">
        <v>1147</v>
      </c>
    </row>
    <row r="6" spans="2:4" x14ac:dyDescent="0.25">
      <c r="B6" s="167" t="s">
        <v>1148</v>
      </c>
      <c r="D6" s="167" t="s">
        <v>1148</v>
      </c>
    </row>
    <row r="7" spans="2:4" x14ac:dyDescent="0.25">
      <c r="B7" s="167" t="s">
        <v>1149</v>
      </c>
      <c r="D7" s="167" t="s">
        <v>1149</v>
      </c>
    </row>
    <row r="8" spans="2:4" x14ac:dyDescent="0.25">
      <c r="B8" s="167" t="s">
        <v>1150</v>
      </c>
      <c r="D8" s="167" t="s">
        <v>1150</v>
      </c>
    </row>
    <row r="9" spans="2:4" x14ac:dyDescent="0.25">
      <c r="B9" s="167" t="s">
        <v>1151</v>
      </c>
      <c r="D9" s="167" t="s">
        <v>1151</v>
      </c>
    </row>
    <row r="10" spans="2:4" x14ac:dyDescent="0.25">
      <c r="B10" s="167" t="s">
        <v>1152</v>
      </c>
      <c r="D10" s="167" t="s">
        <v>1152</v>
      </c>
    </row>
    <row r="11" spans="2:4" x14ac:dyDescent="0.25">
      <c r="B11" s="167" t="s">
        <v>1153</v>
      </c>
      <c r="D11" s="167" t="s">
        <v>1153</v>
      </c>
    </row>
    <row r="12" spans="2:4" x14ac:dyDescent="0.25">
      <c r="B12" s="167" t="s">
        <v>1055</v>
      </c>
      <c r="D12" s="167" t="s">
        <v>1055</v>
      </c>
    </row>
    <row r="13" spans="2:4" x14ac:dyDescent="0.25">
      <c r="B13" s="167" t="s">
        <v>1154</v>
      </c>
      <c r="D13" s="167" t="s">
        <v>1154</v>
      </c>
    </row>
    <row r="14" spans="2:4" x14ac:dyDescent="0.25">
      <c r="B14" s="167" t="s">
        <v>1155</v>
      </c>
      <c r="D14" s="167" t="s">
        <v>1155</v>
      </c>
    </row>
    <row r="15" spans="2:4" x14ac:dyDescent="0.25">
      <c r="B15" s="167" t="s">
        <v>1156</v>
      </c>
      <c r="D15" s="167" t="s">
        <v>1156</v>
      </c>
    </row>
    <row r="16" spans="2:4" x14ac:dyDescent="0.25">
      <c r="B16" s="167" t="s">
        <v>38</v>
      </c>
      <c r="D16" s="167" t="s">
        <v>38</v>
      </c>
    </row>
    <row r="17" spans="2:4" x14ac:dyDescent="0.25">
      <c r="B17" s="167" t="s">
        <v>1157</v>
      </c>
      <c r="D17" s="167" t="s">
        <v>1157</v>
      </c>
    </row>
    <row r="18" spans="2:4" x14ac:dyDescent="0.25">
      <c r="B18" s="167" t="s">
        <v>1158</v>
      </c>
      <c r="D18" s="167" t="s">
        <v>1158</v>
      </c>
    </row>
    <row r="19" spans="2:4" x14ac:dyDescent="0.25">
      <c r="B19" s="167" t="s">
        <v>1167</v>
      </c>
      <c r="D19" s="167" t="s">
        <v>1167</v>
      </c>
    </row>
    <row r="20" spans="2:4" x14ac:dyDescent="0.25">
      <c r="B20" s="167" t="s">
        <v>31</v>
      </c>
      <c r="D20" s="167" t="s">
        <v>31</v>
      </c>
    </row>
    <row r="21" spans="2:4" x14ac:dyDescent="0.25">
      <c r="B21" s="167" t="s">
        <v>1168</v>
      </c>
      <c r="D21" s="167" t="s">
        <v>1168</v>
      </c>
    </row>
    <row r="22" spans="2:4" x14ac:dyDescent="0.25">
      <c r="B22" s="167" t="s">
        <v>1169</v>
      </c>
      <c r="D22" s="167" t="s">
        <v>1169</v>
      </c>
    </row>
    <row r="23" spans="2:4" x14ac:dyDescent="0.25">
      <c r="B23" s="167" t="s">
        <v>1170</v>
      </c>
      <c r="D23" s="167" t="s">
        <v>1170</v>
      </c>
    </row>
    <row r="24" spans="2:4" x14ac:dyDescent="0.25">
      <c r="B24" s="167" t="s">
        <v>1171</v>
      </c>
      <c r="D24" s="167" t="s">
        <v>1171</v>
      </c>
    </row>
    <row r="25" spans="2:4" x14ac:dyDescent="0.25">
      <c r="B25" s="167" t="s">
        <v>1172</v>
      </c>
      <c r="D25" s="167" t="s">
        <v>1172</v>
      </c>
    </row>
    <row r="26" spans="2:4" x14ac:dyDescent="0.25">
      <c r="B26" s="167" t="s">
        <v>1173</v>
      </c>
      <c r="D26" s="167" t="s">
        <v>1173</v>
      </c>
    </row>
    <row r="27" spans="2:4" x14ac:dyDescent="0.25">
      <c r="B27" s="167" t="s">
        <v>33</v>
      </c>
      <c r="D27" s="167" t="s">
        <v>33</v>
      </c>
    </row>
    <row r="28" spans="2:4" x14ac:dyDescent="0.25">
      <c r="B28" s="167" t="s">
        <v>36</v>
      </c>
      <c r="D28" s="167" t="s">
        <v>36</v>
      </c>
    </row>
    <row r="29" spans="2:4" x14ac:dyDescent="0.25">
      <c r="B29" s="167" t="s">
        <v>37</v>
      </c>
      <c r="D29" s="167" t="s">
        <v>37</v>
      </c>
    </row>
    <row r="30" spans="2:4" x14ac:dyDescent="0.25">
      <c r="B30" s="167" t="s">
        <v>1174</v>
      </c>
      <c r="D30" s="167" t="s">
        <v>1174</v>
      </c>
    </row>
    <row r="31" spans="2:4" x14ac:dyDescent="0.25">
      <c r="B31" s="167" t="s">
        <v>1523</v>
      </c>
      <c r="D31" s="167" t="s">
        <v>1184</v>
      </c>
    </row>
    <row r="32" spans="2:4" x14ac:dyDescent="0.25">
      <c r="B32" s="167"/>
      <c r="D32" s="167" t="s">
        <v>1185</v>
      </c>
    </row>
    <row r="33" spans="2:4" x14ac:dyDescent="0.25">
      <c r="B33" s="167"/>
      <c r="D33" s="167" t="s">
        <v>1186</v>
      </c>
    </row>
    <row r="34" spans="2:4" x14ac:dyDescent="0.25">
      <c r="D34" s="167" t="s">
        <v>1187</v>
      </c>
    </row>
    <row r="35" spans="2:4" x14ac:dyDescent="0.25">
      <c r="D35" s="167" t="s">
        <v>1188</v>
      </c>
    </row>
    <row r="36" spans="2:4" x14ac:dyDescent="0.25">
      <c r="D36" s="167" t="s">
        <v>1189</v>
      </c>
    </row>
    <row r="37" spans="2:4" x14ac:dyDescent="0.25">
      <c r="D37" s="167" t="s">
        <v>1190</v>
      </c>
    </row>
    <row r="38" spans="2:4" x14ac:dyDescent="0.25">
      <c r="D38" s="167" t="s">
        <v>1191</v>
      </c>
    </row>
    <row r="39" spans="2:4" x14ac:dyDescent="0.25">
      <c r="D39" s="167" t="s">
        <v>1192</v>
      </c>
    </row>
    <row r="40" spans="2:4" x14ac:dyDescent="0.25">
      <c r="D40" s="167" t="s">
        <v>1193</v>
      </c>
    </row>
    <row r="41" spans="2:4" x14ac:dyDescent="0.25">
      <c r="D41" s="167" t="s">
        <v>1194</v>
      </c>
    </row>
    <row r="42" spans="2:4" x14ac:dyDescent="0.25">
      <c r="D42" s="167" t="s">
        <v>1195</v>
      </c>
    </row>
    <row r="43" spans="2:4" x14ac:dyDescent="0.25">
      <c r="D43" s="167" t="s">
        <v>1196</v>
      </c>
    </row>
    <row r="44" spans="2:4" x14ac:dyDescent="0.25">
      <c r="D44" s="167" t="s">
        <v>1197</v>
      </c>
    </row>
    <row r="45" spans="2:4" x14ac:dyDescent="0.25">
      <c r="D45" s="167" t="s">
        <v>1198</v>
      </c>
    </row>
    <row r="46" spans="2:4" x14ac:dyDescent="0.25">
      <c r="D46" s="167" t="s">
        <v>1199</v>
      </c>
    </row>
    <row r="47" spans="2:4" x14ac:dyDescent="0.25">
      <c r="D47" s="167" t="s">
        <v>1200</v>
      </c>
    </row>
    <row r="48" spans="2:4" x14ac:dyDescent="0.25">
      <c r="D48" s="167" t="s">
        <v>1201</v>
      </c>
    </row>
    <row r="49" spans="4:4" x14ac:dyDescent="0.25">
      <c r="D49" s="167" t="s">
        <v>1202</v>
      </c>
    </row>
    <row r="50" spans="4:4" x14ac:dyDescent="0.25">
      <c r="D50" s="167" t="s">
        <v>1203</v>
      </c>
    </row>
    <row r="51" spans="4:4" x14ac:dyDescent="0.25">
      <c r="D51" s="167" t="s">
        <v>1204</v>
      </c>
    </row>
    <row r="52" spans="4:4" x14ac:dyDescent="0.25">
      <c r="D52" s="167" t="s">
        <v>1205</v>
      </c>
    </row>
    <row r="53" spans="4:4" x14ac:dyDescent="0.25">
      <c r="D53" s="167" t="s">
        <v>1206</v>
      </c>
    </row>
    <row r="54" spans="4:4" x14ac:dyDescent="0.25">
      <c r="D54" s="167" t="s">
        <v>1207</v>
      </c>
    </row>
    <row r="55" spans="4:4" x14ac:dyDescent="0.25">
      <c r="D55" s="167" t="s">
        <v>1208</v>
      </c>
    </row>
    <row r="56" spans="4:4" x14ac:dyDescent="0.25">
      <c r="D56" s="167" t="s">
        <v>1209</v>
      </c>
    </row>
    <row r="57" spans="4:4" x14ac:dyDescent="0.25">
      <c r="D57" s="167" t="s">
        <v>1313</v>
      </c>
    </row>
    <row r="58" spans="4:4" x14ac:dyDescent="0.25">
      <c r="D58" s="167" t="s">
        <v>1210</v>
      </c>
    </row>
    <row r="59" spans="4:4" x14ac:dyDescent="0.25">
      <c r="D59" s="167" t="s">
        <v>1211</v>
      </c>
    </row>
    <row r="60" spans="4:4" x14ac:dyDescent="0.25">
      <c r="D60" s="167" t="s">
        <v>1212</v>
      </c>
    </row>
    <row r="61" spans="4:4" x14ac:dyDescent="0.25">
      <c r="D61" s="167" t="s">
        <v>1213</v>
      </c>
    </row>
    <row r="62" spans="4:4" x14ac:dyDescent="0.25">
      <c r="D62" s="167" t="s">
        <v>1214</v>
      </c>
    </row>
    <row r="63" spans="4:4" x14ac:dyDescent="0.25">
      <c r="D63" s="167" t="s">
        <v>1215</v>
      </c>
    </row>
    <row r="64" spans="4:4" x14ac:dyDescent="0.25">
      <c r="D64" s="167" t="s">
        <v>1216</v>
      </c>
    </row>
    <row r="65" spans="4:4" x14ac:dyDescent="0.25">
      <c r="D65" s="167" t="s">
        <v>1217</v>
      </c>
    </row>
    <row r="66" spans="4:4" x14ac:dyDescent="0.25">
      <c r="D66" s="167" t="s">
        <v>1218</v>
      </c>
    </row>
    <row r="67" spans="4:4" x14ac:dyDescent="0.25">
      <c r="D67" s="167" t="s">
        <v>1219</v>
      </c>
    </row>
    <row r="68" spans="4:4" x14ac:dyDescent="0.25">
      <c r="D68" s="167" t="s">
        <v>1220</v>
      </c>
    </row>
    <row r="69" spans="4:4" x14ac:dyDescent="0.25">
      <c r="D69" s="167" t="s">
        <v>1221</v>
      </c>
    </row>
    <row r="70" spans="4:4" x14ac:dyDescent="0.25">
      <c r="D70" s="167" t="s">
        <v>1222</v>
      </c>
    </row>
    <row r="71" spans="4:4" x14ac:dyDescent="0.25">
      <c r="D71" s="167" t="s">
        <v>1223</v>
      </c>
    </row>
    <row r="72" spans="4:4" x14ac:dyDescent="0.25">
      <c r="D72" s="167" t="s">
        <v>1224</v>
      </c>
    </row>
    <row r="73" spans="4:4" x14ac:dyDescent="0.25">
      <c r="D73" s="167" t="s">
        <v>1225</v>
      </c>
    </row>
    <row r="74" spans="4:4" x14ac:dyDescent="0.25">
      <c r="D74" s="167" t="s">
        <v>1226</v>
      </c>
    </row>
    <row r="75" spans="4:4" x14ac:dyDescent="0.25">
      <c r="D75" s="167" t="s">
        <v>1227</v>
      </c>
    </row>
    <row r="76" spans="4:4" x14ac:dyDescent="0.25">
      <c r="D76" s="167" t="s">
        <v>1228</v>
      </c>
    </row>
    <row r="77" spans="4:4" x14ac:dyDescent="0.25">
      <c r="D77" s="167" t="s">
        <v>1229</v>
      </c>
    </row>
    <row r="78" spans="4:4" x14ac:dyDescent="0.25">
      <c r="D78" s="167" t="s">
        <v>1230</v>
      </c>
    </row>
    <row r="79" spans="4:4" x14ac:dyDescent="0.25">
      <c r="D79" s="167" t="s">
        <v>1231</v>
      </c>
    </row>
    <row r="80" spans="4:4" x14ac:dyDescent="0.25">
      <c r="D80" s="167" t="s">
        <v>1232</v>
      </c>
    </row>
    <row r="81" spans="4:4" x14ac:dyDescent="0.25">
      <c r="D81" s="167" t="s">
        <v>1233</v>
      </c>
    </row>
    <row r="82" spans="4:4" x14ac:dyDescent="0.25">
      <c r="D82" s="167" t="s">
        <v>1234</v>
      </c>
    </row>
    <row r="83" spans="4:4" x14ac:dyDescent="0.25">
      <c r="D83" s="167" t="s">
        <v>1235</v>
      </c>
    </row>
    <row r="84" spans="4:4" x14ac:dyDescent="0.25">
      <c r="D84" s="167" t="s">
        <v>1236</v>
      </c>
    </row>
    <row r="85" spans="4:4" x14ac:dyDescent="0.25">
      <c r="D85" s="167" t="s">
        <v>1237</v>
      </c>
    </row>
    <row r="86" spans="4:4" x14ac:dyDescent="0.25">
      <c r="D86" s="167" t="s">
        <v>1238</v>
      </c>
    </row>
    <row r="87" spans="4:4" x14ac:dyDescent="0.25">
      <c r="D87" s="167" t="s">
        <v>1239</v>
      </c>
    </row>
    <row r="88" spans="4:4" x14ac:dyDescent="0.25">
      <c r="D88" s="167" t="s">
        <v>1240</v>
      </c>
    </row>
    <row r="89" spans="4:4" x14ac:dyDescent="0.25">
      <c r="D89" s="167" t="s">
        <v>1241</v>
      </c>
    </row>
    <row r="90" spans="4:4" x14ac:dyDescent="0.25">
      <c r="D90" s="167" t="s">
        <v>1242</v>
      </c>
    </row>
    <row r="91" spans="4:4" x14ac:dyDescent="0.25">
      <c r="D91" s="167" t="s">
        <v>1243</v>
      </c>
    </row>
    <row r="92" spans="4:4" x14ac:dyDescent="0.25">
      <c r="D92" s="167" t="s">
        <v>1244</v>
      </c>
    </row>
    <row r="93" spans="4:4" x14ac:dyDescent="0.25">
      <c r="D93" s="167" t="s">
        <v>1245</v>
      </c>
    </row>
    <row r="94" spans="4:4" x14ac:dyDescent="0.25">
      <c r="D94" s="167" t="s">
        <v>1246</v>
      </c>
    </row>
    <row r="95" spans="4:4" x14ac:dyDescent="0.25">
      <c r="D95" s="167" t="s">
        <v>1247</v>
      </c>
    </row>
    <row r="96" spans="4:4" x14ac:dyDescent="0.25">
      <c r="D96" s="167" t="s">
        <v>1248</v>
      </c>
    </row>
    <row r="97" spans="4:4" x14ac:dyDescent="0.25">
      <c r="D97" s="167" t="s">
        <v>1249</v>
      </c>
    </row>
    <row r="98" spans="4:4" x14ac:dyDescent="0.25">
      <c r="D98" s="167" t="s">
        <v>1250</v>
      </c>
    </row>
    <row r="99" spans="4:4" x14ac:dyDescent="0.25">
      <c r="D99" s="167" t="s">
        <v>1251</v>
      </c>
    </row>
    <row r="100" spans="4:4" x14ac:dyDescent="0.25">
      <c r="D100" s="167" t="s">
        <v>1252</v>
      </c>
    </row>
    <row r="101" spans="4:4" x14ac:dyDescent="0.25">
      <c r="D101" s="167" t="s">
        <v>1253</v>
      </c>
    </row>
    <row r="102" spans="4:4" x14ac:dyDescent="0.25">
      <c r="D102" s="167" t="s">
        <v>1254</v>
      </c>
    </row>
    <row r="103" spans="4:4" x14ac:dyDescent="0.25">
      <c r="D103" s="167" t="s">
        <v>1255</v>
      </c>
    </row>
    <row r="104" spans="4:4" x14ac:dyDescent="0.25">
      <c r="D104" s="167" t="s">
        <v>1256</v>
      </c>
    </row>
    <row r="105" spans="4:4" x14ac:dyDescent="0.25">
      <c r="D105" s="167" t="s">
        <v>1257</v>
      </c>
    </row>
    <row r="106" spans="4:4" x14ac:dyDescent="0.25">
      <c r="D106" s="167" t="s">
        <v>1258</v>
      </c>
    </row>
    <row r="107" spans="4:4" x14ac:dyDescent="0.25">
      <c r="D107" s="167" t="s">
        <v>1259</v>
      </c>
    </row>
    <row r="108" spans="4:4" x14ac:dyDescent="0.25">
      <c r="D108" s="167" t="s">
        <v>1260</v>
      </c>
    </row>
    <row r="109" spans="4:4" x14ac:dyDescent="0.25">
      <c r="D109" s="167" t="s">
        <v>1261</v>
      </c>
    </row>
    <row r="110" spans="4:4" x14ac:dyDescent="0.25">
      <c r="D110" s="167" t="s">
        <v>1262</v>
      </c>
    </row>
    <row r="111" spans="4:4" x14ac:dyDescent="0.25">
      <c r="D111" s="167" t="s">
        <v>1263</v>
      </c>
    </row>
    <row r="112" spans="4:4" x14ac:dyDescent="0.25">
      <c r="D112" s="167" t="s">
        <v>1264</v>
      </c>
    </row>
    <row r="113" spans="4:4" x14ac:dyDescent="0.25">
      <c r="D113" s="167" t="s">
        <v>1265</v>
      </c>
    </row>
    <row r="114" spans="4:4" x14ac:dyDescent="0.25">
      <c r="D114" s="167" t="s">
        <v>1266</v>
      </c>
    </row>
    <row r="115" spans="4:4" x14ac:dyDescent="0.25">
      <c r="D115" s="167" t="s">
        <v>1267</v>
      </c>
    </row>
    <row r="116" spans="4:4" x14ac:dyDescent="0.25">
      <c r="D116" s="167" t="s">
        <v>1268</v>
      </c>
    </row>
    <row r="117" spans="4:4" x14ac:dyDescent="0.25">
      <c r="D117" s="167" t="s">
        <v>1269</v>
      </c>
    </row>
    <row r="118" spans="4:4" x14ac:dyDescent="0.25">
      <c r="D118" s="167" t="s">
        <v>1270</v>
      </c>
    </row>
    <row r="119" spans="4:4" x14ac:dyDescent="0.25">
      <c r="D119" s="167" t="s">
        <v>1271</v>
      </c>
    </row>
    <row r="120" spans="4:4" x14ac:dyDescent="0.25">
      <c r="D120" s="167" t="s">
        <v>1272</v>
      </c>
    </row>
    <row r="121" spans="4:4" x14ac:dyDescent="0.25">
      <c r="D121" s="167" t="s">
        <v>1273</v>
      </c>
    </row>
    <row r="122" spans="4:4" x14ac:dyDescent="0.25">
      <c r="D122" s="167" t="s">
        <v>1274</v>
      </c>
    </row>
    <row r="123" spans="4:4" x14ac:dyDescent="0.25">
      <c r="D123" s="167" t="s">
        <v>1275</v>
      </c>
    </row>
    <row r="124" spans="4:4" x14ac:dyDescent="0.25">
      <c r="D124" s="167" t="s">
        <v>1276</v>
      </c>
    </row>
    <row r="125" spans="4:4" x14ac:dyDescent="0.25">
      <c r="D125" s="167" t="s">
        <v>1277</v>
      </c>
    </row>
    <row r="126" spans="4:4" x14ac:dyDescent="0.25">
      <c r="D126" s="167" t="s">
        <v>1278</v>
      </c>
    </row>
    <row r="127" spans="4:4" x14ac:dyDescent="0.25">
      <c r="D127" s="167" t="s">
        <v>1279</v>
      </c>
    </row>
    <row r="128" spans="4:4" x14ac:dyDescent="0.25">
      <c r="D128" s="167" t="s">
        <v>1280</v>
      </c>
    </row>
    <row r="129" spans="4:4" x14ac:dyDescent="0.25">
      <c r="D129" s="167" t="s">
        <v>1281</v>
      </c>
    </row>
    <row r="130" spans="4:4" x14ac:dyDescent="0.25">
      <c r="D130" s="167" t="s">
        <v>1282</v>
      </c>
    </row>
    <row r="131" spans="4:4" x14ac:dyDescent="0.25">
      <c r="D131" s="167" t="s">
        <v>1283</v>
      </c>
    </row>
    <row r="132" spans="4:4" x14ac:dyDescent="0.25">
      <c r="D132" s="167" t="s">
        <v>1284</v>
      </c>
    </row>
    <row r="133" spans="4:4" x14ac:dyDescent="0.25">
      <c r="D133" s="167" t="s">
        <v>1285</v>
      </c>
    </row>
    <row r="134" spans="4:4" x14ac:dyDescent="0.25">
      <c r="D134" s="167" t="s">
        <v>1286</v>
      </c>
    </row>
    <row r="135" spans="4:4" x14ac:dyDescent="0.25">
      <c r="D135" s="167" t="s">
        <v>1287</v>
      </c>
    </row>
    <row r="136" spans="4:4" x14ac:dyDescent="0.25">
      <c r="D136" s="167" t="s">
        <v>1288</v>
      </c>
    </row>
    <row r="137" spans="4:4" x14ac:dyDescent="0.25">
      <c r="D137" s="167" t="s">
        <v>1289</v>
      </c>
    </row>
    <row r="138" spans="4:4" x14ac:dyDescent="0.25">
      <c r="D138" s="167" t="s">
        <v>1290</v>
      </c>
    </row>
    <row r="139" spans="4:4" x14ac:dyDescent="0.25">
      <c r="D139" s="167" t="s">
        <v>1291</v>
      </c>
    </row>
    <row r="140" spans="4:4" x14ac:dyDescent="0.25">
      <c r="D140" s="167" t="s">
        <v>1292</v>
      </c>
    </row>
    <row r="141" spans="4:4" x14ac:dyDescent="0.25">
      <c r="D141" s="167" t="s">
        <v>1293</v>
      </c>
    </row>
    <row r="142" spans="4:4" x14ac:dyDescent="0.25">
      <c r="D142" s="167" t="s">
        <v>1294</v>
      </c>
    </row>
    <row r="143" spans="4:4" x14ac:dyDescent="0.25">
      <c r="D143" s="167" t="s">
        <v>1295</v>
      </c>
    </row>
    <row r="144" spans="4:4" x14ac:dyDescent="0.25">
      <c r="D144" s="167" t="s">
        <v>516</v>
      </c>
    </row>
    <row r="145" spans="4:4" x14ac:dyDescent="0.25">
      <c r="D145" s="167" t="s">
        <v>1296</v>
      </c>
    </row>
    <row r="146" spans="4:4" x14ac:dyDescent="0.25">
      <c r="D146" s="167" t="s">
        <v>1297</v>
      </c>
    </row>
    <row r="147" spans="4:4" x14ac:dyDescent="0.25">
      <c r="D147" s="167" t="s">
        <v>1298</v>
      </c>
    </row>
    <row r="148" spans="4:4" x14ac:dyDescent="0.25">
      <c r="D148" s="167" t="s">
        <v>1299</v>
      </c>
    </row>
    <row r="149" spans="4:4" x14ac:dyDescent="0.25">
      <c r="D149" s="167" t="s">
        <v>1300</v>
      </c>
    </row>
    <row r="150" spans="4:4" x14ac:dyDescent="0.25">
      <c r="D150" s="167" t="s">
        <v>1301</v>
      </c>
    </row>
    <row r="151" spans="4:4" x14ac:dyDescent="0.25">
      <c r="D151" s="167" t="s">
        <v>1302</v>
      </c>
    </row>
    <row r="152" spans="4:4" x14ac:dyDescent="0.25">
      <c r="D152" s="167" t="s">
        <v>1303</v>
      </c>
    </row>
    <row r="153" spans="4:4" x14ac:dyDescent="0.25">
      <c r="D153" s="167" t="s">
        <v>1304</v>
      </c>
    </row>
    <row r="154" spans="4:4" x14ac:dyDescent="0.25">
      <c r="D154" s="167" t="s">
        <v>27</v>
      </c>
    </row>
    <row r="155" spans="4:4" x14ac:dyDescent="0.25">
      <c r="D155" s="167" t="s">
        <v>1305</v>
      </c>
    </row>
    <row r="156" spans="4:4" x14ac:dyDescent="0.25">
      <c r="D156" s="167" t="s">
        <v>1306</v>
      </c>
    </row>
    <row r="157" spans="4:4" x14ac:dyDescent="0.25">
      <c r="D157" s="167" t="s">
        <v>1307</v>
      </c>
    </row>
    <row r="158" spans="4:4" x14ac:dyDescent="0.25">
      <c r="D158" s="167" t="s">
        <v>1308</v>
      </c>
    </row>
    <row r="159" spans="4:4" x14ac:dyDescent="0.25">
      <c r="D159" s="167" t="s">
        <v>1309</v>
      </c>
    </row>
    <row r="160" spans="4:4" x14ac:dyDescent="0.25">
      <c r="D160" s="167" t="s">
        <v>1310</v>
      </c>
    </row>
    <row r="161" spans="4:4" x14ac:dyDescent="0.25">
      <c r="D161" s="167" t="s">
        <v>1311</v>
      </c>
    </row>
    <row r="162" spans="4:4" x14ac:dyDescent="0.25">
      <c r="D162" s="167" t="s">
        <v>1312</v>
      </c>
    </row>
    <row r="163" spans="4:4" x14ac:dyDescent="0.25">
      <c r="D163" s="167" t="s">
        <v>35</v>
      </c>
    </row>
    <row r="164" spans="4:4" x14ac:dyDescent="0.25">
      <c r="D164" s="167" t="s">
        <v>1314</v>
      </c>
    </row>
    <row r="165" spans="4:4" x14ac:dyDescent="0.25">
      <c r="D165" s="167" t="s">
        <v>1315</v>
      </c>
    </row>
    <row r="166" spans="4:4" x14ac:dyDescent="0.25">
      <c r="D166" s="167" t="s">
        <v>1524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45"/>
  <sheetViews>
    <sheetView topLeftCell="G22" workbookViewId="0">
      <selection activeCell="J38" sqref="J38"/>
    </sheetView>
  </sheetViews>
  <sheetFormatPr baseColWidth="10" defaultRowHeight="15" x14ac:dyDescent="0.25"/>
  <cols>
    <col min="2" max="2" width="16.42578125" bestFit="1" customWidth="1"/>
    <col min="4" max="4" width="29" bestFit="1" customWidth="1"/>
    <col min="6" max="6" width="20.42578125" bestFit="1" customWidth="1"/>
    <col min="8" max="8" width="22.85546875" bestFit="1" customWidth="1"/>
    <col min="10" max="10" width="51.28515625" bestFit="1" customWidth="1"/>
  </cols>
  <sheetData>
    <row r="2" spans="2:10" x14ac:dyDescent="0.25">
      <c r="B2" s="332" t="s">
        <v>2100</v>
      </c>
      <c r="D2" s="332" t="s">
        <v>2102</v>
      </c>
      <c r="F2" s="332" t="s">
        <v>2098</v>
      </c>
      <c r="H2" s="332" t="s">
        <v>2111</v>
      </c>
      <c r="J2" s="332" t="s">
        <v>2115</v>
      </c>
    </row>
    <row r="3" spans="2:10" x14ac:dyDescent="0.25">
      <c r="B3" s="207" t="s">
        <v>2101</v>
      </c>
      <c r="D3" s="207" t="s">
        <v>2105</v>
      </c>
      <c r="F3" s="207" t="s">
        <v>2110</v>
      </c>
      <c r="H3" s="207" t="s">
        <v>2112</v>
      </c>
      <c r="J3" s="207" t="s">
        <v>2116</v>
      </c>
    </row>
    <row r="4" spans="2:10" x14ac:dyDescent="0.25">
      <c r="B4" s="207" t="s">
        <v>2103</v>
      </c>
      <c r="D4" s="207" t="s">
        <v>2106</v>
      </c>
      <c r="H4" s="207" t="s">
        <v>2113</v>
      </c>
      <c r="J4" s="207" t="s">
        <v>2117</v>
      </c>
    </row>
    <row r="5" spans="2:10" x14ac:dyDescent="0.25">
      <c r="B5" s="207" t="s">
        <v>2104</v>
      </c>
      <c r="D5" s="207" t="s">
        <v>2107</v>
      </c>
      <c r="H5" s="207" t="s">
        <v>2114</v>
      </c>
      <c r="J5" s="207" t="s">
        <v>2118</v>
      </c>
    </row>
    <row r="6" spans="2:10" x14ac:dyDescent="0.25">
      <c r="D6" s="207" t="s">
        <v>2108</v>
      </c>
      <c r="J6" s="207" t="s">
        <v>2119</v>
      </c>
    </row>
    <row r="7" spans="2:10" x14ac:dyDescent="0.25">
      <c r="D7" s="207" t="s">
        <v>2109</v>
      </c>
      <c r="J7" s="207" t="s">
        <v>2120</v>
      </c>
    </row>
    <row r="8" spans="2:10" x14ac:dyDescent="0.25">
      <c r="J8" s="207" t="s">
        <v>2121</v>
      </c>
    </row>
    <row r="9" spans="2:10" x14ac:dyDescent="0.25">
      <c r="J9" s="207" t="s">
        <v>2122</v>
      </c>
    </row>
    <row r="10" spans="2:10" x14ac:dyDescent="0.25">
      <c r="J10" s="207" t="s">
        <v>2123</v>
      </c>
    </row>
    <row r="11" spans="2:10" x14ac:dyDescent="0.25">
      <c r="J11" s="207" t="s">
        <v>2124</v>
      </c>
    </row>
    <row r="12" spans="2:10" x14ac:dyDescent="0.25">
      <c r="J12" s="207" t="s">
        <v>2125</v>
      </c>
    </row>
    <row r="13" spans="2:10" x14ac:dyDescent="0.25">
      <c r="J13" s="207" t="s">
        <v>2126</v>
      </c>
    </row>
    <row r="14" spans="2:10" x14ac:dyDescent="0.25">
      <c r="J14" s="207" t="s">
        <v>2127</v>
      </c>
    </row>
    <row r="15" spans="2:10" x14ac:dyDescent="0.25">
      <c r="J15" s="207" t="s">
        <v>2128</v>
      </c>
    </row>
    <row r="16" spans="2:10" x14ac:dyDescent="0.25">
      <c r="J16" s="207" t="s">
        <v>2129</v>
      </c>
    </row>
    <row r="17" spans="10:10" x14ac:dyDescent="0.25">
      <c r="J17" s="207" t="s">
        <v>2130</v>
      </c>
    </row>
    <row r="18" spans="10:10" x14ac:dyDescent="0.25">
      <c r="J18" s="207" t="s">
        <v>2131</v>
      </c>
    </row>
    <row r="19" spans="10:10" x14ac:dyDescent="0.25">
      <c r="J19" s="207" t="s">
        <v>2132</v>
      </c>
    </row>
    <row r="20" spans="10:10" x14ac:dyDescent="0.25">
      <c r="J20" s="207" t="s">
        <v>2133</v>
      </c>
    </row>
    <row r="21" spans="10:10" x14ac:dyDescent="0.25">
      <c r="J21" s="207" t="s">
        <v>2134</v>
      </c>
    </row>
    <row r="22" spans="10:10" x14ac:dyDescent="0.25">
      <c r="J22" s="207" t="s">
        <v>2135</v>
      </c>
    </row>
    <row r="23" spans="10:10" x14ac:dyDescent="0.25">
      <c r="J23" s="207" t="s">
        <v>2136</v>
      </c>
    </row>
    <row r="24" spans="10:10" x14ac:dyDescent="0.25">
      <c r="J24" s="207" t="s">
        <v>2137</v>
      </c>
    </row>
    <row r="25" spans="10:10" x14ac:dyDescent="0.25">
      <c r="J25" s="207" t="s">
        <v>2138</v>
      </c>
    </row>
    <row r="26" spans="10:10" x14ac:dyDescent="0.25">
      <c r="J26" s="207" t="s">
        <v>2139</v>
      </c>
    </row>
    <row r="27" spans="10:10" x14ac:dyDescent="0.25">
      <c r="J27" s="207" t="s">
        <v>2140</v>
      </c>
    </row>
    <row r="28" spans="10:10" x14ac:dyDescent="0.25">
      <c r="J28" s="207" t="s">
        <v>2141</v>
      </c>
    </row>
    <row r="29" spans="10:10" x14ac:dyDescent="0.25">
      <c r="J29" s="207" t="s">
        <v>2142</v>
      </c>
    </row>
    <row r="30" spans="10:10" x14ac:dyDescent="0.25">
      <c r="J30" s="207" t="s">
        <v>2143</v>
      </c>
    </row>
    <row r="31" spans="10:10" x14ac:dyDescent="0.25">
      <c r="J31" s="207" t="s">
        <v>2144</v>
      </c>
    </row>
    <row r="32" spans="10:10" x14ac:dyDescent="0.25">
      <c r="J32" s="207" t="s">
        <v>2145</v>
      </c>
    </row>
    <row r="33" spans="10:10" x14ac:dyDescent="0.25">
      <c r="J33" s="207" t="s">
        <v>2146</v>
      </c>
    </row>
    <row r="34" spans="10:10" x14ac:dyDescent="0.25">
      <c r="J34" s="207" t="s">
        <v>2147</v>
      </c>
    </row>
    <row r="35" spans="10:10" x14ac:dyDescent="0.25">
      <c r="J35" s="207" t="s">
        <v>2148</v>
      </c>
    </row>
    <row r="36" spans="10:10" x14ac:dyDescent="0.25">
      <c r="J36" s="207" t="s">
        <v>2149</v>
      </c>
    </row>
    <row r="37" spans="10:10" x14ac:dyDescent="0.25">
      <c r="J37" s="207" t="s">
        <v>2150</v>
      </c>
    </row>
    <row r="38" spans="10:10" x14ac:dyDescent="0.25">
      <c r="J38" s="207" t="s">
        <v>2151</v>
      </c>
    </row>
    <row r="39" spans="10:10" x14ac:dyDescent="0.25">
      <c r="J39" s="207" t="s">
        <v>2152</v>
      </c>
    </row>
    <row r="40" spans="10:10" x14ac:dyDescent="0.25">
      <c r="J40" s="207" t="s">
        <v>2153</v>
      </c>
    </row>
    <row r="41" spans="10:10" x14ac:dyDescent="0.25">
      <c r="J41" s="207" t="s">
        <v>2154</v>
      </c>
    </row>
    <row r="42" spans="10:10" x14ac:dyDescent="0.25">
      <c r="J42" s="207" t="s">
        <v>2155</v>
      </c>
    </row>
    <row r="43" spans="10:10" x14ac:dyDescent="0.25">
      <c r="J43" s="207" t="s">
        <v>2156</v>
      </c>
    </row>
    <row r="44" spans="10:10" x14ac:dyDescent="0.25">
      <c r="J44" s="207" t="s">
        <v>2157</v>
      </c>
    </row>
    <row r="45" spans="10:10" x14ac:dyDescent="0.25">
      <c r="J45" s="207" t="s">
        <v>2158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2</vt:i4>
      </vt:variant>
    </vt:vector>
  </HeadingPairs>
  <TitlesOfParts>
    <vt:vector size="10" baseType="lpstr">
      <vt:lpstr>Subsecretaria Salud Publica</vt:lpstr>
      <vt:lpstr>Base</vt:lpstr>
      <vt:lpstr>Hoja2</vt:lpstr>
      <vt:lpstr>Hoja3</vt:lpstr>
      <vt:lpstr>Hoja4</vt:lpstr>
      <vt:lpstr>Indice</vt:lpstr>
      <vt:lpstr>Divisiones</vt:lpstr>
      <vt:lpstr>listas desplegables</vt:lpstr>
      <vt:lpstr>hallazgo.rgc</vt:lpstr>
      <vt:lpstr>Informe.RGC</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Gonzalez Caro</dc:creator>
  <cp:lastModifiedBy>Veronica Andrea Flores Nunez</cp:lastModifiedBy>
  <cp:lastPrinted>2016-12-01T14:35:05Z</cp:lastPrinted>
  <dcterms:created xsi:type="dcterms:W3CDTF">2016-03-23T19:46:04Z</dcterms:created>
  <dcterms:modified xsi:type="dcterms:W3CDTF">2017-02-21T19:31:03Z</dcterms:modified>
</cp:coreProperties>
</file>