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"/>
    </mc:Choice>
  </mc:AlternateContent>
  <xr:revisionPtr revIDLastSave="0" documentId="13_ncr:1_{C6F63B81-8048-4FB4-861F-4AD4739C08E0}" xr6:coauthVersionLast="47" xr6:coauthVersionMax="47" xr10:uidLastSave="{00000000-0000-0000-0000-000000000000}"/>
  <bookViews>
    <workbookView xWindow="-120" yWindow="-120" windowWidth="20730" windowHeight="11160" tabRatio="664" xr2:uid="{3DDF5B84-41A5-479E-B986-CCD278247D43}"/>
  </bookViews>
  <sheets>
    <sheet name="Formulas" sheetId="8" r:id="rId1"/>
    <sheet name="Operadores" sheetId="11" r:id="rId2"/>
    <sheet name="Propiedades de las Funciones" sheetId="12" r:id="rId3"/>
    <sheet name="Funciones" sheetId="13" r:id="rId4"/>
    <sheet name="Funciones Básicas" sheetId="14" r:id="rId5"/>
    <sheet name="Funciones de Texto" sheetId="15" r:id="rId6"/>
    <sheet name="Funciones de Fecha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3" l="1"/>
  <c r="M37" i="13"/>
  <c r="L37" i="13"/>
  <c r="K37" i="13"/>
  <c r="J37" i="13"/>
  <c r="I37" i="13"/>
  <c r="H37" i="13"/>
  <c r="G37" i="13"/>
  <c r="F37" i="13"/>
  <c r="E37" i="13"/>
  <c r="D37" i="13"/>
  <c r="G8" i="16"/>
  <c r="G7" i="16"/>
  <c r="G6" i="16"/>
  <c r="G5" i="16"/>
  <c r="G9" i="15"/>
  <c r="G8" i="15"/>
  <c r="K7" i="15"/>
  <c r="G7" i="15"/>
  <c r="G6" i="15"/>
  <c r="G5" i="15"/>
  <c r="M6" i="14"/>
  <c r="M14" i="14" l="1"/>
  <c r="M13" i="14"/>
  <c r="M12" i="14"/>
  <c r="M8" i="14"/>
  <c r="M7" i="14"/>
  <c r="M5" i="14"/>
  <c r="M4" i="14"/>
  <c r="M3" i="14"/>
  <c r="M2" i="14"/>
  <c r="N2" i="14"/>
  <c r="C37" i="13" l="1"/>
  <c r="H6" i="12"/>
  <c r="H5" i="12"/>
  <c r="C19" i="12"/>
  <c r="C18" i="12"/>
  <c r="C14" i="12"/>
  <c r="O6" i="11"/>
  <c r="J11" i="11"/>
  <c r="J10" i="11"/>
  <c r="J9" i="11"/>
  <c r="J8" i="11"/>
  <c r="J7" i="11"/>
  <c r="J6" i="11"/>
  <c r="E12" i="11"/>
  <c r="E11" i="11"/>
  <c r="E10" i="11"/>
  <c r="E9" i="11"/>
  <c r="E8" i="11"/>
  <c r="E7" i="11"/>
  <c r="E6" i="11"/>
  <c r="C15" i="8"/>
  <c r="C13" i="8"/>
  <c r="C10" i="8"/>
  <c r="C7" i="8"/>
  <c r="D4" i="8"/>
  <c r="C4" i="8"/>
</calcChain>
</file>

<file path=xl/sharedStrings.xml><?xml version="1.0" encoding="utf-8"?>
<sst xmlns="http://schemas.openxmlformats.org/spreadsheetml/2006/main" count="209" uniqueCount="163">
  <si>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</si>
  <si>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</si>
  <si>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</si>
  <si>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</si>
  <si>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</si>
  <si>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</si>
  <si>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</si>
  <si>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</si>
  <si>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</si>
  <si>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</si>
  <si>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</si>
  <si>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</si>
  <si>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Constante o Texto</t>
  </si>
  <si>
    <t>Referencias de Celdas</t>
  </si>
  <si>
    <t>Operadores</t>
  </si>
  <si>
    <t>Funciones de Excel</t>
  </si>
  <si>
    <t>Operadores Aritméticos</t>
  </si>
  <si>
    <t>Operadores de Comparación</t>
  </si>
  <si>
    <t>Operadores de Concatenación</t>
  </si>
  <si>
    <t>Operador</t>
  </si>
  <si>
    <t>Nombre</t>
  </si>
  <si>
    <t>Ejemplo</t>
  </si>
  <si>
    <t>Resultado</t>
  </si>
  <si>
    <t>+</t>
  </si>
  <si>
    <t>Suma</t>
  </si>
  <si>
    <t>=5+5</t>
  </si>
  <si>
    <t>=</t>
  </si>
  <si>
    <t>Igual a</t>
  </si>
  <si>
    <t>=5=5</t>
  </si>
  <si>
    <t>&amp;</t>
  </si>
  <si>
    <t>Concatenar</t>
  </si>
  <si>
    <t>="hola"&amp;"juan"</t>
  </si>
  <si>
    <t>-</t>
  </si>
  <si>
    <t>Resta</t>
  </si>
  <si>
    <t>=20-5</t>
  </si>
  <si>
    <t>&gt;</t>
  </si>
  <si>
    <t>Mayor que</t>
  </si>
  <si>
    <t>=3&gt;2</t>
  </si>
  <si>
    <t>Negación</t>
  </si>
  <si>
    <t>=-8</t>
  </si>
  <si>
    <t>&lt;</t>
  </si>
  <si>
    <t>Menor Que</t>
  </si>
  <si>
    <t>=23&lt;15</t>
  </si>
  <si>
    <t>*</t>
  </si>
  <si>
    <t>Multiplicación</t>
  </si>
  <si>
    <t>=2*10</t>
  </si>
  <si>
    <t>&gt;=</t>
  </si>
  <si>
    <t>Mayor o igual que</t>
  </si>
  <si>
    <t>=10&gt;=10</t>
  </si>
  <si>
    <t>/</t>
  </si>
  <si>
    <t>División</t>
  </si>
  <si>
    <t>=36/6</t>
  </si>
  <si>
    <t>&lt;=</t>
  </si>
  <si>
    <t>Menor o Igual que</t>
  </si>
  <si>
    <t>=2&lt;=3</t>
  </si>
  <si>
    <t>%</t>
  </si>
  <si>
    <t>Porcentaje</t>
  </si>
  <si>
    <t>=10%</t>
  </si>
  <si>
    <t>&lt;&gt;</t>
  </si>
  <si>
    <t>Diferente de</t>
  </si>
  <si>
    <t>="a"&lt;&gt;"b"</t>
  </si>
  <si>
    <t>^</t>
  </si>
  <si>
    <t>Exponeciación</t>
  </si>
  <si>
    <t>=10^5</t>
  </si>
  <si>
    <t>Ejemplo de Fórmula</t>
  </si>
  <si>
    <t>=SI((5*2)&gt;=F10,"Verdadero","Falso")</t>
  </si>
  <si>
    <t>5 , 2</t>
  </si>
  <si>
    <t>SI.()</t>
  </si>
  <si>
    <t>()</t>
  </si>
  <si>
    <t>F10</t>
  </si>
  <si>
    <t>Orden de Fórmula</t>
  </si>
  <si>
    <t>Referencias a Celdas</t>
  </si>
  <si>
    <t>Total de Ventas por Periodo por Estado</t>
  </si>
  <si>
    <t>Estado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</si>
  <si>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</si>
  <si>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</si>
  <si>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</si>
  <si>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</si>
  <si>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</si>
  <si>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</si>
  <si>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</si>
  <si>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</si>
  <si>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</si>
  <si>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</si>
  <si>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</si>
  <si>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</si>
  <si>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</si>
  <si>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</si>
  <si>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</si>
  <si>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</si>
  <si>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</si>
  <si>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</si>
  <si>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</si>
  <si>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</si>
  <si>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</si>
  <si>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</si>
  <si>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</si>
  <si>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</si>
  <si>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</si>
  <si>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</si>
  <si>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</si>
  <si>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</si>
  <si>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</si>
  <si>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</si>
  <si>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</si>
  <si>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</si>
  <si>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Región</t>
  </si>
  <si>
    <t>% Descuentos</t>
  </si>
  <si>
    <t>Monto Descuentos</t>
  </si>
  <si>
    <t>Gasto Ventas</t>
  </si>
  <si>
    <t>Total Productos</t>
  </si>
  <si>
    <t>Occidente</t>
  </si>
  <si>
    <t>Sur</t>
  </si>
  <si>
    <t>Norte</t>
  </si>
  <si>
    <t>Centro</t>
  </si>
  <si>
    <t>Generar</t>
  </si>
  <si>
    <t>Contar la cantidad de estados</t>
  </si>
  <si>
    <t>Total de Ventas de Todos los Estados</t>
  </si>
  <si>
    <t>=SUMA(C4:C18)</t>
  </si>
  <si>
    <t>Promedio de Descuento Otorgado de Todos los Estados</t>
  </si>
  <si>
    <t>=PROMEDIO(E4:E18)</t>
  </si>
  <si>
    <t>Utilidad Total de los Estados ( Ventas - Gasto Ventas)</t>
  </si>
  <si>
    <t>=SUMA(C4:C18)-SUMA(G4:G18)</t>
  </si>
  <si>
    <t xml:space="preserve">Máximo de Ventas </t>
  </si>
  <si>
    <t>=MAX(C4:C18)</t>
  </si>
  <si>
    <t>Mínimo de Ventas</t>
  </si>
  <si>
    <t>=MIN(C4:C18)</t>
  </si>
  <si>
    <t>Promedio de Venta por Producto ( Total Ventas / Total Productos)</t>
  </si>
  <si>
    <t>=SUMA(C4:C18)/SUMA(H4:H18)</t>
  </si>
  <si>
    <t>Funciones Lógicas</t>
  </si>
  <si>
    <t>SI</t>
  </si>
  <si>
    <t>Nos permite evaluar una condición y devolver un resultado si se cumple y otro sino se cumple</t>
  </si>
  <si>
    <t>Y</t>
  </si>
  <si>
    <t>Anida dos o más condiciones de manera excluyente.</t>
  </si>
  <si>
    <t>O</t>
  </si>
  <si>
    <t>Anida dos o más condiciones de manera no excluyente.</t>
  </si>
  <si>
    <t>Derecha</t>
  </si>
  <si>
    <t>Devuelve un número de caracteres dado empezando por la derecha.</t>
  </si>
  <si>
    <t>MIPL880513</t>
  </si>
  <si>
    <t>Izquierda</t>
  </si>
  <si>
    <t>Devuelve un número de caracteres dado empezando por la izquierda.</t>
  </si>
  <si>
    <t>Une varias celdas o cadenas de texto.</t>
  </si>
  <si>
    <t>Hola</t>
  </si>
  <si>
    <t>Juan</t>
  </si>
  <si>
    <t>Espacios</t>
  </si>
  <si>
    <t>Quita los espacios iniciales o finales de una cadena de texto.</t>
  </si>
  <si>
    <t xml:space="preserve">    Hola</t>
  </si>
  <si>
    <t>Largo</t>
  </si>
  <si>
    <t>Devuelve la longitud de una cadena de texto.</t>
  </si>
  <si>
    <t xml:space="preserve">  Mexico</t>
  </si>
  <si>
    <t>Funciones de texto</t>
  </si>
  <si>
    <t>Funciones de Fecha</t>
  </si>
  <si>
    <t>Fecha FIN</t>
  </si>
  <si>
    <t>HOY</t>
  </si>
  <si>
    <t>Esta función nos devuelve la fecha del día.</t>
  </si>
  <si>
    <t>AHORA</t>
  </si>
  <si>
    <t>Esta función nos devuelve la fecha del día y la hora.</t>
  </si>
  <si>
    <t>DIAS.LAB</t>
  </si>
  <si>
    <t>Devuelve el número de días laborables entre dos fechas.</t>
  </si>
  <si>
    <t>AÑO</t>
  </si>
  <si>
    <t>Obtener el Año de Una Fecha</t>
  </si>
  <si>
    <t>Vacaciones de Diciembre</t>
  </si>
  <si>
    <t>Fecha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</si>
</sst>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2C0A]\ * #,##0_-;\-[$$-2C0A]\ * #,##0_-;_-[$$-2C0A]\ * &quot;-&quot;_-;_-@_-"/>
    <numFmt numFmtId="165" formatCode="_-&quot;$&quot;* #,##0_-;\-&quot;$&quot;* #,##0_-;_-&quot;$&quot;* &quot;-&quot;??_-;_-@_-"/>
    <numFmt numFmtId="166" formatCode="0.0%"/>
    <numFmt numFmtId="167" formatCode="[$-80A]dddd\,\ dd&quot; de &quot;mmmm&quot; de &quot;yyyy;@"/>
    <numFmt numFmtId="170" formatCode="dd/mm/yyyy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4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0" borderId="0" xfId="0" quotePrefix="1"/>
    <xf numFmtId="0" fontId="3" fillId="0" borderId="0" xfId="0" applyFont="1"/>
    <xf numFmtId="164" fontId="0" fillId="0" borderId="0" xfId="0" applyNumberFormat="1"/>
    <xf numFmtId="0" fontId="0" fillId="3" borderId="0" xfId="0" applyFill="1"/>
    <xf numFmtId="166" fontId="0" fillId="0" borderId="0" xfId="1" applyNumberFormat="1" applyFont="1"/>
    <xf numFmtId="0" fontId="5" fillId="9" borderId="0" xfId="0" applyFont="1" applyFill="1"/>
    <xf numFmtId="0" fontId="6" fillId="0" borderId="0" xfId="0" applyFont="1"/>
    <xf numFmtId="164" fontId="0" fillId="3" borderId="1" xfId="0" applyNumberFormat="1" applyFill="1" applyBorder="1"/>
    <xf numFmtId="166" fontId="0" fillId="3" borderId="1" xfId="1" applyNumberFormat="1" applyFont="1" applyFill="1" applyBorder="1"/>
    <xf numFmtId="0" fontId="0" fillId="11" borderId="1" xfId="0" applyFill="1" applyBorder="1"/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10" borderId="2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0" fillId="12" borderId="2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1" fillId="13" borderId="0" xfId="0" applyFont="1" applyFill="1" applyAlignment="1">
      <alignment horizont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/>
    <xf numFmtId="0" fontId="0" fillId="11" borderId="1" xfId="0" applyFill="1" applyBorder="1" applyAlignment="1">
      <alignment vertical="center" wrapText="1"/>
    </xf>
    <xf numFmtId="167" fontId="0" fillId="11" borderId="1" xfId="0" applyNumberFormat="1" applyFill="1" applyBorder="1" applyAlignment="1">
      <alignment horizontal="center" vertical="center"/>
    </xf>
    <xf numFmtId="22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0" fontId="0" fillId="0" borderId="0" xfId="0" applyNumberFormat="1"/>
    <xf numFmtId="14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165" fontId="0" fillId="15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6146-1588-44B6-BA7C-C06732EC5562}">
  <dimension ref="B3:F15"/>
  <sheetViews>
    <sheetView tabSelected="1" workbookViewId="0"/>
  </sheetViews>
  <sheetFormatPr baseColWidth="10" defaultRowHeight="15" x14ac:dyDescent="0.25"/>
  <cols>
    <col min="3" max="3" width="21.5703125" bestFit="1" customWidth="1"/>
  </cols>
  <sheetData>
    <row r="3" spans="2:6" x14ac:dyDescent="0.25">
      <c r="B3">
        <v>1</v>
      </c>
      <c r="C3" s="1" t="s">
        <v>12</v>
      </c>
    </row>
    <row r="4" spans="2:6" x14ac:dyDescent="0.25">
      <c r="C4">
        <f>7</f>
        <v>7</v>
      </c>
      <c r="D4" t="str">
        <f>"Marzo"</f>
        <v>Marzo</v>
      </c>
    </row>
    <row r="6" spans="2:6" x14ac:dyDescent="0.25">
      <c r="B6">
        <v>2</v>
      </c>
      <c r="C6" s="1" t="s">
        <v>13</v>
      </c>
    </row>
    <row r="7" spans="2:6" x14ac:dyDescent="0.25">
      <c r="C7">
        <f>D7+E7+F7</f>
        <v>33</v>
      </c>
      <c r="D7">
        <v>1</v>
      </c>
      <c r="E7">
        <v>2</v>
      </c>
      <c r="F7">
        <v>30</v>
      </c>
    </row>
    <row r="9" spans="2:6" x14ac:dyDescent="0.25">
      <c r="B9">
        <v>3</v>
      </c>
      <c r="C9" s="1" t="s">
        <v>14</v>
      </c>
    </row>
    <row r="10" spans="2:6" x14ac:dyDescent="0.25">
      <c r="C10">
        <f>7*3</f>
        <v>21</v>
      </c>
    </row>
    <row r="12" spans="2:6" x14ac:dyDescent="0.25">
      <c r="B12">
        <v>4</v>
      </c>
      <c r="C12" s="1" t="s">
        <v>15</v>
      </c>
    </row>
    <row r="13" spans="2:6" x14ac:dyDescent="0.25">
      <c r="C13">
        <f>5+SUM(1,2)</f>
        <v>8</v>
      </c>
    </row>
    <row r="15" spans="2:6" x14ac:dyDescent="0.25">
      <c r="C15">
        <f>5+5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2EBA-893B-402D-9AE2-9A318CDCF1E6}">
  <dimension ref="B4:O12"/>
  <sheetViews>
    <sheetView workbookViewId="0"/>
  </sheetViews>
  <sheetFormatPr baseColWidth="10" defaultRowHeight="15" x14ac:dyDescent="0.25"/>
  <cols>
    <col min="3" max="3" width="13.85546875" bestFit="1" customWidth="1"/>
    <col min="8" max="8" width="16.85546875" bestFit="1" customWidth="1"/>
    <col min="10" max="10" width="13.42578125" customWidth="1"/>
    <col min="14" max="14" width="14.140625" bestFit="1" customWidth="1"/>
  </cols>
  <sheetData>
    <row r="4" spans="2:15" x14ac:dyDescent="0.25">
      <c r="B4" s="19" t="s">
        <v>16</v>
      </c>
      <c r="C4" s="19"/>
      <c r="D4" s="19"/>
      <c r="E4" s="19"/>
      <c r="G4" s="20" t="s">
        <v>17</v>
      </c>
      <c r="H4" s="20"/>
      <c r="I4" s="20"/>
      <c r="J4" s="20"/>
      <c r="L4" s="21" t="s">
        <v>18</v>
      </c>
      <c r="M4" s="21"/>
      <c r="N4" s="21"/>
      <c r="O4" s="21"/>
    </row>
    <row r="5" spans="2:15" x14ac:dyDescent="0.25">
      <c r="B5" s="6" t="s">
        <v>19</v>
      </c>
      <c r="C5" s="6" t="s">
        <v>20</v>
      </c>
      <c r="D5" s="6" t="s">
        <v>21</v>
      </c>
      <c r="E5" s="6" t="s">
        <v>22</v>
      </c>
      <c r="G5" s="7" t="s">
        <v>19</v>
      </c>
      <c r="H5" s="7" t="s">
        <v>20</v>
      </c>
      <c r="I5" s="7" t="s">
        <v>21</v>
      </c>
      <c r="J5" s="7" t="s">
        <v>22</v>
      </c>
      <c r="L5" s="8" t="s">
        <v>19</v>
      </c>
      <c r="M5" s="8" t="s">
        <v>20</v>
      </c>
      <c r="N5" s="8" t="s">
        <v>21</v>
      </c>
      <c r="O5" s="8" t="s">
        <v>22</v>
      </c>
    </row>
    <row r="6" spans="2:15" x14ac:dyDescent="0.25">
      <c r="B6" s="4" t="s">
        <v>23</v>
      </c>
      <c r="C6" s="5" t="s">
        <v>24</v>
      </c>
      <c r="D6" s="5" t="s">
        <v>25</v>
      </c>
      <c r="E6" s="5">
        <f>5+5</f>
        <v>10</v>
      </c>
      <c r="G6" s="3" t="s">
        <v>26</v>
      </c>
      <c r="H6" s="2" t="s">
        <v>27</v>
      </c>
      <c r="I6" s="2" t="s">
        <v>28</v>
      </c>
      <c r="J6" s="2" t="b">
        <f>5=5</f>
        <v>1</v>
      </c>
      <c r="L6" s="2" t="s">
        <v>29</v>
      </c>
      <c r="M6" s="2" t="s">
        <v>30</v>
      </c>
      <c r="N6" s="2" t="s">
        <v>31</v>
      </c>
      <c r="O6" s="2" t="str">
        <f>"hola"&amp;"juan"</f>
        <v>holajuan</v>
      </c>
    </row>
    <row r="7" spans="2:15" x14ac:dyDescent="0.25">
      <c r="B7" s="4" t="s">
        <v>32</v>
      </c>
      <c r="C7" s="5" t="s">
        <v>33</v>
      </c>
      <c r="D7" s="5" t="s">
        <v>34</v>
      </c>
      <c r="E7" s="5">
        <f>20-5</f>
        <v>15</v>
      </c>
      <c r="G7" s="3" t="s">
        <v>35</v>
      </c>
      <c r="H7" s="2" t="s">
        <v>36</v>
      </c>
      <c r="I7" s="2" t="s">
        <v>37</v>
      </c>
      <c r="J7" s="2" t="b">
        <f>3&gt;2</f>
        <v>1</v>
      </c>
    </row>
    <row r="8" spans="2:15" x14ac:dyDescent="0.25">
      <c r="B8" s="4" t="s">
        <v>32</v>
      </c>
      <c r="C8" s="5" t="s">
        <v>38</v>
      </c>
      <c r="D8" s="5" t="s">
        <v>39</v>
      </c>
      <c r="E8" s="5">
        <f>-8</f>
        <v>-8</v>
      </c>
      <c r="G8" s="3" t="s">
        <v>40</v>
      </c>
      <c r="H8" s="2" t="s">
        <v>41</v>
      </c>
      <c r="I8" s="2" t="s">
        <v>42</v>
      </c>
      <c r="J8" s="2" t="b">
        <f>23&lt;15</f>
        <v>0</v>
      </c>
    </row>
    <row r="9" spans="2:15" x14ac:dyDescent="0.25">
      <c r="B9" s="4" t="s">
        <v>43</v>
      </c>
      <c r="C9" s="5" t="s">
        <v>44</v>
      </c>
      <c r="D9" s="5" t="s">
        <v>45</v>
      </c>
      <c r="E9" s="5">
        <f>2*10</f>
        <v>20</v>
      </c>
      <c r="G9" s="3" t="s">
        <v>46</v>
      </c>
      <c r="H9" s="2" t="s">
        <v>47</v>
      </c>
      <c r="I9" s="2" t="s">
        <v>48</v>
      </c>
      <c r="J9" s="2" t="b">
        <f>10&gt;=10</f>
        <v>1</v>
      </c>
    </row>
    <row r="10" spans="2:15" x14ac:dyDescent="0.25">
      <c r="B10" s="4" t="s">
        <v>49</v>
      </c>
      <c r="C10" s="5" t="s">
        <v>50</v>
      </c>
      <c r="D10" s="5" t="s">
        <v>51</v>
      </c>
      <c r="E10" s="5">
        <f>36/6</f>
        <v>6</v>
      </c>
      <c r="G10" s="3" t="s">
        <v>52</v>
      </c>
      <c r="H10" s="2" t="s">
        <v>53</v>
      </c>
      <c r="I10" s="2" t="s">
        <v>54</v>
      </c>
      <c r="J10" s="2" t="b">
        <f>2&lt;=3</f>
        <v>1</v>
      </c>
    </row>
    <row r="11" spans="2:15" x14ac:dyDescent="0.25">
      <c r="B11" s="4" t="s">
        <v>55</v>
      </c>
      <c r="C11" s="5" t="s">
        <v>56</v>
      </c>
      <c r="D11" s="5" t="s">
        <v>57</v>
      </c>
      <c r="E11" s="5">
        <f>10%</f>
        <v>0.1</v>
      </c>
      <c r="G11" s="3" t="s">
        <v>58</v>
      </c>
      <c r="H11" s="2" t="s">
        <v>59</v>
      </c>
      <c r="I11" s="2" t="s">
        <v>60</v>
      </c>
      <c r="J11" s="2" t="b">
        <f>"a"&lt;&gt;"b"</f>
        <v>1</v>
      </c>
    </row>
    <row r="12" spans="2:15" x14ac:dyDescent="0.25">
      <c r="B12" s="4" t="s">
        <v>61</v>
      </c>
      <c r="C12" s="5" t="s">
        <v>62</v>
      </c>
      <c r="D12" s="5" t="s">
        <v>63</v>
      </c>
      <c r="E12" s="5">
        <f>10^5</f>
        <v>100000</v>
      </c>
    </row>
  </sheetData>
  <mergeCells count="3">
    <mergeCell ref="B4:E4"/>
    <mergeCell ref="G4:J4"/>
    <mergeCell ref="L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9310-41EF-420B-8027-DEDBEE4556B3}">
  <dimension ref="B3:J27"/>
  <sheetViews>
    <sheetView workbookViewId="0"/>
  </sheetViews>
  <sheetFormatPr baseColWidth="10" defaultRowHeight="15" x14ac:dyDescent="0.25"/>
  <sheetData>
    <row r="3" spans="2:10" ht="15.75" x14ac:dyDescent="0.25">
      <c r="B3" s="10" t="s">
        <v>64</v>
      </c>
      <c r="G3" s="10" t="s">
        <v>71</v>
      </c>
    </row>
    <row r="5" spans="2:10" x14ac:dyDescent="0.25">
      <c r="C5" t="s">
        <v>65</v>
      </c>
      <c r="H5">
        <f>3*I5</f>
        <v>12</v>
      </c>
      <c r="I5">
        <v>4</v>
      </c>
    </row>
    <row r="6" spans="2:10" x14ac:dyDescent="0.25">
      <c r="H6">
        <f>I6*J6</f>
        <v>42</v>
      </c>
      <c r="I6">
        <v>6</v>
      </c>
      <c r="J6">
        <v>7</v>
      </c>
    </row>
    <row r="7" spans="2:10" x14ac:dyDescent="0.25">
      <c r="B7">
        <v>1</v>
      </c>
      <c r="C7" t="s">
        <v>26</v>
      </c>
    </row>
    <row r="8" spans="2:10" x14ac:dyDescent="0.25">
      <c r="B8">
        <v>2</v>
      </c>
      <c r="C8" t="s">
        <v>66</v>
      </c>
    </row>
    <row r="9" spans="2:10" x14ac:dyDescent="0.25">
      <c r="B9">
        <v>3</v>
      </c>
      <c r="C9" t="s">
        <v>67</v>
      </c>
    </row>
    <row r="10" spans="2:10" x14ac:dyDescent="0.25">
      <c r="B10">
        <v>4</v>
      </c>
      <c r="C10" t="s">
        <v>46</v>
      </c>
    </row>
    <row r="11" spans="2:10" x14ac:dyDescent="0.25">
      <c r="B11">
        <v>5</v>
      </c>
      <c r="C11" t="s">
        <v>68</v>
      </c>
    </row>
    <row r="12" spans="2:10" x14ac:dyDescent="0.25">
      <c r="B12">
        <v>6</v>
      </c>
      <c r="C12" t="s">
        <v>69</v>
      </c>
    </row>
    <row r="14" spans="2:10" x14ac:dyDescent="0.25">
      <c r="C14" s="9" t="str">
        <f>IF((5*2)&gt;=F14,"Verdadero","Falso")</f>
        <v>Falso</v>
      </c>
      <c r="F14">
        <v>11</v>
      </c>
    </row>
    <row r="17" spans="2:3" ht="15.75" x14ac:dyDescent="0.25">
      <c r="B17" s="10" t="s">
        <v>70</v>
      </c>
    </row>
    <row r="18" spans="2:3" x14ac:dyDescent="0.25">
      <c r="C18">
        <f>5*2+10</f>
        <v>20</v>
      </c>
    </row>
    <row r="19" spans="2:3" x14ac:dyDescent="0.25">
      <c r="C19">
        <f>5*(2+10)</f>
        <v>60</v>
      </c>
    </row>
    <row r="27" spans="2:3" x14ac:dyDescent="0.25">
      <c r="B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8763-AB84-4CDF-85D0-94EC72D423D1}">
  <dimension ref="B1:N37"/>
  <sheetViews>
    <sheetView workbookViewId="0"/>
  </sheetViews>
  <sheetFormatPr baseColWidth="10" defaultRowHeight="15" x14ac:dyDescent="0.25"/>
  <cols>
    <col min="2" max="2" width="17.5703125" bestFit="1" customWidth="1"/>
    <col min="3" max="14" width="13.140625" bestFit="1" customWidth="1"/>
  </cols>
  <sheetData>
    <row r="1" spans="2:14" x14ac:dyDescent="0.25">
      <c r="B1" s="22" t="s">
        <v>72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3" spans="2:14" x14ac:dyDescent="0.25">
      <c r="B3" s="14" t="s">
        <v>73</v>
      </c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</row>
    <row r="4" spans="2:14" x14ac:dyDescent="0.25">
      <c r="B4" s="12" t="s">
        <v>74</v>
      </c>
      <c r="C4" s="11">
        <v>1362964</v>
      </c>
      <c r="D4" s="11">
        <v>1539433</v>
      </c>
      <c r="E4" s="11">
        <v>1380212</v>
      </c>
      <c r="F4" s="11">
        <v>1951108</v>
      </c>
      <c r="G4" s="11">
        <v>1609933</v>
      </c>
      <c r="H4" s="11">
        <v>1743946</v>
      </c>
      <c r="I4" s="11">
        <v>1611876</v>
      </c>
      <c r="J4" s="11">
        <v>1650956</v>
      </c>
      <c r="K4" s="11">
        <v>1856995</v>
      </c>
      <c r="L4" s="11">
        <v>1079826</v>
      </c>
      <c r="M4" s="11">
        <v>1802113</v>
      </c>
      <c r="N4" s="11">
        <v>1859133</v>
      </c>
    </row>
    <row r="5" spans="2:14" x14ac:dyDescent="0.25">
      <c r="B5" s="12" t="s">
        <v>75</v>
      </c>
      <c r="C5" s="11">
        <v>1264375</v>
      </c>
      <c r="D5" s="11">
        <v>1144910</v>
      </c>
      <c r="E5" s="11">
        <v>1675029</v>
      </c>
      <c r="F5" s="11">
        <v>1123474</v>
      </c>
      <c r="G5" s="11">
        <v>1880090</v>
      </c>
      <c r="H5" s="11">
        <v>1789333</v>
      </c>
      <c r="I5" s="11">
        <v>1844653</v>
      </c>
      <c r="J5" s="11">
        <v>1260332</v>
      </c>
      <c r="K5" s="11">
        <v>1186233</v>
      </c>
      <c r="L5" s="11">
        <v>1318411</v>
      </c>
      <c r="M5" s="11">
        <v>1987012</v>
      </c>
      <c r="N5" s="11">
        <v>1368007</v>
      </c>
    </row>
    <row r="6" spans="2:14" x14ac:dyDescent="0.25">
      <c r="B6" s="12" t="s">
        <v>76</v>
      </c>
      <c r="C6" s="11">
        <v>1769093</v>
      </c>
      <c r="D6" s="11">
        <v>1731941</v>
      </c>
      <c r="E6" s="11">
        <v>1863789</v>
      </c>
      <c r="F6" s="11">
        <v>1689028</v>
      </c>
      <c r="G6" s="11">
        <v>1073239</v>
      </c>
      <c r="H6" s="11">
        <v>1522967</v>
      </c>
      <c r="I6" s="11">
        <v>1354198</v>
      </c>
      <c r="J6" s="11">
        <v>1497499</v>
      </c>
      <c r="K6" s="11">
        <v>1298600</v>
      </c>
      <c r="L6" s="11">
        <v>1472618</v>
      </c>
      <c r="M6" s="11">
        <v>1685147</v>
      </c>
      <c r="N6" s="11">
        <v>1379129</v>
      </c>
    </row>
    <row r="7" spans="2:14" x14ac:dyDescent="0.25">
      <c r="B7" s="12" t="s">
        <v>77</v>
      </c>
      <c r="C7" s="11">
        <v>1140353</v>
      </c>
      <c r="D7" s="11">
        <v>1874208</v>
      </c>
      <c r="E7" s="11">
        <v>1071166</v>
      </c>
      <c r="F7" s="11">
        <v>1766373</v>
      </c>
      <c r="G7" s="11">
        <v>1683722</v>
      </c>
      <c r="H7" s="11">
        <v>1622738</v>
      </c>
      <c r="I7" s="11">
        <v>1935551</v>
      </c>
      <c r="J7" s="11">
        <v>1489184</v>
      </c>
      <c r="K7" s="11">
        <v>1582508</v>
      </c>
      <c r="L7" s="11">
        <v>1026555</v>
      </c>
      <c r="M7" s="11">
        <v>1698619</v>
      </c>
      <c r="N7" s="11">
        <v>1128121</v>
      </c>
    </row>
    <row r="8" spans="2:14" x14ac:dyDescent="0.25">
      <c r="B8" s="12" t="s">
        <v>78</v>
      </c>
      <c r="C8" s="11">
        <v>1779648</v>
      </c>
      <c r="D8" s="11">
        <v>1220424</v>
      </c>
      <c r="E8" s="11">
        <v>1672742</v>
      </c>
      <c r="F8" s="11">
        <v>1796185</v>
      </c>
      <c r="G8" s="11">
        <v>1218688</v>
      </c>
      <c r="H8" s="11">
        <v>1533895</v>
      </c>
      <c r="I8" s="11">
        <v>1534366</v>
      </c>
      <c r="J8" s="11">
        <v>1368022</v>
      </c>
      <c r="K8" s="11">
        <v>1157862</v>
      </c>
      <c r="L8" s="11">
        <v>1427689</v>
      </c>
      <c r="M8" s="11">
        <v>1306912</v>
      </c>
      <c r="N8" s="11">
        <v>1938961</v>
      </c>
    </row>
    <row r="9" spans="2:14" x14ac:dyDescent="0.25">
      <c r="B9" s="12" t="s">
        <v>79</v>
      </c>
      <c r="C9" s="11">
        <v>1644334</v>
      </c>
      <c r="D9" s="11">
        <v>1007829</v>
      </c>
      <c r="E9" s="11">
        <v>1159505</v>
      </c>
      <c r="F9" s="11">
        <v>1375764</v>
      </c>
      <c r="G9" s="11">
        <v>1686517</v>
      </c>
      <c r="H9" s="11">
        <v>1295936</v>
      </c>
      <c r="I9" s="11">
        <v>1983948</v>
      </c>
      <c r="J9" s="11">
        <v>1045001</v>
      </c>
      <c r="K9" s="11">
        <v>1467240</v>
      </c>
      <c r="L9" s="11">
        <v>1763498</v>
      </c>
      <c r="M9" s="11">
        <v>1708826</v>
      </c>
      <c r="N9" s="11">
        <v>1805423</v>
      </c>
    </row>
    <row r="10" spans="2:14" x14ac:dyDescent="0.25">
      <c r="B10" s="12" t="s">
        <v>80</v>
      </c>
      <c r="C10" s="11">
        <v>1541826</v>
      </c>
      <c r="D10" s="11">
        <v>1190689</v>
      </c>
      <c r="E10" s="11">
        <v>1739130</v>
      </c>
      <c r="F10" s="11">
        <v>1029172</v>
      </c>
      <c r="G10" s="11">
        <v>1076504</v>
      </c>
      <c r="H10" s="11">
        <v>1302655</v>
      </c>
      <c r="I10" s="11">
        <v>1237396</v>
      </c>
      <c r="J10" s="11">
        <v>1446265</v>
      </c>
      <c r="K10" s="11">
        <v>1812687</v>
      </c>
      <c r="L10" s="11">
        <v>1823573</v>
      </c>
      <c r="M10" s="11">
        <v>1407590</v>
      </c>
      <c r="N10" s="11">
        <v>1978484</v>
      </c>
    </row>
    <row r="11" spans="2:14" x14ac:dyDescent="0.25">
      <c r="B11" s="12" t="s">
        <v>81</v>
      </c>
      <c r="C11" s="11">
        <v>1525666</v>
      </c>
      <c r="D11" s="11">
        <v>1951141</v>
      </c>
      <c r="E11" s="11">
        <v>1992763</v>
      </c>
      <c r="F11" s="11">
        <v>1829512</v>
      </c>
      <c r="G11" s="11">
        <v>1736280</v>
      </c>
      <c r="H11" s="11">
        <v>1263859</v>
      </c>
      <c r="I11" s="11">
        <v>1825961</v>
      </c>
      <c r="J11" s="11">
        <v>1233758</v>
      </c>
      <c r="K11" s="11">
        <v>1333962</v>
      </c>
      <c r="L11" s="11">
        <v>1095977</v>
      </c>
      <c r="M11" s="11">
        <v>1729505</v>
      </c>
      <c r="N11" s="11">
        <v>1470500</v>
      </c>
    </row>
    <row r="12" spans="2:14" x14ac:dyDescent="0.25">
      <c r="B12" s="12" t="s">
        <v>82</v>
      </c>
      <c r="C12" s="11">
        <v>1862521</v>
      </c>
      <c r="D12" s="11">
        <v>1241061</v>
      </c>
      <c r="E12" s="11">
        <v>1266101</v>
      </c>
      <c r="F12" s="11">
        <v>1419714</v>
      </c>
      <c r="G12" s="11">
        <v>1259553</v>
      </c>
      <c r="H12" s="11">
        <v>1396753</v>
      </c>
      <c r="I12" s="11">
        <v>1312494</v>
      </c>
      <c r="J12" s="11">
        <v>1848892</v>
      </c>
      <c r="K12" s="11">
        <v>1557577</v>
      </c>
      <c r="L12" s="11">
        <v>1038880</v>
      </c>
      <c r="M12" s="11">
        <v>1172589</v>
      </c>
      <c r="N12" s="11">
        <v>1824220</v>
      </c>
    </row>
    <row r="13" spans="2:14" x14ac:dyDescent="0.25">
      <c r="B13" s="12" t="s">
        <v>83</v>
      </c>
      <c r="C13" s="11">
        <v>1249750</v>
      </c>
      <c r="D13" s="11">
        <v>1189894</v>
      </c>
      <c r="E13" s="11">
        <v>1006455</v>
      </c>
      <c r="F13" s="11">
        <v>1627086</v>
      </c>
      <c r="G13" s="11">
        <v>1713640</v>
      </c>
      <c r="H13" s="11">
        <v>1715134</v>
      </c>
      <c r="I13" s="11">
        <v>1579234</v>
      </c>
      <c r="J13" s="11">
        <v>1535949</v>
      </c>
      <c r="K13" s="11">
        <v>1873495</v>
      </c>
      <c r="L13" s="11">
        <v>1226960</v>
      </c>
      <c r="M13" s="11">
        <v>1471150</v>
      </c>
      <c r="N13" s="11">
        <v>1022185</v>
      </c>
    </row>
    <row r="14" spans="2:14" x14ac:dyDescent="0.25">
      <c r="B14" s="12" t="s">
        <v>84</v>
      </c>
      <c r="C14" s="11">
        <v>1067714</v>
      </c>
      <c r="D14" s="11">
        <v>1903011</v>
      </c>
      <c r="E14" s="11">
        <v>1900653</v>
      </c>
      <c r="F14" s="11">
        <v>1301933</v>
      </c>
      <c r="G14" s="11">
        <v>1952131</v>
      </c>
      <c r="H14" s="11">
        <v>1004977</v>
      </c>
      <c r="I14" s="11">
        <v>1769777</v>
      </c>
      <c r="J14" s="11">
        <v>1512167</v>
      </c>
      <c r="K14" s="11">
        <v>1678970</v>
      </c>
      <c r="L14" s="11">
        <v>1699891</v>
      </c>
      <c r="M14" s="11">
        <v>1288938</v>
      </c>
      <c r="N14" s="11">
        <v>1150006</v>
      </c>
    </row>
    <row r="15" spans="2:14" x14ac:dyDescent="0.25">
      <c r="B15" s="12" t="s">
        <v>85</v>
      </c>
      <c r="C15" s="11">
        <v>1919652</v>
      </c>
      <c r="D15" s="11">
        <v>1136452</v>
      </c>
      <c r="E15" s="11">
        <v>1736282</v>
      </c>
      <c r="F15" s="11">
        <v>1617616</v>
      </c>
      <c r="G15" s="11">
        <v>1265440</v>
      </c>
      <c r="H15" s="11">
        <v>1204162</v>
      </c>
      <c r="I15" s="11">
        <v>1119720</v>
      </c>
      <c r="J15" s="11">
        <v>1720665</v>
      </c>
      <c r="K15" s="11">
        <v>1331778</v>
      </c>
      <c r="L15" s="11">
        <v>1019161</v>
      </c>
      <c r="M15" s="11">
        <v>1800727</v>
      </c>
      <c r="N15" s="11">
        <v>1411055</v>
      </c>
    </row>
    <row r="16" spans="2:14" x14ac:dyDescent="0.25">
      <c r="B16" s="12" t="s">
        <v>86</v>
      </c>
      <c r="C16" s="11">
        <v>1169005</v>
      </c>
      <c r="D16" s="11">
        <v>1201474</v>
      </c>
      <c r="E16" s="11">
        <v>1342413</v>
      </c>
      <c r="F16" s="11">
        <v>1847433</v>
      </c>
      <c r="G16" s="11">
        <v>1456728</v>
      </c>
      <c r="H16" s="11">
        <v>1829320</v>
      </c>
      <c r="I16" s="11">
        <v>1342184</v>
      </c>
      <c r="J16" s="11">
        <v>1951798</v>
      </c>
      <c r="K16" s="11">
        <v>1882760</v>
      </c>
      <c r="L16" s="11">
        <v>1739248</v>
      </c>
      <c r="M16" s="11">
        <v>1988941</v>
      </c>
      <c r="N16" s="11">
        <v>1760064</v>
      </c>
    </row>
    <row r="17" spans="2:14" x14ac:dyDescent="0.25">
      <c r="B17" s="12" t="s">
        <v>87</v>
      </c>
      <c r="C17" s="11">
        <v>1542070</v>
      </c>
      <c r="D17" s="11">
        <v>1833383</v>
      </c>
      <c r="E17" s="11">
        <v>1253959</v>
      </c>
      <c r="F17" s="11">
        <v>1450349</v>
      </c>
      <c r="G17" s="11">
        <v>1034305</v>
      </c>
      <c r="H17" s="11">
        <v>1070051</v>
      </c>
      <c r="I17" s="11">
        <v>1167632</v>
      </c>
      <c r="J17" s="11">
        <v>1959648</v>
      </c>
      <c r="K17" s="11">
        <v>1185485</v>
      </c>
      <c r="L17" s="11">
        <v>1965254</v>
      </c>
      <c r="M17" s="11">
        <v>1475732</v>
      </c>
      <c r="N17" s="11">
        <v>1157880</v>
      </c>
    </row>
    <row r="18" spans="2:14" x14ac:dyDescent="0.25">
      <c r="B18" s="12" t="s">
        <v>88</v>
      </c>
      <c r="C18" s="11">
        <v>1556920</v>
      </c>
      <c r="D18" s="11">
        <v>1181949</v>
      </c>
      <c r="E18" s="11">
        <v>1382773</v>
      </c>
      <c r="F18" s="11">
        <v>1238422</v>
      </c>
      <c r="G18" s="11">
        <v>1745646</v>
      </c>
      <c r="H18" s="11">
        <v>1477270</v>
      </c>
      <c r="I18" s="11">
        <v>1253178</v>
      </c>
      <c r="J18" s="11">
        <v>1080109</v>
      </c>
      <c r="K18" s="11">
        <v>1182612</v>
      </c>
      <c r="L18" s="11">
        <v>1755546</v>
      </c>
      <c r="M18" s="11">
        <v>1612873</v>
      </c>
      <c r="N18" s="11">
        <v>1791542</v>
      </c>
    </row>
    <row r="19" spans="2:14" x14ac:dyDescent="0.25">
      <c r="B19" s="12" t="s">
        <v>89</v>
      </c>
      <c r="C19" s="11">
        <v>1260011</v>
      </c>
      <c r="D19" s="11">
        <v>1411627</v>
      </c>
      <c r="E19" s="11">
        <v>1471650</v>
      </c>
      <c r="F19" s="11">
        <v>1330331</v>
      </c>
      <c r="G19" s="11">
        <v>1202657</v>
      </c>
      <c r="H19" s="11">
        <v>1584500</v>
      </c>
      <c r="I19" s="11">
        <v>1052117</v>
      </c>
      <c r="J19" s="11">
        <v>1638723</v>
      </c>
      <c r="K19" s="11">
        <v>1477914</v>
      </c>
      <c r="L19" s="11">
        <v>1429077</v>
      </c>
      <c r="M19" s="11">
        <v>1405824</v>
      </c>
      <c r="N19" s="11">
        <v>1657930</v>
      </c>
    </row>
    <row r="20" spans="2:14" x14ac:dyDescent="0.25">
      <c r="B20" s="12" t="s">
        <v>90</v>
      </c>
      <c r="C20" s="11">
        <v>1281225</v>
      </c>
      <c r="D20" s="11">
        <v>1239439</v>
      </c>
      <c r="E20" s="11">
        <v>1725361</v>
      </c>
      <c r="F20" s="11">
        <v>1113841</v>
      </c>
      <c r="G20" s="11">
        <v>1404459</v>
      </c>
      <c r="H20" s="11">
        <v>1975290</v>
      </c>
      <c r="I20" s="11">
        <v>1428372</v>
      </c>
      <c r="J20" s="11">
        <v>1548973</v>
      </c>
      <c r="K20" s="11">
        <v>1269064</v>
      </c>
      <c r="L20" s="11">
        <v>1388510</v>
      </c>
      <c r="M20" s="11">
        <v>1800141</v>
      </c>
      <c r="N20" s="11">
        <v>1712322</v>
      </c>
    </row>
    <row r="21" spans="2:14" x14ac:dyDescent="0.25">
      <c r="B21" s="12" t="s">
        <v>91</v>
      </c>
      <c r="C21" s="11">
        <v>1184952</v>
      </c>
      <c r="D21" s="11">
        <v>1850265</v>
      </c>
      <c r="E21" s="11">
        <v>1254674</v>
      </c>
      <c r="F21" s="11">
        <v>1557123</v>
      </c>
      <c r="G21" s="11">
        <v>1550856</v>
      </c>
      <c r="H21" s="11">
        <v>1970253</v>
      </c>
      <c r="I21" s="11">
        <v>1453663</v>
      </c>
      <c r="J21" s="11">
        <v>1134051</v>
      </c>
      <c r="K21" s="11">
        <v>1297288</v>
      </c>
      <c r="L21" s="11">
        <v>1381010</v>
      </c>
      <c r="M21" s="11">
        <v>1015601</v>
      </c>
      <c r="N21" s="11">
        <v>1817324</v>
      </c>
    </row>
    <row r="22" spans="2:14" x14ac:dyDescent="0.25">
      <c r="B22" s="12" t="s">
        <v>92</v>
      </c>
      <c r="C22" s="11">
        <v>1182301</v>
      </c>
      <c r="D22" s="11">
        <v>1968126</v>
      </c>
      <c r="E22" s="11">
        <v>1476258</v>
      </c>
      <c r="F22" s="11">
        <v>1159067</v>
      </c>
      <c r="G22" s="11">
        <v>1454231</v>
      </c>
      <c r="H22" s="11">
        <v>1402973</v>
      </c>
      <c r="I22" s="11">
        <v>1215319</v>
      </c>
      <c r="J22" s="11">
        <v>1986631</v>
      </c>
      <c r="K22" s="11">
        <v>1390106</v>
      </c>
      <c r="L22" s="11">
        <v>1978646</v>
      </c>
      <c r="M22" s="11">
        <v>1012895</v>
      </c>
      <c r="N22" s="11">
        <v>1049567</v>
      </c>
    </row>
    <row r="23" spans="2:14" x14ac:dyDescent="0.25">
      <c r="B23" s="12" t="s">
        <v>93</v>
      </c>
      <c r="C23" s="11">
        <v>1110703</v>
      </c>
      <c r="D23" s="11">
        <v>1621332</v>
      </c>
      <c r="E23" s="11">
        <v>1376293</v>
      </c>
      <c r="F23" s="11">
        <v>1991987</v>
      </c>
      <c r="G23" s="11">
        <v>1439229</v>
      </c>
      <c r="H23" s="11">
        <v>1576452</v>
      </c>
      <c r="I23" s="11">
        <v>1334331</v>
      </c>
      <c r="J23" s="11">
        <v>1737539</v>
      </c>
      <c r="K23" s="11">
        <v>1630629</v>
      </c>
      <c r="L23" s="11">
        <v>1501267</v>
      </c>
      <c r="M23" s="11">
        <v>1182949</v>
      </c>
      <c r="N23" s="11">
        <v>1613942</v>
      </c>
    </row>
    <row r="24" spans="2:14" x14ac:dyDescent="0.25">
      <c r="B24" s="12" t="s">
        <v>94</v>
      </c>
      <c r="C24" s="11">
        <v>1945431</v>
      </c>
      <c r="D24" s="11">
        <v>1852661</v>
      </c>
      <c r="E24" s="11">
        <v>1120315</v>
      </c>
      <c r="F24" s="11">
        <v>1190647</v>
      </c>
      <c r="G24" s="11">
        <v>1881024</v>
      </c>
      <c r="H24" s="11">
        <v>1217220</v>
      </c>
      <c r="I24" s="11">
        <v>1071293</v>
      </c>
      <c r="J24" s="11">
        <v>1932664</v>
      </c>
      <c r="K24" s="11">
        <v>1287346</v>
      </c>
      <c r="L24" s="11">
        <v>1013709</v>
      </c>
      <c r="M24" s="11">
        <v>1570017</v>
      </c>
      <c r="N24" s="11">
        <v>1680355</v>
      </c>
    </row>
    <row r="25" spans="2:14" x14ac:dyDescent="0.25">
      <c r="B25" s="12" t="s">
        <v>95</v>
      </c>
      <c r="C25" s="11">
        <v>1651767</v>
      </c>
      <c r="D25" s="11">
        <v>1693237</v>
      </c>
      <c r="E25" s="11">
        <v>1617149</v>
      </c>
      <c r="F25" s="11">
        <v>1297595</v>
      </c>
      <c r="G25" s="11">
        <v>1927404</v>
      </c>
      <c r="H25" s="11">
        <v>1551177</v>
      </c>
      <c r="I25" s="11">
        <v>1462815</v>
      </c>
      <c r="J25" s="11">
        <v>1424277</v>
      </c>
      <c r="K25" s="11">
        <v>1802390</v>
      </c>
      <c r="L25" s="11">
        <v>1260063</v>
      </c>
      <c r="M25" s="11">
        <v>1649857</v>
      </c>
      <c r="N25" s="11">
        <v>1194863</v>
      </c>
    </row>
    <row r="26" spans="2:14" x14ac:dyDescent="0.25">
      <c r="B26" s="12" t="s">
        <v>96</v>
      </c>
      <c r="C26" s="11">
        <v>1088310</v>
      </c>
      <c r="D26" s="11">
        <v>1335295</v>
      </c>
      <c r="E26" s="11">
        <v>1010205</v>
      </c>
      <c r="F26" s="11">
        <v>1138302</v>
      </c>
      <c r="G26" s="11">
        <v>1717644</v>
      </c>
      <c r="H26" s="11">
        <v>1673647</v>
      </c>
      <c r="I26" s="11">
        <v>1299917</v>
      </c>
      <c r="J26" s="11">
        <v>1563994</v>
      </c>
      <c r="K26" s="11">
        <v>1640146</v>
      </c>
      <c r="L26" s="11">
        <v>1475169</v>
      </c>
      <c r="M26" s="11">
        <v>1908398</v>
      </c>
      <c r="N26" s="11">
        <v>1883384</v>
      </c>
    </row>
    <row r="27" spans="2:14" x14ac:dyDescent="0.25">
      <c r="B27" s="12" t="s">
        <v>97</v>
      </c>
      <c r="C27" s="11">
        <v>1606626</v>
      </c>
      <c r="D27" s="11">
        <v>1884684</v>
      </c>
      <c r="E27" s="11">
        <v>1816814</v>
      </c>
      <c r="F27" s="11">
        <v>1425551</v>
      </c>
      <c r="G27" s="11">
        <v>1565554</v>
      </c>
      <c r="H27" s="11">
        <v>1941900</v>
      </c>
      <c r="I27" s="11">
        <v>1940004</v>
      </c>
      <c r="J27" s="11">
        <v>1308318</v>
      </c>
      <c r="K27" s="11">
        <v>1477895</v>
      </c>
      <c r="L27" s="11">
        <v>1633180</v>
      </c>
      <c r="M27" s="11">
        <v>1061099</v>
      </c>
      <c r="N27" s="11">
        <v>1113325</v>
      </c>
    </row>
    <row r="28" spans="2:14" x14ac:dyDescent="0.25">
      <c r="B28" s="12" t="s">
        <v>98</v>
      </c>
      <c r="C28" s="11">
        <v>1429670</v>
      </c>
      <c r="D28" s="11">
        <v>1305969</v>
      </c>
      <c r="E28" s="11">
        <v>1855958</v>
      </c>
      <c r="F28" s="11">
        <v>1717542</v>
      </c>
      <c r="G28" s="11">
        <v>1902915</v>
      </c>
      <c r="H28" s="11">
        <v>1280205</v>
      </c>
      <c r="I28" s="11">
        <v>1570030</v>
      </c>
      <c r="J28" s="11">
        <v>1424388</v>
      </c>
      <c r="K28" s="11">
        <v>1084891</v>
      </c>
      <c r="L28" s="11">
        <v>1893861</v>
      </c>
      <c r="M28" s="11">
        <v>1145775</v>
      </c>
      <c r="N28" s="11">
        <v>1460916</v>
      </c>
    </row>
    <row r="29" spans="2:14" x14ac:dyDescent="0.25">
      <c r="B29" s="12" t="s">
        <v>99</v>
      </c>
      <c r="C29" s="11">
        <v>1490647</v>
      </c>
      <c r="D29" s="11">
        <v>1725015</v>
      </c>
      <c r="E29" s="11">
        <v>1115106</v>
      </c>
      <c r="F29" s="11">
        <v>1497380</v>
      </c>
      <c r="G29" s="11">
        <v>1223496</v>
      </c>
      <c r="H29" s="11">
        <v>1959192</v>
      </c>
      <c r="I29" s="11">
        <v>1526204</v>
      </c>
      <c r="J29" s="11">
        <v>1789781</v>
      </c>
      <c r="K29" s="11">
        <v>1473631</v>
      </c>
      <c r="L29" s="11">
        <v>1865468</v>
      </c>
      <c r="M29" s="11">
        <v>1149455</v>
      </c>
      <c r="N29" s="11">
        <v>1855220</v>
      </c>
    </row>
    <row r="30" spans="2:14" x14ac:dyDescent="0.25">
      <c r="B30" s="12" t="s">
        <v>100</v>
      </c>
      <c r="C30" s="11">
        <v>1370941</v>
      </c>
      <c r="D30" s="11">
        <v>1572294</v>
      </c>
      <c r="E30" s="11">
        <v>1945896</v>
      </c>
      <c r="F30" s="11">
        <v>1722049</v>
      </c>
      <c r="G30" s="11">
        <v>1829266</v>
      </c>
      <c r="H30" s="11">
        <v>1679781</v>
      </c>
      <c r="I30" s="11">
        <v>1495441</v>
      </c>
      <c r="J30" s="11">
        <v>1817698</v>
      </c>
      <c r="K30" s="11">
        <v>1692241</v>
      </c>
      <c r="L30" s="11">
        <v>1126861</v>
      </c>
      <c r="M30" s="11">
        <v>1260561</v>
      </c>
      <c r="N30" s="11">
        <v>1928791</v>
      </c>
    </row>
    <row r="31" spans="2:14" x14ac:dyDescent="0.25">
      <c r="B31" s="12" t="s">
        <v>101</v>
      </c>
      <c r="C31" s="11">
        <v>1523201</v>
      </c>
      <c r="D31" s="11">
        <v>1995196</v>
      </c>
      <c r="E31" s="11">
        <v>1392395</v>
      </c>
      <c r="F31" s="11">
        <v>1046526</v>
      </c>
      <c r="G31" s="11">
        <v>1450360</v>
      </c>
      <c r="H31" s="11">
        <v>1274498</v>
      </c>
      <c r="I31" s="11">
        <v>1221424</v>
      </c>
      <c r="J31" s="11">
        <v>1082890</v>
      </c>
      <c r="K31" s="11">
        <v>1526099</v>
      </c>
      <c r="L31" s="11">
        <v>1316627</v>
      </c>
      <c r="M31" s="11">
        <v>1288281</v>
      </c>
      <c r="N31" s="11">
        <v>1668926</v>
      </c>
    </row>
    <row r="32" spans="2:14" x14ac:dyDescent="0.25">
      <c r="B32" s="12" t="s">
        <v>102</v>
      </c>
      <c r="C32" s="11">
        <v>1729314</v>
      </c>
      <c r="D32" s="11">
        <v>1688403</v>
      </c>
      <c r="E32" s="11">
        <v>1185398</v>
      </c>
      <c r="F32" s="11">
        <v>1999289</v>
      </c>
      <c r="G32" s="11">
        <v>1972553</v>
      </c>
      <c r="H32" s="11">
        <v>1355760</v>
      </c>
      <c r="I32" s="11">
        <v>1925270</v>
      </c>
      <c r="J32" s="11">
        <v>1370221</v>
      </c>
      <c r="K32" s="11">
        <v>1291714</v>
      </c>
      <c r="L32" s="11">
        <v>1337009</v>
      </c>
      <c r="M32" s="11">
        <v>1386116</v>
      </c>
      <c r="N32" s="11">
        <v>1756228</v>
      </c>
    </row>
    <row r="33" spans="2:14" x14ac:dyDescent="0.25">
      <c r="B33" s="12" t="s">
        <v>103</v>
      </c>
      <c r="C33" s="11">
        <v>1624464</v>
      </c>
      <c r="D33" s="11">
        <v>1820027</v>
      </c>
      <c r="E33" s="11">
        <v>1829148</v>
      </c>
      <c r="F33" s="11">
        <v>1068635</v>
      </c>
      <c r="G33" s="11">
        <v>1098412</v>
      </c>
      <c r="H33" s="11">
        <v>1497050</v>
      </c>
      <c r="I33" s="11">
        <v>1610390</v>
      </c>
      <c r="J33" s="11">
        <v>1911340</v>
      </c>
      <c r="K33" s="11">
        <v>1666280</v>
      </c>
      <c r="L33" s="11">
        <v>1929989</v>
      </c>
      <c r="M33" s="11">
        <v>1978956</v>
      </c>
      <c r="N33" s="11">
        <v>1236803</v>
      </c>
    </row>
    <row r="34" spans="2:14" x14ac:dyDescent="0.25">
      <c r="B34" s="12" t="s">
        <v>104</v>
      </c>
      <c r="C34" s="11">
        <v>1405074</v>
      </c>
      <c r="D34" s="11">
        <v>1031842</v>
      </c>
      <c r="E34" s="11">
        <v>1699223</v>
      </c>
      <c r="F34" s="11">
        <v>1838868</v>
      </c>
      <c r="G34" s="11">
        <v>1995943</v>
      </c>
      <c r="H34" s="11">
        <v>1561792</v>
      </c>
      <c r="I34" s="11">
        <v>1081825</v>
      </c>
      <c r="J34" s="11">
        <v>1508653</v>
      </c>
      <c r="K34" s="11">
        <v>1779933</v>
      </c>
      <c r="L34" s="11">
        <v>1469036</v>
      </c>
      <c r="M34" s="11">
        <v>1718276</v>
      </c>
      <c r="N34" s="11">
        <v>1814623</v>
      </c>
    </row>
    <row r="35" spans="2:14" x14ac:dyDescent="0.25">
      <c r="B35" s="12" t="s">
        <v>105</v>
      </c>
      <c r="C35" s="11">
        <v>1994373</v>
      </c>
      <c r="D35" s="11">
        <v>1579479</v>
      </c>
      <c r="E35" s="11">
        <v>1014953</v>
      </c>
      <c r="F35" s="11">
        <v>1838316</v>
      </c>
      <c r="G35" s="11">
        <v>1028174</v>
      </c>
      <c r="H35" s="11">
        <v>1612380</v>
      </c>
      <c r="I35" s="11">
        <v>1024643</v>
      </c>
      <c r="J35" s="11">
        <v>1757693</v>
      </c>
      <c r="K35" s="11">
        <v>1999172</v>
      </c>
      <c r="L35" s="11">
        <v>1595675</v>
      </c>
      <c r="M35" s="11">
        <v>1082981</v>
      </c>
      <c r="N35" s="11">
        <v>1636383</v>
      </c>
    </row>
    <row r="37" spans="2:14" x14ac:dyDescent="0.25">
      <c r="C37" s="40">
        <f>SUM(C4:C35)</f>
        <v>47274901</v>
      </c>
      <c r="D37" s="40">
        <f t="shared" ref="D37:N37" si="0">SUM(D4:D35)</f>
        <v>48922690</v>
      </c>
      <c r="E37" s="40">
        <f t="shared" si="0"/>
        <v>47349768</v>
      </c>
      <c r="F37" s="40">
        <f t="shared" si="0"/>
        <v>47996218</v>
      </c>
      <c r="G37" s="40">
        <f t="shared" si="0"/>
        <v>49036593</v>
      </c>
      <c r="H37" s="40">
        <f t="shared" si="0"/>
        <v>48887066</v>
      </c>
      <c r="I37" s="40">
        <f t="shared" si="0"/>
        <v>46585226</v>
      </c>
      <c r="J37" s="40">
        <f t="shared" si="0"/>
        <v>49538079</v>
      </c>
      <c r="K37" s="40">
        <f t="shared" si="0"/>
        <v>48175503</v>
      </c>
      <c r="L37" s="40">
        <f t="shared" si="0"/>
        <v>47048244</v>
      </c>
      <c r="M37" s="40">
        <f t="shared" si="0"/>
        <v>47753856</v>
      </c>
      <c r="N37" s="40">
        <f t="shared" si="0"/>
        <v>50125612</v>
      </c>
    </row>
  </sheetData>
  <mergeCells count="1">
    <mergeCell ref="B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C5CC-73EF-4E50-9790-EE16F88EFD2B}">
  <dimension ref="B1:N18"/>
  <sheetViews>
    <sheetView workbookViewId="0"/>
  </sheetViews>
  <sheetFormatPr baseColWidth="10" defaultRowHeight="15" x14ac:dyDescent="0.25"/>
  <cols>
    <col min="2" max="2" width="17.5703125" customWidth="1"/>
    <col min="3" max="3" width="12" bestFit="1" customWidth="1"/>
    <col min="4" max="4" width="12" customWidth="1"/>
    <col min="5" max="5" width="13.28515625" bestFit="1" customWidth="1"/>
    <col min="6" max="6" width="17.42578125" bestFit="1" customWidth="1"/>
    <col min="7" max="7" width="12.5703125" bestFit="1" customWidth="1"/>
    <col min="8" max="8" width="14.85546875" bestFit="1" customWidth="1"/>
    <col min="10" max="10" width="8.7109375" customWidth="1"/>
    <col min="11" max="11" width="50.7109375" customWidth="1"/>
    <col min="12" max="12" width="33.28515625" customWidth="1"/>
    <col min="13" max="13" width="15" customWidth="1"/>
  </cols>
  <sheetData>
    <row r="1" spans="2:14" x14ac:dyDescent="0.25">
      <c r="B1" s="22" t="s">
        <v>72</v>
      </c>
      <c r="C1" s="22"/>
      <c r="D1" s="22"/>
      <c r="E1" s="22"/>
      <c r="F1" s="22"/>
      <c r="G1" s="22"/>
      <c r="H1" s="22"/>
      <c r="J1" s="15" t="s">
        <v>115</v>
      </c>
      <c r="K1" s="15"/>
      <c r="L1" s="15"/>
    </row>
    <row r="2" spans="2:14" x14ac:dyDescent="0.25">
      <c r="J2" s="23" t="s">
        <v>116</v>
      </c>
      <c r="K2" s="24"/>
      <c r="L2" s="25"/>
      <c r="M2" s="5">
        <f>COUNTA(B4:B18)</f>
        <v>15</v>
      </c>
      <c r="N2">
        <f>COUNTA(B4:B18)</f>
        <v>15</v>
      </c>
    </row>
    <row r="3" spans="2:14" x14ac:dyDescent="0.25">
      <c r="B3" s="14" t="s">
        <v>73</v>
      </c>
      <c r="C3" s="14" t="s">
        <v>0</v>
      </c>
      <c r="D3" s="14" t="s">
        <v>106</v>
      </c>
      <c r="E3" s="14" t="s">
        <v>107</v>
      </c>
      <c r="F3" s="14" t="s">
        <v>108</v>
      </c>
      <c r="G3" s="14" t="s">
        <v>109</v>
      </c>
      <c r="H3" s="14" t="s">
        <v>110</v>
      </c>
      <c r="J3" s="23" t="s">
        <v>117</v>
      </c>
      <c r="K3" s="24"/>
      <c r="L3" s="25"/>
      <c r="M3" s="16">
        <f>SUM(C4:C18)</f>
        <v>21756319</v>
      </c>
      <c r="N3" t="s">
        <v>118</v>
      </c>
    </row>
    <row r="4" spans="2:14" x14ac:dyDescent="0.25">
      <c r="B4" s="12" t="s">
        <v>74</v>
      </c>
      <c r="C4" s="11">
        <v>1362964</v>
      </c>
      <c r="D4" t="s">
        <v>111</v>
      </c>
      <c r="E4" s="13">
        <v>7.0000000000000007E-2</v>
      </c>
      <c r="F4" s="11">
        <v>95407.48000000001</v>
      </c>
      <c r="G4" s="11">
        <v>1022223</v>
      </c>
      <c r="H4">
        <v>632</v>
      </c>
      <c r="J4" s="23" t="s">
        <v>119</v>
      </c>
      <c r="K4" s="24"/>
      <c r="L4" s="25"/>
      <c r="M4" s="17">
        <f>AVERAGE(E4:E18)</f>
        <v>5.6666666666666664E-2</v>
      </c>
      <c r="N4" t="s">
        <v>120</v>
      </c>
    </row>
    <row r="5" spans="2:14" x14ac:dyDescent="0.25">
      <c r="B5" s="12" t="s">
        <v>75</v>
      </c>
      <c r="C5" s="11">
        <v>1264375</v>
      </c>
      <c r="D5" t="s">
        <v>112</v>
      </c>
      <c r="E5" s="13">
        <v>0.08</v>
      </c>
      <c r="F5" s="11">
        <v>101150</v>
      </c>
      <c r="G5" s="11">
        <v>948281.25</v>
      </c>
      <c r="H5">
        <v>1075</v>
      </c>
      <c r="J5" s="23" t="s">
        <v>121</v>
      </c>
      <c r="K5" s="24"/>
      <c r="L5" s="25"/>
      <c r="M5" s="16">
        <f>SUM(C4:C18)-SUM(G4:G18)</f>
        <v>5439079.75</v>
      </c>
      <c r="N5" t="s">
        <v>122</v>
      </c>
    </row>
    <row r="6" spans="2:14" x14ac:dyDescent="0.25">
      <c r="B6" s="12" t="s">
        <v>79</v>
      </c>
      <c r="C6" s="11">
        <v>1644334</v>
      </c>
      <c r="D6" t="s">
        <v>113</v>
      </c>
      <c r="E6" s="13">
        <v>0.01</v>
      </c>
      <c r="F6" s="11">
        <v>16443.34</v>
      </c>
      <c r="G6" s="11">
        <v>1233250.5</v>
      </c>
      <c r="H6">
        <v>572</v>
      </c>
      <c r="J6" s="23" t="s">
        <v>123</v>
      </c>
      <c r="K6" s="24"/>
      <c r="L6" s="25"/>
      <c r="M6" s="16">
        <f>MAX(C4:C18)</f>
        <v>1945431</v>
      </c>
      <c r="N6" t="s">
        <v>124</v>
      </c>
    </row>
    <row r="7" spans="2:14" x14ac:dyDescent="0.25">
      <c r="B7" s="12" t="s">
        <v>80</v>
      </c>
      <c r="C7" s="11">
        <v>1541826</v>
      </c>
      <c r="D7" t="s">
        <v>88</v>
      </c>
      <c r="E7" s="13">
        <v>0.04</v>
      </c>
      <c r="F7" s="11">
        <v>61673.04</v>
      </c>
      <c r="G7" s="11">
        <v>1156369.5</v>
      </c>
      <c r="H7">
        <v>881</v>
      </c>
      <c r="J7" s="23" t="s">
        <v>125</v>
      </c>
      <c r="K7" s="24"/>
      <c r="L7" s="25"/>
      <c r="M7" s="16">
        <f>MIN(C4:C18)</f>
        <v>1067714</v>
      </c>
      <c r="N7" t="s">
        <v>126</v>
      </c>
    </row>
    <row r="8" spans="2:14" x14ac:dyDescent="0.25">
      <c r="B8" s="12" t="s">
        <v>81</v>
      </c>
      <c r="C8" s="11">
        <v>1525666</v>
      </c>
      <c r="D8" t="s">
        <v>113</v>
      </c>
      <c r="E8" s="13">
        <v>0.06</v>
      </c>
      <c r="F8" s="11">
        <v>91539.959999999992</v>
      </c>
      <c r="G8" s="11">
        <v>1144249.5</v>
      </c>
      <c r="H8">
        <v>1088</v>
      </c>
      <c r="J8" s="23" t="s">
        <v>127</v>
      </c>
      <c r="K8" s="24"/>
      <c r="L8" s="25"/>
      <c r="M8" s="16">
        <f>SUM(C4:C18)/SUM(H4:H18)</f>
        <v>1761.3600226683939</v>
      </c>
      <c r="N8" t="s">
        <v>128</v>
      </c>
    </row>
    <row r="9" spans="2:14" x14ac:dyDescent="0.25">
      <c r="B9" s="12" t="s">
        <v>84</v>
      </c>
      <c r="C9" s="11">
        <v>1067714</v>
      </c>
      <c r="D9" t="s">
        <v>114</v>
      </c>
      <c r="E9" s="13">
        <v>0.05</v>
      </c>
      <c r="F9" s="11">
        <v>53385.700000000004</v>
      </c>
      <c r="G9" s="11">
        <v>800785.5</v>
      </c>
      <c r="H9">
        <v>641</v>
      </c>
    </row>
    <row r="10" spans="2:14" x14ac:dyDescent="0.25">
      <c r="B10" s="12" t="s">
        <v>87</v>
      </c>
      <c r="C10" s="11">
        <v>1542070</v>
      </c>
      <c r="D10" t="s">
        <v>111</v>
      </c>
      <c r="E10" s="13">
        <v>0.08</v>
      </c>
      <c r="F10" s="11">
        <v>123365.6</v>
      </c>
      <c r="G10" s="11">
        <v>1156552.5</v>
      </c>
      <c r="H10">
        <v>819</v>
      </c>
    </row>
    <row r="11" spans="2:14" x14ac:dyDescent="0.25">
      <c r="B11" s="12" t="s">
        <v>88</v>
      </c>
      <c r="C11" s="11">
        <v>1556920</v>
      </c>
      <c r="D11" t="s">
        <v>88</v>
      </c>
      <c r="E11" s="13">
        <v>0.06</v>
      </c>
      <c r="F11" s="11">
        <v>93415.2</v>
      </c>
      <c r="G11" s="11">
        <v>1167690</v>
      </c>
      <c r="H11">
        <v>766</v>
      </c>
      <c r="J11" s="26" t="s">
        <v>129</v>
      </c>
      <c r="K11" s="26"/>
      <c r="L11" s="26"/>
      <c r="M11" s="26"/>
    </row>
    <row r="12" spans="2:14" x14ac:dyDescent="0.25">
      <c r="B12" s="12" t="s">
        <v>92</v>
      </c>
      <c r="C12" s="11">
        <v>1182301</v>
      </c>
      <c r="D12" t="s">
        <v>113</v>
      </c>
      <c r="E12" s="13">
        <v>0.02</v>
      </c>
      <c r="F12" s="11">
        <v>23646.02</v>
      </c>
      <c r="G12" s="11">
        <v>886725.75</v>
      </c>
      <c r="H12">
        <v>521</v>
      </c>
      <c r="J12" s="18" t="s">
        <v>130</v>
      </c>
      <c r="K12" s="27" t="s">
        <v>131</v>
      </c>
      <c r="L12" s="28"/>
      <c r="M12" s="4" t="str">
        <f>IF(D5=D10,"Misma region","Distinta region")</f>
        <v>Distinta region</v>
      </c>
    </row>
    <row r="13" spans="2:14" x14ac:dyDescent="0.25">
      <c r="B13" s="12" t="s">
        <v>94</v>
      </c>
      <c r="C13" s="11">
        <v>1945431</v>
      </c>
      <c r="D13" t="s">
        <v>112</v>
      </c>
      <c r="E13" s="13">
        <v>0.06</v>
      </c>
      <c r="F13" s="11">
        <v>116725.86</v>
      </c>
      <c r="G13" s="11">
        <v>1459073.25</v>
      </c>
      <c r="H13">
        <v>1022</v>
      </c>
      <c r="J13" s="18" t="s">
        <v>132</v>
      </c>
      <c r="K13" s="27" t="s">
        <v>133</v>
      </c>
      <c r="L13" s="28"/>
      <c r="M13" s="4" t="b">
        <f>AND(D5=D7, D6=D8)</f>
        <v>0</v>
      </c>
    </row>
    <row r="14" spans="2:14" x14ac:dyDescent="0.25">
      <c r="B14" s="12" t="s">
        <v>95</v>
      </c>
      <c r="C14" s="11">
        <v>1651767</v>
      </c>
      <c r="D14" t="s">
        <v>114</v>
      </c>
      <c r="E14" s="13">
        <v>0.1</v>
      </c>
      <c r="F14" s="11">
        <v>165176.70000000001</v>
      </c>
      <c r="G14" s="11">
        <v>1238825.25</v>
      </c>
      <c r="H14">
        <v>1048</v>
      </c>
      <c r="J14" s="18" t="s">
        <v>134</v>
      </c>
      <c r="K14" s="27" t="s">
        <v>135</v>
      </c>
      <c r="L14" s="28"/>
      <c r="M14" s="4" t="b">
        <f>OR(D5=D7, D6=D8)</f>
        <v>1</v>
      </c>
    </row>
    <row r="15" spans="2:14" x14ac:dyDescent="0.25">
      <c r="B15" s="12" t="s">
        <v>96</v>
      </c>
      <c r="C15" s="11">
        <v>1088310</v>
      </c>
      <c r="D15" t="s">
        <v>112</v>
      </c>
      <c r="E15" s="13">
        <v>7.0000000000000007E-2</v>
      </c>
      <c r="F15" s="11">
        <v>76181.700000000012</v>
      </c>
      <c r="G15" s="11">
        <v>816232.5</v>
      </c>
      <c r="H15">
        <v>927</v>
      </c>
    </row>
    <row r="16" spans="2:14" x14ac:dyDescent="0.25">
      <c r="B16" s="12" t="s">
        <v>97</v>
      </c>
      <c r="C16" s="11">
        <v>1606626</v>
      </c>
      <c r="D16" t="s">
        <v>114</v>
      </c>
      <c r="E16" s="13">
        <v>0.04</v>
      </c>
      <c r="F16" s="11">
        <v>64265.04</v>
      </c>
      <c r="G16" s="11">
        <v>1204969.5</v>
      </c>
      <c r="H16">
        <v>765</v>
      </c>
    </row>
    <row r="17" spans="2:8" x14ac:dyDescent="0.25">
      <c r="B17" s="12" t="s">
        <v>100</v>
      </c>
      <c r="C17" s="11">
        <v>1370941</v>
      </c>
      <c r="D17" t="s">
        <v>112</v>
      </c>
      <c r="E17" s="13">
        <v>0.01</v>
      </c>
      <c r="F17" s="11">
        <v>13709.41</v>
      </c>
      <c r="G17" s="11">
        <v>1028205.75</v>
      </c>
      <c r="H17">
        <v>1058</v>
      </c>
    </row>
    <row r="18" spans="2:8" x14ac:dyDescent="0.25">
      <c r="B18" s="12" t="s">
        <v>104</v>
      </c>
      <c r="C18" s="11">
        <v>1405074</v>
      </c>
      <c r="D18" t="s">
        <v>112</v>
      </c>
      <c r="E18" s="13">
        <v>0.1</v>
      </c>
      <c r="F18" s="11">
        <v>140507.4</v>
      </c>
      <c r="G18" s="11">
        <v>1053805.5</v>
      </c>
      <c r="H18">
        <v>537</v>
      </c>
    </row>
  </sheetData>
  <mergeCells count="12">
    <mergeCell ref="J11:M11"/>
    <mergeCell ref="K12:L12"/>
    <mergeCell ref="K13:L13"/>
    <mergeCell ref="K14:L14"/>
    <mergeCell ref="J8:L8"/>
    <mergeCell ref="J7:L7"/>
    <mergeCell ref="J6:L6"/>
    <mergeCell ref="J5:L5"/>
    <mergeCell ref="B1:H1"/>
    <mergeCell ref="J4:L4"/>
    <mergeCell ref="J3:L3"/>
    <mergeCell ref="J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169B-3856-45B5-9F55-D109C382E64C}">
  <dimension ref="B4:K9"/>
  <sheetViews>
    <sheetView workbookViewId="0"/>
  </sheetViews>
  <sheetFormatPr baseColWidth="10" defaultRowHeight="15" x14ac:dyDescent="0.25"/>
  <cols>
    <col min="3" max="3" width="31.42578125" customWidth="1"/>
  </cols>
  <sheetData>
    <row r="4" spans="2:11" x14ac:dyDescent="0.25">
      <c r="B4" s="29" t="s">
        <v>150</v>
      </c>
      <c r="C4" s="29"/>
      <c r="D4" s="29"/>
      <c r="E4" s="29"/>
      <c r="G4" s="1" t="s">
        <v>22</v>
      </c>
    </row>
    <row r="5" spans="2:11" ht="30" customHeight="1" x14ac:dyDescent="0.25">
      <c r="B5" s="18" t="s">
        <v>136</v>
      </c>
      <c r="C5" s="30" t="s">
        <v>137</v>
      </c>
      <c r="D5" s="2" t="s">
        <v>138</v>
      </c>
      <c r="G5" t="str">
        <f>RIGHT(D5,4)</f>
        <v>0513</v>
      </c>
    </row>
    <row r="6" spans="2:11" ht="30" customHeight="1" x14ac:dyDescent="0.25">
      <c r="B6" s="18" t="s">
        <v>139</v>
      </c>
      <c r="C6" s="30" t="s">
        <v>140</v>
      </c>
      <c r="D6" s="2" t="s">
        <v>138</v>
      </c>
      <c r="G6" t="str">
        <f>LEFT(D6,4)</f>
        <v>MIPL</v>
      </c>
    </row>
    <row r="7" spans="2:11" ht="30" customHeight="1" x14ac:dyDescent="0.25">
      <c r="B7" s="18" t="s">
        <v>30</v>
      </c>
      <c r="C7" s="30" t="s">
        <v>141</v>
      </c>
      <c r="D7" s="2" t="s">
        <v>142</v>
      </c>
      <c r="E7" s="2" t="s">
        <v>143</v>
      </c>
      <c r="G7" t="str">
        <f>_xlfn.CONCAT(D7," ",E7)</f>
        <v>Hola Juan</v>
      </c>
      <c r="I7" t="s">
        <v>142</v>
      </c>
      <c r="J7" t="s">
        <v>143</v>
      </c>
      <c r="K7" t="str">
        <f>I7&amp;" "&amp;J7</f>
        <v>Hola Juan</v>
      </c>
    </row>
    <row r="8" spans="2:11" ht="30" customHeight="1" x14ac:dyDescent="0.25">
      <c r="B8" s="18" t="s">
        <v>144</v>
      </c>
      <c r="C8" s="30" t="s">
        <v>145</v>
      </c>
      <c r="D8" s="2" t="s">
        <v>146</v>
      </c>
      <c r="G8" t="str">
        <f>TRIM(D8)</f>
        <v>Hola</v>
      </c>
    </row>
    <row r="9" spans="2:11" ht="30" customHeight="1" x14ac:dyDescent="0.25">
      <c r="B9" s="18" t="s">
        <v>147</v>
      </c>
      <c r="C9" s="30" t="s">
        <v>148</v>
      </c>
      <c r="D9" s="2" t="s">
        <v>149</v>
      </c>
      <c r="G9">
        <f>LEN(D9)</f>
        <v>8</v>
      </c>
    </row>
  </sheetData>
  <mergeCells count="1">
    <mergeCell ref="B4:E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630A-651D-4867-981D-CA44C819E86E}">
  <dimension ref="B4:G15"/>
  <sheetViews>
    <sheetView workbookViewId="0"/>
  </sheetViews>
  <sheetFormatPr baseColWidth="10" defaultRowHeight="15" x14ac:dyDescent="0.25"/>
  <cols>
    <col min="3" max="3" width="31.28515625" customWidth="1"/>
    <col min="7" max="7" width="27.140625" bestFit="1" customWidth="1"/>
  </cols>
  <sheetData>
    <row r="4" spans="2:7" x14ac:dyDescent="0.25">
      <c r="B4" s="29" t="s">
        <v>151</v>
      </c>
      <c r="C4" s="29"/>
      <c r="D4" s="38" t="s">
        <v>162</v>
      </c>
      <c r="E4" s="31" t="s">
        <v>152</v>
      </c>
      <c r="G4" s="39" t="s">
        <v>22</v>
      </c>
    </row>
    <row r="5" spans="2:7" ht="30" customHeight="1" x14ac:dyDescent="0.25">
      <c r="B5" s="32" t="s">
        <v>153</v>
      </c>
      <c r="C5" s="30" t="s">
        <v>154</v>
      </c>
      <c r="D5" s="37">
        <v>44531</v>
      </c>
      <c r="E5" s="37">
        <v>44561</v>
      </c>
      <c r="G5" s="33">
        <f ca="1">TODAY()</f>
        <v>45802</v>
      </c>
    </row>
    <row r="6" spans="2:7" ht="30" customHeight="1" x14ac:dyDescent="0.25">
      <c r="B6" s="32" t="s">
        <v>155</v>
      </c>
      <c r="C6" s="30" t="s">
        <v>156</v>
      </c>
      <c r="D6" s="37">
        <v>44531</v>
      </c>
      <c r="E6" s="37">
        <v>44561</v>
      </c>
      <c r="G6" s="34">
        <f ca="1">NOW()</f>
        <v>45802.703381250001</v>
      </c>
    </row>
    <row r="7" spans="2:7" ht="30" customHeight="1" x14ac:dyDescent="0.25">
      <c r="B7" s="32" t="s">
        <v>157</v>
      </c>
      <c r="C7" s="30" t="s">
        <v>158</v>
      </c>
      <c r="D7" s="37">
        <v>44531</v>
      </c>
      <c r="E7" s="37">
        <v>44561</v>
      </c>
      <c r="G7" s="35">
        <f>NETWORKDAYS(D7,E7,C13:C15)</f>
        <v>21</v>
      </c>
    </row>
    <row r="8" spans="2:7" ht="30" customHeight="1" x14ac:dyDescent="0.25">
      <c r="B8" s="32" t="s">
        <v>159</v>
      </c>
      <c r="C8" s="30" t="s">
        <v>160</v>
      </c>
      <c r="D8" s="37">
        <v>44531</v>
      </c>
      <c r="E8" s="37">
        <v>44561</v>
      </c>
      <c r="G8" s="35">
        <f>YEAR(E8)</f>
        <v>2021</v>
      </c>
    </row>
    <row r="12" spans="2:7" x14ac:dyDescent="0.25">
      <c r="B12" t="s">
        <v>161</v>
      </c>
    </row>
    <row r="13" spans="2:7" x14ac:dyDescent="0.25">
      <c r="C13" s="36">
        <v>44542</v>
      </c>
    </row>
    <row r="14" spans="2:7" x14ac:dyDescent="0.25">
      <c r="C14" s="36">
        <v>44554</v>
      </c>
    </row>
    <row r="15" spans="2:7" x14ac:dyDescent="0.25">
      <c r="C15" s="36">
        <v>44561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Formulas</vt:lpstr>
      <vt:lpstr>Operadores</vt:lpstr>
      <vt:lpstr>Propiedades de las Funciones</vt:lpstr>
      <vt:lpstr>Funciones</vt:lpstr>
      <vt:lpstr>Funciones Básicas</vt:lpstr>
      <vt:lpstr>Funciones de Texto</vt:lpstr>
      <vt:lpstr>Funciones de 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2025-05-17T22:06:50Z</dcterms:created>
  <dcterms:modified xsi:type="dcterms:W3CDTF">2025-05-25T19:58:45Z</dcterms:modified>
</cp:coreProperties>
</file>