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\Documents\"/>
    </mc:Choice>
  </mc:AlternateContent>
  <xr:revisionPtr revIDLastSave="0" documentId="8_{B037B35A-4ED9-42A4-B1DB-047F3E0C29AB}" xr6:coauthVersionLast="47" xr6:coauthVersionMax="47" xr10:uidLastSave="{00000000-0000-0000-0000-000000000000}"/>
  <bookViews>
    <workbookView xWindow="-120" yWindow="-120" windowWidth="29040" windowHeight="15720" xr2:uid="{B26CEF0A-C930-4DF3-A024-4E0E4C676B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42" i="1"/>
  <c r="G36" i="1"/>
  <c r="F36" i="1"/>
  <c r="F37" i="1"/>
  <c r="F38" i="1"/>
  <c r="F39" i="1"/>
  <c r="F40" i="1"/>
  <c r="F41" i="1"/>
  <c r="F42" i="1"/>
  <c r="L28" i="1"/>
  <c r="L27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4" i="1"/>
  <c r="I32" i="1"/>
  <c r="I31" i="1"/>
  <c r="I27" i="1"/>
  <c r="D17" i="1"/>
  <c r="D16" i="1"/>
  <c r="L2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4" i="1"/>
  <c r="I28" i="1"/>
  <c r="K2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" i="1"/>
  <c r="I25" i="1"/>
  <c r="J25" i="1"/>
  <c r="H2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4" i="1"/>
</calcChain>
</file>

<file path=xl/sharedStrings.xml><?xml version="1.0" encoding="utf-8"?>
<sst xmlns="http://schemas.openxmlformats.org/spreadsheetml/2006/main" count="27" uniqueCount="25">
  <si>
    <t>Longitud</t>
  </si>
  <si>
    <t>Talla</t>
  </si>
  <si>
    <t>Tiempo 1</t>
  </si>
  <si>
    <t>Tiempo 2</t>
  </si>
  <si>
    <t>Tiempo 3</t>
  </si>
  <si>
    <t>x=Longitud</t>
  </si>
  <si>
    <t>y=tiempo</t>
  </si>
  <si>
    <t>sxx</t>
  </si>
  <si>
    <t>syx</t>
  </si>
  <si>
    <t>s(xy</t>
  </si>
  <si>
    <t>promedio y</t>
  </si>
  <si>
    <t>promedio x</t>
  </si>
  <si>
    <t>x</t>
  </si>
  <si>
    <t>y</t>
  </si>
  <si>
    <t>6t</t>
  </si>
  <si>
    <t>t norma</t>
  </si>
  <si>
    <t>beta</t>
  </si>
  <si>
    <t>alpha</t>
  </si>
  <si>
    <t>error</t>
  </si>
  <si>
    <t>r</t>
  </si>
  <si>
    <t>r2</t>
  </si>
  <si>
    <t>1 lote</t>
  </si>
  <si>
    <t>Cantidad</t>
  </si>
  <si>
    <t>tiempo norma</t>
  </si>
  <si>
    <t>capacidad requerida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</si>
</sst>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Hoja1!$I$3</c:f>
              <c:strCache>
                <c:ptCount val="1"/>
                <c:pt idx="0">
                  <c:v>6t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Hoja1!$H$4:$H$24</c:f>
              <c:numCache>
                <c:formatCode>General</c:formatCode>
                <c:ptCount val="21"/>
                <c:pt idx="0">
                  <c:v>100</c:v>
                </c:pt>
                <c:pt idx="1">
                  <c:v>103</c:v>
                </c:pt>
                <c:pt idx="2">
                  <c:v>106</c:v>
                </c:pt>
                <c:pt idx="3">
                  <c:v>109</c:v>
                </c:pt>
                <c:pt idx="4">
                  <c:v>112</c:v>
                </c:pt>
                <c:pt idx="5">
                  <c:v>115</c:v>
                </c:pt>
                <c:pt idx="6">
                  <c:v>118</c:v>
                </c:pt>
                <c:pt idx="7">
                  <c:v>100</c:v>
                </c:pt>
                <c:pt idx="8">
                  <c:v>103</c:v>
                </c:pt>
                <c:pt idx="9">
                  <c:v>106</c:v>
                </c:pt>
                <c:pt idx="10">
                  <c:v>109</c:v>
                </c:pt>
                <c:pt idx="11">
                  <c:v>112</c:v>
                </c:pt>
                <c:pt idx="12">
                  <c:v>115</c:v>
                </c:pt>
                <c:pt idx="13">
                  <c:v>118</c:v>
                </c:pt>
                <c:pt idx="14">
                  <c:v>100</c:v>
                </c:pt>
                <c:pt idx="15">
                  <c:v>103</c:v>
                </c:pt>
                <c:pt idx="16">
                  <c:v>106</c:v>
                </c:pt>
                <c:pt idx="17">
                  <c:v>109</c:v>
                </c:pt>
                <c:pt idx="18">
                  <c:v>112</c:v>
                </c:pt>
                <c:pt idx="19">
                  <c:v>115</c:v>
                </c:pt>
                <c:pt idx="20">
                  <c:v>118</c:v>
                </c:pt>
              </c:numCache>
            </c:numRef>
          </c:xVal>
          <c:yVal>
            <c:numRef>
              <c:f>Hoja1!$I$4:$I$24</c:f>
              <c:numCache>
                <c:formatCode>General</c:formatCode>
                <c:ptCount val="21"/>
                <c:pt idx="0">
                  <c:v>1.5</c:v>
                </c:pt>
                <c:pt idx="1">
                  <c:v>1.8</c:v>
                </c:pt>
                <c:pt idx="2">
                  <c:v>2</c:v>
                </c:pt>
                <c:pt idx="3">
                  <c:v>2.2999999999999998</c:v>
                </c:pt>
                <c:pt idx="4">
                  <c:v>2.7</c:v>
                </c:pt>
                <c:pt idx="5">
                  <c:v>3</c:v>
                </c:pt>
                <c:pt idx="6">
                  <c:v>3.4</c:v>
                </c:pt>
                <c:pt idx="7">
                  <c:v>1.7</c:v>
                </c:pt>
                <c:pt idx="8">
                  <c:v>1.9</c:v>
                </c:pt>
                <c:pt idx="9">
                  <c:v>2</c:v>
                </c:pt>
                <c:pt idx="10">
                  <c:v>2.2000000000000002</c:v>
                </c:pt>
                <c:pt idx="11">
                  <c:v>2.6</c:v>
                </c:pt>
                <c:pt idx="12">
                  <c:v>3.1</c:v>
                </c:pt>
                <c:pt idx="13">
                  <c:v>3.2</c:v>
                </c:pt>
                <c:pt idx="14">
                  <c:v>1.4</c:v>
                </c:pt>
                <c:pt idx="15">
                  <c:v>1.7</c:v>
                </c:pt>
                <c:pt idx="16">
                  <c:v>1.9</c:v>
                </c:pt>
                <c:pt idx="17">
                  <c:v>2.2999999999999998</c:v>
                </c:pt>
                <c:pt idx="18">
                  <c:v>2.5</c:v>
                </c:pt>
                <c:pt idx="19">
                  <c:v>3</c:v>
                </c:pt>
                <c:pt idx="20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5-4793-BEEC-4B010C36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64016"/>
        <c:axId val="598365680"/>
      </c:scatterChart>
      <c:valAx>
        <c:axId val="5983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longitud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365680"/>
        <c:crosses val="autoZero"/>
        <c:crossBetween val="midCat"/>
      </c:valAx>
      <c:valAx>
        <c:axId val="5983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3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26</xdr:row>
      <xdr:rowOff>76200</xdr:rowOff>
    </xdr:from>
    <xdr:to>
      <xdr:col>22</xdr:col>
      <xdr:colOff>304800</xdr:colOff>
      <xdr:row>40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54E4AD-7572-41EB-8517-7928FC67C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D9AF-C33E-4E49-AE39-E5540398D761}">
  <dimension ref="B2:N42"/>
  <sheetViews>
    <sheetView tabSelected="1" topLeftCell="B1" workbookViewId="0">
      <selection activeCell="D7" sqref="D7"/>
    </sheetView>
  </sheetViews>
  <sheetFormatPr baseColWidth="10" defaultRowHeight="15" x14ac:dyDescent="0.25"/>
  <cols>
    <col min="12" max="12" width="12" bestFit="1" customWidth="1"/>
  </cols>
  <sheetData>
    <row r="2" spans="2:14" x14ac:dyDescent="0.25">
      <c r="H2" t="s">
        <v>12</v>
      </c>
      <c r="I2" t="s">
        <v>13</v>
      </c>
    </row>
    <row r="3" spans="2:14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H3" s="2" t="s">
        <v>0</v>
      </c>
      <c r="I3" s="3" t="s">
        <v>14</v>
      </c>
      <c r="M3" t="s">
        <v>15</v>
      </c>
      <c r="N3" t="s">
        <v>18</v>
      </c>
    </row>
    <row r="4" spans="2:14" x14ac:dyDescent="0.25">
      <c r="B4" s="1">
        <v>100</v>
      </c>
      <c r="C4" s="1">
        <v>30</v>
      </c>
      <c r="D4" s="1">
        <v>1.5</v>
      </c>
      <c r="E4" s="1">
        <v>1.7</v>
      </c>
      <c r="F4" s="1">
        <v>1.4</v>
      </c>
      <c r="H4" s="1">
        <v>100</v>
      </c>
      <c r="I4" s="1">
        <v>1.5</v>
      </c>
      <c r="J4">
        <f>H4^2</f>
        <v>10000</v>
      </c>
      <c r="K4">
        <f>I4^2</f>
        <v>2.25</v>
      </c>
      <c r="L4">
        <f>H4*I4</f>
        <v>150</v>
      </c>
      <c r="M4">
        <f>$I$32+$I$31*H4</f>
        <v>1.4571428571428591</v>
      </c>
      <c r="N4">
        <f>I4-M4</f>
        <v>4.2857142857140929E-2</v>
      </c>
    </row>
    <row r="5" spans="2:14" x14ac:dyDescent="0.25">
      <c r="B5" s="1">
        <v>103</v>
      </c>
      <c r="C5" s="1">
        <v>32</v>
      </c>
      <c r="D5" s="1">
        <v>1.8</v>
      </c>
      <c r="E5" s="1">
        <v>1.9</v>
      </c>
      <c r="F5" s="1">
        <v>1.7</v>
      </c>
      <c r="H5" s="1">
        <v>103</v>
      </c>
      <c r="I5" s="1">
        <v>1.8</v>
      </c>
      <c r="J5">
        <f t="shared" ref="J5:J24" si="0">H5^2</f>
        <v>10609</v>
      </c>
      <c r="K5">
        <f t="shared" ref="K5:K24" si="1">I5^2</f>
        <v>3.24</v>
      </c>
      <c r="L5">
        <f t="shared" ref="L5:L24" si="2">H5*I5</f>
        <v>185.4</v>
      </c>
      <c r="M5">
        <f t="shared" ref="M5:M24" si="3">$I$32+$I$31*H5</f>
        <v>1.757142857142858</v>
      </c>
      <c r="N5">
        <f t="shared" ref="N5:N24" si="4">I5-M5</f>
        <v>4.2857142857142039E-2</v>
      </c>
    </row>
    <row r="6" spans="2:14" x14ac:dyDescent="0.25">
      <c r="B6" s="1">
        <v>106</v>
      </c>
      <c r="C6" s="1">
        <v>34</v>
      </c>
      <c r="D6" s="1">
        <v>2</v>
      </c>
      <c r="E6" s="1">
        <v>2</v>
      </c>
      <c r="F6" s="1">
        <v>1.9</v>
      </c>
      <c r="H6" s="1">
        <v>106</v>
      </c>
      <c r="I6" s="1">
        <v>2</v>
      </c>
      <c r="J6">
        <f t="shared" si="0"/>
        <v>11236</v>
      </c>
      <c r="K6">
        <f t="shared" si="1"/>
        <v>4</v>
      </c>
      <c r="L6">
        <f t="shared" si="2"/>
        <v>212</v>
      </c>
      <c r="M6">
        <f t="shared" si="3"/>
        <v>2.0571428571428587</v>
      </c>
      <c r="N6">
        <f t="shared" si="4"/>
        <v>-5.7142857142858716E-2</v>
      </c>
    </row>
    <row r="7" spans="2:14" x14ac:dyDescent="0.25">
      <c r="B7" s="1">
        <v>109</v>
      </c>
      <c r="C7" s="1">
        <v>36</v>
      </c>
      <c r="D7" s="1">
        <v>2.2999999999999998</v>
      </c>
      <c r="E7" s="1">
        <v>2.2000000000000002</v>
      </c>
      <c r="F7" s="1">
        <v>2.2999999999999998</v>
      </c>
      <c r="H7" s="1">
        <v>109</v>
      </c>
      <c r="I7" s="1">
        <v>2.2999999999999998</v>
      </c>
      <c r="J7">
        <f t="shared" si="0"/>
        <v>11881</v>
      </c>
      <c r="K7">
        <f t="shared" si="1"/>
        <v>5.2899999999999991</v>
      </c>
      <c r="L7">
        <f t="shared" si="2"/>
        <v>250.7</v>
      </c>
      <c r="M7">
        <f t="shared" si="3"/>
        <v>2.3571428571428577</v>
      </c>
      <c r="N7">
        <f t="shared" si="4"/>
        <v>-5.7142857142857828E-2</v>
      </c>
    </row>
    <row r="8" spans="2:14" x14ac:dyDescent="0.25">
      <c r="B8" s="1">
        <v>112</v>
      </c>
      <c r="C8" s="1">
        <v>38</v>
      </c>
      <c r="D8" s="1">
        <v>2.7</v>
      </c>
      <c r="E8" s="1">
        <v>2.6</v>
      </c>
      <c r="F8" s="1">
        <v>2.5</v>
      </c>
      <c r="H8" s="1">
        <v>112</v>
      </c>
      <c r="I8" s="1">
        <v>2.7</v>
      </c>
      <c r="J8">
        <f t="shared" si="0"/>
        <v>12544</v>
      </c>
      <c r="K8">
        <f t="shared" si="1"/>
        <v>7.2900000000000009</v>
      </c>
      <c r="L8">
        <f t="shared" si="2"/>
        <v>302.40000000000003</v>
      </c>
      <c r="M8">
        <f t="shared" si="3"/>
        <v>2.6571428571428584</v>
      </c>
      <c r="N8">
        <f t="shared" si="4"/>
        <v>4.2857142857141817E-2</v>
      </c>
    </row>
    <row r="9" spans="2:14" x14ac:dyDescent="0.25">
      <c r="B9" s="1">
        <v>115</v>
      </c>
      <c r="C9" s="1">
        <v>40</v>
      </c>
      <c r="D9" s="1">
        <v>3</v>
      </c>
      <c r="E9" s="1">
        <v>3.1</v>
      </c>
      <c r="F9" s="1">
        <v>3</v>
      </c>
      <c r="H9" s="1">
        <v>115</v>
      </c>
      <c r="I9" s="1">
        <v>3</v>
      </c>
      <c r="J9">
        <f t="shared" si="0"/>
        <v>13225</v>
      </c>
      <c r="K9">
        <f t="shared" si="1"/>
        <v>9</v>
      </c>
      <c r="L9">
        <f t="shared" si="2"/>
        <v>345</v>
      </c>
      <c r="M9">
        <f t="shared" si="3"/>
        <v>2.9571428571428573</v>
      </c>
      <c r="N9">
        <f t="shared" si="4"/>
        <v>4.2857142857142705E-2</v>
      </c>
    </row>
    <row r="10" spans="2:14" x14ac:dyDescent="0.25">
      <c r="B10" s="1">
        <v>118</v>
      </c>
      <c r="C10" s="1">
        <v>42</v>
      </c>
      <c r="D10" s="1">
        <v>3.4</v>
      </c>
      <c r="E10" s="1">
        <v>3.2</v>
      </c>
      <c r="F10" s="1">
        <v>3.3</v>
      </c>
      <c r="H10" s="1">
        <v>118</v>
      </c>
      <c r="I10" s="1">
        <v>3.4</v>
      </c>
      <c r="J10">
        <f t="shared" si="0"/>
        <v>13924</v>
      </c>
      <c r="K10">
        <f t="shared" si="1"/>
        <v>11.559999999999999</v>
      </c>
      <c r="L10">
        <f t="shared" si="2"/>
        <v>401.2</v>
      </c>
      <c r="M10">
        <f t="shared" si="3"/>
        <v>3.257142857142858</v>
      </c>
      <c r="N10">
        <f t="shared" si="4"/>
        <v>0.14285714285714191</v>
      </c>
    </row>
    <row r="11" spans="2:14" x14ac:dyDescent="0.25">
      <c r="H11" s="1">
        <v>100</v>
      </c>
      <c r="I11" s="1">
        <v>1.7</v>
      </c>
      <c r="J11">
        <f t="shared" si="0"/>
        <v>10000</v>
      </c>
      <c r="K11">
        <f t="shared" si="1"/>
        <v>2.8899999999999997</v>
      </c>
      <c r="L11">
        <f t="shared" si="2"/>
        <v>170</v>
      </c>
      <c r="M11">
        <f t="shared" si="3"/>
        <v>1.4571428571428591</v>
      </c>
      <c r="N11">
        <f t="shared" si="4"/>
        <v>0.24285714285714088</v>
      </c>
    </row>
    <row r="12" spans="2:14" x14ac:dyDescent="0.25">
      <c r="H12" s="1">
        <v>103</v>
      </c>
      <c r="I12" s="1">
        <v>1.9</v>
      </c>
      <c r="J12">
        <f t="shared" si="0"/>
        <v>10609</v>
      </c>
      <c r="K12">
        <f t="shared" si="1"/>
        <v>3.61</v>
      </c>
      <c r="L12">
        <f t="shared" si="2"/>
        <v>195.7</v>
      </c>
      <c r="M12">
        <f t="shared" si="3"/>
        <v>1.757142857142858</v>
      </c>
      <c r="N12">
        <f t="shared" si="4"/>
        <v>0.14285714285714191</v>
      </c>
    </row>
    <row r="13" spans="2:14" x14ac:dyDescent="0.25">
      <c r="B13" t="s">
        <v>5</v>
      </c>
      <c r="H13" s="1">
        <v>106</v>
      </c>
      <c r="I13" s="1">
        <v>2</v>
      </c>
      <c r="J13">
        <f t="shared" si="0"/>
        <v>11236</v>
      </c>
      <c r="K13">
        <f t="shared" si="1"/>
        <v>4</v>
      </c>
      <c r="L13">
        <f t="shared" si="2"/>
        <v>212</v>
      </c>
      <c r="M13">
        <f t="shared" si="3"/>
        <v>2.0571428571428587</v>
      </c>
      <c r="N13">
        <f t="shared" si="4"/>
        <v>-5.7142857142858716E-2</v>
      </c>
    </row>
    <row r="14" spans="2:14" x14ac:dyDescent="0.25">
      <c r="B14" t="s">
        <v>6</v>
      </c>
      <c r="H14" s="1">
        <v>109</v>
      </c>
      <c r="I14" s="1">
        <v>2.2000000000000002</v>
      </c>
      <c r="J14">
        <f t="shared" si="0"/>
        <v>11881</v>
      </c>
      <c r="K14">
        <f t="shared" si="1"/>
        <v>4.8400000000000007</v>
      </c>
      <c r="L14">
        <f t="shared" si="2"/>
        <v>239.8</v>
      </c>
      <c r="M14">
        <f t="shared" si="3"/>
        <v>2.3571428571428577</v>
      </c>
      <c r="N14">
        <f t="shared" si="4"/>
        <v>-0.15714285714285747</v>
      </c>
    </row>
    <row r="15" spans="2:14" x14ac:dyDescent="0.25">
      <c r="H15" s="1">
        <v>112</v>
      </c>
      <c r="I15" s="1">
        <v>2.6</v>
      </c>
      <c r="J15">
        <f t="shared" si="0"/>
        <v>12544</v>
      </c>
      <c r="K15">
        <f t="shared" si="1"/>
        <v>6.7600000000000007</v>
      </c>
      <c r="L15">
        <f t="shared" si="2"/>
        <v>291.2</v>
      </c>
      <c r="M15">
        <f t="shared" si="3"/>
        <v>2.6571428571428584</v>
      </c>
      <c r="N15">
        <f t="shared" si="4"/>
        <v>-5.7142857142858272E-2</v>
      </c>
    </row>
    <row r="16" spans="2:14" x14ac:dyDescent="0.25">
      <c r="C16" t="s">
        <v>10</v>
      </c>
      <c r="D16">
        <f>AVERAGE(I4:I24)</f>
        <v>2.3571428571428568</v>
      </c>
      <c r="H16" s="1">
        <v>115</v>
      </c>
      <c r="I16" s="1">
        <v>3.1</v>
      </c>
      <c r="J16">
        <f t="shared" si="0"/>
        <v>13225</v>
      </c>
      <c r="K16">
        <f t="shared" si="1"/>
        <v>9.6100000000000012</v>
      </c>
      <c r="L16">
        <f t="shared" si="2"/>
        <v>356.5</v>
      </c>
      <c r="M16">
        <f t="shared" si="3"/>
        <v>2.9571428571428573</v>
      </c>
      <c r="N16">
        <f t="shared" si="4"/>
        <v>0.14285714285714279</v>
      </c>
    </row>
    <row r="17" spans="3:14" x14ac:dyDescent="0.25">
      <c r="C17" t="s">
        <v>11</v>
      </c>
      <c r="D17">
        <f>AVERAGE(H4:H24)</f>
        <v>109</v>
      </c>
      <c r="H17" s="1">
        <v>118</v>
      </c>
      <c r="I17" s="1">
        <v>3.2</v>
      </c>
      <c r="J17">
        <f t="shared" si="0"/>
        <v>13924</v>
      </c>
      <c r="K17">
        <f t="shared" si="1"/>
        <v>10.240000000000002</v>
      </c>
      <c r="L17">
        <f t="shared" si="2"/>
        <v>377.6</v>
      </c>
      <c r="M17">
        <f t="shared" si="3"/>
        <v>3.257142857142858</v>
      </c>
      <c r="N17">
        <f t="shared" si="4"/>
        <v>-5.7142857142857828E-2</v>
      </c>
    </row>
    <row r="18" spans="3:14" x14ac:dyDescent="0.25">
      <c r="H18" s="1">
        <v>100</v>
      </c>
      <c r="I18" s="1">
        <v>1.4</v>
      </c>
      <c r="J18">
        <f t="shared" si="0"/>
        <v>10000</v>
      </c>
      <c r="K18">
        <f t="shared" si="1"/>
        <v>1.9599999999999997</v>
      </c>
      <c r="L18">
        <f t="shared" si="2"/>
        <v>140</v>
      </c>
      <c r="M18">
        <f t="shared" si="3"/>
        <v>1.4571428571428591</v>
      </c>
      <c r="N18">
        <f t="shared" si="4"/>
        <v>-5.714285714285916E-2</v>
      </c>
    </row>
    <row r="19" spans="3:14" x14ac:dyDescent="0.25">
      <c r="H19" s="1">
        <v>103</v>
      </c>
      <c r="I19" s="1">
        <v>1.7</v>
      </c>
      <c r="J19">
        <f t="shared" si="0"/>
        <v>10609</v>
      </c>
      <c r="K19">
        <f t="shared" si="1"/>
        <v>2.8899999999999997</v>
      </c>
      <c r="L19">
        <f t="shared" si="2"/>
        <v>175.1</v>
      </c>
      <c r="M19">
        <f t="shared" si="3"/>
        <v>1.757142857142858</v>
      </c>
      <c r="N19">
        <f t="shared" si="4"/>
        <v>-5.714285714285805E-2</v>
      </c>
    </row>
    <row r="20" spans="3:14" x14ac:dyDescent="0.25">
      <c r="H20" s="1">
        <v>106</v>
      </c>
      <c r="I20" s="1">
        <v>1.9</v>
      </c>
      <c r="J20">
        <f t="shared" si="0"/>
        <v>11236</v>
      </c>
      <c r="K20">
        <f t="shared" si="1"/>
        <v>3.61</v>
      </c>
      <c r="L20">
        <f t="shared" si="2"/>
        <v>201.39999999999998</v>
      </c>
      <c r="M20">
        <f t="shared" si="3"/>
        <v>2.0571428571428587</v>
      </c>
      <c r="N20">
        <f t="shared" si="4"/>
        <v>-0.15714285714285881</v>
      </c>
    </row>
    <row r="21" spans="3:14" x14ac:dyDescent="0.25">
      <c r="H21" s="1">
        <v>109</v>
      </c>
      <c r="I21" s="1">
        <v>2.2999999999999998</v>
      </c>
      <c r="J21">
        <f t="shared" si="0"/>
        <v>11881</v>
      </c>
      <c r="K21">
        <f t="shared" si="1"/>
        <v>5.2899999999999991</v>
      </c>
      <c r="L21">
        <f t="shared" si="2"/>
        <v>250.7</v>
      </c>
      <c r="M21">
        <f t="shared" si="3"/>
        <v>2.3571428571428577</v>
      </c>
      <c r="N21">
        <f t="shared" si="4"/>
        <v>-5.7142857142857828E-2</v>
      </c>
    </row>
    <row r="22" spans="3:14" x14ac:dyDescent="0.25">
      <c r="H22" s="1">
        <v>112</v>
      </c>
      <c r="I22" s="1">
        <v>2.5</v>
      </c>
      <c r="J22">
        <f t="shared" si="0"/>
        <v>12544</v>
      </c>
      <c r="K22">
        <f t="shared" si="1"/>
        <v>6.25</v>
      </c>
      <c r="L22">
        <f t="shared" si="2"/>
        <v>280</v>
      </c>
      <c r="M22">
        <f t="shared" si="3"/>
        <v>2.6571428571428584</v>
      </c>
      <c r="N22">
        <f t="shared" si="4"/>
        <v>-0.15714285714285836</v>
      </c>
    </row>
    <row r="23" spans="3:14" x14ac:dyDescent="0.25">
      <c r="H23" s="1">
        <v>115</v>
      </c>
      <c r="I23" s="1">
        <v>3</v>
      </c>
      <c r="J23">
        <f t="shared" si="0"/>
        <v>13225</v>
      </c>
      <c r="K23">
        <f t="shared" si="1"/>
        <v>9</v>
      </c>
      <c r="L23">
        <f t="shared" si="2"/>
        <v>345</v>
      </c>
      <c r="M23">
        <f t="shared" si="3"/>
        <v>2.9571428571428573</v>
      </c>
      <c r="N23">
        <f t="shared" si="4"/>
        <v>4.2857142857142705E-2</v>
      </c>
    </row>
    <row r="24" spans="3:14" x14ac:dyDescent="0.25">
      <c r="H24" s="1">
        <v>118</v>
      </c>
      <c r="I24" s="1">
        <v>3.3</v>
      </c>
      <c r="J24">
        <f t="shared" si="0"/>
        <v>13924</v>
      </c>
      <c r="K24">
        <f t="shared" si="1"/>
        <v>10.889999999999999</v>
      </c>
      <c r="L24">
        <f t="shared" si="2"/>
        <v>389.4</v>
      </c>
      <c r="M24">
        <f t="shared" si="3"/>
        <v>3.257142857142858</v>
      </c>
      <c r="N24">
        <f t="shared" si="4"/>
        <v>4.2857142857141817E-2</v>
      </c>
    </row>
    <row r="25" spans="3:14" x14ac:dyDescent="0.25">
      <c r="H25" s="4">
        <f>SUM(H4:H24)</f>
        <v>2289</v>
      </c>
      <c r="I25" s="4">
        <f t="shared" ref="I25:L25" si="5">SUM(I4:I24)</f>
        <v>49.499999999999993</v>
      </c>
      <c r="J25" s="4">
        <f t="shared" si="5"/>
        <v>250257</v>
      </c>
      <c r="K25" s="4">
        <f t="shared" si="5"/>
        <v>124.47000000000001</v>
      </c>
      <c r="L25" s="4">
        <f t="shared" si="5"/>
        <v>5471.0999999999995</v>
      </c>
    </row>
    <row r="27" spans="3:14" x14ac:dyDescent="0.25">
      <c r="H27" t="s">
        <v>7</v>
      </c>
      <c r="I27">
        <f>J25-H25^2/21</f>
        <v>756</v>
      </c>
      <c r="K27" t="s">
        <v>19</v>
      </c>
      <c r="L27">
        <f>I29/SQRT(I27*I28)</f>
        <v>0.98503656262240513</v>
      </c>
    </row>
    <row r="28" spans="3:14" x14ac:dyDescent="0.25">
      <c r="H28" t="s">
        <v>8</v>
      </c>
      <c r="I28">
        <f>K25-I25^2/21</f>
        <v>7.7914285714286251</v>
      </c>
      <c r="K28" t="s">
        <v>20</v>
      </c>
      <c r="L28">
        <f>L27^2</f>
        <v>0.9702970297029635</v>
      </c>
    </row>
    <row r="29" spans="3:14" x14ac:dyDescent="0.25">
      <c r="H29" t="s">
        <v>9</v>
      </c>
      <c r="I29">
        <v>75.599999999999994</v>
      </c>
    </row>
    <row r="31" spans="3:14" x14ac:dyDescent="0.25">
      <c r="H31" t="s">
        <v>16</v>
      </c>
      <c r="I31" s="5">
        <f>I29/I27</f>
        <v>9.9999999999999992E-2</v>
      </c>
    </row>
    <row r="32" spans="3:14" x14ac:dyDescent="0.25">
      <c r="H32" t="s">
        <v>17</v>
      </c>
      <c r="I32" s="5">
        <f>D16-I31*D17</f>
        <v>-8.5428571428571409</v>
      </c>
    </row>
    <row r="34" spans="3:7" x14ac:dyDescent="0.25">
      <c r="C34" t="s">
        <v>21</v>
      </c>
    </row>
    <row r="35" spans="3:7" x14ac:dyDescent="0.25">
      <c r="C35" s="1" t="s">
        <v>1</v>
      </c>
      <c r="D35" s="1" t="s">
        <v>22</v>
      </c>
      <c r="E35" s="1" t="s">
        <v>23</v>
      </c>
      <c r="F35" s="1" t="s">
        <v>24</v>
      </c>
    </row>
    <row r="36" spans="3:7" x14ac:dyDescent="0.25">
      <c r="C36" s="1">
        <v>30</v>
      </c>
      <c r="D36" s="1">
        <v>100</v>
      </c>
      <c r="E36" s="1">
        <v>1.4571428571428591</v>
      </c>
      <c r="F36" s="1">
        <f>D36*E36</f>
        <v>145.71428571428589</v>
      </c>
      <c r="G36">
        <f>F36-60</f>
        <v>85.714285714285893</v>
      </c>
    </row>
    <row r="37" spans="3:7" x14ac:dyDescent="0.25">
      <c r="C37" s="1">
        <v>32</v>
      </c>
      <c r="D37" s="1">
        <v>1200</v>
      </c>
      <c r="E37" s="1">
        <v>1.757142857142858</v>
      </c>
      <c r="F37" s="1">
        <f t="shared" ref="F37:F42" si="6">D37*E37</f>
        <v>2108.5714285714298</v>
      </c>
      <c r="G37">
        <f t="shared" ref="G37:G42" si="7">F37-60</f>
        <v>2048.5714285714298</v>
      </c>
    </row>
    <row r="38" spans="3:7" x14ac:dyDescent="0.25">
      <c r="C38" s="1">
        <v>34</v>
      </c>
      <c r="D38" s="1">
        <v>800</v>
      </c>
      <c r="E38" s="1">
        <v>2.0571428571428587</v>
      </c>
      <c r="F38" s="1">
        <f t="shared" si="6"/>
        <v>1645.7142857142869</v>
      </c>
      <c r="G38">
        <f t="shared" si="7"/>
        <v>1585.7142857142869</v>
      </c>
    </row>
    <row r="39" spans="3:7" x14ac:dyDescent="0.25">
      <c r="C39" s="1">
        <v>36</v>
      </c>
      <c r="D39" s="1">
        <v>400</v>
      </c>
      <c r="E39" s="1">
        <v>2.3571428571428577</v>
      </c>
      <c r="F39" s="1">
        <f t="shared" si="6"/>
        <v>942.85714285714312</v>
      </c>
      <c r="G39">
        <f t="shared" si="7"/>
        <v>882.85714285714312</v>
      </c>
    </row>
    <row r="40" spans="3:7" x14ac:dyDescent="0.25">
      <c r="C40" s="1">
        <v>38</v>
      </c>
      <c r="D40" s="1">
        <v>120</v>
      </c>
      <c r="E40" s="1">
        <v>2.6571428571428584</v>
      </c>
      <c r="F40" s="1">
        <f t="shared" si="6"/>
        <v>318.857142857143</v>
      </c>
      <c r="G40">
        <f t="shared" si="7"/>
        <v>258.857142857143</v>
      </c>
    </row>
    <row r="41" spans="3:7" x14ac:dyDescent="0.25">
      <c r="C41" s="1">
        <v>40</v>
      </c>
      <c r="D41" s="1">
        <v>30</v>
      </c>
      <c r="E41" s="1">
        <v>2.9571428571428573</v>
      </c>
      <c r="F41" s="1">
        <f t="shared" si="6"/>
        <v>88.714285714285722</v>
      </c>
      <c r="G41">
        <f t="shared" si="7"/>
        <v>28.714285714285722</v>
      </c>
    </row>
    <row r="42" spans="3:7" x14ac:dyDescent="0.25">
      <c r="C42" s="1">
        <v>42</v>
      </c>
      <c r="D42" s="1">
        <v>10</v>
      </c>
      <c r="E42" s="1">
        <v>3.257142857142858</v>
      </c>
      <c r="F42" s="1">
        <f t="shared" si="6"/>
        <v>32.571428571428584</v>
      </c>
      <c r="G42">
        <f t="shared" si="7"/>
        <v>-27.428571428571416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2025-01-20T23:06:03Z</dcterms:created>
  <dcterms:modified xsi:type="dcterms:W3CDTF">2025-01-21T00:47:52Z</dcterms:modified>
</cp:coreProperties>
</file>