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>
    <definedName hidden="1" localSheetId="0" name="_xlnm._FilterDatabase">Hoja1!$A$3:$E$17</definedName>
  </definedNames>
  <calcPr/>
</workbook>
</file>

<file path=xl/sharedStrings.xml><?xml version="1.0" encoding="utf-8"?>
<sst xmlns="http://schemas.openxmlformats.org/spreadsheetml/2006/main" count="444" uniqueCount="64">
  <si>
    <t>dataset de citas 21 de septiembre, y= si o no tenemos pareja</t>
  </si>
  <si>
    <t>TOTAL</t>
  </si>
  <si>
    <t>SI</t>
  </si>
  <si>
    <t>NO</t>
  </si>
  <si>
    <t>Entropia</t>
  </si>
  <si>
    <t>G.I.</t>
  </si>
  <si>
    <t>H(S)</t>
  </si>
  <si>
    <t>genero</t>
  </si>
  <si>
    <t>dinero(Harto, medio, poco)</t>
  </si>
  <si>
    <t>bañarse</t>
  </si>
  <si>
    <t>comprometido</t>
  </si>
  <si>
    <t>regalo (Peluche, flores, Chocolates, Locion)</t>
  </si>
  <si>
    <t>cine</t>
  </si>
  <si>
    <t>clima(Sol,lluvioso,nublado, ventarron)</t>
  </si>
  <si>
    <t>Pareja</t>
  </si>
  <si>
    <t>Genero</t>
  </si>
  <si>
    <t>GI(S,Genero)</t>
  </si>
  <si>
    <t>M</t>
  </si>
  <si>
    <t>N</t>
  </si>
  <si>
    <t>S</t>
  </si>
  <si>
    <t>C</t>
  </si>
  <si>
    <t>H(S_M)</t>
  </si>
  <si>
    <t>F</t>
  </si>
  <si>
    <t>H</t>
  </si>
  <si>
    <t>L</t>
  </si>
  <si>
    <t>H(S_F)</t>
  </si>
  <si>
    <t>Dinero</t>
  </si>
  <si>
    <t>GI(S,Dinero)</t>
  </si>
  <si>
    <t>V</t>
  </si>
  <si>
    <t>H(S_H)</t>
  </si>
  <si>
    <t>P</t>
  </si>
  <si>
    <t>H(S_P)</t>
  </si>
  <si>
    <t>Bañarse</t>
  </si>
  <si>
    <t>GI(S,Bañarse)</t>
  </si>
  <si>
    <t>H(S_S)</t>
  </si>
  <si>
    <t>H(S_N)</t>
  </si>
  <si>
    <t>Comprometido</t>
  </si>
  <si>
    <t>GI(S,Comprometido)</t>
  </si>
  <si>
    <t>Regalos</t>
  </si>
  <si>
    <t>GI(S,Regalos)</t>
  </si>
  <si>
    <t>H(S_C)</t>
  </si>
  <si>
    <t>H(S_L)</t>
  </si>
  <si>
    <t>Cine</t>
  </si>
  <si>
    <t>GI(S,Cine)</t>
  </si>
  <si>
    <t>Ganancia de Informacion</t>
  </si>
  <si>
    <t>Clima</t>
  </si>
  <si>
    <t>GI(S, Clima)</t>
  </si>
  <si>
    <t>H(S_V)</t>
  </si>
  <si>
    <t>De dinero</t>
  </si>
  <si>
    <t>M(mucho)</t>
  </si>
  <si>
    <t>H(Dinero)</t>
  </si>
  <si>
    <t>GI(Dinero, Genero)</t>
  </si>
  <si>
    <t>GI(Dinero, Bañarse)</t>
  </si>
  <si>
    <t>regalo</t>
  </si>
  <si>
    <t>GI(Dinero, Comprometido)</t>
  </si>
  <si>
    <t>Regalo</t>
  </si>
  <si>
    <t>C,P</t>
  </si>
  <si>
    <t>GI(Dinero, Regalos)</t>
  </si>
  <si>
    <t>GI(Dinero, Cine)</t>
  </si>
  <si>
    <t>GI(Dinero,Clima)</t>
  </si>
  <si>
    <t>De Dinero</t>
  </si>
  <si>
    <t>H(Harto)</t>
  </si>
  <si>
    <t>P(poco)</t>
  </si>
  <si>
    <t>En todos los casos, da 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</si>
</sst>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  <scheme val="minor"/>
    </font>
    <font>
      <b/>
      <sz val="11.0"/>
      <color rgb="FF000000"/>
      <name val="Calibri"/>
    </font>
    <font>
      <color theme="1"/>
      <name val="Calibri"/>
      <scheme val="minor"/>
    </font>
    <font>
      <sz val="11.0"/>
      <color rgb="FF000000"/>
      <name val="Calibri"/>
    </font>
    <font>
      <u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2" fontId="3" numFmtId="0" xfId="0" applyAlignment="1" applyFill="1" applyFont="1">
      <alignment shrinkToFit="0" vertical="bottom" wrapText="0"/>
    </xf>
    <xf borderId="0" fillId="2" fontId="2" numFmtId="0" xfId="0" applyFont="1"/>
    <xf borderId="0" fillId="2" fontId="2" numFmtId="0" xfId="0" applyAlignment="1" applyFont="1">
      <alignment readingOrder="0"/>
    </xf>
    <xf borderId="0" fillId="0" fontId="4" numFmtId="0" xfId="0" applyAlignment="1" applyFont="1">
      <alignment shrinkToFit="0" vertical="bottom" wrapText="0"/>
    </xf>
    <xf borderId="0" fillId="3" fontId="3" numFmtId="0" xfId="0" applyAlignment="1" applyFill="1" applyFont="1">
      <alignment shrinkToFit="0" vertical="bottom" wrapText="0"/>
    </xf>
    <xf borderId="0" fillId="3" fontId="2" numFmtId="0" xfId="0" applyFont="1"/>
    <xf borderId="0" fillId="3" fontId="3" numFmtId="0" xfId="0" applyAlignment="1" applyFont="1">
      <alignment readingOrder="0" shrinkToFit="0" vertical="bottom" wrapText="0"/>
    </xf>
    <xf borderId="0" fillId="4" fontId="2" numFmtId="0" xfId="0" applyAlignment="1" applyFill="1" applyFont="1">
      <alignment readingOrder="0"/>
    </xf>
    <xf borderId="0" fillId="4" fontId="2" numFmtId="0" xfId="0" applyFont="1"/>
    <xf borderId="0" fillId="0" fontId="3" numFmtId="0" xfId="0" applyAlignment="1" applyFont="1">
      <alignment readingOrder="0" shrinkToFit="0" vertical="bottom" wrapText="0"/>
    </xf>
    <xf borderId="0" fillId="4" fontId="3" numFmtId="0" xfId="0" applyAlignment="1" applyFont="1">
      <alignment shrinkToFit="0" vertical="bottom" wrapText="0"/>
    </xf>
    <xf borderId="0" fillId="3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24.14"/>
    <col customWidth="1" min="3" max="8" width="10.57"/>
    <col customWidth="1" min="9" max="10" width="14.14"/>
    <col customWidth="1" min="11" max="12" width="3.29"/>
    <col customWidth="1" min="13" max="13" width="3.71"/>
    <col customWidth="1" min="14" max="14" width="8.71"/>
    <col customWidth="1" min="15" max="15" width="14.43"/>
    <col customWidth="1" min="16" max="16" width="23.57"/>
    <col customWidth="1" min="17" max="26" width="10.57"/>
  </cols>
  <sheetData>
    <row r="1" ht="13.5" customHeight="1">
      <c r="A1" s="1" t="s">
        <v>0</v>
      </c>
      <c r="J1" s="1" t="s">
        <v>1</v>
      </c>
      <c r="L1" s="1" t="s">
        <v>2</v>
      </c>
      <c r="M1" s="2" t="s">
        <v>3</v>
      </c>
      <c r="N1" s="2" t="s">
        <v>4</v>
      </c>
      <c r="P1" s="3" t="s">
        <v>5</v>
      </c>
    </row>
    <row r="2" ht="13.5" customHeight="1">
      <c r="K2" s="2">
        <v>14.0</v>
      </c>
      <c r="L2" s="2">
        <f>COUNTIF(H4:H17,"S")</f>
        <v>8</v>
      </c>
      <c r="M2" s="2">
        <f>COUNTIF(H4:H17,"N")</f>
        <v>6</v>
      </c>
      <c r="N2" s="3" t="s">
        <v>6</v>
      </c>
      <c r="O2" s="2">
        <f>-(L2/K2)*IMLOG2(L2/K2)-(M2/K2)*IMLOG2(M2/K2)</f>
        <v>0.985228136</v>
      </c>
    </row>
    <row r="3" ht="13.5" customHeight="1">
      <c r="A3" s="4" t="s">
        <v>7</v>
      </c>
      <c r="B3" s="5" t="s">
        <v>8</v>
      </c>
      <c r="C3" s="4" t="s">
        <v>9</v>
      </c>
      <c r="D3" s="4" t="s">
        <v>10</v>
      </c>
      <c r="E3" s="4" t="s">
        <v>11</v>
      </c>
      <c r="F3" s="2" t="s">
        <v>12</v>
      </c>
      <c r="G3" s="2" t="s">
        <v>13</v>
      </c>
      <c r="H3" s="2" t="s">
        <v>14</v>
      </c>
      <c r="J3" s="2" t="s">
        <v>15</v>
      </c>
      <c r="P3" s="3" t="s">
        <v>16</v>
      </c>
      <c r="Q3" s="2">
        <f>O2-((K4/K2)*O4)-((K5/K2)*O5)</f>
        <v>0.06105378373</v>
      </c>
    </row>
    <row r="4" ht="13.5" customHeight="1">
      <c r="A4" s="2" t="s">
        <v>17</v>
      </c>
      <c r="B4" s="6" t="s">
        <v>17</v>
      </c>
      <c r="C4" s="2" t="s">
        <v>18</v>
      </c>
      <c r="D4" s="2" t="s">
        <v>19</v>
      </c>
      <c r="E4" s="2" t="s">
        <v>20</v>
      </c>
      <c r="F4" s="2" t="s">
        <v>19</v>
      </c>
      <c r="G4" s="2" t="s">
        <v>19</v>
      </c>
      <c r="H4" s="2" t="s">
        <v>18</v>
      </c>
      <c r="J4" s="2" t="s">
        <v>17</v>
      </c>
      <c r="K4" s="2">
        <v>7.0</v>
      </c>
      <c r="L4" s="2">
        <v>3.0</v>
      </c>
      <c r="M4" s="2">
        <f>COUNTIFS(A4:A17,J4,H4:H17,"N")</f>
        <v>4</v>
      </c>
      <c r="N4" s="3" t="s">
        <v>21</v>
      </c>
      <c r="O4" s="2">
        <f t="shared" ref="O4:O5" si="1">-(L4/K4)*IMLOG2(L4/K4)-(M4/K4)*IMLOG2(M4/K4)</f>
        <v>0.985228136</v>
      </c>
    </row>
    <row r="5" ht="13.5" customHeight="1">
      <c r="A5" s="2" t="s">
        <v>22</v>
      </c>
      <c r="B5" s="6" t="s">
        <v>23</v>
      </c>
      <c r="C5" s="2" t="s">
        <v>19</v>
      </c>
      <c r="D5" s="2" t="s">
        <v>19</v>
      </c>
      <c r="E5" s="2" t="s">
        <v>22</v>
      </c>
      <c r="F5" s="2" t="s">
        <v>19</v>
      </c>
      <c r="G5" s="2" t="s">
        <v>24</v>
      </c>
      <c r="H5" s="2" t="s">
        <v>19</v>
      </c>
      <c r="J5" s="2" t="s">
        <v>22</v>
      </c>
      <c r="K5" s="2">
        <v>7.0</v>
      </c>
      <c r="L5" s="2">
        <v>5.0</v>
      </c>
      <c r="M5" s="2">
        <v>2.0</v>
      </c>
      <c r="N5" s="3" t="s">
        <v>25</v>
      </c>
      <c r="O5" s="2">
        <f t="shared" si="1"/>
        <v>0.8631205686</v>
      </c>
    </row>
    <row r="6" ht="13.5" customHeight="1">
      <c r="A6" s="2" t="s">
        <v>22</v>
      </c>
      <c r="B6" s="6" t="s">
        <v>23</v>
      </c>
      <c r="C6" s="2" t="s">
        <v>19</v>
      </c>
      <c r="D6" s="2" t="s">
        <v>18</v>
      </c>
      <c r="E6" s="2" t="s">
        <v>22</v>
      </c>
      <c r="F6" s="2" t="s">
        <v>18</v>
      </c>
      <c r="G6" s="2" t="s">
        <v>18</v>
      </c>
      <c r="H6" s="2" t="s">
        <v>19</v>
      </c>
      <c r="J6" s="6" t="s">
        <v>26</v>
      </c>
      <c r="K6" s="6"/>
      <c r="L6" s="6"/>
      <c r="M6" s="6"/>
      <c r="N6" s="6"/>
      <c r="O6" s="6"/>
      <c r="P6" s="7" t="s">
        <v>27</v>
      </c>
      <c r="Q6" s="6">
        <v>0.40666632</v>
      </c>
    </row>
    <row r="7" ht="13.5" customHeight="1">
      <c r="A7" s="2" t="s">
        <v>17</v>
      </c>
      <c r="B7" s="6" t="s">
        <v>23</v>
      </c>
      <c r="C7" s="2" t="s">
        <v>18</v>
      </c>
      <c r="D7" s="2" t="s">
        <v>18</v>
      </c>
      <c r="E7" s="2" t="s">
        <v>20</v>
      </c>
      <c r="F7" s="2" t="s">
        <v>18</v>
      </c>
      <c r="G7" s="2" t="s">
        <v>28</v>
      </c>
      <c r="H7" s="2" t="s">
        <v>18</v>
      </c>
      <c r="J7" s="2" t="s">
        <v>23</v>
      </c>
      <c r="K7" s="2">
        <f>COUNTIF(A4:B19,"H")</f>
        <v>5</v>
      </c>
      <c r="L7" s="4">
        <f>COUNTIFS(B4:B17,J7,H4:H17,"S")</f>
        <v>2</v>
      </c>
      <c r="M7" s="2">
        <f>COUNTIFS(B4:B17,J7,H4:H17,"n")</f>
        <v>3</v>
      </c>
      <c r="N7" s="3" t="s">
        <v>29</v>
      </c>
      <c r="O7" s="2">
        <f t="shared" ref="O7:O8" si="2">-(L7/K7)*IMLOG2(L7/K7)-(M7/K7)*IMLOG2(M7/K7)</f>
        <v>0.9709505945</v>
      </c>
    </row>
    <row r="8" ht="13.5" customHeight="1">
      <c r="A8" s="2" t="s">
        <v>17</v>
      </c>
      <c r="B8" s="6" t="s">
        <v>23</v>
      </c>
      <c r="C8" s="2" t="s">
        <v>18</v>
      </c>
      <c r="D8" s="2" t="s">
        <v>19</v>
      </c>
      <c r="E8" s="2" t="s">
        <v>24</v>
      </c>
      <c r="F8" s="2" t="s">
        <v>19</v>
      </c>
      <c r="G8" s="2" t="s">
        <v>28</v>
      </c>
      <c r="H8" s="2" t="s">
        <v>18</v>
      </c>
      <c r="J8" s="2" t="s">
        <v>17</v>
      </c>
      <c r="K8" s="2">
        <f>COUNTIF(B4:B20,"M")</f>
        <v>4</v>
      </c>
      <c r="L8" s="4">
        <f>COUNTIFS(B4:B17,J8,H4:H17,"S")</f>
        <v>1</v>
      </c>
      <c r="M8" s="2">
        <f>COUNTIFS(B4:B17,J8,H4:H17,"N")</f>
        <v>3</v>
      </c>
      <c r="N8" s="3" t="s">
        <v>21</v>
      </c>
      <c r="O8" s="2">
        <f t="shared" si="2"/>
        <v>0.8112781245</v>
      </c>
    </row>
    <row r="9" ht="13.5" customHeight="1">
      <c r="A9" s="2" t="s">
        <v>22</v>
      </c>
      <c r="B9" s="6" t="s">
        <v>17</v>
      </c>
      <c r="C9" s="2" t="s">
        <v>19</v>
      </c>
      <c r="D9" s="2" t="s">
        <v>18</v>
      </c>
      <c r="E9" s="2" t="s">
        <v>30</v>
      </c>
      <c r="F9" s="2" t="s">
        <v>19</v>
      </c>
      <c r="G9" s="2" t="s">
        <v>18</v>
      </c>
      <c r="H9" s="2" t="s">
        <v>18</v>
      </c>
      <c r="J9" s="2" t="s">
        <v>30</v>
      </c>
      <c r="K9" s="2">
        <f>COUNTIF(B6:B21,"P")</f>
        <v>5</v>
      </c>
      <c r="L9" s="8">
        <f>COUNTIFS(B4:B17,J9,H4:H17,"S")</f>
        <v>5</v>
      </c>
      <c r="M9" s="2">
        <f>COUNTIFS(B4:B17,J9,H4:H17,"N")</f>
        <v>0</v>
      </c>
      <c r="N9" s="3" t="s">
        <v>31</v>
      </c>
      <c r="O9" s="2">
        <f>-(L9/K9)*IMLOG2(L9/K9)</f>
        <v>0</v>
      </c>
    </row>
    <row r="10" ht="13.5" customHeight="1">
      <c r="A10" s="2" t="s">
        <v>22</v>
      </c>
      <c r="B10" s="6" t="s">
        <v>30</v>
      </c>
      <c r="C10" s="2" t="s">
        <v>19</v>
      </c>
      <c r="D10" s="2" t="s">
        <v>19</v>
      </c>
      <c r="E10" s="2" t="s">
        <v>30</v>
      </c>
      <c r="F10" s="2" t="s">
        <v>19</v>
      </c>
      <c r="G10" s="2" t="s">
        <v>19</v>
      </c>
      <c r="H10" s="2" t="s">
        <v>19</v>
      </c>
      <c r="J10" s="2" t="s">
        <v>32</v>
      </c>
      <c r="P10" s="3" t="s">
        <v>33</v>
      </c>
      <c r="Q10" s="2">
        <v>0.1280852</v>
      </c>
    </row>
    <row r="11" ht="13.5" customHeight="1">
      <c r="A11" s="2" t="s">
        <v>17</v>
      </c>
      <c r="B11" s="6" t="s">
        <v>30</v>
      </c>
      <c r="C11" s="2" t="s">
        <v>19</v>
      </c>
      <c r="D11" s="2" t="s">
        <v>18</v>
      </c>
      <c r="E11" s="2" t="s">
        <v>20</v>
      </c>
      <c r="F11" s="2" t="s">
        <v>19</v>
      </c>
      <c r="G11" s="2" t="s">
        <v>19</v>
      </c>
      <c r="H11" s="2" t="s">
        <v>19</v>
      </c>
      <c r="J11" s="2" t="s">
        <v>19</v>
      </c>
      <c r="K11" s="2">
        <f>COUNTIF(C4:C17,"S")</f>
        <v>8</v>
      </c>
      <c r="L11" s="2">
        <f>COUNTIFS(C4:C17,J11,H4:H17,"S")</f>
        <v>6</v>
      </c>
      <c r="M11" s="2">
        <f>COUNTIFS(C4:C17,J11,H4:H17,"N")</f>
        <v>2</v>
      </c>
      <c r="N11" s="3" t="s">
        <v>34</v>
      </c>
      <c r="O11" s="2">
        <f t="shared" ref="O11:O12" si="3">-(L11/K11)*IMLOG2(L11/K11)-(M11/K11)*IMLOG2(M11/K11)</f>
        <v>0.8112781245</v>
      </c>
    </row>
    <row r="12" ht="13.5" customHeight="1">
      <c r="A12" s="2" t="s">
        <v>17</v>
      </c>
      <c r="B12" s="6" t="s">
        <v>30</v>
      </c>
      <c r="C12" s="2" t="s">
        <v>19</v>
      </c>
      <c r="D12" s="2" t="s">
        <v>19</v>
      </c>
      <c r="E12" s="2" t="s">
        <v>24</v>
      </c>
      <c r="F12" s="2" t="s">
        <v>18</v>
      </c>
      <c r="G12" s="2" t="s">
        <v>24</v>
      </c>
      <c r="H12" s="2" t="s">
        <v>19</v>
      </c>
      <c r="J12" s="2" t="s">
        <v>18</v>
      </c>
      <c r="K12" s="2">
        <f>COUNTIF(C4:C18,"N")</f>
        <v>6</v>
      </c>
      <c r="L12" s="2">
        <f>COUNTIFS(C4:C17,J12,H4:H17,"S")</f>
        <v>2</v>
      </c>
      <c r="M12" s="2">
        <f>COUNTIFS(C4:C17,J12,H4:H17,"N")</f>
        <v>4</v>
      </c>
      <c r="N12" s="3" t="s">
        <v>35</v>
      </c>
      <c r="O12" s="2">
        <f t="shared" si="3"/>
        <v>0.9182958341</v>
      </c>
    </row>
    <row r="13" ht="13.5" customHeight="1">
      <c r="A13" s="2" t="s">
        <v>22</v>
      </c>
      <c r="B13" s="6" t="s">
        <v>17</v>
      </c>
      <c r="C13" s="2" t="s">
        <v>19</v>
      </c>
      <c r="D13" s="2" t="s">
        <v>19</v>
      </c>
      <c r="E13" s="2" t="s">
        <v>22</v>
      </c>
      <c r="F13" s="2" t="s">
        <v>18</v>
      </c>
      <c r="G13" s="2" t="s">
        <v>24</v>
      </c>
      <c r="H13" s="2" t="s">
        <v>19</v>
      </c>
      <c r="J13" s="2" t="s">
        <v>36</v>
      </c>
      <c r="P13" s="3" t="s">
        <v>37</v>
      </c>
      <c r="Q13" s="2">
        <v>0.0</v>
      </c>
    </row>
    <row r="14" ht="13.5" customHeight="1">
      <c r="A14" s="2" t="s">
        <v>17</v>
      </c>
      <c r="B14" s="6" t="s">
        <v>23</v>
      </c>
      <c r="C14" s="2" t="s">
        <v>19</v>
      </c>
      <c r="D14" s="2" t="s">
        <v>18</v>
      </c>
      <c r="E14" s="2" t="s">
        <v>24</v>
      </c>
      <c r="F14" s="2" t="s">
        <v>18</v>
      </c>
      <c r="G14" s="2" t="s">
        <v>18</v>
      </c>
      <c r="H14" s="2" t="s">
        <v>18</v>
      </c>
      <c r="J14" s="2" t="s">
        <v>19</v>
      </c>
      <c r="K14" s="2">
        <f>COUNTIF(D4:D17,"S")</f>
        <v>7</v>
      </c>
      <c r="L14" s="2">
        <f>COUNTIFS(D4:D17,J14,H4:H17,"S")</f>
        <v>4</v>
      </c>
      <c r="M14" s="2">
        <f>COUNTIFS(D4:D17,J14,H4:H17,"N")</f>
        <v>3</v>
      </c>
      <c r="N14" s="3" t="s">
        <v>34</v>
      </c>
      <c r="O14" s="2">
        <f t="shared" ref="O14:O15" si="4">-(L14/K14)*IMLOG2(L14/K14)-(M14/K14)*IMLOG2(M14/K14)</f>
        <v>0.985228136</v>
      </c>
    </row>
    <row r="15" ht="13.5" customHeight="1">
      <c r="A15" s="2" t="s">
        <v>22</v>
      </c>
      <c r="B15" s="6" t="s">
        <v>17</v>
      </c>
      <c r="C15" s="2" t="s">
        <v>18</v>
      </c>
      <c r="D15" s="2" t="s">
        <v>19</v>
      </c>
      <c r="E15" s="2" t="s">
        <v>30</v>
      </c>
      <c r="F15" s="2" t="s">
        <v>19</v>
      </c>
      <c r="G15" s="2" t="s">
        <v>18</v>
      </c>
      <c r="H15" s="2" t="s">
        <v>18</v>
      </c>
      <c r="J15" s="2" t="s">
        <v>18</v>
      </c>
      <c r="K15" s="2">
        <f>COUNTIF(D4:D17,"N")</f>
        <v>7</v>
      </c>
      <c r="L15" s="2">
        <f>COUNTIFS(D4:D17,J15,H4:H17,"S")</f>
        <v>4</v>
      </c>
      <c r="M15" s="2">
        <f>COUNTIFS(D4:D17,J15,H4:H17,"N")</f>
        <v>3</v>
      </c>
      <c r="N15" s="3" t="s">
        <v>35</v>
      </c>
      <c r="O15" s="2">
        <f t="shared" si="4"/>
        <v>0.985228136</v>
      </c>
    </row>
    <row r="16" ht="13.5" customHeight="1">
      <c r="A16" s="2" t="s">
        <v>17</v>
      </c>
      <c r="B16" s="6" t="s">
        <v>30</v>
      </c>
      <c r="C16" s="2" t="s">
        <v>18</v>
      </c>
      <c r="D16" s="2" t="s">
        <v>18</v>
      </c>
      <c r="E16" s="2" t="s">
        <v>20</v>
      </c>
      <c r="F16" s="2" t="s">
        <v>18</v>
      </c>
      <c r="G16" s="2" t="s">
        <v>28</v>
      </c>
      <c r="H16" s="2" t="s">
        <v>19</v>
      </c>
      <c r="J16" s="2" t="s">
        <v>38</v>
      </c>
      <c r="P16" s="3" t="s">
        <v>39</v>
      </c>
      <c r="Q16" s="2">
        <v>0.24430471</v>
      </c>
    </row>
    <row r="17" ht="13.5" customHeight="1">
      <c r="A17" s="2" t="s">
        <v>17</v>
      </c>
      <c r="B17" s="6" t="s">
        <v>30</v>
      </c>
      <c r="C17" s="2" t="s">
        <v>18</v>
      </c>
      <c r="D17" s="2" t="s">
        <v>18</v>
      </c>
      <c r="E17" s="2" t="s">
        <v>20</v>
      </c>
      <c r="F17" s="2" t="s">
        <v>19</v>
      </c>
      <c r="G17" s="2" t="s">
        <v>19</v>
      </c>
      <c r="H17" s="2" t="s">
        <v>19</v>
      </c>
      <c r="J17" s="2" t="s">
        <v>30</v>
      </c>
      <c r="K17" s="2">
        <f>COUNTIF(E4:E17,"P")</f>
        <v>3</v>
      </c>
      <c r="L17" s="4">
        <v>1.0</v>
      </c>
      <c r="M17" s="4">
        <v>2.0</v>
      </c>
      <c r="N17" s="3" t="s">
        <v>31</v>
      </c>
      <c r="O17" s="2">
        <f>-(L17/K17)*IMLOG2(L17/K17)-(M17/K17)*IMLOG2(M17/K17)</f>
        <v>0.9182958341</v>
      </c>
    </row>
    <row r="18" ht="13.5" customHeight="1">
      <c r="J18" s="2" t="s">
        <v>22</v>
      </c>
      <c r="K18" s="2">
        <f>COUNTIF(E4:E17,"F")</f>
        <v>3</v>
      </c>
      <c r="L18" s="2">
        <v>3.0</v>
      </c>
      <c r="M18" s="2">
        <v>0.0</v>
      </c>
      <c r="N18" s="3" t="s">
        <v>25</v>
      </c>
      <c r="O18" s="2">
        <f>-(L18/K18)*IMLOG2(L18/K18)</f>
        <v>0</v>
      </c>
    </row>
    <row r="19" ht="13.5" customHeight="1">
      <c r="J19" s="2" t="s">
        <v>20</v>
      </c>
      <c r="K19" s="2">
        <f>COUNTIF(E4:E17,"C")</f>
        <v>5</v>
      </c>
      <c r="L19" s="2">
        <v>3.0</v>
      </c>
      <c r="M19" s="2">
        <v>2.0</v>
      </c>
      <c r="N19" s="3" t="s">
        <v>40</v>
      </c>
      <c r="O19" s="2">
        <f t="shared" ref="O19:O20" si="5">-(L19/K19)*IMLOG2(L19/K19)-(M19/K19)*IMLOG2(M19/K19)</f>
        <v>0.9709505945</v>
      </c>
    </row>
    <row r="20" ht="13.5" customHeight="1">
      <c r="J20" s="2" t="s">
        <v>24</v>
      </c>
      <c r="K20" s="2">
        <f>COUNTIF(E4:E17,"L")</f>
        <v>3</v>
      </c>
      <c r="L20" s="2">
        <v>1.0</v>
      </c>
      <c r="M20" s="2">
        <v>2.0</v>
      </c>
      <c r="N20" s="3" t="s">
        <v>41</v>
      </c>
      <c r="O20" s="2">
        <f t="shared" si="5"/>
        <v>0.9182958341</v>
      </c>
    </row>
    <row r="21" ht="13.5" customHeight="1">
      <c r="J21" s="2" t="s">
        <v>42</v>
      </c>
      <c r="P21" s="3" t="s">
        <v>43</v>
      </c>
      <c r="Q21" s="2">
        <v>0.02024421</v>
      </c>
    </row>
    <row r="22" ht="13.5" customHeight="1">
      <c r="B22" s="2" t="s">
        <v>44</v>
      </c>
      <c r="J22" s="2" t="s">
        <v>19</v>
      </c>
      <c r="K22" s="2">
        <v>8.0</v>
      </c>
      <c r="L22" s="2">
        <v>4.0</v>
      </c>
      <c r="M22" s="2">
        <v>4.0</v>
      </c>
      <c r="N22" s="3" t="s">
        <v>34</v>
      </c>
      <c r="O22" s="2">
        <f t="shared" ref="O22:O23" si="6">-(L22/K22)*IMLOG2(L22/K22)-(M22/K22)*IMLOG2(M22/K22)</f>
        <v>1</v>
      </c>
    </row>
    <row r="23" ht="13.5" customHeight="1">
      <c r="J23" s="2" t="s">
        <v>18</v>
      </c>
      <c r="K23" s="2">
        <v>6.0</v>
      </c>
      <c r="L23" s="2">
        <v>4.0</v>
      </c>
      <c r="M23" s="2">
        <v>2.0</v>
      </c>
      <c r="N23" s="3" t="s">
        <v>35</v>
      </c>
      <c r="O23" s="2">
        <f t="shared" si="6"/>
        <v>0.9182958341</v>
      </c>
    </row>
    <row r="24" ht="13.5" customHeight="1">
      <c r="J24" s="2" t="s">
        <v>45</v>
      </c>
      <c r="P24" s="3" t="s">
        <v>46</v>
      </c>
      <c r="Q24" s="2">
        <v>0.32486296</v>
      </c>
    </row>
    <row r="25" ht="13.5" customHeight="1">
      <c r="J25" s="2" t="s">
        <v>19</v>
      </c>
      <c r="K25" s="2">
        <f>COUNTIF(G4:G17,"S")</f>
        <v>4</v>
      </c>
      <c r="L25" s="2">
        <f>COUNTIFS(G4:G17,J25,H4:H17,"S")</f>
        <v>3</v>
      </c>
      <c r="M25" s="2">
        <v>1.0</v>
      </c>
      <c r="N25" s="3" t="s">
        <v>34</v>
      </c>
      <c r="O25" s="2">
        <f>-(L25/K25)*IMLOG2(L25/K25)-(M25/K25)*IMLOG2(M25/K25)</f>
        <v>0.8112781245</v>
      </c>
    </row>
    <row r="26" ht="13.5" customHeight="1">
      <c r="J26" s="2" t="s">
        <v>24</v>
      </c>
      <c r="K26" s="2">
        <f>COUNTIF(G4:G17,"L")</f>
        <v>3</v>
      </c>
      <c r="L26" s="2">
        <f>COUNTIFS(G4:G17,J26,H4:H17,"S")</f>
        <v>3</v>
      </c>
      <c r="M26" s="2">
        <v>0.0</v>
      </c>
      <c r="N26" s="3" t="s">
        <v>41</v>
      </c>
      <c r="O26" s="2">
        <f>-(L26/K26)*IMLOG2(L26/K26)</f>
        <v>0</v>
      </c>
    </row>
    <row r="27" ht="13.5" customHeight="1">
      <c r="J27" s="2" t="s">
        <v>18</v>
      </c>
      <c r="K27" s="2">
        <f>COUNTIF(G4:G17,"N")</f>
        <v>4</v>
      </c>
      <c r="L27" s="2">
        <f>COUNTIFS(G4:G17,J27,H4:H17,"S")</f>
        <v>1</v>
      </c>
      <c r="M27" s="2">
        <f>COUNTIFS(G4:G17,J27,H4:H17,"N")</f>
        <v>3</v>
      </c>
      <c r="N27" s="3" t="s">
        <v>35</v>
      </c>
      <c r="O27" s="2">
        <f t="shared" ref="O27:O28" si="7">-(L27/K27)*IMLOG2(L27/K27)-(M27/K27)*IMLOG2(M27/K27)</f>
        <v>0.8112781245</v>
      </c>
    </row>
    <row r="28" ht="13.5" customHeight="1">
      <c r="J28" s="2" t="s">
        <v>28</v>
      </c>
      <c r="K28" s="2">
        <f>COUNTIF(G4:G17,"V")</f>
        <v>3</v>
      </c>
      <c r="L28" s="2">
        <f>COUNTIFS(G7:G20,J28,H7:H20,"S")</f>
        <v>1</v>
      </c>
      <c r="M28" s="2">
        <v>2.0</v>
      </c>
      <c r="N28" s="3" t="s">
        <v>47</v>
      </c>
      <c r="O28" s="2">
        <f t="shared" si="7"/>
        <v>0.9182958341</v>
      </c>
    </row>
    <row r="29" ht="13.5" customHeight="1"/>
    <row r="30" ht="13.5" customHeight="1">
      <c r="A30" s="3" t="s">
        <v>48</v>
      </c>
      <c r="B30" s="3" t="s">
        <v>49</v>
      </c>
      <c r="J30" s="1" t="s">
        <v>1</v>
      </c>
      <c r="L30" s="1" t="s">
        <v>2</v>
      </c>
      <c r="M30" s="2" t="s">
        <v>3</v>
      </c>
      <c r="N30" s="2" t="s">
        <v>4</v>
      </c>
    </row>
    <row r="31" ht="13.5" customHeight="1">
      <c r="A31" s="4" t="s">
        <v>7</v>
      </c>
      <c r="B31" s="4" t="s">
        <v>9</v>
      </c>
      <c r="C31" s="4" t="s">
        <v>10</v>
      </c>
      <c r="D31" s="9" t="s">
        <v>11</v>
      </c>
      <c r="E31" s="2" t="s">
        <v>12</v>
      </c>
      <c r="F31" s="2" t="s">
        <v>13</v>
      </c>
      <c r="G31" s="2" t="s">
        <v>14</v>
      </c>
      <c r="K31" s="3">
        <v>4.0</v>
      </c>
      <c r="L31" s="3">
        <v>1.0</v>
      </c>
      <c r="M31" s="3">
        <v>3.0</v>
      </c>
      <c r="N31" s="3" t="s">
        <v>50</v>
      </c>
      <c r="O31" s="2">
        <f>-L31/K31*LOG(L31/K31,2)-M31/K31*LOG(M31/K31,2)</f>
        <v>0.8112781245</v>
      </c>
    </row>
    <row r="32" ht="13.5" customHeight="1">
      <c r="A32" s="2" t="s">
        <v>17</v>
      </c>
      <c r="B32" s="2" t="s">
        <v>18</v>
      </c>
      <c r="C32" s="2" t="s">
        <v>19</v>
      </c>
      <c r="D32" s="10" t="s">
        <v>20</v>
      </c>
      <c r="E32" s="2" t="s">
        <v>19</v>
      </c>
      <c r="F32" s="2" t="s">
        <v>19</v>
      </c>
      <c r="G32" s="2" t="s">
        <v>18</v>
      </c>
      <c r="J32" s="2" t="s">
        <v>15</v>
      </c>
      <c r="P32" s="3" t="s">
        <v>51</v>
      </c>
      <c r="Q32" s="2">
        <f>O31-K33/K31*O33-K34/K31*O34</f>
        <v>0.1225562489</v>
      </c>
    </row>
    <row r="33" ht="13.5" customHeight="1">
      <c r="A33" s="2" t="s">
        <v>22</v>
      </c>
      <c r="B33" s="2" t="s">
        <v>19</v>
      </c>
      <c r="C33" s="2" t="s">
        <v>18</v>
      </c>
      <c r="D33" s="10" t="s">
        <v>30</v>
      </c>
      <c r="E33" s="2" t="s">
        <v>19</v>
      </c>
      <c r="F33" s="2" t="s">
        <v>18</v>
      </c>
      <c r="G33" s="2" t="s">
        <v>18</v>
      </c>
      <c r="J33" s="2" t="s">
        <v>17</v>
      </c>
      <c r="K33" s="3">
        <v>1.0</v>
      </c>
      <c r="L33" s="3">
        <v>0.0</v>
      </c>
      <c r="M33" s="3">
        <v>1.0</v>
      </c>
      <c r="N33" s="3" t="s">
        <v>21</v>
      </c>
      <c r="O33" s="3">
        <v>0.0</v>
      </c>
    </row>
    <row r="34" ht="13.5" customHeight="1">
      <c r="A34" s="2" t="s">
        <v>22</v>
      </c>
      <c r="B34" s="2" t="s">
        <v>19</v>
      </c>
      <c r="C34" s="2" t="s">
        <v>19</v>
      </c>
      <c r="D34" s="10" t="s">
        <v>22</v>
      </c>
      <c r="E34" s="2" t="s">
        <v>18</v>
      </c>
      <c r="F34" s="2" t="s">
        <v>24</v>
      </c>
      <c r="G34" s="2" t="s">
        <v>19</v>
      </c>
      <c r="J34" s="2" t="s">
        <v>22</v>
      </c>
      <c r="K34" s="3">
        <v>3.0</v>
      </c>
      <c r="L34" s="3">
        <v>1.0</v>
      </c>
      <c r="M34" s="3">
        <v>2.0</v>
      </c>
      <c r="N34" s="3" t="s">
        <v>25</v>
      </c>
      <c r="O34" s="2">
        <f>-L34/K34*IMLOG2(L34/K34)-M34/K34*IMLOG2(M34/K34)</f>
        <v>0.9182958341</v>
      </c>
    </row>
    <row r="35" ht="13.5" customHeight="1">
      <c r="A35" s="2" t="s">
        <v>22</v>
      </c>
      <c r="B35" s="2" t="s">
        <v>18</v>
      </c>
      <c r="C35" s="2" t="s">
        <v>19</v>
      </c>
      <c r="D35" s="10" t="s">
        <v>30</v>
      </c>
      <c r="E35" s="2" t="s">
        <v>19</v>
      </c>
      <c r="F35" s="2" t="s">
        <v>18</v>
      </c>
      <c r="G35" s="2" t="s">
        <v>18</v>
      </c>
      <c r="J35" s="2" t="s">
        <v>32</v>
      </c>
      <c r="P35" s="3" t="s">
        <v>52</v>
      </c>
      <c r="Q35" s="2">
        <f>O31-K36/K31*O36-K37/K31*O37</f>
        <v>0.3112781245</v>
      </c>
    </row>
    <row r="36" ht="13.5" customHeight="1">
      <c r="B36" s="10"/>
      <c r="J36" s="2" t="s">
        <v>19</v>
      </c>
      <c r="K36" s="3">
        <v>2.0</v>
      </c>
      <c r="L36" s="3">
        <v>1.0</v>
      </c>
      <c r="M36" s="3">
        <v>1.0</v>
      </c>
      <c r="N36" s="3" t="s">
        <v>34</v>
      </c>
      <c r="O36" s="2">
        <f>-L36/K36*IMLOG2(L36/K36)-M36/K36*IMLOG2(M36/K36)</f>
        <v>1</v>
      </c>
    </row>
    <row r="37" ht="13.5" customHeight="1">
      <c r="B37" s="10"/>
      <c r="J37" s="2" t="s">
        <v>18</v>
      </c>
      <c r="K37" s="3">
        <v>2.0</v>
      </c>
      <c r="L37" s="3">
        <v>0.0</v>
      </c>
      <c r="M37" s="3">
        <v>2.0</v>
      </c>
      <c r="N37" s="3" t="s">
        <v>35</v>
      </c>
      <c r="O37" s="3">
        <v>0.0</v>
      </c>
    </row>
    <row r="38" ht="13.5" customHeight="1">
      <c r="B38" s="10"/>
      <c r="F38" s="11" t="s">
        <v>53</v>
      </c>
      <c r="G38" s="2" t="s">
        <v>14</v>
      </c>
      <c r="J38" s="2" t="s">
        <v>36</v>
      </c>
      <c r="P38" s="3" t="s">
        <v>54</v>
      </c>
      <c r="Q38" s="2">
        <f>O31-K39/K31*O39-K40/K31*O40</f>
        <v>0.1225562489</v>
      </c>
    </row>
    <row r="39" ht="13.5" customHeight="1">
      <c r="C39" s="12" t="s">
        <v>55</v>
      </c>
      <c r="D39" s="12" t="s">
        <v>14</v>
      </c>
      <c r="F39" s="10" t="s">
        <v>20</v>
      </c>
      <c r="G39" s="2" t="s">
        <v>18</v>
      </c>
      <c r="J39" s="2" t="s">
        <v>19</v>
      </c>
      <c r="K39" s="3">
        <v>3.0</v>
      </c>
      <c r="L39" s="3">
        <v>1.0</v>
      </c>
      <c r="M39" s="3">
        <v>2.0</v>
      </c>
      <c r="N39" s="3" t="s">
        <v>34</v>
      </c>
      <c r="O39" s="2">
        <f>-L39/K39*IMLOG2(L39/K39)-M39/K39*IMLOG2(M39/K39)</f>
        <v>0.9182958341</v>
      </c>
    </row>
    <row r="40" ht="13.5" customHeight="1">
      <c r="B40" s="10"/>
      <c r="C40" s="12" t="s">
        <v>56</v>
      </c>
      <c r="D40" s="12" t="s">
        <v>18</v>
      </c>
      <c r="F40" s="10" t="s">
        <v>30</v>
      </c>
      <c r="G40" s="2" t="s">
        <v>18</v>
      </c>
      <c r="J40" s="2" t="s">
        <v>18</v>
      </c>
      <c r="K40" s="3">
        <v>1.0</v>
      </c>
      <c r="L40" s="3">
        <v>0.0</v>
      </c>
      <c r="M40" s="3">
        <v>1.0</v>
      </c>
      <c r="N40" s="3" t="s">
        <v>35</v>
      </c>
      <c r="O40" s="3">
        <v>0.0</v>
      </c>
    </row>
    <row r="41" ht="13.5" customHeight="1">
      <c r="B41" s="10"/>
      <c r="C41" s="12" t="s">
        <v>22</v>
      </c>
      <c r="D41" s="12" t="s">
        <v>19</v>
      </c>
      <c r="F41" s="10" t="s">
        <v>22</v>
      </c>
      <c r="G41" s="2" t="s">
        <v>19</v>
      </c>
      <c r="J41" s="13" t="s">
        <v>38</v>
      </c>
      <c r="K41" s="13"/>
      <c r="L41" s="13"/>
      <c r="M41" s="13"/>
      <c r="N41" s="13"/>
      <c r="O41" s="13"/>
      <c r="P41" s="12" t="s">
        <v>57</v>
      </c>
      <c r="Q41" s="13">
        <f>O31</f>
        <v>0.8112781245</v>
      </c>
    </row>
    <row r="42" ht="13.5" customHeight="1">
      <c r="B42" s="10"/>
      <c r="F42" s="10" t="s">
        <v>30</v>
      </c>
      <c r="G42" s="2" t="s">
        <v>18</v>
      </c>
      <c r="J42" s="2" t="s">
        <v>30</v>
      </c>
      <c r="K42" s="3">
        <v>2.0</v>
      </c>
      <c r="L42" s="14">
        <v>0.0</v>
      </c>
      <c r="M42" s="14">
        <v>2.0</v>
      </c>
      <c r="N42" s="3" t="s">
        <v>31</v>
      </c>
      <c r="O42" s="3">
        <v>0.0</v>
      </c>
    </row>
    <row r="43" ht="13.5" customHeight="1">
      <c r="B43" s="10"/>
      <c r="J43" s="2" t="s">
        <v>22</v>
      </c>
      <c r="K43" s="3">
        <v>1.0</v>
      </c>
      <c r="L43" s="3">
        <v>1.0</v>
      </c>
      <c r="M43" s="3">
        <v>0.0</v>
      </c>
      <c r="N43" s="3" t="s">
        <v>25</v>
      </c>
      <c r="O43" s="3">
        <v>0.0</v>
      </c>
    </row>
    <row r="44" ht="13.5" customHeight="1">
      <c r="B44" s="10"/>
      <c r="J44" s="2" t="s">
        <v>20</v>
      </c>
      <c r="K44" s="3">
        <v>1.0</v>
      </c>
      <c r="L44" s="3">
        <v>0.0</v>
      </c>
      <c r="M44" s="3">
        <v>1.0</v>
      </c>
      <c r="N44" s="3" t="s">
        <v>40</v>
      </c>
      <c r="O44" s="3">
        <v>0.0</v>
      </c>
    </row>
    <row r="45" ht="13.5" customHeight="1">
      <c r="B45" s="10"/>
      <c r="J45" s="2" t="s">
        <v>24</v>
      </c>
      <c r="K45" s="3">
        <v>0.0</v>
      </c>
      <c r="L45" s="3">
        <v>0.0</v>
      </c>
      <c r="M45" s="3">
        <v>0.0</v>
      </c>
      <c r="N45" s="3" t="s">
        <v>41</v>
      </c>
      <c r="O45" s="3">
        <v>0.0</v>
      </c>
    </row>
    <row r="46" ht="13.5" customHeight="1">
      <c r="J46" s="2" t="s">
        <v>42</v>
      </c>
      <c r="P46" s="3" t="s">
        <v>58</v>
      </c>
      <c r="Q46" s="2">
        <f>O31</f>
        <v>0.8112781245</v>
      </c>
    </row>
    <row r="47" ht="13.5" customHeight="1">
      <c r="J47" s="2" t="s">
        <v>19</v>
      </c>
      <c r="K47" s="3">
        <v>3.0</v>
      </c>
      <c r="L47" s="3">
        <v>0.0</v>
      </c>
      <c r="M47" s="3">
        <v>3.0</v>
      </c>
      <c r="N47" s="3" t="s">
        <v>34</v>
      </c>
      <c r="O47" s="3">
        <v>0.0</v>
      </c>
    </row>
    <row r="48" ht="13.5" customHeight="1">
      <c r="J48" s="2" t="s">
        <v>18</v>
      </c>
      <c r="K48" s="3">
        <v>1.0</v>
      </c>
      <c r="L48" s="3">
        <v>1.0</v>
      </c>
      <c r="M48" s="3">
        <v>0.0</v>
      </c>
      <c r="N48" s="3" t="s">
        <v>35</v>
      </c>
      <c r="O48" s="3">
        <v>0.0</v>
      </c>
    </row>
    <row r="49" ht="13.5" customHeight="1">
      <c r="J49" s="2" t="s">
        <v>45</v>
      </c>
      <c r="P49" s="3" t="s">
        <v>59</v>
      </c>
      <c r="Q49" s="2">
        <f>O31</f>
        <v>0.8112781245</v>
      </c>
    </row>
    <row r="50" ht="13.5" customHeight="1">
      <c r="J50" s="2" t="s">
        <v>19</v>
      </c>
      <c r="K50" s="3">
        <v>1.0</v>
      </c>
      <c r="L50" s="3">
        <v>0.0</v>
      </c>
      <c r="M50" s="3">
        <v>1.0</v>
      </c>
      <c r="N50" s="3" t="s">
        <v>34</v>
      </c>
      <c r="O50" s="3">
        <v>0.0</v>
      </c>
    </row>
    <row r="51" ht="13.5" customHeight="1">
      <c r="J51" s="2" t="s">
        <v>24</v>
      </c>
      <c r="K51" s="3">
        <v>1.0</v>
      </c>
      <c r="L51" s="3">
        <v>1.0</v>
      </c>
      <c r="M51" s="3">
        <v>0.0</v>
      </c>
      <c r="N51" s="3" t="s">
        <v>41</v>
      </c>
      <c r="O51" s="3">
        <v>0.0</v>
      </c>
    </row>
    <row r="52" ht="13.5" customHeight="1">
      <c r="J52" s="2" t="s">
        <v>18</v>
      </c>
      <c r="K52" s="3">
        <v>2.0</v>
      </c>
      <c r="L52" s="3">
        <v>0.0</v>
      </c>
      <c r="M52" s="3">
        <v>2.0</v>
      </c>
      <c r="N52" s="3" t="s">
        <v>35</v>
      </c>
      <c r="O52" s="3">
        <v>0.0</v>
      </c>
    </row>
    <row r="53" ht="13.5" customHeight="1">
      <c r="J53" s="2" t="s">
        <v>28</v>
      </c>
      <c r="K53" s="3">
        <v>0.0</v>
      </c>
      <c r="L53" s="3">
        <v>0.0</v>
      </c>
      <c r="M53" s="3">
        <v>0.0</v>
      </c>
      <c r="N53" s="3" t="s">
        <v>47</v>
      </c>
      <c r="O53" s="3">
        <v>0.0</v>
      </c>
    </row>
    <row r="54" ht="13.5" customHeight="1"/>
    <row r="55" ht="13.5" customHeight="1">
      <c r="A55" s="3" t="s">
        <v>60</v>
      </c>
      <c r="B55" s="3" t="s">
        <v>61</v>
      </c>
      <c r="J55" s="1" t="s">
        <v>1</v>
      </c>
      <c r="L55" s="1" t="s">
        <v>2</v>
      </c>
      <c r="M55" s="2" t="s">
        <v>3</v>
      </c>
      <c r="N55" s="2" t="s">
        <v>4</v>
      </c>
    </row>
    <row r="56" ht="13.5" customHeight="1">
      <c r="A56" s="15" t="s">
        <v>7</v>
      </c>
      <c r="B56" s="4" t="s">
        <v>9</v>
      </c>
      <c r="C56" s="4" t="s">
        <v>10</v>
      </c>
      <c r="D56" s="4" t="s">
        <v>11</v>
      </c>
      <c r="E56" s="2" t="s">
        <v>12</v>
      </c>
      <c r="F56" s="2" t="s">
        <v>13</v>
      </c>
      <c r="G56" s="2" t="s">
        <v>14</v>
      </c>
      <c r="K56" s="3">
        <v>5.0</v>
      </c>
      <c r="L56" s="3">
        <v>2.0</v>
      </c>
      <c r="M56" s="3">
        <v>3.0</v>
      </c>
      <c r="N56" s="3" t="s">
        <v>50</v>
      </c>
      <c r="O56" s="2">
        <f>-(L56/K56)*IMLOG2(L56/K56)-(M56/K56)*IMLOG2(M56/K56)</f>
        <v>0.9709505945</v>
      </c>
    </row>
    <row r="57" ht="13.5" customHeight="1">
      <c r="A57" s="13" t="s">
        <v>22</v>
      </c>
      <c r="B57" s="2" t="s">
        <v>19</v>
      </c>
      <c r="C57" s="2" t="s">
        <v>19</v>
      </c>
      <c r="D57" s="2" t="s">
        <v>22</v>
      </c>
      <c r="E57" s="2" t="s">
        <v>19</v>
      </c>
      <c r="F57" s="2" t="s">
        <v>24</v>
      </c>
      <c r="G57" s="2" t="s">
        <v>19</v>
      </c>
      <c r="J57" s="13" t="s">
        <v>15</v>
      </c>
      <c r="K57" s="13"/>
      <c r="L57" s="13"/>
      <c r="M57" s="13"/>
      <c r="N57" s="13"/>
      <c r="O57" s="13"/>
      <c r="P57" s="12" t="s">
        <v>51</v>
      </c>
      <c r="Q57" s="13">
        <f>O56</f>
        <v>0.9709505945</v>
      </c>
    </row>
    <row r="58" ht="13.5" customHeight="1">
      <c r="A58" s="13" t="s">
        <v>22</v>
      </c>
      <c r="B58" s="2" t="s">
        <v>19</v>
      </c>
      <c r="C58" s="2" t="s">
        <v>18</v>
      </c>
      <c r="D58" s="2" t="s">
        <v>22</v>
      </c>
      <c r="E58" s="2" t="s">
        <v>18</v>
      </c>
      <c r="F58" s="2" t="s">
        <v>18</v>
      </c>
      <c r="G58" s="2" t="s">
        <v>19</v>
      </c>
      <c r="J58" s="2" t="s">
        <v>17</v>
      </c>
      <c r="K58" s="3">
        <v>3.0</v>
      </c>
      <c r="L58" s="3">
        <v>0.0</v>
      </c>
      <c r="M58" s="3">
        <v>3.0</v>
      </c>
      <c r="N58" s="3" t="s">
        <v>21</v>
      </c>
      <c r="O58" s="3">
        <v>0.0</v>
      </c>
    </row>
    <row r="59" ht="13.5" customHeight="1">
      <c r="A59" s="13" t="s">
        <v>17</v>
      </c>
      <c r="B59" s="2" t="s">
        <v>18</v>
      </c>
      <c r="C59" s="2" t="s">
        <v>18</v>
      </c>
      <c r="D59" s="2" t="s">
        <v>20</v>
      </c>
      <c r="E59" s="2" t="s">
        <v>18</v>
      </c>
      <c r="F59" s="2" t="s">
        <v>28</v>
      </c>
      <c r="G59" s="2" t="s">
        <v>18</v>
      </c>
      <c r="J59" s="2" t="s">
        <v>22</v>
      </c>
      <c r="K59" s="3">
        <v>2.0</v>
      </c>
      <c r="L59" s="3">
        <v>2.0</v>
      </c>
      <c r="M59" s="3">
        <v>0.0</v>
      </c>
      <c r="N59" s="3" t="s">
        <v>25</v>
      </c>
      <c r="O59" s="3">
        <v>0.0</v>
      </c>
    </row>
    <row r="60" ht="13.5" customHeight="1">
      <c r="A60" s="13" t="s">
        <v>17</v>
      </c>
      <c r="B60" s="2" t="s">
        <v>18</v>
      </c>
      <c r="C60" s="2" t="s">
        <v>19</v>
      </c>
      <c r="D60" s="2" t="s">
        <v>24</v>
      </c>
      <c r="E60" s="2" t="s">
        <v>19</v>
      </c>
      <c r="F60" s="2" t="s">
        <v>28</v>
      </c>
      <c r="G60" s="2" t="s">
        <v>18</v>
      </c>
      <c r="J60" s="2" t="s">
        <v>32</v>
      </c>
      <c r="P60" s="3" t="s">
        <v>52</v>
      </c>
      <c r="Q60" s="2">
        <f>O56-K61/K56*O61-K62/K56*O62</f>
        <v>0.419973094</v>
      </c>
    </row>
    <row r="61" ht="13.5" customHeight="1">
      <c r="A61" s="13" t="s">
        <v>17</v>
      </c>
      <c r="B61" s="2" t="s">
        <v>19</v>
      </c>
      <c r="C61" s="2" t="s">
        <v>18</v>
      </c>
      <c r="D61" s="2" t="s">
        <v>24</v>
      </c>
      <c r="E61" s="2" t="s">
        <v>18</v>
      </c>
      <c r="F61" s="2" t="s">
        <v>18</v>
      </c>
      <c r="G61" s="2" t="s">
        <v>18</v>
      </c>
      <c r="J61" s="2" t="s">
        <v>19</v>
      </c>
      <c r="K61" s="3">
        <v>3.0</v>
      </c>
      <c r="L61" s="3">
        <v>2.0</v>
      </c>
      <c r="M61" s="3">
        <v>1.0</v>
      </c>
      <c r="N61" s="3" t="s">
        <v>34</v>
      </c>
      <c r="O61" s="2">
        <f>-L61/K61*IMLOG2(L61/K61)-M61/K61*IMLOG2(M61/K61)</f>
        <v>0.9182958341</v>
      </c>
    </row>
    <row r="62" ht="13.5" customHeight="1">
      <c r="B62" s="10"/>
      <c r="J62" s="2" t="s">
        <v>18</v>
      </c>
      <c r="K62" s="3">
        <v>2.0</v>
      </c>
      <c r="L62" s="3">
        <v>0.0</v>
      </c>
      <c r="M62" s="3">
        <v>2.0</v>
      </c>
      <c r="N62" s="3" t="s">
        <v>35</v>
      </c>
      <c r="O62" s="3">
        <v>0.0</v>
      </c>
    </row>
    <row r="63" ht="13.5" customHeight="1">
      <c r="B63" s="10"/>
      <c r="J63" s="2" t="s">
        <v>36</v>
      </c>
      <c r="P63" s="3" t="s">
        <v>54</v>
      </c>
      <c r="Q63" s="2">
        <f>O56-K64/K56*O64-K65/K56*O65</f>
        <v>0.01997309402</v>
      </c>
    </row>
    <row r="64" ht="13.5" customHeight="1">
      <c r="B64" s="15" t="s">
        <v>7</v>
      </c>
      <c r="C64" s="13" t="s">
        <v>14</v>
      </c>
      <c r="E64" s="15" t="s">
        <v>7</v>
      </c>
      <c r="F64" s="13" t="s">
        <v>14</v>
      </c>
      <c r="J64" s="2" t="s">
        <v>19</v>
      </c>
      <c r="K64" s="3">
        <v>2.0</v>
      </c>
      <c r="L64" s="3">
        <v>1.0</v>
      </c>
      <c r="M64" s="3">
        <v>1.0</v>
      </c>
      <c r="N64" s="3" t="s">
        <v>34</v>
      </c>
      <c r="O64" s="3">
        <v>1.0</v>
      </c>
    </row>
    <row r="65" ht="13.5" customHeight="1">
      <c r="B65" s="13" t="s">
        <v>22</v>
      </c>
      <c r="C65" s="13" t="s">
        <v>19</v>
      </c>
      <c r="E65" s="12" t="s">
        <v>22</v>
      </c>
      <c r="F65" s="12" t="s">
        <v>19</v>
      </c>
      <c r="J65" s="2" t="s">
        <v>18</v>
      </c>
      <c r="K65" s="3">
        <v>3.0</v>
      </c>
      <c r="L65" s="3">
        <v>1.0</v>
      </c>
      <c r="M65" s="3">
        <v>2.0</v>
      </c>
      <c r="N65" s="3" t="s">
        <v>35</v>
      </c>
      <c r="O65" s="2">
        <f>-L65/K65*IMLOG2(L65/K65)-M65/K65*IMLOG2(M65/K65)</f>
        <v>0.9182958341</v>
      </c>
    </row>
    <row r="66" ht="13.5" customHeight="1">
      <c r="B66" s="13" t="s">
        <v>22</v>
      </c>
      <c r="C66" s="13" t="s">
        <v>19</v>
      </c>
      <c r="E66" s="12" t="s">
        <v>17</v>
      </c>
      <c r="F66" s="12" t="s">
        <v>18</v>
      </c>
      <c r="J66" s="2" t="s">
        <v>38</v>
      </c>
      <c r="P66" s="16" t="s">
        <v>57</v>
      </c>
      <c r="Q66" s="2">
        <f>O56</f>
        <v>0.9709505945</v>
      </c>
    </row>
    <row r="67" ht="13.5" customHeight="1">
      <c r="B67" s="13" t="s">
        <v>17</v>
      </c>
      <c r="C67" s="13" t="s">
        <v>18</v>
      </c>
      <c r="J67" s="2" t="s">
        <v>30</v>
      </c>
      <c r="K67" s="3">
        <v>0.0</v>
      </c>
      <c r="L67" s="14">
        <v>0.0</v>
      </c>
      <c r="M67" s="14">
        <v>0.0</v>
      </c>
      <c r="N67" s="3" t="s">
        <v>31</v>
      </c>
      <c r="O67" s="3">
        <v>0.0</v>
      </c>
    </row>
    <row r="68" ht="13.5" customHeight="1">
      <c r="B68" s="13" t="s">
        <v>17</v>
      </c>
      <c r="C68" s="13" t="s">
        <v>18</v>
      </c>
      <c r="J68" s="2" t="s">
        <v>22</v>
      </c>
      <c r="K68" s="3">
        <v>2.0</v>
      </c>
      <c r="L68" s="3">
        <v>2.0</v>
      </c>
      <c r="M68" s="3">
        <v>0.0</v>
      </c>
      <c r="N68" s="3" t="s">
        <v>25</v>
      </c>
      <c r="O68" s="3">
        <v>0.0</v>
      </c>
    </row>
    <row r="69" ht="13.5" customHeight="1">
      <c r="B69" s="13" t="s">
        <v>17</v>
      </c>
      <c r="C69" s="13" t="s">
        <v>18</v>
      </c>
      <c r="J69" s="2" t="s">
        <v>20</v>
      </c>
      <c r="K69" s="3">
        <v>1.0</v>
      </c>
      <c r="L69" s="3">
        <v>0.0</v>
      </c>
      <c r="M69" s="3">
        <v>1.0</v>
      </c>
      <c r="N69" s="3" t="s">
        <v>40</v>
      </c>
      <c r="O69" s="3">
        <v>0.0</v>
      </c>
    </row>
    <row r="70" ht="13.5" customHeight="1">
      <c r="B70" s="10"/>
      <c r="J70" s="2" t="s">
        <v>24</v>
      </c>
      <c r="K70" s="3">
        <v>2.0</v>
      </c>
      <c r="L70" s="3">
        <v>0.0</v>
      </c>
      <c r="M70" s="3">
        <v>2.0</v>
      </c>
      <c r="N70" s="3" t="s">
        <v>41</v>
      </c>
      <c r="O70" s="3">
        <v>0.0</v>
      </c>
    </row>
    <row r="71" ht="13.5" customHeight="1">
      <c r="J71" s="2" t="s">
        <v>42</v>
      </c>
      <c r="P71" s="3" t="s">
        <v>58</v>
      </c>
      <c r="Q71" s="2">
        <f>O56</f>
        <v>0.9709505945</v>
      </c>
    </row>
    <row r="72" ht="13.5" customHeight="1">
      <c r="J72" s="2" t="s">
        <v>19</v>
      </c>
      <c r="K72" s="3">
        <v>2.0</v>
      </c>
      <c r="L72" s="3">
        <v>1.0</v>
      </c>
      <c r="M72" s="3">
        <v>1.0</v>
      </c>
      <c r="N72" s="3" t="s">
        <v>34</v>
      </c>
      <c r="O72" s="3">
        <v>1.0</v>
      </c>
    </row>
    <row r="73" ht="13.5" customHeight="1">
      <c r="J73" s="2" t="s">
        <v>18</v>
      </c>
      <c r="K73" s="3">
        <v>3.0</v>
      </c>
      <c r="L73" s="3">
        <v>1.0</v>
      </c>
      <c r="M73" s="3">
        <v>2.0</v>
      </c>
      <c r="N73" s="3" t="s">
        <v>35</v>
      </c>
      <c r="O73" s="2">
        <f>-L73/K73*IMLOG2(L73/K73)-M73/K73*IMLOG2(M73/K73)</f>
        <v>0.9182958341</v>
      </c>
    </row>
    <row r="74" ht="13.5" customHeight="1">
      <c r="J74" s="2" t="s">
        <v>45</v>
      </c>
      <c r="P74" s="3" t="s">
        <v>59</v>
      </c>
      <c r="Q74" s="2">
        <f>O56-K76/K56*O76-K77/K56*O77</f>
        <v>0.5709505945</v>
      </c>
    </row>
    <row r="75" ht="13.5" customHeight="1">
      <c r="J75" s="2" t="s">
        <v>19</v>
      </c>
      <c r="K75" s="3">
        <v>0.0</v>
      </c>
      <c r="L75" s="3">
        <v>0.0</v>
      </c>
      <c r="M75" s="3">
        <v>0.0</v>
      </c>
      <c r="N75" s="3" t="s">
        <v>34</v>
      </c>
      <c r="O75" s="3">
        <v>0.0</v>
      </c>
    </row>
    <row r="76" ht="13.5" customHeight="1">
      <c r="J76" s="2" t="s">
        <v>24</v>
      </c>
      <c r="K76" s="3">
        <v>1.0</v>
      </c>
      <c r="L76" s="3">
        <v>1.0</v>
      </c>
      <c r="M76" s="3">
        <v>0.0</v>
      </c>
      <c r="N76" s="3" t="s">
        <v>41</v>
      </c>
      <c r="O76" s="3">
        <v>0.0</v>
      </c>
    </row>
    <row r="77" ht="13.5" customHeight="1">
      <c r="J77" s="2" t="s">
        <v>18</v>
      </c>
      <c r="K77" s="3">
        <v>2.0</v>
      </c>
      <c r="L77" s="3">
        <v>1.0</v>
      </c>
      <c r="M77" s="3">
        <v>1.0</v>
      </c>
      <c r="N77" s="3" t="s">
        <v>35</v>
      </c>
      <c r="O77" s="3">
        <v>1.0</v>
      </c>
    </row>
    <row r="78" ht="13.5" customHeight="1">
      <c r="J78" s="2" t="s">
        <v>28</v>
      </c>
      <c r="K78" s="3">
        <v>2.0</v>
      </c>
      <c r="L78" s="3">
        <v>0.0</v>
      </c>
      <c r="M78" s="3">
        <v>2.0</v>
      </c>
      <c r="N78" s="3" t="s">
        <v>47</v>
      </c>
      <c r="O78" s="3">
        <v>0.0</v>
      </c>
    </row>
    <row r="79" ht="13.5" customHeight="1"/>
    <row r="80" ht="13.5" customHeight="1"/>
    <row r="81" ht="13.5" customHeight="1">
      <c r="A81" s="3" t="s">
        <v>48</v>
      </c>
      <c r="B81" s="3" t="s">
        <v>62</v>
      </c>
    </row>
    <row r="82" ht="13.5" customHeight="1">
      <c r="A82" s="4" t="s">
        <v>7</v>
      </c>
      <c r="B82" s="9" t="s">
        <v>8</v>
      </c>
      <c r="C82" s="4" t="s">
        <v>9</v>
      </c>
      <c r="D82" s="4" t="s">
        <v>10</v>
      </c>
      <c r="E82" s="4" t="s">
        <v>11</v>
      </c>
      <c r="F82" s="2" t="s">
        <v>12</v>
      </c>
      <c r="G82" s="2" t="s">
        <v>13</v>
      </c>
      <c r="H82" s="2" t="s">
        <v>14</v>
      </c>
      <c r="J82" s="3" t="s">
        <v>63</v>
      </c>
    </row>
    <row r="83" ht="13.5" customHeight="1">
      <c r="A83" s="2" t="s">
        <v>22</v>
      </c>
      <c r="B83" s="10" t="s">
        <v>30</v>
      </c>
      <c r="C83" s="2" t="s">
        <v>19</v>
      </c>
      <c r="D83" s="2" t="s">
        <v>19</v>
      </c>
      <c r="E83" s="2" t="s">
        <v>30</v>
      </c>
      <c r="F83" s="2" t="s">
        <v>19</v>
      </c>
      <c r="G83" s="2" t="s">
        <v>19</v>
      </c>
      <c r="H83" s="2" t="s">
        <v>19</v>
      </c>
    </row>
    <row r="84" ht="13.5" customHeight="1">
      <c r="A84" s="2" t="s">
        <v>17</v>
      </c>
      <c r="B84" s="10" t="s">
        <v>30</v>
      </c>
      <c r="C84" s="2" t="s">
        <v>19</v>
      </c>
      <c r="D84" s="2" t="s">
        <v>18</v>
      </c>
      <c r="E84" s="2" t="s">
        <v>20</v>
      </c>
      <c r="F84" s="2" t="s">
        <v>19</v>
      </c>
      <c r="G84" s="2" t="s">
        <v>19</v>
      </c>
      <c r="H84" s="2" t="s">
        <v>19</v>
      </c>
    </row>
    <row r="85" ht="13.5" customHeight="1">
      <c r="A85" s="2" t="s">
        <v>17</v>
      </c>
      <c r="B85" s="10" t="s">
        <v>30</v>
      </c>
      <c r="C85" s="2" t="s">
        <v>19</v>
      </c>
      <c r="D85" s="2" t="s">
        <v>19</v>
      </c>
      <c r="E85" s="2" t="s">
        <v>24</v>
      </c>
      <c r="F85" s="2" t="s">
        <v>18</v>
      </c>
      <c r="G85" s="2" t="s">
        <v>24</v>
      </c>
      <c r="H85" s="2" t="s">
        <v>19</v>
      </c>
    </row>
    <row r="86" ht="13.5" customHeight="1">
      <c r="A86" s="2" t="s">
        <v>17</v>
      </c>
      <c r="B86" s="10" t="s">
        <v>30</v>
      </c>
      <c r="C86" s="2" t="s">
        <v>18</v>
      </c>
      <c r="D86" s="2" t="s">
        <v>18</v>
      </c>
      <c r="E86" s="2" t="s">
        <v>20</v>
      </c>
      <c r="F86" s="2" t="s">
        <v>18</v>
      </c>
      <c r="G86" s="2" t="s">
        <v>28</v>
      </c>
      <c r="H86" s="2" t="s">
        <v>19</v>
      </c>
    </row>
    <row r="87" ht="13.5" customHeight="1">
      <c r="A87" s="2" t="s">
        <v>17</v>
      </c>
      <c r="B87" s="10" t="s">
        <v>30</v>
      </c>
      <c r="C87" s="2" t="s">
        <v>18</v>
      </c>
      <c r="D87" s="2" t="s">
        <v>18</v>
      </c>
      <c r="E87" s="2" t="s">
        <v>20</v>
      </c>
      <c r="F87" s="2" t="s">
        <v>19</v>
      </c>
      <c r="G87" s="2" t="s">
        <v>19</v>
      </c>
      <c r="H87" s="2" t="s">
        <v>19</v>
      </c>
    </row>
    <row r="88" ht="13.5" customHeight="1">
      <c r="B88" s="10"/>
    </row>
    <row r="89" ht="13.5" customHeight="1">
      <c r="B89" s="10"/>
    </row>
    <row r="90" ht="13.5" customHeight="1">
      <c r="B90" s="10"/>
    </row>
    <row r="91" ht="13.5" customHeight="1">
      <c r="B91" s="10"/>
    </row>
    <row r="92" ht="13.5" customHeight="1">
      <c r="B92" s="10"/>
    </row>
    <row r="93" ht="13.5" customHeight="1">
      <c r="B93" s="10"/>
    </row>
    <row r="94" ht="13.5" customHeight="1">
      <c r="B94" s="10"/>
    </row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autoFilter ref="$A$3:$E$17"/>
  <printOptions/>
  <pageMargins bottom="0.75" footer="0.0" header="0.0" left="0.7" right="0.7" top="0.75"/>
  <pageSetup orientation="portrait"/>
  <drawing r:id="rId1"/>
</worksheet>
</file>