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0" yWindow="100" windowWidth="24140" windowHeight="1450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xlnm.Print_Area" localSheetId="0">PRECIOS!$B$2:$AG$52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5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E13" i="1"/>
  <c r="E37" i="1"/>
  <c r="D13" i="1"/>
  <c r="D37" i="1"/>
  <c r="C13" i="1"/>
  <c r="F50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/>
  <c r="C51" i="1"/>
  <c r="E51" i="1"/>
  <c r="C37" i="1"/>
  <c r="D50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<sst xmlns="http://schemas.openxmlformats.org/spreadsheetml/2006/main" count="14" uniqueCount="12">
  <si>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</si>
  <si>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ABRIL 2012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</si>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</sst>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63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3.xml"/><Relationship Id="rId65" Type="http://schemas.openxmlformats.org/officeDocument/2006/relationships/externalLink" Target="externalLinks/externalLink64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Relationship Id="rId69" Type="http://schemas.openxmlformats.org/officeDocument/2006/relationships/calcChain" Target="calcChain.xml"/><Relationship Id="rId50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7.xml"/><Relationship Id="rId59" Type="http://schemas.openxmlformats.org/officeDocument/2006/relationships/externalLink" Target="externalLinks/externalLink58.xml"/><Relationship Id="rId40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7.xml"/><Relationship Id="rId49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7.xml"/><Relationship Id="rId39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61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152400" y="161925"/>
          <a:ext cx="3400425" cy="1085850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66675</xdr:rowOff>
    </xdr:from>
    <xdr:to>
      <xdr:col>30</xdr:col>
      <xdr:colOff>38100</xdr:colOff>
      <xdr:row>6</xdr:row>
      <xdr:rowOff>19050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5859125" y="228600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Abr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4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4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4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4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4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4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4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4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4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4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Abr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4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4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4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4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4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4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4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4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4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4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4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4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4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4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relm.%205%20M/Falso/Transacciones/Transacciones_31%20(Falso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4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4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4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4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4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4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4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4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4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4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4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4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4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4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4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4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4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4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4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4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4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4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4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4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4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4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4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4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4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4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4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4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4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Prelm.%205%20M/Falso/Trans_Pot_Pre/Trans_Pot_Pre_31%20(Falso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4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4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4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/>
      <sheetData sheetId="1"/>
      <sheetData sheetId="2"/>
      <sheetData sheetId="3"/>
      <sheetData sheetId="4"/>
      <sheetData sheetId="5">
        <row r="248">
          <cell r="BK248">
            <v>27539.97619072616</v>
          </cell>
          <cell r="BL248">
            <v>2324181.9852713635</v>
          </cell>
        </row>
      </sheetData>
      <sheetData sheetId="6">
        <row r="8">
          <cell r="C8" t="str">
            <v>PERIODO: 01.ABRIL. 2012 - 30.ABRIL. 2012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41007</v>
          </cell>
        </row>
      </sheetData>
      <sheetData sheetId="1">
        <row r="7">
          <cell r="C7">
            <v>41007</v>
          </cell>
        </row>
      </sheetData>
      <sheetData sheetId="2">
        <row r="7">
          <cell r="D7">
            <v>41007</v>
          </cell>
        </row>
      </sheetData>
      <sheetData sheetId="3">
        <row r="7">
          <cell r="C7">
            <v>41007</v>
          </cell>
        </row>
        <row r="11">
          <cell r="BD11">
            <v>176.6696</v>
          </cell>
        </row>
        <row r="12">
          <cell r="BD12">
            <v>176.6696</v>
          </cell>
        </row>
        <row r="13">
          <cell r="BD13">
            <v>176.6696</v>
          </cell>
        </row>
        <row r="14">
          <cell r="BD14">
            <v>176.6696</v>
          </cell>
        </row>
        <row r="15">
          <cell r="BD15">
            <v>177.525341666667</v>
          </cell>
        </row>
        <row r="16">
          <cell r="BD16">
            <v>176.29400000000001</v>
          </cell>
        </row>
        <row r="17">
          <cell r="BD17">
            <v>176.29400000000001</v>
          </cell>
        </row>
        <row r="18">
          <cell r="BD18">
            <v>176.29400000000001</v>
          </cell>
        </row>
        <row r="19">
          <cell r="BD19">
            <v>176.29400000000001</v>
          </cell>
        </row>
        <row r="20">
          <cell r="BD20">
            <v>176.29400000000001</v>
          </cell>
        </row>
        <row r="21">
          <cell r="BD21">
            <v>176.29400000000001</v>
          </cell>
        </row>
        <row r="22">
          <cell r="BD22">
            <v>180.50785166666699</v>
          </cell>
        </row>
        <row r="23">
          <cell r="BD23">
            <v>179.81851499999999</v>
          </cell>
        </row>
        <row r="24">
          <cell r="BD24">
            <v>178.27885499999999</v>
          </cell>
        </row>
        <row r="25">
          <cell r="BD25">
            <v>178.22693333333299</v>
          </cell>
        </row>
        <row r="26">
          <cell r="BD26">
            <v>178.2148</v>
          </cell>
        </row>
        <row r="27">
          <cell r="BD27">
            <v>178.2148</v>
          </cell>
        </row>
        <row r="28">
          <cell r="BD28">
            <v>178.14601999999999</v>
          </cell>
        </row>
        <row r="29">
          <cell r="BD29">
            <v>184.39664166666699</v>
          </cell>
        </row>
        <row r="30">
          <cell r="BD30">
            <v>183.57300000000001</v>
          </cell>
        </row>
        <row r="31">
          <cell r="BD31">
            <v>183.57300000000001</v>
          </cell>
        </row>
        <row r="32">
          <cell r="BD32">
            <v>187.630073333333</v>
          </cell>
        </row>
        <row r="33">
          <cell r="BD33">
            <v>181.70058</v>
          </cell>
        </row>
        <row r="34">
          <cell r="BD34">
            <v>176.29400000000001</v>
          </cell>
        </row>
      </sheetData>
      <sheetData sheetId="4">
        <row r="7">
          <cell r="C7">
            <v>41007</v>
          </cell>
        </row>
      </sheetData>
      <sheetData sheetId="5">
        <row r="36">
          <cell r="P36">
            <v>574.08476049250544</v>
          </cell>
        </row>
      </sheetData>
      <sheetData sheetId="6">
        <row r="36">
          <cell r="F36">
            <v>169.22291891891848</v>
          </cell>
        </row>
      </sheetData>
      <sheetData sheetId="7">
        <row r="35">
          <cell r="N35">
            <v>371.83999999999992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83.687999999999988</v>
          </cell>
        </row>
      </sheetData>
      <sheetData sheetId="29">
        <row r="35">
          <cell r="D35">
            <v>304.93112853896946</v>
          </cell>
        </row>
      </sheetData>
      <sheetData sheetId="30">
        <row r="35">
          <cell r="D35">
            <v>197.38887146103102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41008</v>
          </cell>
        </row>
      </sheetData>
      <sheetData sheetId="1">
        <row r="7">
          <cell r="C7">
            <v>41008</v>
          </cell>
        </row>
      </sheetData>
      <sheetData sheetId="2">
        <row r="7">
          <cell r="D7">
            <v>41008</v>
          </cell>
        </row>
      </sheetData>
      <sheetData sheetId="3">
        <row r="7">
          <cell r="C7">
            <v>41008</v>
          </cell>
        </row>
        <row r="11">
          <cell r="BD11">
            <v>176.18943999999999</v>
          </cell>
        </row>
        <row r="12">
          <cell r="BD12">
            <v>176.03899999999999</v>
          </cell>
        </row>
        <row r="13">
          <cell r="BD13">
            <v>175.96470666666701</v>
          </cell>
        </row>
        <row r="14">
          <cell r="BD14">
            <v>175.70423</v>
          </cell>
        </row>
        <row r="15">
          <cell r="BD15">
            <v>179.087011666667</v>
          </cell>
        </row>
        <row r="16">
          <cell r="BD16">
            <v>177.48067499999999</v>
          </cell>
        </row>
        <row r="17">
          <cell r="BD17">
            <v>177.37071666666699</v>
          </cell>
        </row>
        <row r="18">
          <cell r="BD18">
            <v>181.58621833333299</v>
          </cell>
        </row>
        <row r="19">
          <cell r="BD19">
            <v>185.75997000000001</v>
          </cell>
        </row>
        <row r="20">
          <cell r="BD20">
            <v>186.45164666666699</v>
          </cell>
        </row>
        <row r="21">
          <cell r="BD21">
            <v>184.63205666666701</v>
          </cell>
        </row>
        <row r="22">
          <cell r="BD22">
            <v>185.288788333333</v>
          </cell>
        </row>
        <row r="23">
          <cell r="BD23">
            <v>185.418905</v>
          </cell>
        </row>
        <row r="24">
          <cell r="BD24">
            <v>185.41026666666701</v>
          </cell>
        </row>
        <row r="25">
          <cell r="BD25">
            <v>192.31702166666699</v>
          </cell>
        </row>
        <row r="26">
          <cell r="BD26">
            <v>193.08050666666699</v>
          </cell>
        </row>
        <row r="27">
          <cell r="BD27">
            <v>194.197485</v>
          </cell>
        </row>
        <row r="28">
          <cell r="BD28">
            <v>185.27880666666701</v>
          </cell>
        </row>
        <row r="29">
          <cell r="BD29">
            <v>193.125918333333</v>
          </cell>
        </row>
        <row r="30">
          <cell r="BD30">
            <v>195.69567000000001</v>
          </cell>
        </row>
        <row r="31">
          <cell r="BD31">
            <v>186.69765166666701</v>
          </cell>
        </row>
        <row r="32">
          <cell r="BD32">
            <v>184.38674499999999</v>
          </cell>
        </row>
        <row r="33">
          <cell r="BD33">
            <v>184.57561000000001</v>
          </cell>
        </row>
        <row r="34">
          <cell r="BD34">
            <v>187.53233</v>
          </cell>
        </row>
      </sheetData>
      <sheetData sheetId="4">
        <row r="7">
          <cell r="C7">
            <v>41008</v>
          </cell>
        </row>
      </sheetData>
      <sheetData sheetId="5">
        <row r="36">
          <cell r="P36">
            <v>573.96178328624069</v>
          </cell>
        </row>
      </sheetData>
      <sheetData sheetId="6">
        <row r="36">
          <cell r="F36">
            <v>150.95610810810811</v>
          </cell>
        </row>
      </sheetData>
      <sheetData sheetId="7">
        <row r="35">
          <cell r="N35">
            <v>347.904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721.59026237818057</v>
          </cell>
        </row>
      </sheetData>
      <sheetData sheetId="29">
        <row r="35">
          <cell r="D35">
            <v>350.29603846137098</v>
          </cell>
        </row>
      </sheetData>
      <sheetData sheetId="30">
        <row r="35">
          <cell r="D35">
            <v>220.58396153862896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41009</v>
          </cell>
        </row>
      </sheetData>
      <sheetData sheetId="1">
        <row r="7">
          <cell r="C7">
            <v>41009</v>
          </cell>
        </row>
      </sheetData>
      <sheetData sheetId="2">
        <row r="7">
          <cell r="D7">
            <v>41009</v>
          </cell>
        </row>
      </sheetData>
      <sheetData sheetId="3">
        <row r="7">
          <cell r="C7">
            <v>41009</v>
          </cell>
        </row>
        <row r="11">
          <cell r="BD11">
            <v>183.520238333333</v>
          </cell>
        </row>
        <row r="12">
          <cell r="BD12">
            <v>180.342093333333</v>
          </cell>
        </row>
        <row r="13">
          <cell r="BD13">
            <v>178.86573000000001</v>
          </cell>
        </row>
        <row r="14">
          <cell r="BD14">
            <v>178.396443333333</v>
          </cell>
        </row>
        <row r="15">
          <cell r="BD15">
            <v>180.47035333333301</v>
          </cell>
        </row>
        <row r="16">
          <cell r="BD16">
            <v>181.09411499999999</v>
          </cell>
        </row>
        <row r="17">
          <cell r="BD17">
            <v>181.13432</v>
          </cell>
        </row>
        <row r="18">
          <cell r="BD18">
            <v>184.24200999999999</v>
          </cell>
        </row>
        <row r="19">
          <cell r="BD19">
            <v>186.983743333333</v>
          </cell>
        </row>
        <row r="20">
          <cell r="BD20">
            <v>184.07828499999999</v>
          </cell>
        </row>
        <row r="21">
          <cell r="BD21">
            <v>192.33351999999999</v>
          </cell>
        </row>
        <row r="22">
          <cell r="BD22">
            <v>192.67841166666699</v>
          </cell>
        </row>
        <row r="23">
          <cell r="BD23">
            <v>192.306105</v>
          </cell>
        </row>
        <row r="24">
          <cell r="BD24">
            <v>193.37379999999999</v>
          </cell>
        </row>
        <row r="25">
          <cell r="BD25">
            <v>193.89197833333299</v>
          </cell>
        </row>
        <row r="26">
          <cell r="BD26">
            <v>194.00946166666699</v>
          </cell>
        </row>
        <row r="27">
          <cell r="BD27">
            <v>192.84040999999999</v>
          </cell>
        </row>
        <row r="28">
          <cell r="BD28">
            <v>183.66673333333301</v>
          </cell>
        </row>
        <row r="29">
          <cell r="BD29">
            <v>193.94635333333301</v>
          </cell>
        </row>
        <row r="30">
          <cell r="BD30">
            <v>192.803126666667</v>
          </cell>
        </row>
        <row r="31">
          <cell r="BD31">
            <v>183.497705</v>
          </cell>
        </row>
        <row r="32">
          <cell r="BD32">
            <v>188.91967666666699</v>
          </cell>
        </row>
        <row r="33">
          <cell r="BD33">
            <v>183.31899999999999</v>
          </cell>
        </row>
        <row r="34">
          <cell r="BD34">
            <v>182.71125166666701</v>
          </cell>
        </row>
      </sheetData>
      <sheetData sheetId="4">
        <row r="7">
          <cell r="C7">
            <v>41009</v>
          </cell>
        </row>
      </sheetData>
      <sheetData sheetId="5">
        <row r="36">
          <cell r="P36">
            <v>569.99250652631702</v>
          </cell>
        </row>
      </sheetData>
      <sheetData sheetId="6">
        <row r="36">
          <cell r="F36">
            <v>173.48670270270313</v>
          </cell>
        </row>
      </sheetData>
      <sheetData sheetId="7">
        <row r="35">
          <cell r="N35">
            <v>374.08000000000004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817.87279723703398</v>
          </cell>
        </row>
      </sheetData>
      <sheetData sheetId="29">
        <row r="35">
          <cell r="D35">
            <v>319.58922914633951</v>
          </cell>
        </row>
      </sheetData>
      <sheetData sheetId="30">
        <row r="35">
          <cell r="D35">
            <v>200.98677085366052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41010</v>
          </cell>
        </row>
      </sheetData>
      <sheetData sheetId="1">
        <row r="7">
          <cell r="C7">
            <v>41010</v>
          </cell>
        </row>
      </sheetData>
      <sheetData sheetId="2">
        <row r="7">
          <cell r="D7">
            <v>41010</v>
          </cell>
        </row>
      </sheetData>
      <sheetData sheetId="3">
        <row r="7">
          <cell r="C7">
            <v>41010</v>
          </cell>
        </row>
        <row r="11">
          <cell r="BD11">
            <v>181.91310999999999</v>
          </cell>
        </row>
        <row r="12">
          <cell r="BD12">
            <v>180.23511666666599</v>
          </cell>
        </row>
        <row r="13">
          <cell r="BD13">
            <v>177.670491666667</v>
          </cell>
        </row>
        <row r="14">
          <cell r="BD14">
            <v>176.92583500000001</v>
          </cell>
        </row>
        <row r="15">
          <cell r="BD15">
            <v>177.78</v>
          </cell>
        </row>
        <row r="16">
          <cell r="BD16">
            <v>180.95203166666701</v>
          </cell>
        </row>
        <row r="17">
          <cell r="BD17">
            <v>182.56709333333299</v>
          </cell>
        </row>
        <row r="18">
          <cell r="BD18">
            <v>183.31899999999999</v>
          </cell>
        </row>
        <row r="19">
          <cell r="BD19">
            <v>188.29375833333299</v>
          </cell>
        </row>
        <row r="20">
          <cell r="BD20">
            <v>185.02197833333301</v>
          </cell>
        </row>
        <row r="21">
          <cell r="BD21">
            <v>192.325156666667</v>
          </cell>
        </row>
        <row r="22">
          <cell r="BD22">
            <v>192.695731666667</v>
          </cell>
        </row>
        <row r="23">
          <cell r="BD23">
            <v>192.29966666666701</v>
          </cell>
        </row>
        <row r="24">
          <cell r="BD24">
            <v>193.37456499999999</v>
          </cell>
        </row>
        <row r="25">
          <cell r="BD25">
            <v>194.04626999999999</v>
          </cell>
        </row>
        <row r="26">
          <cell r="BD26">
            <v>193.44557333333299</v>
          </cell>
        </row>
        <row r="27">
          <cell r="BD27">
            <v>192.431761666667</v>
          </cell>
        </row>
        <row r="28">
          <cell r="BD28">
            <v>184.08367833333301</v>
          </cell>
        </row>
        <row r="29">
          <cell r="BD29">
            <v>195.60528500000001</v>
          </cell>
        </row>
        <row r="30">
          <cell r="BD30">
            <v>195.16650000000001</v>
          </cell>
        </row>
        <row r="31">
          <cell r="BD31">
            <v>195.052783333333</v>
          </cell>
        </row>
        <row r="32">
          <cell r="BD32">
            <v>186.84237666666701</v>
          </cell>
        </row>
        <row r="33">
          <cell r="BD33">
            <v>183.58366000000001</v>
          </cell>
        </row>
        <row r="34">
          <cell r="BD34">
            <v>189.60440500000001</v>
          </cell>
        </row>
      </sheetData>
      <sheetData sheetId="4">
        <row r="7">
          <cell r="C7">
            <v>41010</v>
          </cell>
        </row>
      </sheetData>
      <sheetData sheetId="5">
        <row r="36">
          <cell r="P36">
            <v>574.78797407942886</v>
          </cell>
        </row>
      </sheetData>
      <sheetData sheetId="6">
        <row r="36">
          <cell r="F36">
            <v>170.06072072072135</v>
          </cell>
        </row>
      </sheetData>
      <sheetData sheetId="7">
        <row r="35">
          <cell r="N35">
            <v>368.16000000000008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871.76795041205833</v>
          </cell>
        </row>
      </sheetData>
      <sheetData sheetId="29">
        <row r="35">
          <cell r="D35">
            <v>220.94290420582496</v>
          </cell>
        </row>
      </sheetData>
      <sheetData sheetId="30">
        <row r="35">
          <cell r="D35">
            <v>149.80909579417551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41011</v>
          </cell>
        </row>
      </sheetData>
      <sheetData sheetId="1">
        <row r="7">
          <cell r="C7">
            <v>41011</v>
          </cell>
        </row>
      </sheetData>
      <sheetData sheetId="2">
        <row r="7">
          <cell r="D7">
            <v>41011</v>
          </cell>
        </row>
      </sheetData>
      <sheetData sheetId="3">
        <row r="7">
          <cell r="C7">
            <v>41011</v>
          </cell>
        </row>
        <row r="11">
          <cell r="BD11">
            <v>183.31899999999999</v>
          </cell>
        </row>
        <row r="12">
          <cell r="BD12">
            <v>181.18369166666699</v>
          </cell>
        </row>
        <row r="13">
          <cell r="BD13">
            <v>182.928585</v>
          </cell>
        </row>
        <row r="14">
          <cell r="BD14">
            <v>183.31899999999999</v>
          </cell>
        </row>
        <row r="15">
          <cell r="BD15">
            <v>183.31899999999999</v>
          </cell>
        </row>
        <row r="16">
          <cell r="BD16">
            <v>183.068131666667</v>
          </cell>
        </row>
        <row r="17">
          <cell r="BD17">
            <v>181.23676</v>
          </cell>
        </row>
        <row r="18">
          <cell r="BD18">
            <v>183.31899999999999</v>
          </cell>
        </row>
        <row r="19">
          <cell r="BD19">
            <v>187.460598333333</v>
          </cell>
        </row>
        <row r="20">
          <cell r="BD20">
            <v>184.79626666666701</v>
          </cell>
        </row>
        <row r="21">
          <cell r="BD21">
            <v>184.05040666666699</v>
          </cell>
        </row>
        <row r="22">
          <cell r="BD22">
            <v>192.49123499999999</v>
          </cell>
        </row>
        <row r="23">
          <cell r="BD23">
            <v>192.69424000000001</v>
          </cell>
        </row>
        <row r="24">
          <cell r="BD24">
            <v>193.833503333333</v>
          </cell>
        </row>
        <row r="25">
          <cell r="BD25">
            <v>193.41983166666699</v>
          </cell>
        </row>
        <row r="26">
          <cell r="BD26">
            <v>193.104453333333</v>
          </cell>
        </row>
        <row r="27">
          <cell r="BD27">
            <v>192.73123166666699</v>
          </cell>
        </row>
        <row r="28">
          <cell r="BD28">
            <v>183.62408500000001</v>
          </cell>
        </row>
        <row r="29">
          <cell r="BD29">
            <v>195.102611666667</v>
          </cell>
        </row>
        <row r="30">
          <cell r="BD30">
            <v>197.123983333333</v>
          </cell>
        </row>
        <row r="31">
          <cell r="BD31">
            <v>194.5001</v>
          </cell>
        </row>
        <row r="32">
          <cell r="BD32">
            <v>191.769806666666</v>
          </cell>
        </row>
        <row r="33">
          <cell r="BD33">
            <v>183.31899999999999</v>
          </cell>
        </row>
        <row r="34">
          <cell r="BD34">
            <v>183.31899999999999</v>
          </cell>
        </row>
      </sheetData>
      <sheetData sheetId="4">
        <row r="7">
          <cell r="C7">
            <v>41011</v>
          </cell>
        </row>
      </sheetData>
      <sheetData sheetId="5">
        <row r="36">
          <cell r="P36">
            <v>575.39617467668688</v>
          </cell>
        </row>
      </sheetData>
      <sheetData sheetId="6">
        <row r="36">
          <cell r="F36">
            <v>136.51733333333362</v>
          </cell>
        </row>
      </sheetData>
      <sheetData sheetId="7">
        <row r="35">
          <cell r="N35">
            <v>362.04800000000006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857.94268708949596</v>
          </cell>
        </row>
      </sheetData>
      <sheetData sheetId="29">
        <row r="35">
          <cell r="D35">
            <v>211.71798141732899</v>
          </cell>
        </row>
      </sheetData>
      <sheetData sheetId="30">
        <row r="35">
          <cell r="D35">
            <v>147.94601858267097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41012</v>
          </cell>
        </row>
      </sheetData>
      <sheetData sheetId="1">
        <row r="7">
          <cell r="C7">
            <v>41012</v>
          </cell>
        </row>
      </sheetData>
      <sheetData sheetId="2">
        <row r="7">
          <cell r="D7">
            <v>41012</v>
          </cell>
        </row>
      </sheetData>
      <sheetData sheetId="3">
        <row r="7">
          <cell r="C7">
            <v>41012</v>
          </cell>
        </row>
        <row r="11">
          <cell r="BD11">
            <v>182.892506666667</v>
          </cell>
        </row>
        <row r="12">
          <cell r="BD12">
            <v>181.14777333333299</v>
          </cell>
        </row>
        <row r="13">
          <cell r="BD13">
            <v>181.14361500000001</v>
          </cell>
        </row>
        <row r="14">
          <cell r="BD14">
            <v>181.13745333333301</v>
          </cell>
        </row>
        <row r="15">
          <cell r="BD15">
            <v>181.37798000000001</v>
          </cell>
        </row>
        <row r="16">
          <cell r="BD16">
            <v>183.31899999999999</v>
          </cell>
        </row>
        <row r="17">
          <cell r="BD17">
            <v>183.31899999999999</v>
          </cell>
        </row>
        <row r="18">
          <cell r="BD18">
            <v>186.10688999999999</v>
          </cell>
        </row>
        <row r="19">
          <cell r="BD19">
            <v>185.61881333333301</v>
          </cell>
        </row>
        <row r="20">
          <cell r="BD20">
            <v>192.08151166666701</v>
          </cell>
        </row>
        <row r="21">
          <cell r="BD21">
            <v>192.52536166666701</v>
          </cell>
        </row>
        <row r="22">
          <cell r="BD22">
            <v>192.61425</v>
          </cell>
        </row>
        <row r="23">
          <cell r="BD23">
            <v>192.67129499999999</v>
          </cell>
        </row>
        <row r="24">
          <cell r="BD24">
            <v>193.68703666666701</v>
          </cell>
        </row>
        <row r="25">
          <cell r="BD25">
            <v>192.79129666666699</v>
          </cell>
        </row>
        <row r="26">
          <cell r="BD26">
            <v>192.87927500000001</v>
          </cell>
        </row>
        <row r="27">
          <cell r="BD27">
            <v>193.010551666667</v>
          </cell>
        </row>
        <row r="28">
          <cell r="BD28">
            <v>183.89360500000001</v>
          </cell>
        </row>
        <row r="29">
          <cell r="BD29">
            <v>195.42771666666701</v>
          </cell>
        </row>
        <row r="30">
          <cell r="BD30">
            <v>196.46707333333299</v>
          </cell>
        </row>
        <row r="31">
          <cell r="BD31">
            <v>184.545488333333</v>
          </cell>
        </row>
        <row r="32">
          <cell r="BD32">
            <v>190.516175</v>
          </cell>
        </row>
        <row r="33">
          <cell r="BD33">
            <v>183.31899999999999</v>
          </cell>
        </row>
        <row r="34">
          <cell r="BD34">
            <v>183.143538333333</v>
          </cell>
        </row>
      </sheetData>
      <sheetData sheetId="4">
        <row r="7">
          <cell r="C7">
            <v>41012</v>
          </cell>
        </row>
      </sheetData>
      <sheetData sheetId="5">
        <row r="36">
          <cell r="P36">
            <v>573.0741203403478</v>
          </cell>
        </row>
      </sheetData>
      <sheetData sheetId="6">
        <row r="36">
          <cell r="F36">
            <v>8.5341981981980553</v>
          </cell>
        </row>
      </sheetData>
      <sheetData sheetId="7">
        <row r="35">
          <cell r="N35">
            <v>343.42399999999998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941.35261846290609</v>
          </cell>
        </row>
      </sheetData>
      <sheetData sheetId="29">
        <row r="35">
          <cell r="D35">
            <v>186.41726118114602</v>
          </cell>
        </row>
      </sheetData>
      <sheetData sheetId="30">
        <row r="35">
          <cell r="D35">
            <v>130.11073881885352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41013</v>
          </cell>
        </row>
      </sheetData>
      <sheetData sheetId="1">
        <row r="7">
          <cell r="C7">
            <v>41013</v>
          </cell>
        </row>
      </sheetData>
      <sheetData sheetId="2">
        <row r="7">
          <cell r="D7">
            <v>41013</v>
          </cell>
        </row>
      </sheetData>
      <sheetData sheetId="3">
        <row r="7">
          <cell r="C7">
            <v>41013</v>
          </cell>
        </row>
        <row r="11">
          <cell r="BD11">
            <v>181.27441833333299</v>
          </cell>
        </row>
        <row r="12">
          <cell r="BD12">
            <v>181.184988333333</v>
          </cell>
        </row>
        <row r="13">
          <cell r="BD13">
            <v>181.56311500000001</v>
          </cell>
        </row>
        <row r="14">
          <cell r="BD14">
            <v>179.451786666667</v>
          </cell>
        </row>
        <row r="15">
          <cell r="BD15">
            <v>181.47178</v>
          </cell>
        </row>
        <row r="16">
          <cell r="BD16">
            <v>181.132961666667</v>
          </cell>
        </row>
        <row r="17">
          <cell r="BD17">
            <v>181.130423333333</v>
          </cell>
        </row>
        <row r="18">
          <cell r="BD18">
            <v>182.93033500000001</v>
          </cell>
        </row>
        <row r="19">
          <cell r="BD19">
            <v>185.453441666667</v>
          </cell>
        </row>
        <row r="20">
          <cell r="BD20">
            <v>184.834736666667</v>
          </cell>
        </row>
        <row r="21">
          <cell r="BD21">
            <v>183.676581666667</v>
          </cell>
        </row>
        <row r="22">
          <cell r="BD22">
            <v>184.32086166666701</v>
          </cell>
        </row>
        <row r="23">
          <cell r="BD23">
            <v>184.28709499999999</v>
          </cell>
        </row>
        <row r="24">
          <cell r="BD24">
            <v>184.31539166666701</v>
          </cell>
        </row>
        <row r="25">
          <cell r="BD25">
            <v>186.77670333333299</v>
          </cell>
        </row>
        <row r="26">
          <cell r="BD26">
            <v>183.98619833333299</v>
          </cell>
        </row>
        <row r="27">
          <cell r="BD27">
            <v>190.25121833333299</v>
          </cell>
        </row>
        <row r="28">
          <cell r="BD28">
            <v>184.72097666666701</v>
          </cell>
        </row>
        <row r="29">
          <cell r="BD29">
            <v>191.05109166666699</v>
          </cell>
        </row>
        <row r="30">
          <cell r="BD30">
            <v>193.445703333333</v>
          </cell>
        </row>
        <row r="31">
          <cell r="BD31">
            <v>184.65228999999999</v>
          </cell>
        </row>
        <row r="32">
          <cell r="BD32">
            <v>190.24196166666701</v>
          </cell>
        </row>
        <row r="33">
          <cell r="BD33">
            <v>185.19082166666701</v>
          </cell>
        </row>
        <row r="34">
          <cell r="BD34">
            <v>182.99796000000001</v>
          </cell>
        </row>
      </sheetData>
      <sheetData sheetId="4">
        <row r="7">
          <cell r="C7">
            <v>41013</v>
          </cell>
        </row>
      </sheetData>
      <sheetData sheetId="5">
        <row r="36">
          <cell r="P36">
            <v>576.05530580278071</v>
          </cell>
        </row>
      </sheetData>
      <sheetData sheetId="6">
        <row r="36">
          <cell r="F36">
            <v>85.870630630630501</v>
          </cell>
        </row>
      </sheetData>
      <sheetData sheetId="7">
        <row r="35">
          <cell r="N35">
            <v>360.608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511.47775622286593</v>
          </cell>
        </row>
      </sheetData>
      <sheetData sheetId="29">
        <row r="35">
          <cell r="D35">
            <v>301.69019661585247</v>
          </cell>
        </row>
      </sheetData>
      <sheetData sheetId="30">
        <row r="35">
          <cell r="D35">
            <v>200.35780338414796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41014</v>
          </cell>
        </row>
      </sheetData>
      <sheetData sheetId="1">
        <row r="7">
          <cell r="C7">
            <v>41014</v>
          </cell>
        </row>
      </sheetData>
      <sheetData sheetId="2">
        <row r="7">
          <cell r="D7">
            <v>41014</v>
          </cell>
        </row>
      </sheetData>
      <sheetData sheetId="3">
        <row r="7">
          <cell r="C7">
            <v>41014</v>
          </cell>
        </row>
        <row r="11">
          <cell r="BD11">
            <v>181.200291666667</v>
          </cell>
        </row>
        <row r="12">
          <cell r="BD12">
            <v>182.128201666667</v>
          </cell>
        </row>
        <row r="13">
          <cell r="BD13">
            <v>178.34549166666699</v>
          </cell>
        </row>
        <row r="14">
          <cell r="BD14">
            <v>179.140941666667</v>
          </cell>
        </row>
        <row r="15">
          <cell r="BD15">
            <v>179.97579999999999</v>
          </cell>
        </row>
        <row r="16">
          <cell r="BD16">
            <v>182.19181666666699</v>
          </cell>
        </row>
        <row r="17">
          <cell r="BD17">
            <v>183.00325833333301</v>
          </cell>
        </row>
        <row r="18">
          <cell r="BD18">
            <v>181.37436</v>
          </cell>
        </row>
        <row r="19">
          <cell r="BD19">
            <v>183.31899999999999</v>
          </cell>
        </row>
        <row r="20">
          <cell r="BD20">
            <v>183.31899999999999</v>
          </cell>
        </row>
        <row r="21">
          <cell r="BD21">
            <v>183.31899999999999</v>
          </cell>
        </row>
        <row r="22">
          <cell r="BD22">
            <v>183.31899999999999</v>
          </cell>
        </row>
        <row r="23">
          <cell r="BD23">
            <v>184.17168333333299</v>
          </cell>
        </row>
        <row r="24">
          <cell r="BD24">
            <v>186.68615</v>
          </cell>
        </row>
        <row r="25">
          <cell r="BD25">
            <v>185.27321166666701</v>
          </cell>
        </row>
        <row r="26">
          <cell r="BD26">
            <v>187.95417333333299</v>
          </cell>
        </row>
        <row r="27">
          <cell r="BD27">
            <v>183.31899999999999</v>
          </cell>
        </row>
        <row r="28">
          <cell r="BD28">
            <v>183.31899999999999</v>
          </cell>
        </row>
        <row r="29">
          <cell r="BD29">
            <v>189.58898833333299</v>
          </cell>
        </row>
        <row r="30">
          <cell r="BD30">
            <v>185.21379166666699</v>
          </cell>
        </row>
        <row r="31">
          <cell r="BD31">
            <v>188.19857666666701</v>
          </cell>
        </row>
        <row r="32">
          <cell r="BD32">
            <v>189.71831666666699</v>
          </cell>
        </row>
        <row r="33">
          <cell r="BD33">
            <v>184.23529500000001</v>
          </cell>
        </row>
        <row r="34">
          <cell r="BD34">
            <v>183.31899999999999</v>
          </cell>
        </row>
      </sheetData>
      <sheetData sheetId="4">
        <row r="7">
          <cell r="C7">
            <v>41014</v>
          </cell>
        </row>
      </sheetData>
      <sheetData sheetId="5">
        <row r="36">
          <cell r="P36">
            <v>571.89579081961551</v>
          </cell>
        </row>
      </sheetData>
      <sheetData sheetId="6">
        <row r="36">
          <cell r="F36">
            <v>149.3356756756761</v>
          </cell>
        </row>
      </sheetData>
      <sheetData sheetId="7">
        <row r="35">
          <cell r="N35">
            <v>354.04799999999994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290.072</v>
          </cell>
        </row>
      </sheetData>
      <sheetData sheetId="29">
        <row r="35">
          <cell r="D35">
            <v>336.82107637875049</v>
          </cell>
        </row>
      </sheetData>
      <sheetData sheetId="30">
        <row r="35">
          <cell r="D35">
            <v>215.64292362124897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41015</v>
          </cell>
        </row>
      </sheetData>
      <sheetData sheetId="1">
        <row r="7">
          <cell r="C7">
            <v>41015</v>
          </cell>
        </row>
      </sheetData>
      <sheetData sheetId="2">
        <row r="7">
          <cell r="D7">
            <v>41015</v>
          </cell>
        </row>
      </sheetData>
      <sheetData sheetId="3">
        <row r="7">
          <cell r="C7">
            <v>41015</v>
          </cell>
        </row>
        <row r="11">
          <cell r="BD11">
            <v>180.018</v>
          </cell>
        </row>
        <row r="12">
          <cell r="BD12">
            <v>180.018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180.018</v>
          </cell>
        </row>
        <row r="16">
          <cell r="BD16">
            <v>180.018</v>
          </cell>
        </row>
        <row r="17">
          <cell r="BD17">
            <v>180.018</v>
          </cell>
        </row>
        <row r="18">
          <cell r="BD18">
            <v>183.04636833333299</v>
          </cell>
        </row>
        <row r="19">
          <cell r="BD19">
            <v>185.66171499999999</v>
          </cell>
        </row>
        <row r="20">
          <cell r="BD20">
            <v>189.449138333333</v>
          </cell>
        </row>
        <row r="21">
          <cell r="BD21">
            <v>191.12077666666701</v>
          </cell>
        </row>
        <row r="22">
          <cell r="BD22">
            <v>191.385236666667</v>
          </cell>
        </row>
        <row r="23">
          <cell r="BD23">
            <v>191.38721833333301</v>
          </cell>
        </row>
        <row r="24">
          <cell r="BD24">
            <v>191.7971</v>
          </cell>
        </row>
        <row r="25">
          <cell r="BD25">
            <v>192.20583833333299</v>
          </cell>
        </row>
        <row r="26">
          <cell r="BD26">
            <v>191.94778833333299</v>
          </cell>
        </row>
        <row r="27">
          <cell r="BD27">
            <v>191.222995</v>
          </cell>
        </row>
        <row r="28">
          <cell r="BD28">
            <v>190.45074333333301</v>
          </cell>
        </row>
        <row r="29">
          <cell r="BD29">
            <v>192.841383333333</v>
          </cell>
        </row>
        <row r="30">
          <cell r="BD30">
            <v>191.274765</v>
          </cell>
        </row>
        <row r="31">
          <cell r="BD31">
            <v>191.24518166666701</v>
          </cell>
        </row>
        <row r="32">
          <cell r="BD32">
            <v>199.46424666666701</v>
          </cell>
        </row>
        <row r="33">
          <cell r="BD33">
            <v>183.226081666667</v>
          </cell>
        </row>
        <row r="34">
          <cell r="BD34">
            <v>184.52597499999999</v>
          </cell>
        </row>
      </sheetData>
      <sheetData sheetId="4">
        <row r="7">
          <cell r="C7">
            <v>41015</v>
          </cell>
        </row>
      </sheetData>
      <sheetData sheetId="5">
        <row r="36">
          <cell r="P36">
            <v>573.59479019389482</v>
          </cell>
        </row>
      </sheetData>
      <sheetData sheetId="6">
        <row r="36">
          <cell r="F36">
            <v>150.80468468468501</v>
          </cell>
        </row>
      </sheetData>
      <sheetData sheetId="7">
        <row r="35">
          <cell r="N35">
            <v>352.89600000000002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1170.0634525686198</v>
          </cell>
        </row>
      </sheetData>
      <sheetData sheetId="29">
        <row r="35">
          <cell r="D35">
            <v>245.06509848773652</v>
          </cell>
        </row>
      </sheetData>
      <sheetData sheetId="30">
        <row r="35">
          <cell r="D35">
            <v>173.68690151226303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41016</v>
          </cell>
        </row>
      </sheetData>
      <sheetData sheetId="1">
        <row r="7">
          <cell r="C7">
            <v>41016</v>
          </cell>
        </row>
      </sheetData>
      <sheetData sheetId="2">
        <row r="7">
          <cell r="D7">
            <v>41016</v>
          </cell>
        </row>
      </sheetData>
      <sheetData sheetId="3">
        <row r="7">
          <cell r="C7">
            <v>41016</v>
          </cell>
        </row>
        <row r="11">
          <cell r="BD11">
            <v>185.22706666666701</v>
          </cell>
        </row>
        <row r="12">
          <cell r="BD12">
            <v>180.69924</v>
          </cell>
        </row>
        <row r="13">
          <cell r="BD13">
            <v>180.66239833333299</v>
          </cell>
        </row>
        <row r="14">
          <cell r="BD14">
            <v>180.69071666666699</v>
          </cell>
        </row>
        <row r="15">
          <cell r="BD15">
            <v>187.65054166666701</v>
          </cell>
        </row>
        <row r="16">
          <cell r="BD16">
            <v>183.02653000000001</v>
          </cell>
        </row>
        <row r="17">
          <cell r="BD17">
            <v>182.720251666667</v>
          </cell>
        </row>
        <row r="18">
          <cell r="BD18">
            <v>189.92873666666699</v>
          </cell>
        </row>
        <row r="19">
          <cell r="BD19">
            <v>194.188346666667</v>
          </cell>
        </row>
        <row r="20">
          <cell r="BD20">
            <v>191.53385166666601</v>
          </cell>
        </row>
        <row r="21">
          <cell r="BD21">
            <v>191.67699999999999</v>
          </cell>
        </row>
        <row r="22">
          <cell r="BD22">
            <v>191.67699999999999</v>
          </cell>
        </row>
        <row r="23">
          <cell r="BD23">
            <v>191.88014833333301</v>
          </cell>
        </row>
        <row r="24">
          <cell r="BD24">
            <v>191.74568333333301</v>
          </cell>
        </row>
        <row r="25">
          <cell r="BD25">
            <v>192.40525666666699</v>
          </cell>
        </row>
        <row r="26">
          <cell r="BD26">
            <v>191.39248166666701</v>
          </cell>
        </row>
        <row r="27">
          <cell r="BD27">
            <v>191.34616333333301</v>
          </cell>
        </row>
        <row r="28">
          <cell r="BD28">
            <v>193.539615</v>
          </cell>
        </row>
        <row r="29">
          <cell r="BD29">
            <v>193.44640000000001</v>
          </cell>
        </row>
        <row r="30">
          <cell r="BD30">
            <v>193.06777666666699</v>
          </cell>
        </row>
        <row r="31">
          <cell r="BD31">
            <v>193.30788000000001</v>
          </cell>
        </row>
        <row r="32">
          <cell r="BD32">
            <v>192.40816833333301</v>
          </cell>
        </row>
        <row r="33">
          <cell r="BD33">
            <v>184.697583333333</v>
          </cell>
        </row>
        <row r="34">
          <cell r="BD34">
            <v>184.42401166666701</v>
          </cell>
        </row>
      </sheetData>
      <sheetData sheetId="4">
        <row r="7">
          <cell r="C7">
            <v>41016</v>
          </cell>
        </row>
      </sheetData>
      <sheetData sheetId="5">
        <row r="36">
          <cell r="P36">
            <v>694.62100000000009</v>
          </cell>
        </row>
      </sheetData>
      <sheetData sheetId="6">
        <row r="36">
          <cell r="F36">
            <v>123.09560360360391</v>
          </cell>
        </row>
      </sheetData>
      <sheetData sheetId="7">
        <row r="35">
          <cell r="N35">
            <v>365.79199999999997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1451.9044341523709</v>
          </cell>
        </row>
      </sheetData>
      <sheetData sheetId="29">
        <row r="35">
          <cell r="D35">
            <v>168.86929373779304</v>
          </cell>
        </row>
      </sheetData>
      <sheetData sheetId="30">
        <row r="35">
          <cell r="D35">
            <v>120.47470626220699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/>
      <sheetData sheetId="1"/>
      <sheetData sheetId="2" refreshError="1"/>
      <sheetData sheetId="3">
        <row r="4">
          <cell r="C4">
            <v>41000</v>
          </cell>
          <cell r="D4">
            <v>41001</v>
          </cell>
          <cell r="E4">
            <v>41002</v>
          </cell>
          <cell r="F4">
            <v>41003</v>
          </cell>
          <cell r="G4">
            <v>41004</v>
          </cell>
          <cell r="H4">
            <v>41005</v>
          </cell>
          <cell r="I4">
            <v>41006</v>
          </cell>
          <cell r="J4">
            <v>41007</v>
          </cell>
          <cell r="K4">
            <v>41008</v>
          </cell>
          <cell r="L4">
            <v>41009</v>
          </cell>
          <cell r="M4">
            <v>41010</v>
          </cell>
          <cell r="N4">
            <v>41011</v>
          </cell>
          <cell r="O4">
            <v>41012</v>
          </cell>
          <cell r="P4">
            <v>41013</v>
          </cell>
          <cell r="Q4">
            <v>41014</v>
          </cell>
          <cell r="R4">
            <v>41015</v>
          </cell>
          <cell r="S4">
            <v>41016</v>
          </cell>
          <cell r="T4">
            <v>41017</v>
          </cell>
          <cell r="U4">
            <v>41018</v>
          </cell>
          <cell r="V4">
            <v>41019</v>
          </cell>
          <cell r="W4">
            <v>41020</v>
          </cell>
          <cell r="X4">
            <v>41021</v>
          </cell>
          <cell r="Y4">
            <v>41022</v>
          </cell>
          <cell r="Z4">
            <v>41023</v>
          </cell>
          <cell r="AA4">
            <v>41024</v>
          </cell>
          <cell r="AB4">
            <v>41025</v>
          </cell>
          <cell r="AC4">
            <v>41026</v>
          </cell>
          <cell r="AD4">
            <v>41027</v>
          </cell>
          <cell r="AE4">
            <v>41028</v>
          </cell>
          <cell r="AF4">
            <v>41029</v>
          </cell>
          <cell r="AG4">
            <v>0</v>
          </cell>
        </row>
        <row r="29">
          <cell r="C29">
            <v>4414.5732216666684</v>
          </cell>
          <cell r="D29">
            <v>4476.01918833333</v>
          </cell>
          <cell r="E29">
            <v>4475.7081416666679</v>
          </cell>
          <cell r="F29">
            <v>4443.5747716666674</v>
          </cell>
          <cell r="G29">
            <v>4317.3901866666665</v>
          </cell>
          <cell r="H29">
            <v>4314.8702466666682</v>
          </cell>
          <cell r="I29">
            <v>4323.5985616666694</v>
          </cell>
          <cell r="J29">
            <v>4290.5428116666671</v>
          </cell>
          <cell r="K29">
            <v>4429.2713766666702</v>
          </cell>
          <cell r="L29">
            <v>4479.424864999999</v>
          </cell>
          <cell r="M29">
            <v>4495.2358283333333</v>
          </cell>
          <cell r="N29">
            <v>4505.0335216666672</v>
          </cell>
          <cell r="O29">
            <v>4505.6362066666688</v>
          </cell>
          <cell r="P29">
            <v>4430.3428416666675</v>
          </cell>
          <cell r="Q29">
            <v>4411.6333483333356</v>
          </cell>
          <cell r="R29">
            <v>4492.3785516666658</v>
          </cell>
          <cell r="S29">
            <v>4533.3428483333346</v>
          </cell>
          <cell r="T29">
            <v>4542.5414850000006</v>
          </cell>
          <cell r="U29">
            <v>4529.9438966666667</v>
          </cell>
          <cell r="V29">
            <v>4534.8398316666671</v>
          </cell>
          <cell r="W29">
            <v>4568.9004449999975</v>
          </cell>
          <cell r="X29">
            <v>4500.8957000000019</v>
          </cell>
          <cell r="Y29">
            <v>4356.9140566666683</v>
          </cell>
          <cell r="Z29">
            <v>4304.2244866666651</v>
          </cell>
          <cell r="AA29">
            <v>4301.7289549999987</v>
          </cell>
          <cell r="AB29">
            <v>4336.4018866666675</v>
          </cell>
          <cell r="AC29">
            <v>4424.2445966666683</v>
          </cell>
          <cell r="AD29">
            <v>4359.4706616666672</v>
          </cell>
          <cell r="AE29">
            <v>4361.356373333334</v>
          </cell>
          <cell r="AF29">
            <v>4398.1431800000009</v>
          </cell>
          <cell r="AG29">
            <v>0</v>
          </cell>
        </row>
      </sheetData>
      <sheetData sheetId="4"/>
      <sheetData sheetId="5">
        <row r="1">
          <cell r="E1">
            <v>41029</v>
          </cell>
        </row>
      </sheetData>
      <sheetData sheetId="6">
        <row r="1">
          <cell r="E1">
            <v>41028</v>
          </cell>
        </row>
      </sheetData>
      <sheetData sheetId="7">
        <row r="1">
          <cell r="E1">
            <v>41027</v>
          </cell>
        </row>
      </sheetData>
      <sheetData sheetId="8">
        <row r="1">
          <cell r="E1">
            <v>41026</v>
          </cell>
        </row>
      </sheetData>
      <sheetData sheetId="9">
        <row r="1">
          <cell r="E1">
            <v>41025</v>
          </cell>
        </row>
      </sheetData>
      <sheetData sheetId="10">
        <row r="1">
          <cell r="E1">
            <v>41024</v>
          </cell>
        </row>
      </sheetData>
      <sheetData sheetId="11">
        <row r="1">
          <cell r="E1">
            <v>41023</v>
          </cell>
        </row>
      </sheetData>
      <sheetData sheetId="12">
        <row r="1">
          <cell r="E1">
            <v>41022</v>
          </cell>
        </row>
      </sheetData>
      <sheetData sheetId="13">
        <row r="1">
          <cell r="E1">
            <v>41021</v>
          </cell>
        </row>
      </sheetData>
      <sheetData sheetId="14">
        <row r="1">
          <cell r="E1">
            <v>41020</v>
          </cell>
        </row>
      </sheetData>
      <sheetData sheetId="15">
        <row r="1">
          <cell r="E1">
            <v>41019</v>
          </cell>
        </row>
      </sheetData>
      <sheetData sheetId="16">
        <row r="1">
          <cell r="E1">
            <v>41018</v>
          </cell>
        </row>
      </sheetData>
      <sheetData sheetId="17">
        <row r="1">
          <cell r="E1">
            <v>41017</v>
          </cell>
        </row>
      </sheetData>
      <sheetData sheetId="18">
        <row r="1">
          <cell r="E1">
            <v>41016</v>
          </cell>
        </row>
      </sheetData>
      <sheetData sheetId="19">
        <row r="1">
          <cell r="E1">
            <v>41015</v>
          </cell>
        </row>
      </sheetData>
      <sheetData sheetId="20">
        <row r="1">
          <cell r="E1">
            <v>41014</v>
          </cell>
        </row>
      </sheetData>
      <sheetData sheetId="21">
        <row r="1">
          <cell r="E1">
            <v>41013</v>
          </cell>
        </row>
      </sheetData>
      <sheetData sheetId="22">
        <row r="1">
          <cell r="E1">
            <v>41012</v>
          </cell>
        </row>
      </sheetData>
      <sheetData sheetId="23">
        <row r="1">
          <cell r="E1">
            <v>41011</v>
          </cell>
        </row>
      </sheetData>
      <sheetData sheetId="24">
        <row r="1">
          <cell r="E1">
            <v>41010</v>
          </cell>
        </row>
      </sheetData>
      <sheetData sheetId="25">
        <row r="1">
          <cell r="E1">
            <v>41009</v>
          </cell>
        </row>
      </sheetData>
      <sheetData sheetId="26">
        <row r="1">
          <cell r="E1">
            <v>41008</v>
          </cell>
        </row>
      </sheetData>
      <sheetData sheetId="27">
        <row r="1">
          <cell r="E1">
            <v>41007</v>
          </cell>
        </row>
      </sheetData>
      <sheetData sheetId="28">
        <row r="1">
          <cell r="E1">
            <v>41006</v>
          </cell>
        </row>
      </sheetData>
      <sheetData sheetId="29">
        <row r="1">
          <cell r="E1">
            <v>41005</v>
          </cell>
        </row>
      </sheetData>
      <sheetData sheetId="30">
        <row r="1">
          <cell r="E1">
            <v>41004</v>
          </cell>
        </row>
      </sheetData>
      <sheetData sheetId="31">
        <row r="1">
          <cell r="E1">
            <v>41003</v>
          </cell>
        </row>
      </sheetData>
      <sheetData sheetId="32">
        <row r="1">
          <cell r="E1">
            <v>41002</v>
          </cell>
        </row>
      </sheetData>
      <sheetData sheetId="33">
        <row r="1">
          <cell r="E1">
            <v>41001</v>
          </cell>
        </row>
      </sheetData>
      <sheetData sheetId="34">
        <row r="1">
          <cell r="E1">
            <v>41000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41017</v>
          </cell>
        </row>
      </sheetData>
      <sheetData sheetId="1">
        <row r="7">
          <cell r="C7">
            <v>41017</v>
          </cell>
        </row>
      </sheetData>
      <sheetData sheetId="2">
        <row r="7">
          <cell r="D7">
            <v>41017</v>
          </cell>
        </row>
      </sheetData>
      <sheetData sheetId="3">
        <row r="7">
          <cell r="C7">
            <v>41017</v>
          </cell>
        </row>
        <row r="11">
          <cell r="BD11">
            <v>180.018</v>
          </cell>
        </row>
        <row r="12">
          <cell r="BD12">
            <v>180.018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189.31257333333301</v>
          </cell>
        </row>
        <row r="16">
          <cell r="BD16">
            <v>182.187015</v>
          </cell>
        </row>
        <row r="17">
          <cell r="BD17">
            <v>181.13612499999999</v>
          </cell>
        </row>
        <row r="18">
          <cell r="BD18">
            <v>185.17452333333301</v>
          </cell>
        </row>
        <row r="19">
          <cell r="BD19">
            <v>197.44015666666701</v>
          </cell>
        </row>
        <row r="20">
          <cell r="BD20">
            <v>192.95136833333299</v>
          </cell>
        </row>
        <row r="21">
          <cell r="BD21">
            <v>191.35910166666699</v>
          </cell>
        </row>
        <row r="22">
          <cell r="BD22">
            <v>191.591331666667</v>
          </cell>
        </row>
        <row r="23">
          <cell r="BD23">
            <v>191.67699999999999</v>
          </cell>
        </row>
        <row r="24">
          <cell r="BD24">
            <v>191.67699999999999</v>
          </cell>
        </row>
        <row r="25">
          <cell r="BD25">
            <v>191.57663500000001</v>
          </cell>
        </row>
        <row r="26">
          <cell r="BD26">
            <v>196.02204333333299</v>
          </cell>
        </row>
        <row r="27">
          <cell r="BD27">
            <v>196.578216666667</v>
          </cell>
        </row>
        <row r="28">
          <cell r="BD28">
            <v>192.41987333333299</v>
          </cell>
        </row>
        <row r="29">
          <cell r="BD29">
            <v>194.058451666667</v>
          </cell>
        </row>
        <row r="30">
          <cell r="BD30">
            <v>192.243326666667</v>
          </cell>
        </row>
        <row r="31">
          <cell r="BD31">
            <v>195.34039166666699</v>
          </cell>
        </row>
        <row r="32">
          <cell r="BD32">
            <v>189.43963833333299</v>
          </cell>
        </row>
        <row r="33">
          <cell r="BD33">
            <v>187.958153333333</v>
          </cell>
        </row>
        <row r="34">
          <cell r="BD34">
            <v>192.32656</v>
          </cell>
        </row>
      </sheetData>
      <sheetData sheetId="4">
        <row r="7">
          <cell r="C7">
            <v>41017</v>
          </cell>
        </row>
      </sheetData>
      <sheetData sheetId="5">
        <row r="36">
          <cell r="P36">
            <v>571.72050000000013</v>
          </cell>
        </row>
      </sheetData>
      <sheetData sheetId="6">
        <row r="36">
          <cell r="F36">
            <v>140.43250450450424</v>
          </cell>
        </row>
      </sheetData>
      <sheetData sheetId="7">
        <row r="35">
          <cell r="N35">
            <v>337.50400000000002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1224.0121583830746</v>
          </cell>
        </row>
      </sheetData>
      <sheetData sheetId="29">
        <row r="35">
          <cell r="D35">
            <v>159.14111265637803</v>
          </cell>
        </row>
      </sheetData>
      <sheetData sheetId="30">
        <row r="35">
          <cell r="D35">
            <v>115.46688734362301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41018</v>
          </cell>
        </row>
      </sheetData>
      <sheetData sheetId="1">
        <row r="7">
          <cell r="C7">
            <v>41018</v>
          </cell>
        </row>
      </sheetData>
      <sheetData sheetId="2">
        <row r="7">
          <cell r="D7">
            <v>41018</v>
          </cell>
        </row>
      </sheetData>
      <sheetData sheetId="3">
        <row r="7">
          <cell r="C7">
            <v>41018</v>
          </cell>
        </row>
        <row r="11">
          <cell r="BD11">
            <v>180.018</v>
          </cell>
        </row>
        <row r="12">
          <cell r="BD12">
            <v>180.018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186.833503333333</v>
          </cell>
        </row>
        <row r="16">
          <cell r="BD16">
            <v>180.671946666667</v>
          </cell>
        </row>
        <row r="17">
          <cell r="BD17">
            <v>180.76488000000001</v>
          </cell>
        </row>
        <row r="18">
          <cell r="BD18">
            <v>189.55863333333301</v>
          </cell>
        </row>
        <row r="19">
          <cell r="BD19">
            <v>195.95018833333299</v>
          </cell>
        </row>
        <row r="20">
          <cell r="BD20">
            <v>191.29904500000001</v>
          </cell>
        </row>
        <row r="21">
          <cell r="BD21">
            <v>191.38510333333301</v>
          </cell>
        </row>
        <row r="22">
          <cell r="BD22">
            <v>192.44795833333299</v>
          </cell>
        </row>
        <row r="23">
          <cell r="BD23">
            <v>193.83030333333301</v>
          </cell>
        </row>
        <row r="24">
          <cell r="BD24">
            <v>192.419698333334</v>
          </cell>
        </row>
        <row r="25">
          <cell r="BD25">
            <v>192.911575</v>
          </cell>
        </row>
        <row r="26">
          <cell r="BD26">
            <v>193.43165666666701</v>
          </cell>
        </row>
        <row r="27">
          <cell r="BD27">
            <v>192.95949166666699</v>
          </cell>
        </row>
        <row r="28">
          <cell r="BD28">
            <v>193.74012500000001</v>
          </cell>
        </row>
        <row r="29">
          <cell r="BD29">
            <v>196.10681333333301</v>
          </cell>
        </row>
        <row r="30">
          <cell r="BD30">
            <v>191.74863666666701</v>
          </cell>
        </row>
        <row r="31">
          <cell r="BD31">
            <v>194.61566500000001</v>
          </cell>
        </row>
        <row r="32">
          <cell r="BD32">
            <v>192.80694666666699</v>
          </cell>
        </row>
        <row r="33">
          <cell r="BD33">
            <v>186.346943333333</v>
          </cell>
        </row>
        <row r="34">
          <cell r="BD34">
            <v>180.04278333333301</v>
          </cell>
        </row>
      </sheetData>
      <sheetData sheetId="4">
        <row r="7">
          <cell r="C7">
            <v>41018</v>
          </cell>
        </row>
      </sheetData>
      <sheetData sheetId="5">
        <row r="36">
          <cell r="P36">
            <v>572.56014260322024</v>
          </cell>
        </row>
      </sheetData>
      <sheetData sheetId="6">
        <row r="36">
          <cell r="F36">
            <v>78.749621621621614</v>
          </cell>
        </row>
      </sheetData>
      <sheetData sheetId="7">
        <row r="35">
          <cell r="N35">
            <v>310.68799999999999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1231.3441268764798</v>
          </cell>
        </row>
      </sheetData>
      <sheetData sheetId="29">
        <row r="35">
          <cell r="D35">
            <v>182.31661390268499</v>
          </cell>
        </row>
      </sheetData>
      <sheetData sheetId="30">
        <row r="35">
          <cell r="D35">
            <v>130.53138609731499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41019</v>
          </cell>
        </row>
      </sheetData>
      <sheetData sheetId="1">
        <row r="7">
          <cell r="C7">
            <v>41019</v>
          </cell>
        </row>
      </sheetData>
      <sheetData sheetId="2">
        <row r="7">
          <cell r="D7">
            <v>41019</v>
          </cell>
        </row>
      </sheetData>
      <sheetData sheetId="3">
        <row r="7">
          <cell r="C7">
            <v>41019</v>
          </cell>
        </row>
        <row r="11">
          <cell r="BD11">
            <v>184.11750833333301</v>
          </cell>
        </row>
        <row r="12">
          <cell r="BD12">
            <v>185.85843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185.39552166666701</v>
          </cell>
        </row>
        <row r="16">
          <cell r="BD16">
            <v>180.018</v>
          </cell>
        </row>
        <row r="17">
          <cell r="BD17">
            <v>186.618558333333</v>
          </cell>
        </row>
        <row r="18">
          <cell r="BD18">
            <v>188.576155</v>
          </cell>
        </row>
        <row r="19">
          <cell r="BD19">
            <v>192.72736</v>
          </cell>
        </row>
        <row r="20">
          <cell r="BD20">
            <v>193.04681666666701</v>
          </cell>
        </row>
        <row r="21">
          <cell r="BD21">
            <v>192.362695</v>
          </cell>
        </row>
        <row r="22">
          <cell r="BD22">
            <v>191.30452500000001</v>
          </cell>
        </row>
        <row r="23">
          <cell r="BD23">
            <v>191.282176666667</v>
          </cell>
        </row>
        <row r="24">
          <cell r="BD24">
            <v>191.74902</v>
          </cell>
        </row>
        <row r="25">
          <cell r="BD25">
            <v>192.46285166666701</v>
          </cell>
        </row>
        <row r="26">
          <cell r="BD26">
            <v>191.84911500000001</v>
          </cell>
        </row>
        <row r="27">
          <cell r="BD27">
            <v>198.62900833333299</v>
          </cell>
        </row>
        <row r="28">
          <cell r="BD28">
            <v>192.76641499999999</v>
          </cell>
        </row>
        <row r="29">
          <cell r="BD29">
            <v>193.030935</v>
          </cell>
        </row>
        <row r="30">
          <cell r="BD30">
            <v>191.67699999999999</v>
          </cell>
        </row>
        <row r="31">
          <cell r="BD31">
            <v>194.32223833333299</v>
          </cell>
        </row>
        <row r="32">
          <cell r="BD32">
            <v>196.047838333333</v>
          </cell>
        </row>
        <row r="33">
          <cell r="BD33">
            <v>180.73443499999999</v>
          </cell>
        </row>
        <row r="34">
          <cell r="BD34">
            <v>180.22722833333299</v>
          </cell>
        </row>
      </sheetData>
      <sheetData sheetId="4">
        <row r="7">
          <cell r="C7">
            <v>41019</v>
          </cell>
        </row>
      </sheetData>
      <sheetData sheetId="5">
        <row r="36">
          <cell r="P36">
            <v>574.82949999999994</v>
          </cell>
        </row>
      </sheetData>
      <sheetData sheetId="6">
        <row r="36">
          <cell r="F36">
            <v>142.43581981981879</v>
          </cell>
        </row>
      </sheetData>
      <sheetData sheetId="7">
        <row r="35">
          <cell r="N35">
            <v>362.01599999999996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1343.1546275193625</v>
          </cell>
        </row>
      </sheetData>
      <sheetData sheetId="29">
        <row r="35">
          <cell r="D35">
            <v>44.606657711609003</v>
          </cell>
        </row>
      </sheetData>
      <sheetData sheetId="30">
        <row r="35">
          <cell r="D35">
            <v>34.833342288391009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41020</v>
          </cell>
        </row>
      </sheetData>
      <sheetData sheetId="1">
        <row r="7">
          <cell r="C7">
            <v>41020</v>
          </cell>
        </row>
      </sheetData>
      <sheetData sheetId="2">
        <row r="7">
          <cell r="D7">
            <v>41020</v>
          </cell>
        </row>
      </sheetData>
      <sheetData sheetId="3">
        <row r="7">
          <cell r="C7">
            <v>41020</v>
          </cell>
        </row>
        <row r="11">
          <cell r="BD11">
            <v>184.479383333333</v>
          </cell>
        </row>
        <row r="12">
          <cell r="BD12">
            <v>194.222193333333</v>
          </cell>
        </row>
        <row r="13">
          <cell r="BD13">
            <v>187.08952500000001</v>
          </cell>
        </row>
        <row r="14">
          <cell r="BD14">
            <v>180.23389333333299</v>
          </cell>
        </row>
        <row r="15">
          <cell r="BD15">
            <v>188.35435000000001</v>
          </cell>
        </row>
        <row r="16">
          <cell r="BD16">
            <v>181.60986500000001</v>
          </cell>
        </row>
        <row r="17">
          <cell r="BD17">
            <v>189.20424666666699</v>
          </cell>
        </row>
        <row r="18">
          <cell r="BD18">
            <v>196.190243333333</v>
          </cell>
        </row>
        <row r="19">
          <cell r="BD19">
            <v>192.13126</v>
          </cell>
        </row>
        <row r="20">
          <cell r="BD20">
            <v>193.81686166666699</v>
          </cell>
        </row>
        <row r="21">
          <cell r="BD21">
            <v>192.879138333333</v>
          </cell>
        </row>
        <row r="22">
          <cell r="BD22">
            <v>190.95525166666701</v>
          </cell>
        </row>
        <row r="23">
          <cell r="BD23">
            <v>192.37585000000001</v>
          </cell>
        </row>
        <row r="24">
          <cell r="BD24">
            <v>191.80776333333301</v>
          </cell>
        </row>
        <row r="25">
          <cell r="BD25">
            <v>191.76659333333299</v>
          </cell>
        </row>
        <row r="26">
          <cell r="BD26">
            <v>190.49804499999999</v>
          </cell>
        </row>
        <row r="27">
          <cell r="BD27">
            <v>180.96827999999999</v>
          </cell>
        </row>
        <row r="28">
          <cell r="BD28">
            <v>184.61653000000001</v>
          </cell>
        </row>
        <row r="29">
          <cell r="BD29">
            <v>197.07695833333301</v>
          </cell>
        </row>
        <row r="30">
          <cell r="BD30">
            <v>192.48798333333301</v>
          </cell>
        </row>
        <row r="31">
          <cell r="BD31">
            <v>194.67258000000001</v>
          </cell>
        </row>
        <row r="32">
          <cell r="BD32">
            <v>192.49695666666699</v>
          </cell>
        </row>
        <row r="33">
          <cell r="BD33">
            <v>183.96627000000001</v>
          </cell>
        </row>
        <row r="34">
          <cell r="BD34">
            <v>205.000423333334</v>
          </cell>
        </row>
      </sheetData>
      <sheetData sheetId="4">
        <row r="7">
          <cell r="C7">
            <v>41020</v>
          </cell>
        </row>
      </sheetData>
      <sheetData sheetId="5">
        <row r="36">
          <cell r="P36">
            <v>574.26680252883182</v>
          </cell>
        </row>
      </sheetData>
      <sheetData sheetId="6">
        <row r="36">
          <cell r="F36">
            <v>88.413405405406266</v>
          </cell>
        </row>
      </sheetData>
      <sheetData sheetId="7">
        <row r="35">
          <cell r="N35">
            <v>355.80799999999999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1136.2441300405983</v>
          </cell>
        </row>
      </sheetData>
      <sheetData sheetId="29">
        <row r="35">
          <cell r="D35">
            <v>10.564959462986998</v>
          </cell>
        </row>
      </sheetData>
      <sheetData sheetId="30">
        <row r="35">
          <cell r="D35">
            <v>7.5950405370130003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41021</v>
          </cell>
        </row>
      </sheetData>
      <sheetData sheetId="1">
        <row r="7">
          <cell r="C7">
            <v>41021</v>
          </cell>
        </row>
      </sheetData>
      <sheetData sheetId="2">
        <row r="7">
          <cell r="D7">
            <v>41021</v>
          </cell>
        </row>
      </sheetData>
      <sheetData sheetId="3">
        <row r="7">
          <cell r="C7">
            <v>41021</v>
          </cell>
        </row>
        <row r="11">
          <cell r="BD11">
            <v>188.55554333333399</v>
          </cell>
        </row>
        <row r="12">
          <cell r="BD12">
            <v>191.2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180.018</v>
          </cell>
        </row>
        <row r="16">
          <cell r="BD16">
            <v>180.018</v>
          </cell>
        </row>
        <row r="17">
          <cell r="BD17">
            <v>180.018</v>
          </cell>
        </row>
        <row r="18">
          <cell r="BD18">
            <v>187.99311499999999</v>
          </cell>
        </row>
        <row r="19">
          <cell r="BD19">
            <v>180.718488333333</v>
          </cell>
        </row>
        <row r="20">
          <cell r="BD20">
            <v>180.74580333333401</v>
          </cell>
        </row>
        <row r="21">
          <cell r="BD21">
            <v>180.81556166666701</v>
          </cell>
        </row>
        <row r="22">
          <cell r="BD22">
            <v>211.41399999999999</v>
          </cell>
        </row>
        <row r="23">
          <cell r="BD23">
            <v>184.55441500000001</v>
          </cell>
        </row>
        <row r="24">
          <cell r="BD24">
            <v>181.57946833333301</v>
          </cell>
        </row>
        <row r="25">
          <cell r="BD25">
            <v>197.92698833333401</v>
          </cell>
        </row>
        <row r="26">
          <cell r="BD26">
            <v>188.96261166666699</v>
          </cell>
        </row>
        <row r="27">
          <cell r="BD27">
            <v>187.87067500000001</v>
          </cell>
        </row>
        <row r="28">
          <cell r="BD28">
            <v>198.51630666666699</v>
          </cell>
        </row>
        <row r="29">
          <cell r="BD29">
            <v>196.70294000000001</v>
          </cell>
        </row>
        <row r="30">
          <cell r="BD30">
            <v>199.357718333333</v>
          </cell>
        </row>
        <row r="31">
          <cell r="BD31">
            <v>193.11399333333301</v>
          </cell>
        </row>
        <row r="32">
          <cell r="BD32">
            <v>186.74481499999999</v>
          </cell>
        </row>
        <row r="33">
          <cell r="BD33">
            <v>184.015256666667</v>
          </cell>
        </row>
        <row r="34">
          <cell r="BD34">
            <v>180.018</v>
          </cell>
        </row>
      </sheetData>
      <sheetData sheetId="4">
        <row r="7">
          <cell r="C7">
            <v>41021</v>
          </cell>
        </row>
      </sheetData>
      <sheetData sheetId="5">
        <row r="36">
          <cell r="P36">
            <v>575.64576004598621</v>
          </cell>
        </row>
      </sheetData>
      <sheetData sheetId="6">
        <row r="36">
          <cell r="F36">
            <v>46.084108108108545</v>
          </cell>
        </row>
      </sheetData>
      <sheetData sheetId="7">
        <row r="35">
          <cell r="N35">
            <v>353.69600000000003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639.35096525110055</v>
          </cell>
        </row>
      </sheetData>
      <sheetData sheetId="29">
        <row r="35">
          <cell r="D35">
            <v>31.004305007591498</v>
          </cell>
        </row>
      </sheetData>
      <sheetData sheetId="30">
        <row r="35">
          <cell r="D35">
            <v>22.0516949924085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41022</v>
          </cell>
        </row>
      </sheetData>
      <sheetData sheetId="1">
        <row r="7">
          <cell r="C7">
            <v>41022</v>
          </cell>
        </row>
      </sheetData>
      <sheetData sheetId="2">
        <row r="7">
          <cell r="D7">
            <v>41022</v>
          </cell>
        </row>
      </sheetData>
      <sheetData sheetId="3">
        <row r="7">
          <cell r="C7">
            <v>41022</v>
          </cell>
        </row>
        <row r="11">
          <cell r="BD11">
            <v>177.811761666667</v>
          </cell>
        </row>
        <row r="12">
          <cell r="BD12">
            <v>172.128868333333</v>
          </cell>
        </row>
        <row r="13">
          <cell r="BD13">
            <v>171.88118666666699</v>
          </cell>
        </row>
        <row r="14">
          <cell r="BD14">
            <v>174.57640333333299</v>
          </cell>
        </row>
        <row r="15">
          <cell r="BD15">
            <v>178.593155</v>
          </cell>
        </row>
        <row r="16">
          <cell r="BD16">
            <v>177.453953333333</v>
          </cell>
        </row>
        <row r="17">
          <cell r="BD17">
            <v>177.719396666667</v>
          </cell>
        </row>
        <row r="18">
          <cell r="BD18">
            <v>178.64400000000001</v>
          </cell>
        </row>
        <row r="19">
          <cell r="BD19">
            <v>186.1746</v>
          </cell>
        </row>
        <row r="20">
          <cell r="BD20">
            <v>178.80847</v>
          </cell>
        </row>
        <row r="21">
          <cell r="BD21">
            <v>178.86880500000001</v>
          </cell>
        </row>
        <row r="22">
          <cell r="BD22">
            <v>190.46849166666701</v>
          </cell>
        </row>
        <row r="23">
          <cell r="BD23">
            <v>190.270976666667</v>
          </cell>
        </row>
        <row r="24">
          <cell r="BD24">
            <v>190.63584666666699</v>
          </cell>
        </row>
        <row r="25">
          <cell r="BD25">
            <v>189.25333333333299</v>
          </cell>
        </row>
        <row r="26">
          <cell r="BD26">
            <v>191.28613666666701</v>
          </cell>
        </row>
        <row r="27">
          <cell r="BD27">
            <v>183.298396666667</v>
          </cell>
        </row>
        <row r="28">
          <cell r="BD28">
            <v>184.131916666666</v>
          </cell>
        </row>
        <row r="29">
          <cell r="BD29">
            <v>181.58215166666699</v>
          </cell>
        </row>
        <row r="30">
          <cell r="BD30">
            <v>179.78405000000001</v>
          </cell>
        </row>
        <row r="31">
          <cell r="BD31">
            <v>182.39114499999999</v>
          </cell>
        </row>
        <row r="32">
          <cell r="BD32">
            <v>183.929675</v>
          </cell>
        </row>
        <row r="33">
          <cell r="BD33">
            <v>178.64400000000001</v>
          </cell>
        </row>
        <row r="34">
          <cell r="BD34">
            <v>178.57733666666701</v>
          </cell>
        </row>
      </sheetData>
      <sheetData sheetId="4">
        <row r="7">
          <cell r="C7">
            <v>41022</v>
          </cell>
        </row>
      </sheetData>
      <sheetData sheetId="5">
        <row r="36">
          <cell r="P36">
            <v>574.3336602403549</v>
          </cell>
        </row>
      </sheetData>
      <sheetData sheetId="6">
        <row r="36">
          <cell r="F36">
            <v>142.11016216216211</v>
          </cell>
        </row>
      </sheetData>
      <sheetData sheetId="7">
        <row r="35">
          <cell r="N35">
            <v>345.43999999999994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659.85527067484043</v>
          </cell>
        </row>
      </sheetData>
      <sheetData sheetId="29">
        <row r="35">
          <cell r="D35">
            <v>402.07229121652801</v>
          </cell>
        </row>
      </sheetData>
      <sheetData sheetId="30">
        <row r="35">
          <cell r="D35">
            <v>256.59970878347201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41023</v>
          </cell>
        </row>
      </sheetData>
      <sheetData sheetId="1">
        <row r="7">
          <cell r="C7">
            <v>41023</v>
          </cell>
        </row>
      </sheetData>
      <sheetData sheetId="2">
        <row r="7">
          <cell r="D7">
            <v>41023</v>
          </cell>
        </row>
      </sheetData>
      <sheetData sheetId="3">
        <row r="7">
          <cell r="C7">
            <v>41023</v>
          </cell>
        </row>
        <row r="11">
          <cell r="BD11">
            <v>177.37344833333299</v>
          </cell>
        </row>
        <row r="12">
          <cell r="BD12">
            <v>176.59136166666701</v>
          </cell>
        </row>
        <row r="13">
          <cell r="BD13">
            <v>177.093985</v>
          </cell>
        </row>
        <row r="14">
          <cell r="BD14">
            <v>172.77209999999999</v>
          </cell>
        </row>
        <row r="15">
          <cell r="BD15">
            <v>178.90705833333399</v>
          </cell>
        </row>
        <row r="16">
          <cell r="BD16">
            <v>178.14720333333301</v>
          </cell>
        </row>
        <row r="17">
          <cell r="BD17">
            <v>179.00935166666699</v>
          </cell>
        </row>
        <row r="18">
          <cell r="BD18">
            <v>179.870321666667</v>
          </cell>
        </row>
        <row r="19">
          <cell r="BD19">
            <v>181.814811666667</v>
          </cell>
        </row>
        <row r="20">
          <cell r="BD20">
            <v>178.82933499999999</v>
          </cell>
        </row>
        <row r="21">
          <cell r="BD21">
            <v>179.078483333333</v>
          </cell>
        </row>
        <row r="22">
          <cell r="BD22">
            <v>179.614743333333</v>
          </cell>
        </row>
        <row r="23">
          <cell r="BD23">
            <v>179.62455</v>
          </cell>
        </row>
        <row r="24">
          <cell r="BD24">
            <v>180.09735333333299</v>
          </cell>
        </row>
        <row r="25">
          <cell r="BD25">
            <v>180.00320833333299</v>
          </cell>
        </row>
        <row r="26">
          <cell r="BD26">
            <v>179.599228333333</v>
          </cell>
        </row>
        <row r="27">
          <cell r="BD27">
            <v>183.61667499999999</v>
          </cell>
        </row>
        <row r="28">
          <cell r="BD28">
            <v>178.645185</v>
          </cell>
        </row>
        <row r="29">
          <cell r="BD29">
            <v>181.13362499999999</v>
          </cell>
        </row>
        <row r="30">
          <cell r="BD30">
            <v>179.16627333333301</v>
          </cell>
        </row>
        <row r="31">
          <cell r="BD31">
            <v>181.735885</v>
          </cell>
        </row>
        <row r="32">
          <cell r="BD32">
            <v>184.440541666667</v>
          </cell>
        </row>
        <row r="33">
          <cell r="BD33">
            <v>178.64400000000001</v>
          </cell>
        </row>
        <row r="34">
          <cell r="BD34">
            <v>178.415758333333</v>
          </cell>
        </row>
      </sheetData>
      <sheetData sheetId="4">
        <row r="7">
          <cell r="C7">
            <v>41023</v>
          </cell>
        </row>
      </sheetData>
      <sheetData sheetId="5">
        <row r="36">
          <cell r="P36">
            <v>572.34302540393787</v>
          </cell>
        </row>
      </sheetData>
      <sheetData sheetId="6">
        <row r="36">
          <cell r="F36">
            <v>143.21495495495483</v>
          </cell>
        </row>
      </sheetData>
      <sheetData sheetId="7">
        <row r="35">
          <cell r="N35">
            <v>347.77599999999995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598.14944715247202</v>
          </cell>
        </row>
      </sheetData>
      <sheetData sheetId="29">
        <row r="35">
          <cell r="D35">
            <v>443.73503915183704</v>
          </cell>
        </row>
      </sheetData>
      <sheetData sheetId="30">
        <row r="35">
          <cell r="D35">
            <v>266.61696084816447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41024</v>
          </cell>
        </row>
      </sheetData>
      <sheetData sheetId="1">
        <row r="7">
          <cell r="C7">
            <v>41024</v>
          </cell>
        </row>
      </sheetData>
      <sheetData sheetId="2">
        <row r="7">
          <cell r="D7">
            <v>41024</v>
          </cell>
        </row>
      </sheetData>
      <sheetData sheetId="3">
        <row r="7">
          <cell r="C7">
            <v>41024</v>
          </cell>
        </row>
        <row r="11">
          <cell r="BD11">
            <v>177.71978166666699</v>
          </cell>
        </row>
        <row r="12">
          <cell r="BD12">
            <v>171.99100000000001</v>
          </cell>
        </row>
        <row r="13">
          <cell r="BD13">
            <v>175.35822833333299</v>
          </cell>
        </row>
        <row r="14">
          <cell r="BD14">
            <v>172.49543666666699</v>
          </cell>
        </row>
        <row r="15">
          <cell r="BD15">
            <v>174.75541833333301</v>
          </cell>
        </row>
        <row r="16">
          <cell r="BD16">
            <v>175.58118833333299</v>
          </cell>
        </row>
        <row r="17">
          <cell r="BD17">
            <v>177.42428333333299</v>
          </cell>
        </row>
        <row r="18">
          <cell r="BD18">
            <v>180.402228333333</v>
          </cell>
        </row>
        <row r="19">
          <cell r="BD19">
            <v>178.64400000000001</v>
          </cell>
        </row>
        <row r="20">
          <cell r="BD20">
            <v>180.59154833333301</v>
          </cell>
        </row>
        <row r="21">
          <cell r="BD21">
            <v>178.662898333333</v>
          </cell>
        </row>
        <row r="22">
          <cell r="BD22">
            <v>178.975111666667</v>
          </cell>
        </row>
        <row r="23">
          <cell r="BD23">
            <v>178.94521666666699</v>
          </cell>
        </row>
        <row r="24">
          <cell r="BD24">
            <v>178.96974333333301</v>
          </cell>
        </row>
        <row r="25">
          <cell r="BD25">
            <v>179.479015</v>
          </cell>
        </row>
        <row r="26">
          <cell r="BD26">
            <v>179.20038</v>
          </cell>
        </row>
        <row r="27">
          <cell r="BD27">
            <v>181.65029000000001</v>
          </cell>
        </row>
        <row r="28">
          <cell r="BD28">
            <v>181.93354833333399</v>
          </cell>
        </row>
        <row r="29">
          <cell r="BD29">
            <v>183.75671666666699</v>
          </cell>
        </row>
        <row r="30">
          <cell r="BD30">
            <v>190.456183333333</v>
          </cell>
        </row>
        <row r="31">
          <cell r="BD31">
            <v>180.47216333333299</v>
          </cell>
        </row>
        <row r="32">
          <cell r="BD32">
            <v>183.49186666666699</v>
          </cell>
        </row>
        <row r="33">
          <cell r="BD33">
            <v>183.68107499999999</v>
          </cell>
        </row>
        <row r="34">
          <cell r="BD34">
            <v>177.09163333333299</v>
          </cell>
        </row>
      </sheetData>
      <sheetData sheetId="4">
        <row r="7">
          <cell r="C7">
            <v>41024</v>
          </cell>
        </row>
      </sheetData>
      <sheetData sheetId="5">
        <row r="36">
          <cell r="P36">
            <v>575.98430946428448</v>
          </cell>
        </row>
      </sheetData>
      <sheetData sheetId="6">
        <row r="36">
          <cell r="F36">
            <v>162.32605405405403</v>
          </cell>
        </row>
      </sheetData>
      <sheetData sheetId="7">
        <row r="35">
          <cell r="N35">
            <v>349.24800000000005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544.85218620822798</v>
          </cell>
        </row>
      </sheetData>
      <sheetData sheetId="29">
        <row r="35">
          <cell r="D35">
            <v>429.19626285255453</v>
          </cell>
        </row>
      </sheetData>
      <sheetData sheetId="30">
        <row r="35">
          <cell r="D35">
            <v>261.53973714744598</v>
          </cell>
        </row>
      </sheetData>
      <sheetData sheetId="31"/>
      <sheetData sheetId="32"/>
      <sheetData sheetId="33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41025</v>
          </cell>
        </row>
      </sheetData>
      <sheetData sheetId="1">
        <row r="7">
          <cell r="C7">
            <v>41025</v>
          </cell>
        </row>
      </sheetData>
      <sheetData sheetId="2">
        <row r="7">
          <cell r="D7">
            <v>41025</v>
          </cell>
        </row>
      </sheetData>
      <sheetData sheetId="3">
        <row r="7">
          <cell r="C7">
            <v>41025</v>
          </cell>
        </row>
        <row r="11">
          <cell r="BD11">
            <v>174.35515833333301</v>
          </cell>
        </row>
        <row r="12">
          <cell r="BD12">
            <v>174.86479</v>
          </cell>
        </row>
        <row r="13">
          <cell r="BD13">
            <v>171.99100000000001</v>
          </cell>
        </row>
        <row r="14">
          <cell r="BD14">
            <v>173.888978333333</v>
          </cell>
        </row>
        <row r="15">
          <cell r="BD15">
            <v>176.81841666666699</v>
          </cell>
        </row>
        <row r="16">
          <cell r="BD16">
            <v>177.33415833333299</v>
          </cell>
        </row>
        <row r="17">
          <cell r="BD17">
            <v>178.271023333334</v>
          </cell>
        </row>
        <row r="18">
          <cell r="BD18">
            <v>180.569876666667</v>
          </cell>
        </row>
        <row r="19">
          <cell r="BD19">
            <v>180.31761666666699</v>
          </cell>
        </row>
        <row r="20">
          <cell r="BD20">
            <v>179.729858333333</v>
          </cell>
        </row>
        <row r="21">
          <cell r="BD21">
            <v>178.90128000000001</v>
          </cell>
        </row>
        <row r="22">
          <cell r="BD22">
            <v>178.91122833333301</v>
          </cell>
        </row>
        <row r="23">
          <cell r="BD23">
            <v>178.90957499999999</v>
          </cell>
        </row>
        <row r="24">
          <cell r="BD24">
            <v>178.97641833333299</v>
          </cell>
        </row>
        <row r="25">
          <cell r="BD25">
            <v>179.06435500000001</v>
          </cell>
        </row>
        <row r="26">
          <cell r="BD26">
            <v>193.277173333333</v>
          </cell>
        </row>
        <row r="27">
          <cell r="BD27">
            <v>191.14769166666699</v>
          </cell>
        </row>
        <row r="28">
          <cell r="BD28">
            <v>182.35190499999999</v>
          </cell>
        </row>
        <row r="29">
          <cell r="BD29">
            <v>192.63854000000001</v>
          </cell>
        </row>
        <row r="30">
          <cell r="BD30">
            <v>189.989521666667</v>
          </cell>
        </row>
        <row r="31">
          <cell r="BD31">
            <v>182.42434</v>
          </cell>
        </row>
        <row r="32">
          <cell r="BD32">
            <v>184.380981666667</v>
          </cell>
        </row>
        <row r="33">
          <cell r="BD33">
            <v>178.64400000000001</v>
          </cell>
        </row>
        <row r="34">
          <cell r="BD34">
            <v>178.64400000000001</v>
          </cell>
        </row>
      </sheetData>
      <sheetData sheetId="4">
        <row r="7">
          <cell r="C7">
            <v>41025</v>
          </cell>
        </row>
      </sheetData>
      <sheetData sheetId="5">
        <row r="36">
          <cell r="P36">
            <v>573.3936604904377</v>
          </cell>
        </row>
      </sheetData>
      <sheetData sheetId="6">
        <row r="36">
          <cell r="F36">
            <v>161.21091891891933</v>
          </cell>
        </row>
      </sheetData>
      <sheetData sheetId="7">
        <row r="35">
          <cell r="N35">
            <v>348.35200000000003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680.12539861908147</v>
          </cell>
        </row>
      </sheetData>
      <sheetData sheetId="29">
        <row r="35">
          <cell r="D35">
            <v>274.71818019278754</v>
          </cell>
        </row>
      </sheetData>
      <sheetData sheetId="30">
        <row r="35">
          <cell r="D35">
            <v>184.73781980721304</v>
          </cell>
        </row>
      </sheetData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41026</v>
          </cell>
        </row>
      </sheetData>
      <sheetData sheetId="1">
        <row r="7">
          <cell r="C7">
            <v>41026</v>
          </cell>
        </row>
      </sheetData>
      <sheetData sheetId="2">
        <row r="7">
          <cell r="D7">
            <v>41026</v>
          </cell>
        </row>
      </sheetData>
      <sheetData sheetId="3">
        <row r="7">
          <cell r="C7">
            <v>41026</v>
          </cell>
        </row>
        <row r="11">
          <cell r="BD11">
            <v>177.85282333333299</v>
          </cell>
        </row>
        <row r="12">
          <cell r="BD12">
            <v>177.39930166666699</v>
          </cell>
        </row>
        <row r="13">
          <cell r="BD13">
            <v>178.253896666667</v>
          </cell>
        </row>
        <row r="14">
          <cell r="BD14">
            <v>178.02769833333301</v>
          </cell>
        </row>
        <row r="15">
          <cell r="BD15">
            <v>181.69337166666699</v>
          </cell>
        </row>
        <row r="16">
          <cell r="BD16">
            <v>178.310908333333</v>
          </cell>
        </row>
        <row r="17">
          <cell r="BD17">
            <v>178.578855</v>
          </cell>
        </row>
        <row r="18">
          <cell r="BD18">
            <v>178.64400000000001</v>
          </cell>
        </row>
        <row r="19">
          <cell r="BD19">
            <v>181.26705000000001</v>
          </cell>
        </row>
        <row r="20">
          <cell r="BD20">
            <v>187.203791666667</v>
          </cell>
        </row>
        <row r="21">
          <cell r="BD21">
            <v>191.55880833333299</v>
          </cell>
        </row>
        <row r="22">
          <cell r="BD22">
            <v>193.013745</v>
          </cell>
        </row>
        <row r="23">
          <cell r="BD23">
            <v>191.09132500000001</v>
          </cell>
        </row>
        <row r="24">
          <cell r="BD24">
            <v>188.45351666666701</v>
          </cell>
        </row>
        <row r="25">
          <cell r="BD25">
            <v>188.414446666667</v>
          </cell>
        </row>
        <row r="26">
          <cell r="BD26">
            <v>188.727405</v>
          </cell>
        </row>
        <row r="27">
          <cell r="BD27">
            <v>191.118846666667</v>
          </cell>
        </row>
        <row r="28">
          <cell r="BD28">
            <v>186.57335</v>
          </cell>
        </row>
        <row r="29">
          <cell r="BD29">
            <v>187.90836833333299</v>
          </cell>
        </row>
        <row r="30">
          <cell r="BD30">
            <v>187.81347500000001</v>
          </cell>
        </row>
        <row r="31">
          <cell r="BD31">
            <v>187.96315166666699</v>
          </cell>
        </row>
        <row r="32">
          <cell r="BD32">
            <v>187.088461666667</v>
          </cell>
        </row>
        <row r="33">
          <cell r="BD33">
            <v>178.64400000000001</v>
          </cell>
        </row>
        <row r="34">
          <cell r="BD34">
            <v>178.64400000000001</v>
          </cell>
        </row>
      </sheetData>
      <sheetData sheetId="4">
        <row r="7">
          <cell r="C7">
            <v>41026</v>
          </cell>
        </row>
      </sheetData>
      <sheetData sheetId="5">
        <row r="36">
          <cell r="P36">
            <v>555.87260791438132</v>
          </cell>
        </row>
      </sheetData>
      <sheetData sheetId="6">
        <row r="36">
          <cell r="F36">
            <v>159.53142342342315</v>
          </cell>
        </row>
      </sheetData>
      <sheetData sheetId="7">
        <row r="35">
          <cell r="N35">
            <v>345.91999999999996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941.11513901835599</v>
          </cell>
        </row>
      </sheetData>
      <sheetData sheetId="29">
        <row r="35">
          <cell r="D35">
            <v>191.47315950093349</v>
          </cell>
        </row>
      </sheetData>
      <sheetData sheetId="30">
        <row r="35">
          <cell r="D35">
            <v>136.46284049906652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41000</v>
          </cell>
        </row>
      </sheetData>
      <sheetData sheetId="1">
        <row r="7">
          <cell r="C7">
            <v>41000</v>
          </cell>
        </row>
      </sheetData>
      <sheetData sheetId="2">
        <row r="7">
          <cell r="D7">
            <v>41000</v>
          </cell>
        </row>
      </sheetData>
      <sheetData sheetId="3">
        <row r="7">
          <cell r="C7">
            <v>41000</v>
          </cell>
        </row>
        <row r="11">
          <cell r="BD11">
            <v>180.74417666666699</v>
          </cell>
        </row>
        <row r="12">
          <cell r="BD12">
            <v>177.05239166666701</v>
          </cell>
        </row>
        <row r="13">
          <cell r="BD13">
            <v>176.80653166666701</v>
          </cell>
        </row>
        <row r="14">
          <cell r="BD14">
            <v>176.80828500000001</v>
          </cell>
        </row>
        <row r="15">
          <cell r="BD15">
            <v>180.07001500000001</v>
          </cell>
        </row>
        <row r="16">
          <cell r="BD16">
            <v>180.02585500000001</v>
          </cell>
        </row>
        <row r="17">
          <cell r="BD17">
            <v>188.96017000000001</v>
          </cell>
        </row>
        <row r="18">
          <cell r="BD18">
            <v>201.81005166666699</v>
          </cell>
        </row>
        <row r="19">
          <cell r="BD19">
            <v>180.98673833333299</v>
          </cell>
        </row>
        <row r="20">
          <cell r="BD20">
            <v>184.260613333333</v>
          </cell>
        </row>
        <row r="21">
          <cell r="BD21">
            <v>183.621331666667</v>
          </cell>
        </row>
        <row r="22">
          <cell r="BD22">
            <v>183.64037833333299</v>
          </cell>
        </row>
        <row r="23">
          <cell r="BD23">
            <v>183.629568333333</v>
          </cell>
        </row>
        <row r="24">
          <cell r="BD24">
            <v>183.86515499999999</v>
          </cell>
        </row>
        <row r="25">
          <cell r="BD25">
            <v>183.993081666667</v>
          </cell>
        </row>
        <row r="26">
          <cell r="BD26">
            <v>183.950481666667</v>
          </cell>
        </row>
        <row r="27">
          <cell r="BD27">
            <v>184.00065000000001</v>
          </cell>
        </row>
        <row r="28">
          <cell r="BD28">
            <v>183.988</v>
          </cell>
        </row>
        <row r="29">
          <cell r="BD29">
            <v>186.490193333333</v>
          </cell>
        </row>
        <row r="30">
          <cell r="BD30">
            <v>184.153406666667</v>
          </cell>
        </row>
        <row r="31">
          <cell r="BD31">
            <v>184.170381666667</v>
          </cell>
        </row>
        <row r="32">
          <cell r="BD32">
            <v>187.98058666666699</v>
          </cell>
        </row>
        <row r="33">
          <cell r="BD33">
            <v>189.451891666667</v>
          </cell>
        </row>
        <row r="34">
          <cell r="BD34">
            <v>184.11328666666699</v>
          </cell>
        </row>
      </sheetData>
      <sheetData sheetId="4">
        <row r="7">
          <cell r="C7">
            <v>41000</v>
          </cell>
        </row>
      </sheetData>
      <sheetData sheetId="5">
        <row r="36">
          <cell r="P36">
            <v>576.89695152365584</v>
          </cell>
        </row>
      </sheetData>
      <sheetData sheetId="6">
        <row r="36">
          <cell r="F36">
            <v>76.558270270270697</v>
          </cell>
        </row>
      </sheetData>
      <sheetData sheetId="7">
        <row r="35">
          <cell r="N35">
            <v>337.69599999999997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433.61600000000004</v>
          </cell>
        </row>
      </sheetData>
      <sheetData sheetId="29">
        <row r="35">
          <cell r="D35">
            <v>138.81391945286103</v>
          </cell>
        </row>
      </sheetData>
      <sheetData sheetId="30">
        <row r="35">
          <cell r="D35">
            <v>91.266080547138998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41027</v>
          </cell>
        </row>
      </sheetData>
      <sheetData sheetId="1">
        <row r="7">
          <cell r="C7">
            <v>41027</v>
          </cell>
        </row>
      </sheetData>
      <sheetData sheetId="2">
        <row r="7">
          <cell r="D7">
            <v>41027</v>
          </cell>
        </row>
      </sheetData>
      <sheetData sheetId="3">
        <row r="7">
          <cell r="C7">
            <v>41027</v>
          </cell>
        </row>
        <row r="11">
          <cell r="BD11">
            <v>178.687653333333</v>
          </cell>
        </row>
        <row r="12">
          <cell r="BD12">
            <v>181.549736666667</v>
          </cell>
        </row>
        <row r="13">
          <cell r="BD13">
            <v>180.499146666667</v>
          </cell>
        </row>
        <row r="14">
          <cell r="BD14">
            <v>178.64400000000001</v>
          </cell>
        </row>
        <row r="15">
          <cell r="BD15">
            <v>178.64400000000001</v>
          </cell>
        </row>
        <row r="16">
          <cell r="BD16">
            <v>178.64400000000001</v>
          </cell>
        </row>
        <row r="17">
          <cell r="BD17">
            <v>178.64400000000001</v>
          </cell>
        </row>
        <row r="18">
          <cell r="BD18">
            <v>178.64400000000001</v>
          </cell>
        </row>
        <row r="19">
          <cell r="BD19">
            <v>179.80535499999999</v>
          </cell>
        </row>
        <row r="20">
          <cell r="BD20">
            <v>179.97078166666699</v>
          </cell>
        </row>
        <row r="21">
          <cell r="BD21">
            <v>179.10530499999999</v>
          </cell>
        </row>
        <row r="22">
          <cell r="BD22">
            <v>179.53142666666699</v>
          </cell>
        </row>
        <row r="23">
          <cell r="BD23">
            <v>179.608205</v>
          </cell>
        </row>
        <row r="24">
          <cell r="BD24">
            <v>179.59580500000001</v>
          </cell>
        </row>
        <row r="25">
          <cell r="BD25">
            <v>180.36255</v>
          </cell>
        </row>
        <row r="26">
          <cell r="BD26">
            <v>185.50181499999999</v>
          </cell>
        </row>
        <row r="27">
          <cell r="BD27">
            <v>183.087956666667</v>
          </cell>
        </row>
        <row r="28">
          <cell r="BD28">
            <v>181.196846666667</v>
          </cell>
        </row>
        <row r="29">
          <cell r="BD29">
            <v>190.41765833333301</v>
          </cell>
        </row>
        <row r="30">
          <cell r="BD30">
            <v>188.44254333333299</v>
          </cell>
        </row>
        <row r="31">
          <cell r="BD31">
            <v>190.26504666666699</v>
          </cell>
        </row>
        <row r="32">
          <cell r="BD32">
            <v>188.880875</v>
          </cell>
        </row>
        <row r="33">
          <cell r="BD33">
            <v>180.03191000000001</v>
          </cell>
        </row>
        <row r="34">
          <cell r="BD34">
            <v>179.71004500000001</v>
          </cell>
        </row>
      </sheetData>
      <sheetData sheetId="4">
        <row r="7">
          <cell r="C7">
            <v>41027</v>
          </cell>
        </row>
      </sheetData>
      <sheetData sheetId="5">
        <row r="36">
          <cell r="P36">
            <v>275.83130969408683</v>
          </cell>
        </row>
      </sheetData>
      <sheetData sheetId="6">
        <row r="36">
          <cell r="F36">
            <v>163.11733333333359</v>
          </cell>
        </row>
      </sheetData>
      <sheetData sheetId="7">
        <row r="35">
          <cell r="N35">
            <v>346.11200000000002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912.93765194162108</v>
          </cell>
        </row>
      </sheetData>
      <sheetData sheetId="29">
        <row r="35">
          <cell r="D35">
            <v>59.797779533044007</v>
          </cell>
        </row>
      </sheetData>
      <sheetData sheetId="30">
        <row r="35">
          <cell r="D35">
            <v>45.818220466955999</v>
          </cell>
        </row>
      </sheetData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41028</v>
          </cell>
        </row>
      </sheetData>
      <sheetData sheetId="1">
        <row r="7">
          <cell r="C7">
            <v>41028</v>
          </cell>
        </row>
      </sheetData>
      <sheetData sheetId="2">
        <row r="7">
          <cell r="D7">
            <v>41028</v>
          </cell>
        </row>
      </sheetData>
      <sheetData sheetId="3">
        <row r="7">
          <cell r="C7">
            <v>41028</v>
          </cell>
        </row>
        <row r="11">
          <cell r="BD11">
            <v>178.64400000000001</v>
          </cell>
        </row>
        <row r="12">
          <cell r="BD12">
            <v>178.64400000000001</v>
          </cell>
        </row>
        <row r="13">
          <cell r="BD13">
            <v>178.64400000000001</v>
          </cell>
        </row>
        <row r="14">
          <cell r="BD14">
            <v>178.64400000000001</v>
          </cell>
        </row>
        <row r="15">
          <cell r="BD15">
            <v>178.64400000000001</v>
          </cell>
        </row>
        <row r="16">
          <cell r="BD16">
            <v>178.64400000000001</v>
          </cell>
        </row>
        <row r="17">
          <cell r="BD17">
            <v>178.64400000000001</v>
          </cell>
        </row>
        <row r="18">
          <cell r="BD18">
            <v>178.64400000000001</v>
          </cell>
        </row>
        <row r="19">
          <cell r="BD19">
            <v>178.64400000000001</v>
          </cell>
        </row>
        <row r="20">
          <cell r="BD20">
            <v>178.64400000000001</v>
          </cell>
        </row>
        <row r="21">
          <cell r="BD21">
            <v>179.85083666666699</v>
          </cell>
        </row>
        <row r="22">
          <cell r="BD22">
            <v>179.548466666667</v>
          </cell>
        </row>
        <row r="23">
          <cell r="BD23">
            <v>179.617841666667</v>
          </cell>
        </row>
        <row r="24">
          <cell r="BD24">
            <v>182.027066666667</v>
          </cell>
        </row>
        <row r="25">
          <cell r="BD25">
            <v>179.621483333333</v>
          </cell>
        </row>
        <row r="26">
          <cell r="BD26">
            <v>179.62149833333299</v>
          </cell>
        </row>
        <row r="27">
          <cell r="BD27">
            <v>179.59234833333301</v>
          </cell>
        </row>
        <row r="28">
          <cell r="BD28">
            <v>179.98678833333301</v>
          </cell>
        </row>
        <row r="29">
          <cell r="BD29">
            <v>193.774836666667</v>
          </cell>
        </row>
        <row r="30">
          <cell r="BD30">
            <v>190.45457166666699</v>
          </cell>
        </row>
        <row r="31">
          <cell r="BD31">
            <v>192.64482333333299</v>
          </cell>
        </row>
        <row r="32">
          <cell r="BD32">
            <v>192.537113333333</v>
          </cell>
        </row>
        <row r="33">
          <cell r="BD33">
            <v>186.99469833333299</v>
          </cell>
        </row>
        <row r="34">
          <cell r="BD34">
            <v>178.64400000000001</v>
          </cell>
        </row>
      </sheetData>
      <sheetData sheetId="4">
        <row r="7">
          <cell r="C7">
            <v>41028</v>
          </cell>
        </row>
      </sheetData>
      <sheetData sheetId="5">
        <row r="36">
          <cell r="P36">
            <v>291.51186349138749</v>
          </cell>
        </row>
      </sheetData>
      <sheetData sheetId="6">
        <row r="36">
          <cell r="F36">
            <v>44.208036036036759</v>
          </cell>
        </row>
      </sheetData>
      <sheetData sheetId="7">
        <row r="35">
          <cell r="N35">
            <v>342.36800000000011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897.13644144289606</v>
          </cell>
        </row>
      </sheetData>
      <sheetData sheetId="29">
        <row r="35">
          <cell r="D35">
            <v>61.429458592389494</v>
          </cell>
        </row>
      </sheetData>
      <sheetData sheetId="30">
        <row r="35">
          <cell r="D35">
            <v>44.586541407610504</v>
          </cell>
        </row>
      </sheetData>
      <sheetData sheetId="31"/>
      <sheetData sheetId="32"/>
      <sheetData sheetId="33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41029</v>
          </cell>
        </row>
      </sheetData>
      <sheetData sheetId="1">
        <row r="7">
          <cell r="C7">
            <v>41029</v>
          </cell>
        </row>
      </sheetData>
      <sheetData sheetId="2">
        <row r="7">
          <cell r="D7">
            <v>41029</v>
          </cell>
        </row>
      </sheetData>
      <sheetData sheetId="3">
        <row r="7">
          <cell r="C7">
            <v>41029</v>
          </cell>
        </row>
        <row r="11">
          <cell r="BD11">
            <v>176.971968333333</v>
          </cell>
        </row>
        <row r="12">
          <cell r="BD12">
            <v>176.486705</v>
          </cell>
        </row>
        <row r="13">
          <cell r="BD13">
            <v>176.49976166666701</v>
          </cell>
        </row>
        <row r="14">
          <cell r="BD14">
            <v>176.48943666666699</v>
          </cell>
        </row>
        <row r="15">
          <cell r="BD15">
            <v>179.28668666666701</v>
          </cell>
        </row>
        <row r="16">
          <cell r="BD16">
            <v>177.684431666667</v>
          </cell>
        </row>
        <row r="17">
          <cell r="BD17">
            <v>177.624245</v>
          </cell>
        </row>
        <row r="18">
          <cell r="BD18">
            <v>179.268945</v>
          </cell>
        </row>
        <row r="19">
          <cell r="BD19">
            <v>179.3305</v>
          </cell>
        </row>
        <row r="20">
          <cell r="BD20">
            <v>189.32331500000001</v>
          </cell>
        </row>
        <row r="21">
          <cell r="BD21">
            <v>185.654738333333</v>
          </cell>
        </row>
        <row r="22">
          <cell r="BD22">
            <v>187.12048166666699</v>
          </cell>
        </row>
        <row r="23">
          <cell r="BD23">
            <v>187.09951333333299</v>
          </cell>
        </row>
        <row r="24">
          <cell r="BD24">
            <v>190.172783333333</v>
          </cell>
        </row>
        <row r="25">
          <cell r="BD25">
            <v>187.59365</v>
          </cell>
        </row>
        <row r="26">
          <cell r="BD26">
            <v>187.393406666667</v>
          </cell>
        </row>
        <row r="27">
          <cell r="BD27">
            <v>188.973311666667</v>
          </cell>
        </row>
        <row r="28">
          <cell r="BD28">
            <v>179.17339000000001</v>
          </cell>
        </row>
        <row r="29">
          <cell r="BD29">
            <v>190.25839500000001</v>
          </cell>
        </row>
        <row r="30">
          <cell r="BD30">
            <v>192.85507166666699</v>
          </cell>
        </row>
        <row r="31">
          <cell r="BD31">
            <v>190.95775</v>
          </cell>
        </row>
        <row r="32">
          <cell r="BD32">
            <v>182.18322333333299</v>
          </cell>
        </row>
        <row r="33">
          <cell r="BD33">
            <v>181.86046999999999</v>
          </cell>
        </row>
        <row r="34">
          <cell r="BD34">
            <v>177.881</v>
          </cell>
        </row>
      </sheetData>
      <sheetData sheetId="4">
        <row r="7">
          <cell r="C7">
            <v>41029</v>
          </cell>
        </row>
      </sheetData>
      <sheetData sheetId="5">
        <row r="36">
          <cell r="P36">
            <v>283.91392494234026</v>
          </cell>
        </row>
      </sheetData>
      <sheetData sheetId="6">
        <row r="36">
          <cell r="F36">
            <v>168.65495495495523</v>
          </cell>
        </row>
      </sheetData>
      <sheetData sheetId="7">
        <row r="35">
          <cell r="N35">
            <v>343.80800000000005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969.66142207197822</v>
          </cell>
        </row>
      </sheetData>
      <sheetData sheetId="29">
        <row r="35">
          <cell r="D35">
            <v>132.4731950364575</v>
          </cell>
        </row>
      </sheetData>
      <sheetData sheetId="30">
        <row r="35">
          <cell r="D35">
            <v>98.918804963542513</v>
          </cell>
        </row>
      </sheetData>
      <sheetData sheetId="31"/>
      <sheetData sheetId="32"/>
      <sheetData sheetId="3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41000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41001</v>
          </cell>
        </row>
        <row r="102">
          <cell r="N102">
            <v>159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41002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41003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41004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41005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41001</v>
          </cell>
        </row>
      </sheetData>
      <sheetData sheetId="1">
        <row r="7">
          <cell r="C7">
            <v>41001</v>
          </cell>
        </row>
      </sheetData>
      <sheetData sheetId="2">
        <row r="7">
          <cell r="D7">
            <v>41001</v>
          </cell>
        </row>
      </sheetData>
      <sheetData sheetId="3">
        <row r="7">
          <cell r="C7">
            <v>41001</v>
          </cell>
        </row>
        <row r="11">
          <cell r="BD11">
            <v>176.89115833333301</v>
          </cell>
        </row>
        <row r="12">
          <cell r="BD12">
            <v>177.690298333333</v>
          </cell>
        </row>
        <row r="13">
          <cell r="BD13">
            <v>177.216608333333</v>
          </cell>
        </row>
        <row r="14">
          <cell r="BD14">
            <v>176.994846666667</v>
          </cell>
        </row>
        <row r="15">
          <cell r="BD15">
            <v>177.370375</v>
          </cell>
        </row>
        <row r="16">
          <cell r="BD16">
            <v>178.56649999999999</v>
          </cell>
        </row>
        <row r="17">
          <cell r="BD17">
            <v>181.490303333333</v>
          </cell>
        </row>
        <row r="18">
          <cell r="BD18">
            <v>185.64583999999999</v>
          </cell>
        </row>
        <row r="19">
          <cell r="BD19">
            <v>186.123893333333</v>
          </cell>
        </row>
        <row r="20">
          <cell r="BD20">
            <v>184.39561333333299</v>
          </cell>
        </row>
        <row r="21">
          <cell r="BD21">
            <v>184.477016666667</v>
          </cell>
        </row>
        <row r="22">
          <cell r="BD22">
            <v>184.565665</v>
          </cell>
        </row>
        <row r="23">
          <cell r="BD23">
            <v>184.56145833333301</v>
          </cell>
        </row>
        <row r="24">
          <cell r="BD24">
            <v>184.63530333333301</v>
          </cell>
        </row>
        <row r="25">
          <cell r="BD25">
            <v>184.61250166666699</v>
          </cell>
        </row>
        <row r="26">
          <cell r="BD26">
            <v>198.803253333333</v>
          </cell>
        </row>
        <row r="27">
          <cell r="BD27">
            <v>198.32192166666701</v>
          </cell>
        </row>
        <row r="28">
          <cell r="BD28">
            <v>193.42732000000001</v>
          </cell>
        </row>
        <row r="29">
          <cell r="BD29">
            <v>196.07415499999999</v>
          </cell>
        </row>
        <row r="30">
          <cell r="BD30">
            <v>194.17015833333301</v>
          </cell>
        </row>
        <row r="31">
          <cell r="BD31">
            <v>196.355263333333</v>
          </cell>
        </row>
        <row r="32">
          <cell r="BD32">
            <v>200.572538333333</v>
          </cell>
        </row>
        <row r="33">
          <cell r="BD33">
            <v>186.381791666667</v>
          </cell>
        </row>
        <row r="34">
          <cell r="BD34">
            <v>186.67540500000001</v>
          </cell>
        </row>
      </sheetData>
      <sheetData sheetId="4">
        <row r="7">
          <cell r="C7">
            <v>41001</v>
          </cell>
        </row>
      </sheetData>
      <sheetData sheetId="5">
        <row r="36">
          <cell r="P36">
            <v>574.97964964712457</v>
          </cell>
        </row>
      </sheetData>
      <sheetData sheetId="6">
        <row r="36">
          <cell r="F36">
            <v>157.64503783783786</v>
          </cell>
        </row>
      </sheetData>
      <sheetData sheetId="7">
        <row r="35">
          <cell r="N35">
            <v>368.57599999999996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838.66139926847939</v>
          </cell>
        </row>
      </sheetData>
      <sheetData sheetId="29">
        <row r="35">
          <cell r="D35">
            <v>121.84345838507251</v>
          </cell>
        </row>
      </sheetData>
      <sheetData sheetId="30">
        <row r="35">
          <cell r="D35">
            <v>83.372541614927499</v>
          </cell>
        </row>
      </sheetData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41006</v>
          </cell>
        </row>
        <row r="102">
          <cell r="N102">
            <v>1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41007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41008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41009</v>
          </cell>
        </row>
        <row r="102">
          <cell r="N102">
            <v>25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41010</v>
          </cell>
        </row>
        <row r="102">
          <cell r="N102">
            <v>35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41011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41012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41013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41014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41015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41002</v>
          </cell>
        </row>
      </sheetData>
      <sheetData sheetId="1">
        <row r="7">
          <cell r="C7">
            <v>41002</v>
          </cell>
        </row>
      </sheetData>
      <sheetData sheetId="2">
        <row r="7">
          <cell r="D7">
            <v>41002</v>
          </cell>
        </row>
      </sheetData>
      <sheetData sheetId="3">
        <row r="7">
          <cell r="C7">
            <v>41002</v>
          </cell>
        </row>
        <row r="11">
          <cell r="BD11">
            <v>189.707055</v>
          </cell>
        </row>
        <row r="12">
          <cell r="BD12">
            <v>183.57300000000001</v>
          </cell>
        </row>
        <row r="13">
          <cell r="BD13">
            <v>183.57300000000001</v>
          </cell>
        </row>
        <row r="14">
          <cell r="BD14">
            <v>183.57300000000001</v>
          </cell>
        </row>
        <row r="15">
          <cell r="BD15">
            <v>188.19084000000001</v>
          </cell>
        </row>
        <row r="16">
          <cell r="BD16">
            <v>183.848778333333</v>
          </cell>
        </row>
        <row r="17">
          <cell r="BD17">
            <v>183.850288333333</v>
          </cell>
        </row>
        <row r="18">
          <cell r="BD18">
            <v>183.861056666667</v>
          </cell>
        </row>
        <row r="19">
          <cell r="BD19">
            <v>186.40971166666699</v>
          </cell>
        </row>
        <row r="20">
          <cell r="BD20">
            <v>184.90247666666701</v>
          </cell>
        </row>
        <row r="21">
          <cell r="BD21">
            <v>184.73923500000001</v>
          </cell>
        </row>
        <row r="22">
          <cell r="BD22">
            <v>184.51713166666701</v>
          </cell>
        </row>
        <row r="23">
          <cell r="BD23">
            <v>184.71650333333301</v>
          </cell>
        </row>
        <row r="24">
          <cell r="BD24">
            <v>184.33392333333299</v>
          </cell>
        </row>
        <row r="25">
          <cell r="BD25">
            <v>184.39173500000001</v>
          </cell>
        </row>
        <row r="26">
          <cell r="BD26">
            <v>193.037996666667</v>
          </cell>
        </row>
        <row r="27">
          <cell r="BD27">
            <v>194.38159666666701</v>
          </cell>
        </row>
        <row r="28">
          <cell r="BD28">
            <v>187.45012</v>
          </cell>
        </row>
        <row r="29">
          <cell r="BD29">
            <v>191.15603166666699</v>
          </cell>
        </row>
        <row r="30">
          <cell r="BD30">
            <v>193.13387499999999</v>
          </cell>
        </row>
        <row r="31">
          <cell r="BD31">
            <v>188.182445</v>
          </cell>
        </row>
        <row r="32">
          <cell r="BD32">
            <v>186.38168833333299</v>
          </cell>
        </row>
        <row r="33">
          <cell r="BD33">
            <v>183.89583166666699</v>
          </cell>
        </row>
        <row r="34">
          <cell r="BD34">
            <v>183.90082166666701</v>
          </cell>
        </row>
      </sheetData>
      <sheetData sheetId="4">
        <row r="7">
          <cell r="C7">
            <v>41002</v>
          </cell>
        </row>
      </sheetData>
      <sheetData sheetId="5">
        <row r="36">
          <cell r="P36">
            <v>573.18372537423886</v>
          </cell>
        </row>
      </sheetData>
      <sheetData sheetId="6">
        <row r="36">
          <cell r="F36">
            <v>109.03423423423482</v>
          </cell>
        </row>
      </sheetData>
      <sheetData sheetId="7">
        <row r="35">
          <cell r="N35">
            <v>364.89600000000007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767.43336132291699</v>
          </cell>
        </row>
      </sheetData>
      <sheetData sheetId="29">
        <row r="35">
          <cell r="D35">
            <v>146.03290818047898</v>
          </cell>
        </row>
      </sheetData>
      <sheetData sheetId="30">
        <row r="35">
          <cell r="D35">
            <v>102.30309181952099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41016</v>
          </cell>
        </row>
        <row r="102">
          <cell r="N102">
            <v>44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41017</v>
          </cell>
        </row>
        <row r="102">
          <cell r="N102">
            <v>1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41018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41019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41020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41021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41022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41023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41024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41025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41003</v>
          </cell>
        </row>
      </sheetData>
      <sheetData sheetId="1">
        <row r="7">
          <cell r="C7">
            <v>41003</v>
          </cell>
        </row>
      </sheetData>
      <sheetData sheetId="2">
        <row r="7">
          <cell r="D7">
            <v>41003</v>
          </cell>
        </row>
      </sheetData>
      <sheetData sheetId="3">
        <row r="7">
          <cell r="C7">
            <v>41003</v>
          </cell>
        </row>
        <row r="11">
          <cell r="BD11">
            <v>189.49720500000001</v>
          </cell>
        </row>
        <row r="12">
          <cell r="BD12">
            <v>183.57300000000001</v>
          </cell>
        </row>
        <row r="13">
          <cell r="BD13">
            <v>183.57300000000001</v>
          </cell>
        </row>
        <row r="14">
          <cell r="BD14">
            <v>183.57300000000001</v>
          </cell>
        </row>
        <row r="15">
          <cell r="BD15">
            <v>183.57300000000001</v>
          </cell>
        </row>
        <row r="16">
          <cell r="BD16">
            <v>183.57300000000001</v>
          </cell>
        </row>
        <row r="17">
          <cell r="BD17">
            <v>183.57300000000001</v>
          </cell>
        </row>
        <row r="18">
          <cell r="BD18">
            <v>186.026903333333</v>
          </cell>
        </row>
        <row r="19">
          <cell r="BD19">
            <v>185.63813999999999</v>
          </cell>
        </row>
        <row r="20">
          <cell r="BD20">
            <v>185.30816999999999</v>
          </cell>
        </row>
        <row r="21">
          <cell r="BD21">
            <v>187.050131666667</v>
          </cell>
        </row>
        <row r="22">
          <cell r="BD22">
            <v>187.15522833333301</v>
          </cell>
        </row>
        <row r="23">
          <cell r="BD23">
            <v>189.56382666666701</v>
          </cell>
        </row>
        <row r="24">
          <cell r="BD24">
            <v>188.17742000000001</v>
          </cell>
        </row>
        <row r="25">
          <cell r="BD25">
            <v>183.57300000000001</v>
          </cell>
        </row>
        <row r="26">
          <cell r="BD26">
            <v>183.57300000000001</v>
          </cell>
        </row>
        <row r="27">
          <cell r="BD27">
            <v>183.57300000000001</v>
          </cell>
        </row>
        <row r="28">
          <cell r="BD28">
            <v>185.530935</v>
          </cell>
        </row>
        <row r="29">
          <cell r="BD29">
            <v>187.01795166666699</v>
          </cell>
        </row>
        <row r="30">
          <cell r="BD30">
            <v>185.945685</v>
          </cell>
        </row>
        <row r="31">
          <cell r="BD31">
            <v>189.82750666666701</v>
          </cell>
        </row>
        <row r="32">
          <cell r="BD32">
            <v>183.94548499999999</v>
          </cell>
        </row>
        <row r="33">
          <cell r="BD33">
            <v>182.22005833333299</v>
          </cell>
        </row>
        <row r="34">
          <cell r="BD34">
            <v>178.513125</v>
          </cell>
        </row>
      </sheetData>
      <sheetData sheetId="4">
        <row r="7">
          <cell r="C7">
            <v>41003</v>
          </cell>
        </row>
      </sheetData>
      <sheetData sheetId="5">
        <row r="36">
          <cell r="P36">
            <v>571.24993705487429</v>
          </cell>
        </row>
      </sheetData>
      <sheetData sheetId="6">
        <row r="36">
          <cell r="F36">
            <v>158.15891891892022</v>
          </cell>
        </row>
      </sheetData>
      <sheetData sheetId="7">
        <row r="35">
          <cell r="N35">
            <v>373.79199999999997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405.87199999999996</v>
          </cell>
        </row>
      </sheetData>
      <sheetData sheetId="29">
        <row r="35">
          <cell r="D35">
            <v>124.51626413783599</v>
          </cell>
        </row>
      </sheetData>
      <sheetData sheetId="30">
        <row r="35">
          <cell r="D35">
            <v>81.291735862164003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41026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41027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41028</v>
          </cell>
        </row>
        <row r="102">
          <cell r="N102">
            <v>212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41029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41004</v>
          </cell>
        </row>
      </sheetData>
      <sheetData sheetId="1">
        <row r="7">
          <cell r="C7">
            <v>41004</v>
          </cell>
        </row>
      </sheetData>
      <sheetData sheetId="2">
        <row r="7">
          <cell r="D7">
            <v>41004</v>
          </cell>
        </row>
      </sheetData>
      <sheetData sheetId="3">
        <row r="7">
          <cell r="C7">
            <v>41004</v>
          </cell>
        </row>
        <row r="11">
          <cell r="BD11">
            <v>176.6677</v>
          </cell>
        </row>
        <row r="12">
          <cell r="BD12">
            <v>176.6677</v>
          </cell>
        </row>
        <row r="13">
          <cell r="BD13">
            <v>176.6677</v>
          </cell>
        </row>
        <row r="14">
          <cell r="BD14">
            <v>176.6677</v>
          </cell>
        </row>
        <row r="15">
          <cell r="BD15">
            <v>176.6677</v>
          </cell>
        </row>
        <row r="16">
          <cell r="BD16">
            <v>176.6677</v>
          </cell>
        </row>
        <row r="17">
          <cell r="BD17">
            <v>178.01100666666699</v>
          </cell>
        </row>
        <row r="18">
          <cell r="BD18">
            <v>178.07050000000001</v>
          </cell>
        </row>
        <row r="19">
          <cell r="BD19">
            <v>177.02419499999999</v>
          </cell>
        </row>
        <row r="20">
          <cell r="BD20">
            <v>176.67573666666701</v>
          </cell>
        </row>
        <row r="21">
          <cell r="BD21">
            <v>176.66579999999999</v>
          </cell>
        </row>
        <row r="22">
          <cell r="BD22">
            <v>176.66579999999999</v>
          </cell>
        </row>
        <row r="23">
          <cell r="BD23">
            <v>176.66579999999999</v>
          </cell>
        </row>
        <row r="24">
          <cell r="BD24">
            <v>176.66579999999999</v>
          </cell>
        </row>
        <row r="25">
          <cell r="BD25">
            <v>176.66579999999999</v>
          </cell>
        </row>
        <row r="26">
          <cell r="BD26">
            <v>183.14525</v>
          </cell>
        </row>
        <row r="27">
          <cell r="BD27">
            <v>183.57300000000001</v>
          </cell>
        </row>
        <row r="28">
          <cell r="BD28">
            <v>183.57300000000001</v>
          </cell>
        </row>
        <row r="29">
          <cell r="BD29">
            <v>187.46058833333299</v>
          </cell>
        </row>
        <row r="30">
          <cell r="BD30">
            <v>184.33277000000001</v>
          </cell>
        </row>
        <row r="31">
          <cell r="BD31">
            <v>184.316133333333</v>
          </cell>
        </row>
        <row r="32">
          <cell r="BD32">
            <v>187.44797500000001</v>
          </cell>
        </row>
        <row r="33">
          <cell r="BD33">
            <v>183.57300000000001</v>
          </cell>
        </row>
        <row r="34">
          <cell r="BD34">
            <v>186.85183166666701</v>
          </cell>
        </row>
      </sheetData>
      <sheetData sheetId="4">
        <row r="7">
          <cell r="C7">
            <v>41004</v>
          </cell>
        </row>
      </sheetData>
      <sheetData sheetId="5">
        <row r="36">
          <cell r="P36">
            <v>574.69414558911342</v>
          </cell>
        </row>
      </sheetData>
      <sheetData sheetId="6">
        <row r="36">
          <cell r="F36">
            <v>152.39214414414445</v>
          </cell>
        </row>
      </sheetData>
      <sheetData sheetId="7">
        <row r="35">
          <cell r="N35">
            <v>332.25599999999997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219.57600000000002</v>
          </cell>
        </row>
      </sheetData>
      <sheetData sheetId="29">
        <row r="35">
          <cell r="D35">
            <v>31.785401390520004</v>
          </cell>
        </row>
      </sheetData>
      <sheetData sheetId="30">
        <row r="35">
          <cell r="D35">
            <v>20.63059860948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41005</v>
          </cell>
        </row>
      </sheetData>
      <sheetData sheetId="1">
        <row r="7">
          <cell r="C7">
            <v>41005</v>
          </cell>
        </row>
      </sheetData>
      <sheetData sheetId="2">
        <row r="7">
          <cell r="D7">
            <v>41005</v>
          </cell>
        </row>
      </sheetData>
      <sheetData sheetId="3">
        <row r="7">
          <cell r="C7">
            <v>41005</v>
          </cell>
        </row>
        <row r="11">
          <cell r="BD11">
            <v>182.17850999999999</v>
          </cell>
        </row>
        <row r="12">
          <cell r="BD12">
            <v>176.69659999999999</v>
          </cell>
        </row>
        <row r="13">
          <cell r="BD13">
            <v>176.69659999999999</v>
          </cell>
        </row>
        <row r="14">
          <cell r="BD14">
            <v>176.69659999999999</v>
          </cell>
        </row>
        <row r="15">
          <cell r="BD15">
            <v>176.69659999999999</v>
          </cell>
        </row>
        <row r="16">
          <cell r="BD16">
            <v>176.69659999999999</v>
          </cell>
        </row>
        <row r="17">
          <cell r="BD17">
            <v>176.68110333333399</v>
          </cell>
        </row>
        <row r="18">
          <cell r="BD18">
            <v>176.818141666667</v>
          </cell>
        </row>
        <row r="19">
          <cell r="BD19">
            <v>178.535055</v>
          </cell>
        </row>
        <row r="20">
          <cell r="BD20">
            <v>176.78004000000001</v>
          </cell>
        </row>
        <row r="21">
          <cell r="BD21">
            <v>176.6908</v>
          </cell>
        </row>
        <row r="22">
          <cell r="BD22">
            <v>176.6908</v>
          </cell>
        </row>
        <row r="23">
          <cell r="BD23">
            <v>176.81310833333299</v>
          </cell>
        </row>
        <row r="24">
          <cell r="BD24">
            <v>180.299943333333</v>
          </cell>
        </row>
        <row r="25">
          <cell r="BD25">
            <v>181.73328833333301</v>
          </cell>
        </row>
        <row r="26">
          <cell r="BD26">
            <v>180.69119333333299</v>
          </cell>
        </row>
        <row r="27">
          <cell r="BD27">
            <v>177.43822666666699</v>
          </cell>
        </row>
        <row r="28">
          <cell r="BD28">
            <v>178.46496666666701</v>
          </cell>
        </row>
        <row r="29">
          <cell r="BD29">
            <v>187.143981666667</v>
          </cell>
        </row>
        <row r="30">
          <cell r="BD30">
            <v>184.319966666667</v>
          </cell>
        </row>
        <row r="31">
          <cell r="BD31">
            <v>186.58613500000001</v>
          </cell>
        </row>
        <row r="32">
          <cell r="BD32">
            <v>185.00622000000001</v>
          </cell>
        </row>
        <row r="33">
          <cell r="BD33">
            <v>186.612793333333</v>
          </cell>
        </row>
        <row r="34">
          <cell r="BD34">
            <v>181.90297333333399</v>
          </cell>
        </row>
      </sheetData>
      <sheetData sheetId="4">
        <row r="7">
          <cell r="C7">
            <v>41005</v>
          </cell>
        </row>
      </sheetData>
      <sheetData sheetId="5">
        <row r="36">
          <cell r="P36">
            <v>575.46692877691885</v>
          </cell>
        </row>
      </sheetData>
      <sheetData sheetId="6">
        <row r="36">
          <cell r="F36">
            <v>172.46918918918877</v>
          </cell>
        </row>
      </sheetData>
      <sheetData sheetId="7">
        <row r="35">
          <cell r="N35">
            <v>366.81600000000003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168.584</v>
          </cell>
        </row>
      </sheetData>
      <sheetData sheetId="29">
        <row r="35">
          <cell r="D35">
            <v>84.109331131061012</v>
          </cell>
        </row>
      </sheetData>
      <sheetData sheetId="30">
        <row r="35">
          <cell r="D35">
            <v>57.314668868939513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41006</v>
          </cell>
        </row>
      </sheetData>
      <sheetData sheetId="1">
        <row r="7">
          <cell r="C7">
            <v>41006</v>
          </cell>
        </row>
      </sheetData>
      <sheetData sheetId="2">
        <row r="7">
          <cell r="D7">
            <v>41006</v>
          </cell>
        </row>
      </sheetData>
      <sheetData sheetId="3">
        <row r="7">
          <cell r="C7">
            <v>41006</v>
          </cell>
        </row>
        <row r="11">
          <cell r="BD11">
            <v>176.64071166666699</v>
          </cell>
        </row>
        <row r="12">
          <cell r="BD12">
            <v>178.01342</v>
          </cell>
        </row>
        <row r="13">
          <cell r="BD13">
            <v>176.70626999999999</v>
          </cell>
        </row>
        <row r="14">
          <cell r="BD14">
            <v>183.859015</v>
          </cell>
        </row>
        <row r="15">
          <cell r="BD15">
            <v>190.347905</v>
          </cell>
        </row>
        <row r="16">
          <cell r="BD16">
            <v>177.56320500000001</v>
          </cell>
        </row>
        <row r="17">
          <cell r="BD17">
            <v>176.29400000000001</v>
          </cell>
        </row>
        <row r="18">
          <cell r="BD18">
            <v>178.57345000000001</v>
          </cell>
        </row>
        <row r="19">
          <cell r="BD19">
            <v>177.74909666666699</v>
          </cell>
        </row>
        <row r="20">
          <cell r="BD20">
            <v>176.7158</v>
          </cell>
        </row>
        <row r="21">
          <cell r="BD21">
            <v>176.7158</v>
          </cell>
        </row>
        <row r="22">
          <cell r="BD22">
            <v>176.7158</v>
          </cell>
        </row>
        <row r="23">
          <cell r="BD23">
            <v>176.7158</v>
          </cell>
        </row>
        <row r="24">
          <cell r="BD24">
            <v>176.69566</v>
          </cell>
        </row>
        <row r="25">
          <cell r="BD25">
            <v>176.67001666666701</v>
          </cell>
        </row>
        <row r="26">
          <cell r="BD26">
            <v>176.6696</v>
          </cell>
        </row>
        <row r="27">
          <cell r="BD27">
            <v>176.6696</v>
          </cell>
        </row>
        <row r="28">
          <cell r="BD28">
            <v>183.85595333333299</v>
          </cell>
        </row>
        <row r="29">
          <cell r="BD29">
            <v>186.167385</v>
          </cell>
        </row>
        <row r="30">
          <cell r="BD30">
            <v>184.39381333333299</v>
          </cell>
        </row>
        <row r="31">
          <cell r="BD31">
            <v>187.372831666667</v>
          </cell>
        </row>
        <row r="32">
          <cell r="BD32">
            <v>183.48866166666701</v>
          </cell>
        </row>
        <row r="33">
          <cell r="BD33">
            <v>187.43285166666701</v>
          </cell>
        </row>
        <row r="34">
          <cell r="BD34">
            <v>181.57191499999999</v>
          </cell>
        </row>
      </sheetData>
      <sheetData sheetId="4">
        <row r="7">
          <cell r="C7">
            <v>41006</v>
          </cell>
        </row>
      </sheetData>
      <sheetData sheetId="5">
        <row r="36">
          <cell r="P36">
            <v>572.35754913875064</v>
          </cell>
        </row>
      </sheetData>
      <sheetData sheetId="6">
        <row r="36">
          <cell r="F36">
            <v>168.20072072072088</v>
          </cell>
        </row>
      </sheetData>
      <sheetData sheetId="7">
        <row r="35">
          <cell r="N35">
            <v>366.68800000000005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196.04000000000002</v>
          </cell>
        </row>
      </sheetData>
      <sheetData sheetId="29">
        <row r="35">
          <cell r="D35">
            <v>147.213687057729</v>
          </cell>
        </row>
      </sheetData>
      <sheetData sheetId="30">
        <row r="35">
          <cell r="D35">
            <v>103.53831294227101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DE53"/>
  <sheetViews>
    <sheetView tabSelected="1" topLeftCell="A7" workbookViewId="0">
      <pane xSplit="2" ySplit="6" topLeftCell="C13" activePane="bottomRight" state="frozen"/>
      <selection activeCell="A7" sqref="A7"/>
      <selection pane="topRight" activeCell="C7" sqref="C7"/>
      <selection pane="bottomLeft" activeCell="A13" sqref="A13"/>
      <selection pane="bottomRight" activeCell="H16" sqref="H16"/>
    </sheetView>
  </sheetViews>
  <sheetFormatPr baseColWidth="10" defaultColWidth="9.1640625" defaultRowHeight="12" x14ac:dyDescent="0"/>
  <cols>
    <col min="1" max="1" width="2.33203125" style="6" customWidth="1"/>
    <col min="2" max="2" width="9.83203125" style="6" customWidth="1"/>
    <col min="3" max="3" width="9" style="6" customWidth="1"/>
    <col min="4" max="4" width="8" style="6" customWidth="1"/>
    <col min="5" max="5" width="8.5" style="6" customWidth="1"/>
    <col min="6" max="6" width="10.1640625" style="6" bestFit="1" customWidth="1"/>
    <col min="7" max="7" width="9.5" style="6" customWidth="1"/>
    <col min="8" max="8" width="8.6640625" style="6" customWidth="1"/>
    <col min="9" max="9" width="8" style="6" customWidth="1"/>
    <col min="10" max="11" width="10.83203125" style="6" bestFit="1" customWidth="1"/>
    <col min="12" max="12" width="10.5" style="6" bestFit="1" customWidth="1"/>
    <col min="13" max="15" width="9" style="6" bestFit="1" customWidth="1"/>
    <col min="16" max="16" width="9" style="6" customWidth="1"/>
    <col min="17" max="17" width="8.1640625" style="6" customWidth="1"/>
    <col min="18" max="18" width="9" style="6" customWidth="1"/>
    <col min="19" max="19" width="8" style="6" customWidth="1"/>
    <col min="20" max="20" width="8.5" style="6" customWidth="1"/>
    <col min="21" max="21" width="8.33203125" style="6" customWidth="1"/>
    <col min="22" max="22" width="9.5" style="6" customWidth="1"/>
    <col min="23" max="23" width="8.6640625" style="6" customWidth="1"/>
    <col min="24" max="24" width="8" style="6" customWidth="1"/>
    <col min="25" max="25" width="8.5" style="6" bestFit="1" customWidth="1"/>
    <col min="26" max="29" width="9" style="6" bestFit="1" customWidth="1"/>
    <col min="30" max="32" width="9" style="6" customWidth="1"/>
    <col min="33" max="33" width="9" style="6" hidden="1" customWidth="1"/>
    <col min="34" max="16384" width="9.16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2:33" ht="13.5" customHeight="1"/>
    <row r="7" spans="2:33" ht="26.25" customHeight="1">
      <c r="B7" s="8" t="s">
        <v>0</v>
      </c>
    </row>
    <row r="8" spans="2:33" ht="16">
      <c r="B8" s="9" t="s">
        <v>1</v>
      </c>
    </row>
    <row r="9" spans="2:33" ht="18">
      <c r="B9" s="8" t="str">
        <f>+[1]PEAJE!C8</f>
        <v>PERIODO: 01.ABRIL. 2012 - 30.ABRIL. 2012</v>
      </c>
      <c r="C9" s="10"/>
      <c r="D9" s="10"/>
      <c r="E9" s="10"/>
      <c r="F9" s="10"/>
      <c r="G9" s="10"/>
      <c r="R9" s="10"/>
      <c r="S9" s="10"/>
      <c r="T9" s="10"/>
      <c r="U9" s="10"/>
      <c r="V9" s="10"/>
    </row>
    <row r="11" spans="2:33">
      <c r="C11" s="11">
        <f>[2]Sheet1!C4</f>
        <v>41000</v>
      </c>
      <c r="D11" s="11">
        <f>[2]Sheet1!D4</f>
        <v>41001</v>
      </c>
      <c r="E11" s="11">
        <f>[2]Sheet1!E4</f>
        <v>41002</v>
      </c>
      <c r="F11" s="11">
        <f>[2]Sheet1!F4</f>
        <v>41003</v>
      </c>
      <c r="G11" s="11">
        <f>[2]Sheet1!G4</f>
        <v>41004</v>
      </c>
      <c r="H11" s="11">
        <f>[2]Sheet1!H4</f>
        <v>41005</v>
      </c>
      <c r="I11" s="11">
        <f>[2]Sheet1!I4</f>
        <v>41006</v>
      </c>
      <c r="J11" s="12">
        <f>[2]Sheet1!J4</f>
        <v>41007</v>
      </c>
      <c r="K11" s="12">
        <f>[2]Sheet1!K4</f>
        <v>41008</v>
      </c>
      <c r="L11" s="12">
        <f>[2]Sheet1!L4</f>
        <v>41009</v>
      </c>
      <c r="M11" s="11">
        <f>[2]Sheet1!M4</f>
        <v>41010</v>
      </c>
      <c r="N11" s="11">
        <f>[2]Sheet1!N4</f>
        <v>41011</v>
      </c>
      <c r="O11" s="11">
        <f>[2]Sheet1!O4</f>
        <v>41012</v>
      </c>
      <c r="P11" s="11">
        <f>[2]Sheet1!P4</f>
        <v>41013</v>
      </c>
      <c r="Q11" s="11">
        <f>[2]Sheet1!Q4</f>
        <v>41014</v>
      </c>
      <c r="R11" s="11">
        <f>[2]Sheet1!R4</f>
        <v>41015</v>
      </c>
      <c r="S11" s="11">
        <f>[2]Sheet1!S4</f>
        <v>41016</v>
      </c>
      <c r="T11" s="11">
        <f>[2]Sheet1!T4</f>
        <v>41017</v>
      </c>
      <c r="U11" s="11">
        <f>[2]Sheet1!U4</f>
        <v>41018</v>
      </c>
      <c r="V11" s="11">
        <f>[2]Sheet1!V4</f>
        <v>41019</v>
      </c>
      <c r="W11" s="11">
        <f>[2]Sheet1!W4</f>
        <v>41020</v>
      </c>
      <c r="X11" s="11">
        <f>[2]Sheet1!X4</f>
        <v>41021</v>
      </c>
      <c r="Y11" s="11">
        <f>[2]Sheet1!Y4</f>
        <v>41022</v>
      </c>
      <c r="Z11" s="11">
        <f>[2]Sheet1!Z4</f>
        <v>41023</v>
      </c>
      <c r="AA11" s="11">
        <f>[2]Sheet1!AA4</f>
        <v>41024</v>
      </c>
      <c r="AB11" s="11">
        <f>[2]Sheet1!AB4</f>
        <v>41025</v>
      </c>
      <c r="AC11" s="11">
        <f>[2]Sheet1!AC4</f>
        <v>41026</v>
      </c>
      <c r="AD11" s="11">
        <f>[2]Sheet1!AD4</f>
        <v>41027</v>
      </c>
      <c r="AE11" s="11">
        <f>[2]Sheet1!AE4</f>
        <v>41028</v>
      </c>
      <c r="AF11" s="11">
        <f>[2]Sheet1!AF4</f>
        <v>41029</v>
      </c>
      <c r="AG11" s="11">
        <f>[2]Sheet1!AG4</f>
        <v>0</v>
      </c>
    </row>
    <row r="12" spans="2:33" s="15" customFormat="1" ht="20" customHeight="1">
      <c r="B12" s="13" t="s">
        <v>2</v>
      </c>
      <c r="C12" s="14">
        <f>+'[3]ENEL PLB+PMG'!$C$7</f>
        <v>41000</v>
      </c>
      <c r="D12" s="14">
        <f>+'[4]ENEL PLB+PMG'!$C$7</f>
        <v>41001</v>
      </c>
      <c r="E12" s="14">
        <f>+'[5]ENEL PLB+PMG'!$C$7</f>
        <v>41002</v>
      </c>
      <c r="F12" s="14">
        <f>+'[6]ENEL PLB+PMG'!$C$7</f>
        <v>41003</v>
      </c>
      <c r="G12" s="14">
        <f>+'[7]ENEL PLB+PMG'!$C$7</f>
        <v>41004</v>
      </c>
      <c r="H12" s="14">
        <f>+'[8]ENEL PLB+PMG'!$C$7</f>
        <v>41005</v>
      </c>
      <c r="I12" s="14">
        <f>+'[9]ENEL PLB+PMG'!$C$7</f>
        <v>41006</v>
      </c>
      <c r="J12" s="14">
        <f>+'[10]ENEL PLB+PMG'!$C$7</f>
        <v>41007</v>
      </c>
      <c r="K12" s="14">
        <f>+'[11]ENEL PLB+PMG'!$C$7</f>
        <v>41008</v>
      </c>
      <c r="L12" s="14">
        <f>+'[12]ENEL PLB+PMG'!$C$7</f>
        <v>41009</v>
      </c>
      <c r="M12" s="14">
        <f>+'[13]ENEL PLB+PMG'!$C$7</f>
        <v>41010</v>
      </c>
      <c r="N12" s="14">
        <f>+'[14]ENEL PLB+PMG'!$C$7</f>
        <v>41011</v>
      </c>
      <c r="O12" s="14">
        <f>+'[15]ENEL PLB+PMG'!$C$7</f>
        <v>41012</v>
      </c>
      <c r="P12" s="14">
        <f>+'[16]ENEL PLB+PMG'!$C$7</f>
        <v>41013</v>
      </c>
      <c r="Q12" s="14">
        <f>+'[17]ENEL PLB+PMG'!$C$7</f>
        <v>41014</v>
      </c>
      <c r="R12" s="14">
        <f>+'[18]ENEL PLB+PMG'!$C$7</f>
        <v>41015</v>
      </c>
      <c r="S12" s="14">
        <f>+'[19]ENEL PLB+PMG'!$C$7</f>
        <v>41016</v>
      </c>
      <c r="T12" s="14">
        <f>+'[20]ENEL PLB+PMG'!$C$7</f>
        <v>41017</v>
      </c>
      <c r="U12" s="14">
        <f>+'[21]ENEL PLB+PMG'!$C$7</f>
        <v>41018</v>
      </c>
      <c r="V12" s="14">
        <f>+'[22]ENEL PLB+PMG'!$C$7</f>
        <v>41019</v>
      </c>
      <c r="W12" s="14">
        <f>+'[23]ENEL PLB+PMG'!$C$7</f>
        <v>41020</v>
      </c>
      <c r="X12" s="14">
        <f>+'[24]ENEL PLB+PMG'!$C$7</f>
        <v>41021</v>
      </c>
      <c r="Y12" s="14">
        <f>+'[25]ENEL PLB+PMG'!$C$7</f>
        <v>41022</v>
      </c>
      <c r="Z12" s="14">
        <f>+'[26]ENEL PLB+PMG'!$C$7</f>
        <v>41023</v>
      </c>
      <c r="AA12" s="14">
        <f>+'[27]ENEL PLB+PMG'!$C$7</f>
        <v>41024</v>
      </c>
      <c r="AB12" s="14">
        <f>+'[28]ENEL PLB+PMG'!$C$7</f>
        <v>41025</v>
      </c>
      <c r="AC12" s="14">
        <f>+'[29]ENEL PLB+PMG'!$C$7</f>
        <v>41026</v>
      </c>
      <c r="AD12" s="14">
        <f>+'[30]ENEL PLB+PMG'!$C$7</f>
        <v>41027</v>
      </c>
      <c r="AE12" s="14">
        <f>+'[31]ENEL PLB+PMG'!$C$7</f>
        <v>41028</v>
      </c>
      <c r="AF12" s="14">
        <f>+'[32]ENEL PLB+PMG'!$C$7</f>
        <v>41029</v>
      </c>
      <c r="AG12" s="14">
        <f>+'[33]ENEL PLB+PMG'!$C$7</f>
        <v>0</v>
      </c>
    </row>
    <row r="13" spans="2:33" ht="20" customHeight="1">
      <c r="B13" s="16">
        <v>4.1666666666666664E-2</v>
      </c>
      <c r="C13" s="17">
        <f>+'[3]ENEL PLB+PMG'!$BD11</f>
        <v>180.74417666666699</v>
      </c>
      <c r="D13" s="17">
        <f>+'[4]ENEL PLB+PMG'!$BD11</f>
        <v>176.89115833333301</v>
      </c>
      <c r="E13" s="17">
        <f>+'[5]ENEL PLB+PMG'!$BD11</f>
        <v>189.707055</v>
      </c>
      <c r="F13" s="17">
        <f>+'[6]ENEL PLB+PMG'!$BD11</f>
        <v>189.49720500000001</v>
      </c>
      <c r="G13" s="17">
        <f>+'[7]ENEL PLB+PMG'!$BD11</f>
        <v>176.6677</v>
      </c>
      <c r="H13" s="17">
        <f>+'[8]ENEL PLB+PMG'!$BD11</f>
        <v>182.17850999999999</v>
      </c>
      <c r="I13" s="17">
        <f>+'[9]ENEL PLB+PMG'!$BD11</f>
        <v>176.64071166666699</v>
      </c>
      <c r="J13" s="17">
        <f>+'[10]ENEL PLB+PMG'!$BD11</f>
        <v>176.6696</v>
      </c>
      <c r="K13" s="17">
        <f>+'[11]ENEL PLB+PMG'!$BD11</f>
        <v>176.18943999999999</v>
      </c>
      <c r="L13" s="17">
        <f>+'[12]ENEL PLB+PMG'!$BD11</f>
        <v>183.520238333333</v>
      </c>
      <c r="M13" s="17">
        <f>+'[13]ENEL PLB+PMG'!$BD11</f>
        <v>181.91310999999999</v>
      </c>
      <c r="N13" s="17">
        <f>+'[14]ENEL PLB+PMG'!$BD11</f>
        <v>183.31899999999999</v>
      </c>
      <c r="O13" s="17">
        <f>+'[15]ENEL PLB+PMG'!$BD11</f>
        <v>182.892506666667</v>
      </c>
      <c r="P13" s="17">
        <f>+'[16]ENEL PLB+PMG'!$BD11</f>
        <v>181.27441833333299</v>
      </c>
      <c r="Q13" s="17">
        <f>+'[17]ENEL PLB+PMG'!$BD11</f>
        <v>181.200291666667</v>
      </c>
      <c r="R13" s="17">
        <f>+'[18]ENEL PLB+PMG'!$BD11</f>
        <v>180.018</v>
      </c>
      <c r="S13" s="17">
        <f>+'[19]ENEL PLB+PMG'!$BD11</f>
        <v>185.22706666666701</v>
      </c>
      <c r="T13" s="17">
        <f>+'[20]ENEL PLB+PMG'!$BD11</f>
        <v>180.018</v>
      </c>
      <c r="U13" s="17">
        <f>+'[21]ENEL PLB+PMG'!$BD11</f>
        <v>180.018</v>
      </c>
      <c r="V13" s="17">
        <f>+'[22]ENEL PLB+PMG'!$BD11</f>
        <v>184.11750833333301</v>
      </c>
      <c r="W13" s="17">
        <f>+'[23]ENEL PLB+PMG'!$BD11</f>
        <v>184.479383333333</v>
      </c>
      <c r="X13" s="17">
        <f>+'[24]ENEL PLB+PMG'!$BD11</f>
        <v>188.55554333333399</v>
      </c>
      <c r="Y13" s="17">
        <f>+'[25]ENEL PLB+PMG'!$BD11</f>
        <v>177.811761666667</v>
      </c>
      <c r="Z13" s="17">
        <f>+'[26]ENEL PLB+PMG'!$BD11</f>
        <v>177.37344833333299</v>
      </c>
      <c r="AA13" s="17">
        <f>+'[27]ENEL PLB+PMG'!$BD11</f>
        <v>177.71978166666699</v>
      </c>
      <c r="AB13" s="17">
        <f>+'[28]ENEL PLB+PMG'!$BD11</f>
        <v>174.35515833333301</v>
      </c>
      <c r="AC13" s="17">
        <f>+'[29]ENEL PLB+PMG'!$BD11</f>
        <v>177.85282333333299</v>
      </c>
      <c r="AD13" s="17">
        <f>+'[30]ENEL PLB+PMG'!$BD11</f>
        <v>178.687653333333</v>
      </c>
      <c r="AE13" s="17">
        <f>+'[31]ENEL PLB+PMG'!$BD11</f>
        <v>178.64400000000001</v>
      </c>
      <c r="AF13" s="17">
        <f>+'[32]ENEL PLB+PMG'!$BD11</f>
        <v>176.971968333333</v>
      </c>
      <c r="AG13" s="17">
        <f>+'[33]ENEL PLB+PMG'!$BD11</f>
        <v>0</v>
      </c>
    </row>
    <row r="14" spans="2:33" ht="20" customHeight="1">
      <c r="B14" s="16">
        <v>8.3333333333333301E-2</v>
      </c>
      <c r="C14" s="17">
        <f>+'[3]ENEL PLB+PMG'!$BD12</f>
        <v>177.05239166666701</v>
      </c>
      <c r="D14" s="17">
        <f>+'[4]ENEL PLB+PMG'!$BD12</f>
        <v>177.690298333333</v>
      </c>
      <c r="E14" s="17">
        <f>+'[5]ENEL PLB+PMG'!$BD12</f>
        <v>183.57300000000001</v>
      </c>
      <c r="F14" s="17">
        <f>+'[6]ENEL PLB+PMG'!$BD12</f>
        <v>183.57300000000001</v>
      </c>
      <c r="G14" s="17">
        <f>+'[7]ENEL PLB+PMG'!$BD12</f>
        <v>176.6677</v>
      </c>
      <c r="H14" s="17">
        <f>+'[8]ENEL PLB+PMG'!$BD12</f>
        <v>176.69659999999999</v>
      </c>
      <c r="I14" s="17">
        <f>+'[9]ENEL PLB+PMG'!$BD12</f>
        <v>178.01342</v>
      </c>
      <c r="J14" s="17">
        <f>+'[10]ENEL PLB+PMG'!$BD12</f>
        <v>176.6696</v>
      </c>
      <c r="K14" s="17">
        <f>+'[11]ENEL PLB+PMG'!$BD12</f>
        <v>176.03899999999999</v>
      </c>
      <c r="L14" s="17">
        <f>+'[12]ENEL PLB+PMG'!$BD12</f>
        <v>180.342093333333</v>
      </c>
      <c r="M14" s="17">
        <f>+'[13]ENEL PLB+PMG'!$BD12</f>
        <v>180.23511666666599</v>
      </c>
      <c r="N14" s="17">
        <f>+'[14]ENEL PLB+PMG'!$BD12</f>
        <v>181.18369166666699</v>
      </c>
      <c r="O14" s="17">
        <f>+'[15]ENEL PLB+PMG'!$BD12</f>
        <v>181.14777333333299</v>
      </c>
      <c r="P14" s="17">
        <f>+'[16]ENEL PLB+PMG'!$BD12</f>
        <v>181.184988333333</v>
      </c>
      <c r="Q14" s="17">
        <f>+'[17]ENEL PLB+PMG'!$BD12</f>
        <v>182.128201666667</v>
      </c>
      <c r="R14" s="17">
        <f>+'[18]ENEL PLB+PMG'!$BD12</f>
        <v>180.018</v>
      </c>
      <c r="S14" s="17">
        <f>+'[19]ENEL PLB+PMG'!$BD12</f>
        <v>180.69924</v>
      </c>
      <c r="T14" s="17">
        <f>+'[20]ENEL PLB+PMG'!$BD12</f>
        <v>180.018</v>
      </c>
      <c r="U14" s="17">
        <f>+'[21]ENEL PLB+PMG'!$BD12</f>
        <v>180.018</v>
      </c>
      <c r="V14" s="17">
        <f>+'[22]ENEL PLB+PMG'!$BD12</f>
        <v>185.85843</v>
      </c>
      <c r="W14" s="17">
        <f>+'[23]ENEL PLB+PMG'!$BD12</f>
        <v>194.222193333333</v>
      </c>
      <c r="X14" s="17">
        <f>+'[24]ENEL PLB+PMG'!$BD12</f>
        <v>191.2</v>
      </c>
      <c r="Y14" s="17">
        <f>+'[25]ENEL PLB+PMG'!$BD12</f>
        <v>172.128868333333</v>
      </c>
      <c r="Z14" s="17">
        <f>+'[26]ENEL PLB+PMG'!$BD12</f>
        <v>176.59136166666701</v>
      </c>
      <c r="AA14" s="17">
        <f>+'[27]ENEL PLB+PMG'!$BD12</f>
        <v>171.99100000000001</v>
      </c>
      <c r="AB14" s="17">
        <f>+'[28]ENEL PLB+PMG'!$BD12</f>
        <v>174.86479</v>
      </c>
      <c r="AC14" s="17">
        <f>+'[29]ENEL PLB+PMG'!$BD12</f>
        <v>177.39930166666699</v>
      </c>
      <c r="AD14" s="17">
        <f>+'[30]ENEL PLB+PMG'!$BD12</f>
        <v>181.549736666667</v>
      </c>
      <c r="AE14" s="17">
        <f>+'[31]ENEL PLB+PMG'!$BD12</f>
        <v>178.64400000000001</v>
      </c>
      <c r="AF14" s="17">
        <f>+'[32]ENEL PLB+PMG'!$BD12</f>
        <v>176.486705</v>
      </c>
      <c r="AG14" s="17">
        <f>+'[33]ENEL PLB+PMG'!$BD12</f>
        <v>0</v>
      </c>
    </row>
    <row r="15" spans="2:33" ht="20" customHeight="1">
      <c r="B15" s="16">
        <v>0.125</v>
      </c>
      <c r="C15" s="17">
        <f>+'[3]ENEL PLB+PMG'!$BD13</f>
        <v>176.80653166666701</v>
      </c>
      <c r="D15" s="17">
        <f>+'[4]ENEL PLB+PMG'!$BD13</f>
        <v>177.216608333333</v>
      </c>
      <c r="E15" s="17">
        <f>+'[5]ENEL PLB+PMG'!$BD13</f>
        <v>183.57300000000001</v>
      </c>
      <c r="F15" s="17">
        <f>+'[6]ENEL PLB+PMG'!$BD13</f>
        <v>183.57300000000001</v>
      </c>
      <c r="G15" s="17">
        <f>+'[7]ENEL PLB+PMG'!$BD13</f>
        <v>176.6677</v>
      </c>
      <c r="H15" s="17">
        <f>+'[8]ENEL PLB+PMG'!$BD13</f>
        <v>176.69659999999999</v>
      </c>
      <c r="I15" s="17">
        <f>+'[9]ENEL PLB+PMG'!$BD13</f>
        <v>176.70626999999999</v>
      </c>
      <c r="J15" s="17">
        <f>+'[10]ENEL PLB+PMG'!$BD13</f>
        <v>176.6696</v>
      </c>
      <c r="K15" s="17">
        <f>+'[11]ENEL PLB+PMG'!$BD13</f>
        <v>175.96470666666701</v>
      </c>
      <c r="L15" s="17">
        <f>+'[12]ENEL PLB+PMG'!$BD13</f>
        <v>178.86573000000001</v>
      </c>
      <c r="M15" s="17">
        <f>+'[13]ENEL PLB+PMG'!$BD13</f>
        <v>177.670491666667</v>
      </c>
      <c r="N15" s="17">
        <f>+'[14]ENEL PLB+PMG'!$BD13</f>
        <v>182.928585</v>
      </c>
      <c r="O15" s="17">
        <f>+'[15]ENEL PLB+PMG'!$BD13</f>
        <v>181.14361500000001</v>
      </c>
      <c r="P15" s="17">
        <f>+'[16]ENEL PLB+PMG'!$BD13</f>
        <v>181.56311500000001</v>
      </c>
      <c r="Q15" s="17">
        <f>+'[17]ENEL PLB+PMG'!$BD13</f>
        <v>178.34549166666699</v>
      </c>
      <c r="R15" s="17">
        <f>+'[18]ENEL PLB+PMG'!$BD13</f>
        <v>180.018</v>
      </c>
      <c r="S15" s="17">
        <f>+'[19]ENEL PLB+PMG'!$BD13</f>
        <v>180.66239833333299</v>
      </c>
      <c r="T15" s="17">
        <f>+'[20]ENEL PLB+PMG'!$BD13</f>
        <v>180.018</v>
      </c>
      <c r="U15" s="17">
        <f>+'[21]ENEL PLB+PMG'!$BD13</f>
        <v>180.018</v>
      </c>
      <c r="V15" s="17">
        <f>+'[22]ENEL PLB+PMG'!$BD13</f>
        <v>180.018</v>
      </c>
      <c r="W15" s="17">
        <f>+'[23]ENEL PLB+PMG'!$BD13</f>
        <v>187.08952500000001</v>
      </c>
      <c r="X15" s="17">
        <f>+'[24]ENEL PLB+PMG'!$BD13</f>
        <v>180.018</v>
      </c>
      <c r="Y15" s="17">
        <f>+'[25]ENEL PLB+PMG'!$BD13</f>
        <v>171.88118666666699</v>
      </c>
      <c r="Z15" s="17">
        <f>+'[26]ENEL PLB+PMG'!$BD13</f>
        <v>177.093985</v>
      </c>
      <c r="AA15" s="17">
        <f>+'[27]ENEL PLB+PMG'!$BD13</f>
        <v>175.35822833333299</v>
      </c>
      <c r="AB15" s="17">
        <f>+'[28]ENEL PLB+PMG'!$BD13</f>
        <v>171.99100000000001</v>
      </c>
      <c r="AC15" s="17">
        <f>+'[29]ENEL PLB+PMG'!$BD13</f>
        <v>178.253896666667</v>
      </c>
      <c r="AD15" s="17">
        <f>+'[30]ENEL PLB+PMG'!$BD13</f>
        <v>180.499146666667</v>
      </c>
      <c r="AE15" s="17">
        <f>+'[31]ENEL PLB+PMG'!$BD13</f>
        <v>178.64400000000001</v>
      </c>
      <c r="AF15" s="17">
        <f>+'[32]ENEL PLB+PMG'!$BD13</f>
        <v>176.49976166666701</v>
      </c>
      <c r="AG15" s="17">
        <f>+'[33]ENEL PLB+PMG'!$BD13</f>
        <v>0</v>
      </c>
    </row>
    <row r="16" spans="2:33" ht="20" customHeight="1">
      <c r="B16" s="16">
        <v>0.16666666666666699</v>
      </c>
      <c r="C16" s="17">
        <f>+'[3]ENEL PLB+PMG'!$BD14</f>
        <v>176.80828500000001</v>
      </c>
      <c r="D16" s="17">
        <f>+'[4]ENEL PLB+PMG'!$BD14</f>
        <v>176.994846666667</v>
      </c>
      <c r="E16" s="17">
        <f>+'[5]ENEL PLB+PMG'!$BD14</f>
        <v>183.57300000000001</v>
      </c>
      <c r="F16" s="17">
        <f>+'[6]ENEL PLB+PMG'!$BD14</f>
        <v>183.57300000000001</v>
      </c>
      <c r="G16" s="17">
        <f>+'[7]ENEL PLB+PMG'!$BD14</f>
        <v>176.6677</v>
      </c>
      <c r="H16" s="17">
        <f>+'[8]ENEL PLB+PMG'!$BD14</f>
        <v>176.69659999999999</v>
      </c>
      <c r="I16" s="17">
        <f>+'[9]ENEL PLB+PMG'!$BD14</f>
        <v>183.859015</v>
      </c>
      <c r="J16" s="17">
        <f>+'[10]ENEL PLB+PMG'!$BD14</f>
        <v>176.6696</v>
      </c>
      <c r="K16" s="17">
        <f>+'[11]ENEL PLB+PMG'!$BD14</f>
        <v>175.70423</v>
      </c>
      <c r="L16" s="17">
        <f>+'[12]ENEL PLB+PMG'!$BD14</f>
        <v>178.396443333333</v>
      </c>
      <c r="M16" s="17">
        <f>+'[13]ENEL PLB+PMG'!$BD14</f>
        <v>176.92583500000001</v>
      </c>
      <c r="N16" s="17">
        <f>+'[14]ENEL PLB+PMG'!$BD14</f>
        <v>183.31899999999999</v>
      </c>
      <c r="O16" s="17">
        <f>+'[15]ENEL PLB+PMG'!$BD14</f>
        <v>181.13745333333301</v>
      </c>
      <c r="P16" s="17">
        <f>+'[16]ENEL PLB+PMG'!$BD14</f>
        <v>179.451786666667</v>
      </c>
      <c r="Q16" s="17">
        <f>+'[17]ENEL PLB+PMG'!$BD14</f>
        <v>179.140941666667</v>
      </c>
      <c r="R16" s="17">
        <f>+'[18]ENEL PLB+PMG'!$BD14</f>
        <v>180.018</v>
      </c>
      <c r="S16" s="17">
        <f>+'[19]ENEL PLB+PMG'!$BD14</f>
        <v>180.69071666666699</v>
      </c>
      <c r="T16" s="17">
        <f>+'[20]ENEL PLB+PMG'!$BD14</f>
        <v>180.018</v>
      </c>
      <c r="U16" s="17">
        <f>+'[21]ENEL PLB+PMG'!$BD14</f>
        <v>180.018</v>
      </c>
      <c r="V16" s="17">
        <f>+'[22]ENEL PLB+PMG'!$BD14</f>
        <v>180.018</v>
      </c>
      <c r="W16" s="17">
        <f>+'[23]ENEL PLB+PMG'!$BD14</f>
        <v>180.23389333333299</v>
      </c>
      <c r="X16" s="17">
        <f>+'[24]ENEL PLB+PMG'!$BD14</f>
        <v>180.018</v>
      </c>
      <c r="Y16" s="17">
        <f>+'[25]ENEL PLB+PMG'!$BD14</f>
        <v>174.57640333333299</v>
      </c>
      <c r="Z16" s="17">
        <f>+'[26]ENEL PLB+PMG'!$BD14</f>
        <v>172.77209999999999</v>
      </c>
      <c r="AA16" s="17">
        <f>+'[27]ENEL PLB+PMG'!$BD14</f>
        <v>172.49543666666699</v>
      </c>
      <c r="AB16" s="17">
        <f>+'[28]ENEL PLB+PMG'!$BD14</f>
        <v>173.888978333333</v>
      </c>
      <c r="AC16" s="17">
        <f>+'[29]ENEL PLB+PMG'!$BD14</f>
        <v>178.02769833333301</v>
      </c>
      <c r="AD16" s="17">
        <f>+'[30]ENEL PLB+PMG'!$BD14</f>
        <v>178.64400000000001</v>
      </c>
      <c r="AE16" s="17">
        <f>+'[31]ENEL PLB+PMG'!$BD14</f>
        <v>178.64400000000001</v>
      </c>
      <c r="AF16" s="17">
        <f>+'[32]ENEL PLB+PMG'!$BD14</f>
        <v>176.48943666666699</v>
      </c>
      <c r="AG16" s="17">
        <f>+'[33]ENEL PLB+PMG'!$BD14</f>
        <v>0</v>
      </c>
    </row>
    <row r="17" spans="2:109" ht="20" customHeight="1">
      <c r="B17" s="16">
        <v>0.20833333333333301</v>
      </c>
      <c r="C17" s="17">
        <f>+'[3]ENEL PLB+PMG'!$BD15</f>
        <v>180.07001500000001</v>
      </c>
      <c r="D17" s="17">
        <f>+'[4]ENEL PLB+PMG'!$BD15</f>
        <v>177.370375</v>
      </c>
      <c r="E17" s="17">
        <f>+'[5]ENEL PLB+PMG'!$BD15</f>
        <v>188.19084000000001</v>
      </c>
      <c r="F17" s="17">
        <f>+'[6]ENEL PLB+PMG'!$BD15</f>
        <v>183.57300000000001</v>
      </c>
      <c r="G17" s="17">
        <f>+'[7]ENEL PLB+PMG'!$BD15</f>
        <v>176.6677</v>
      </c>
      <c r="H17" s="17">
        <f>+'[8]ENEL PLB+PMG'!$BD15</f>
        <v>176.69659999999999</v>
      </c>
      <c r="I17" s="17">
        <f>+'[9]ENEL PLB+PMG'!$BD15</f>
        <v>190.347905</v>
      </c>
      <c r="J17" s="17">
        <f>+'[10]ENEL PLB+PMG'!$BD15</f>
        <v>177.525341666667</v>
      </c>
      <c r="K17" s="17">
        <f>+'[11]ENEL PLB+PMG'!$BD15</f>
        <v>179.087011666667</v>
      </c>
      <c r="L17" s="17">
        <f>+'[12]ENEL PLB+PMG'!$BD15</f>
        <v>180.47035333333301</v>
      </c>
      <c r="M17" s="17">
        <f>+'[13]ENEL PLB+PMG'!$BD15</f>
        <v>177.78</v>
      </c>
      <c r="N17" s="17">
        <f>+'[14]ENEL PLB+PMG'!$BD15</f>
        <v>183.31899999999999</v>
      </c>
      <c r="O17" s="17">
        <f>+'[15]ENEL PLB+PMG'!$BD15</f>
        <v>181.37798000000001</v>
      </c>
      <c r="P17" s="17">
        <f>+'[16]ENEL PLB+PMG'!$BD15</f>
        <v>181.47178</v>
      </c>
      <c r="Q17" s="17">
        <f>+'[17]ENEL PLB+PMG'!$BD15</f>
        <v>179.97579999999999</v>
      </c>
      <c r="R17" s="17">
        <f>+'[18]ENEL PLB+PMG'!$BD15</f>
        <v>180.018</v>
      </c>
      <c r="S17" s="17">
        <f>+'[19]ENEL PLB+PMG'!$BD15</f>
        <v>187.65054166666701</v>
      </c>
      <c r="T17" s="17">
        <f>+'[20]ENEL PLB+PMG'!$BD15</f>
        <v>189.31257333333301</v>
      </c>
      <c r="U17" s="17">
        <f>+'[21]ENEL PLB+PMG'!$BD15</f>
        <v>186.833503333333</v>
      </c>
      <c r="V17" s="17">
        <f>+'[22]ENEL PLB+PMG'!$BD15</f>
        <v>185.39552166666701</v>
      </c>
      <c r="W17" s="17">
        <f>+'[23]ENEL PLB+PMG'!$BD15</f>
        <v>188.35435000000001</v>
      </c>
      <c r="X17" s="17">
        <f>+'[24]ENEL PLB+PMG'!$BD15</f>
        <v>180.018</v>
      </c>
      <c r="Y17" s="17">
        <f>+'[25]ENEL PLB+PMG'!$BD15</f>
        <v>178.593155</v>
      </c>
      <c r="Z17" s="17">
        <f>+'[26]ENEL PLB+PMG'!$BD15</f>
        <v>178.90705833333399</v>
      </c>
      <c r="AA17" s="17">
        <f>+'[27]ENEL PLB+PMG'!$BD15</f>
        <v>174.75541833333301</v>
      </c>
      <c r="AB17" s="17">
        <f>+'[28]ENEL PLB+PMG'!$BD15</f>
        <v>176.81841666666699</v>
      </c>
      <c r="AC17" s="17">
        <f>+'[29]ENEL PLB+PMG'!$BD15</f>
        <v>181.69337166666699</v>
      </c>
      <c r="AD17" s="17">
        <f>+'[30]ENEL PLB+PMG'!$BD15</f>
        <v>178.64400000000001</v>
      </c>
      <c r="AE17" s="17">
        <f>+'[31]ENEL PLB+PMG'!$BD15</f>
        <v>178.64400000000001</v>
      </c>
      <c r="AF17" s="17">
        <f>+'[32]ENEL PLB+PMG'!$BD15</f>
        <v>179.28668666666701</v>
      </c>
      <c r="AG17" s="17">
        <f>+'[33]ENEL PLB+PMG'!$BD15</f>
        <v>0</v>
      </c>
    </row>
    <row r="18" spans="2:109" ht="20" customHeight="1">
      <c r="B18" s="16">
        <v>0.25</v>
      </c>
      <c r="C18" s="17">
        <f>+'[3]ENEL PLB+PMG'!$BD16</f>
        <v>180.02585500000001</v>
      </c>
      <c r="D18" s="17">
        <f>+'[4]ENEL PLB+PMG'!$BD16</f>
        <v>178.56649999999999</v>
      </c>
      <c r="E18" s="17">
        <f>+'[5]ENEL PLB+PMG'!$BD16</f>
        <v>183.848778333333</v>
      </c>
      <c r="F18" s="17">
        <f>+'[6]ENEL PLB+PMG'!$BD16</f>
        <v>183.57300000000001</v>
      </c>
      <c r="G18" s="17">
        <f>+'[7]ENEL PLB+PMG'!$BD16</f>
        <v>176.6677</v>
      </c>
      <c r="H18" s="17">
        <f>+'[8]ENEL PLB+PMG'!$BD16</f>
        <v>176.69659999999999</v>
      </c>
      <c r="I18" s="17">
        <f>+'[9]ENEL PLB+PMG'!$BD16</f>
        <v>177.56320500000001</v>
      </c>
      <c r="J18" s="17">
        <f>+'[10]ENEL PLB+PMG'!$BD16</f>
        <v>176.29400000000001</v>
      </c>
      <c r="K18" s="17">
        <f>+'[11]ENEL PLB+PMG'!$BD16</f>
        <v>177.48067499999999</v>
      </c>
      <c r="L18" s="17">
        <f>+'[12]ENEL PLB+PMG'!$BD16</f>
        <v>181.09411499999999</v>
      </c>
      <c r="M18" s="17">
        <f>+'[13]ENEL PLB+PMG'!$BD16</f>
        <v>180.95203166666701</v>
      </c>
      <c r="N18" s="17">
        <f>+'[14]ENEL PLB+PMG'!$BD16</f>
        <v>183.068131666667</v>
      </c>
      <c r="O18" s="17">
        <f>+'[15]ENEL PLB+PMG'!$BD16</f>
        <v>183.31899999999999</v>
      </c>
      <c r="P18" s="17">
        <f>+'[16]ENEL PLB+PMG'!$BD16</f>
        <v>181.132961666667</v>
      </c>
      <c r="Q18" s="17">
        <f>+'[17]ENEL PLB+PMG'!$BD16</f>
        <v>182.19181666666699</v>
      </c>
      <c r="R18" s="17">
        <f>+'[18]ENEL PLB+PMG'!$BD16</f>
        <v>180.018</v>
      </c>
      <c r="S18" s="17">
        <f>+'[19]ENEL PLB+PMG'!$BD16</f>
        <v>183.02653000000001</v>
      </c>
      <c r="T18" s="17">
        <f>+'[20]ENEL PLB+PMG'!$BD16</f>
        <v>182.187015</v>
      </c>
      <c r="U18" s="17">
        <f>+'[21]ENEL PLB+PMG'!$BD16</f>
        <v>180.671946666667</v>
      </c>
      <c r="V18" s="17">
        <f>+'[22]ENEL PLB+PMG'!$BD16</f>
        <v>180.018</v>
      </c>
      <c r="W18" s="17">
        <f>+'[23]ENEL PLB+PMG'!$BD16</f>
        <v>181.60986500000001</v>
      </c>
      <c r="X18" s="17">
        <f>+'[24]ENEL PLB+PMG'!$BD16</f>
        <v>180.018</v>
      </c>
      <c r="Y18" s="17">
        <f>+'[25]ENEL PLB+PMG'!$BD16</f>
        <v>177.453953333333</v>
      </c>
      <c r="Z18" s="17">
        <f>+'[26]ENEL PLB+PMG'!$BD16</f>
        <v>178.14720333333301</v>
      </c>
      <c r="AA18" s="17">
        <f>+'[27]ENEL PLB+PMG'!$BD16</f>
        <v>175.58118833333299</v>
      </c>
      <c r="AB18" s="17">
        <f>+'[28]ENEL PLB+PMG'!$BD16</f>
        <v>177.33415833333299</v>
      </c>
      <c r="AC18" s="17">
        <f>+'[29]ENEL PLB+PMG'!$BD16</f>
        <v>178.310908333333</v>
      </c>
      <c r="AD18" s="17">
        <f>+'[30]ENEL PLB+PMG'!$BD16</f>
        <v>178.64400000000001</v>
      </c>
      <c r="AE18" s="17">
        <f>+'[31]ENEL PLB+PMG'!$BD16</f>
        <v>178.64400000000001</v>
      </c>
      <c r="AF18" s="17">
        <f>+'[32]ENEL PLB+PMG'!$BD16</f>
        <v>177.684431666667</v>
      </c>
      <c r="AG18" s="17">
        <f>+'[33]ENEL PLB+PMG'!$BD16</f>
        <v>0</v>
      </c>
    </row>
    <row r="19" spans="2:109" ht="20" customHeight="1">
      <c r="B19" s="16">
        <v>0.29166666666666702</v>
      </c>
      <c r="C19" s="17">
        <f>+'[3]ENEL PLB+PMG'!$BD17</f>
        <v>188.96017000000001</v>
      </c>
      <c r="D19" s="17">
        <f>+'[4]ENEL PLB+PMG'!$BD17</f>
        <v>181.490303333333</v>
      </c>
      <c r="E19" s="17">
        <f>+'[5]ENEL PLB+PMG'!$BD17</f>
        <v>183.850288333333</v>
      </c>
      <c r="F19" s="17">
        <f>+'[6]ENEL PLB+PMG'!$BD17</f>
        <v>183.57300000000001</v>
      </c>
      <c r="G19" s="17">
        <f>+'[7]ENEL PLB+PMG'!$BD17</f>
        <v>178.01100666666699</v>
      </c>
      <c r="H19" s="17">
        <f>+'[8]ENEL PLB+PMG'!$BD17</f>
        <v>176.68110333333399</v>
      </c>
      <c r="I19" s="17">
        <f>+'[9]ENEL PLB+PMG'!$BD17</f>
        <v>176.29400000000001</v>
      </c>
      <c r="J19" s="17">
        <f>+'[10]ENEL PLB+PMG'!$BD17</f>
        <v>176.29400000000001</v>
      </c>
      <c r="K19" s="17">
        <f>+'[11]ENEL PLB+PMG'!$BD17</f>
        <v>177.37071666666699</v>
      </c>
      <c r="L19" s="17">
        <f>+'[12]ENEL PLB+PMG'!$BD17</f>
        <v>181.13432</v>
      </c>
      <c r="M19" s="17">
        <f>+'[13]ENEL PLB+PMG'!$BD17</f>
        <v>182.56709333333299</v>
      </c>
      <c r="N19" s="17">
        <f>+'[14]ENEL PLB+PMG'!$BD17</f>
        <v>181.23676</v>
      </c>
      <c r="O19" s="17">
        <f>+'[15]ENEL PLB+PMG'!$BD17</f>
        <v>183.31899999999999</v>
      </c>
      <c r="P19" s="17">
        <f>+'[16]ENEL PLB+PMG'!$BD17</f>
        <v>181.130423333333</v>
      </c>
      <c r="Q19" s="17">
        <f>+'[17]ENEL PLB+PMG'!$BD17</f>
        <v>183.00325833333301</v>
      </c>
      <c r="R19" s="17">
        <f>+'[18]ENEL PLB+PMG'!$BD17</f>
        <v>180.018</v>
      </c>
      <c r="S19" s="17">
        <f>+'[19]ENEL PLB+PMG'!$BD17</f>
        <v>182.720251666667</v>
      </c>
      <c r="T19" s="17">
        <f>+'[20]ENEL PLB+PMG'!$BD17</f>
        <v>181.13612499999999</v>
      </c>
      <c r="U19" s="17">
        <f>+'[21]ENEL PLB+PMG'!$BD17</f>
        <v>180.76488000000001</v>
      </c>
      <c r="V19" s="17">
        <f>+'[22]ENEL PLB+PMG'!$BD17</f>
        <v>186.618558333333</v>
      </c>
      <c r="W19" s="17">
        <f>+'[23]ENEL PLB+PMG'!$BD17</f>
        <v>189.20424666666699</v>
      </c>
      <c r="X19" s="17">
        <f>+'[24]ENEL PLB+PMG'!$BD17</f>
        <v>180.018</v>
      </c>
      <c r="Y19" s="17">
        <f>+'[25]ENEL PLB+PMG'!$BD17</f>
        <v>177.719396666667</v>
      </c>
      <c r="Z19" s="17">
        <f>+'[26]ENEL PLB+PMG'!$BD17</f>
        <v>179.00935166666699</v>
      </c>
      <c r="AA19" s="17">
        <f>+'[27]ENEL PLB+PMG'!$BD17</f>
        <v>177.42428333333299</v>
      </c>
      <c r="AB19" s="17">
        <f>+'[28]ENEL PLB+PMG'!$BD17</f>
        <v>178.271023333334</v>
      </c>
      <c r="AC19" s="17">
        <f>+'[29]ENEL PLB+PMG'!$BD17</f>
        <v>178.578855</v>
      </c>
      <c r="AD19" s="17">
        <f>+'[30]ENEL PLB+PMG'!$BD17</f>
        <v>178.64400000000001</v>
      </c>
      <c r="AE19" s="17">
        <f>+'[31]ENEL PLB+PMG'!$BD17</f>
        <v>178.64400000000001</v>
      </c>
      <c r="AF19" s="17">
        <f>+'[32]ENEL PLB+PMG'!$BD17</f>
        <v>177.624245</v>
      </c>
      <c r="AG19" s="17">
        <f>+'[33]ENEL PLB+PMG'!$BD17</f>
        <v>0</v>
      </c>
    </row>
    <row r="20" spans="2:109" ht="20" customHeight="1">
      <c r="B20" s="16">
        <v>0.33333333333333298</v>
      </c>
      <c r="C20" s="17">
        <f>+'[3]ENEL PLB+PMG'!$BD18</f>
        <v>201.81005166666699</v>
      </c>
      <c r="D20" s="17">
        <f>+'[4]ENEL PLB+PMG'!$BD18</f>
        <v>185.64583999999999</v>
      </c>
      <c r="E20" s="17">
        <f>+'[5]ENEL PLB+PMG'!$BD18</f>
        <v>183.861056666667</v>
      </c>
      <c r="F20" s="17">
        <f>+'[6]ENEL PLB+PMG'!$BD18</f>
        <v>186.026903333333</v>
      </c>
      <c r="G20" s="17">
        <f>+'[7]ENEL PLB+PMG'!$BD18</f>
        <v>178.07050000000001</v>
      </c>
      <c r="H20" s="17">
        <f>+'[8]ENEL PLB+PMG'!$BD18</f>
        <v>176.818141666667</v>
      </c>
      <c r="I20" s="17">
        <f>+'[9]ENEL PLB+PMG'!$BD18</f>
        <v>178.57345000000001</v>
      </c>
      <c r="J20" s="17">
        <f>+'[10]ENEL PLB+PMG'!$BD18</f>
        <v>176.29400000000001</v>
      </c>
      <c r="K20" s="17">
        <f>+'[11]ENEL PLB+PMG'!$BD18</f>
        <v>181.58621833333299</v>
      </c>
      <c r="L20" s="17">
        <f>+'[12]ENEL PLB+PMG'!$BD18</f>
        <v>184.24200999999999</v>
      </c>
      <c r="M20" s="17">
        <f>+'[13]ENEL PLB+PMG'!$BD18</f>
        <v>183.31899999999999</v>
      </c>
      <c r="N20" s="17">
        <f>+'[14]ENEL PLB+PMG'!$BD18</f>
        <v>183.31899999999999</v>
      </c>
      <c r="O20" s="17">
        <f>+'[15]ENEL PLB+PMG'!$BD18</f>
        <v>186.10688999999999</v>
      </c>
      <c r="P20" s="17">
        <f>+'[16]ENEL PLB+PMG'!$BD18</f>
        <v>182.93033500000001</v>
      </c>
      <c r="Q20" s="17">
        <f>+'[17]ENEL PLB+PMG'!$BD18</f>
        <v>181.37436</v>
      </c>
      <c r="R20" s="17">
        <f>+'[18]ENEL PLB+PMG'!$BD18</f>
        <v>183.04636833333299</v>
      </c>
      <c r="S20" s="17">
        <f>+'[19]ENEL PLB+PMG'!$BD18</f>
        <v>189.92873666666699</v>
      </c>
      <c r="T20" s="17">
        <f>+'[20]ENEL PLB+PMG'!$BD18</f>
        <v>185.17452333333301</v>
      </c>
      <c r="U20" s="17">
        <f>+'[21]ENEL PLB+PMG'!$BD18</f>
        <v>189.55863333333301</v>
      </c>
      <c r="V20" s="17">
        <f>+'[22]ENEL PLB+PMG'!$BD18</f>
        <v>188.576155</v>
      </c>
      <c r="W20" s="17">
        <f>+'[23]ENEL PLB+PMG'!$BD18</f>
        <v>196.190243333333</v>
      </c>
      <c r="X20" s="17">
        <f>+'[24]ENEL PLB+PMG'!$BD18</f>
        <v>187.99311499999999</v>
      </c>
      <c r="Y20" s="17">
        <f>+'[25]ENEL PLB+PMG'!$BD18</f>
        <v>178.64400000000001</v>
      </c>
      <c r="Z20" s="17">
        <f>+'[26]ENEL PLB+PMG'!$BD18</f>
        <v>179.870321666667</v>
      </c>
      <c r="AA20" s="17">
        <f>+'[27]ENEL PLB+PMG'!$BD18</f>
        <v>180.402228333333</v>
      </c>
      <c r="AB20" s="17">
        <f>+'[28]ENEL PLB+PMG'!$BD18</f>
        <v>180.569876666667</v>
      </c>
      <c r="AC20" s="17">
        <f>+'[29]ENEL PLB+PMG'!$BD18</f>
        <v>178.64400000000001</v>
      </c>
      <c r="AD20" s="17">
        <f>+'[30]ENEL PLB+PMG'!$BD18</f>
        <v>178.64400000000001</v>
      </c>
      <c r="AE20" s="17">
        <f>+'[31]ENEL PLB+PMG'!$BD18</f>
        <v>178.64400000000001</v>
      </c>
      <c r="AF20" s="17">
        <f>+'[32]ENEL PLB+PMG'!$BD18</f>
        <v>179.268945</v>
      </c>
      <c r="AG20" s="17">
        <f>+'[33]ENEL PLB+PMG'!$BD18</f>
        <v>0</v>
      </c>
    </row>
    <row r="21" spans="2:109" ht="20" customHeight="1">
      <c r="B21" s="16">
        <v>0.375</v>
      </c>
      <c r="C21" s="17">
        <f>+'[3]ENEL PLB+PMG'!$BD19</f>
        <v>180.98673833333299</v>
      </c>
      <c r="D21" s="17">
        <f>+'[4]ENEL PLB+PMG'!$BD19</f>
        <v>186.123893333333</v>
      </c>
      <c r="E21" s="17">
        <f>+'[5]ENEL PLB+PMG'!$BD19</f>
        <v>186.40971166666699</v>
      </c>
      <c r="F21" s="17">
        <f>+'[6]ENEL PLB+PMG'!$BD19</f>
        <v>185.63813999999999</v>
      </c>
      <c r="G21" s="17">
        <f>+'[7]ENEL PLB+PMG'!$BD19</f>
        <v>177.02419499999999</v>
      </c>
      <c r="H21" s="17">
        <f>+'[8]ENEL PLB+PMG'!$BD19</f>
        <v>178.535055</v>
      </c>
      <c r="I21" s="17">
        <f>+'[9]ENEL PLB+PMG'!$BD19</f>
        <v>177.74909666666699</v>
      </c>
      <c r="J21" s="17">
        <f>+'[10]ENEL PLB+PMG'!$BD19</f>
        <v>176.29400000000001</v>
      </c>
      <c r="K21" s="17">
        <f>+'[11]ENEL PLB+PMG'!$BD19</f>
        <v>185.75997000000001</v>
      </c>
      <c r="L21" s="17">
        <f>+'[12]ENEL PLB+PMG'!$BD19</f>
        <v>186.983743333333</v>
      </c>
      <c r="M21" s="17">
        <f>+'[13]ENEL PLB+PMG'!$BD19</f>
        <v>188.29375833333299</v>
      </c>
      <c r="N21" s="17">
        <f>+'[14]ENEL PLB+PMG'!$BD19</f>
        <v>187.460598333333</v>
      </c>
      <c r="O21" s="17">
        <f>+'[15]ENEL PLB+PMG'!$BD19</f>
        <v>185.61881333333301</v>
      </c>
      <c r="P21" s="17">
        <f>+'[16]ENEL PLB+PMG'!$BD19</f>
        <v>185.453441666667</v>
      </c>
      <c r="Q21" s="17">
        <f>+'[17]ENEL PLB+PMG'!$BD19</f>
        <v>183.31899999999999</v>
      </c>
      <c r="R21" s="17">
        <f>+'[18]ENEL PLB+PMG'!$BD19</f>
        <v>185.66171499999999</v>
      </c>
      <c r="S21" s="17">
        <f>+'[19]ENEL PLB+PMG'!$BD19</f>
        <v>194.188346666667</v>
      </c>
      <c r="T21" s="17">
        <f>+'[20]ENEL PLB+PMG'!$BD19</f>
        <v>197.44015666666701</v>
      </c>
      <c r="U21" s="17">
        <f>+'[21]ENEL PLB+PMG'!$BD19</f>
        <v>195.95018833333299</v>
      </c>
      <c r="V21" s="17">
        <f>+'[22]ENEL PLB+PMG'!$BD19</f>
        <v>192.72736</v>
      </c>
      <c r="W21" s="17">
        <f>+'[23]ENEL PLB+PMG'!$BD19</f>
        <v>192.13126</v>
      </c>
      <c r="X21" s="17">
        <f>+'[24]ENEL PLB+PMG'!$BD19</f>
        <v>180.718488333333</v>
      </c>
      <c r="Y21" s="17">
        <f>+'[25]ENEL PLB+PMG'!$BD19</f>
        <v>186.1746</v>
      </c>
      <c r="Z21" s="17">
        <f>+'[26]ENEL PLB+PMG'!$BD19</f>
        <v>181.814811666667</v>
      </c>
      <c r="AA21" s="17">
        <f>+'[27]ENEL PLB+PMG'!$BD19</f>
        <v>178.64400000000001</v>
      </c>
      <c r="AB21" s="17">
        <f>+'[28]ENEL PLB+PMG'!$BD19</f>
        <v>180.31761666666699</v>
      </c>
      <c r="AC21" s="17">
        <f>+'[29]ENEL PLB+PMG'!$BD19</f>
        <v>181.26705000000001</v>
      </c>
      <c r="AD21" s="17">
        <f>+'[30]ENEL PLB+PMG'!$BD19</f>
        <v>179.80535499999999</v>
      </c>
      <c r="AE21" s="17">
        <f>+'[31]ENEL PLB+PMG'!$BD19</f>
        <v>178.64400000000001</v>
      </c>
      <c r="AF21" s="17">
        <f>+'[32]ENEL PLB+PMG'!$BD19</f>
        <v>179.3305</v>
      </c>
      <c r="AG21" s="17">
        <f>+'[33]ENEL PLB+PMG'!$BD19</f>
        <v>0</v>
      </c>
    </row>
    <row r="22" spans="2:109" ht="20" customHeight="1">
      <c r="B22" s="16">
        <v>0.41666666666666702</v>
      </c>
      <c r="C22" s="17">
        <f>+'[3]ENEL PLB+PMG'!$BD20</f>
        <v>184.260613333333</v>
      </c>
      <c r="D22" s="17">
        <f>+'[4]ENEL PLB+PMG'!$BD20</f>
        <v>184.39561333333299</v>
      </c>
      <c r="E22" s="17">
        <f>+'[5]ENEL PLB+PMG'!$BD20</f>
        <v>184.90247666666701</v>
      </c>
      <c r="F22" s="17">
        <f>+'[6]ENEL PLB+PMG'!$BD20</f>
        <v>185.30816999999999</v>
      </c>
      <c r="G22" s="17">
        <f>+'[7]ENEL PLB+PMG'!$BD20</f>
        <v>176.67573666666701</v>
      </c>
      <c r="H22" s="17">
        <f>+'[8]ENEL PLB+PMG'!$BD20</f>
        <v>176.78004000000001</v>
      </c>
      <c r="I22" s="17">
        <f>+'[9]ENEL PLB+PMG'!$BD20</f>
        <v>176.7158</v>
      </c>
      <c r="J22" s="17">
        <f>+'[10]ENEL PLB+PMG'!$BD20</f>
        <v>176.29400000000001</v>
      </c>
      <c r="K22" s="17">
        <f>+'[11]ENEL PLB+PMG'!$BD20</f>
        <v>186.45164666666699</v>
      </c>
      <c r="L22" s="17">
        <f>+'[12]ENEL PLB+PMG'!$BD20</f>
        <v>184.07828499999999</v>
      </c>
      <c r="M22" s="17">
        <f>+'[13]ENEL PLB+PMG'!$BD20</f>
        <v>185.02197833333301</v>
      </c>
      <c r="N22" s="17">
        <f>+'[14]ENEL PLB+PMG'!$BD20</f>
        <v>184.79626666666701</v>
      </c>
      <c r="O22" s="17">
        <f>+'[15]ENEL PLB+PMG'!$BD20</f>
        <v>192.08151166666701</v>
      </c>
      <c r="P22" s="17">
        <f>+'[16]ENEL PLB+PMG'!$BD20</f>
        <v>184.834736666667</v>
      </c>
      <c r="Q22" s="17">
        <f>+'[17]ENEL PLB+PMG'!$BD20</f>
        <v>183.31899999999999</v>
      </c>
      <c r="R22" s="17">
        <f>+'[18]ENEL PLB+PMG'!$BD20</f>
        <v>189.449138333333</v>
      </c>
      <c r="S22" s="17">
        <f>+'[19]ENEL PLB+PMG'!$BD20</f>
        <v>191.53385166666601</v>
      </c>
      <c r="T22" s="17">
        <f>+'[20]ENEL PLB+PMG'!$BD20</f>
        <v>192.95136833333299</v>
      </c>
      <c r="U22" s="17">
        <f>+'[21]ENEL PLB+PMG'!$BD20</f>
        <v>191.29904500000001</v>
      </c>
      <c r="V22" s="17">
        <f>+'[22]ENEL PLB+PMG'!$BD20</f>
        <v>193.04681666666701</v>
      </c>
      <c r="W22" s="17">
        <f>+'[23]ENEL PLB+PMG'!$BD20</f>
        <v>193.81686166666699</v>
      </c>
      <c r="X22" s="17">
        <f>+'[24]ENEL PLB+PMG'!$BD20</f>
        <v>180.74580333333401</v>
      </c>
      <c r="Y22" s="17">
        <f>+'[25]ENEL PLB+PMG'!$BD20</f>
        <v>178.80847</v>
      </c>
      <c r="Z22" s="17">
        <f>+'[26]ENEL PLB+PMG'!$BD20</f>
        <v>178.82933499999999</v>
      </c>
      <c r="AA22" s="17">
        <f>+'[27]ENEL PLB+PMG'!$BD20</f>
        <v>180.59154833333301</v>
      </c>
      <c r="AB22" s="17">
        <f>+'[28]ENEL PLB+PMG'!$BD20</f>
        <v>179.729858333333</v>
      </c>
      <c r="AC22" s="17">
        <f>+'[29]ENEL PLB+PMG'!$BD20</f>
        <v>187.203791666667</v>
      </c>
      <c r="AD22" s="17">
        <f>+'[30]ENEL PLB+PMG'!$BD20</f>
        <v>179.97078166666699</v>
      </c>
      <c r="AE22" s="17">
        <f>+'[31]ENEL PLB+PMG'!$BD20</f>
        <v>178.64400000000001</v>
      </c>
      <c r="AF22" s="17">
        <f>+'[32]ENEL PLB+PMG'!$BD20</f>
        <v>189.32331500000001</v>
      </c>
      <c r="AG22" s="17">
        <f>+'[33]ENEL PLB+PMG'!$BD20</f>
        <v>0</v>
      </c>
    </row>
    <row r="23" spans="2:109" ht="20" customHeight="1">
      <c r="B23" s="16">
        <v>0.45833333333333298</v>
      </c>
      <c r="C23" s="17">
        <f>+'[3]ENEL PLB+PMG'!$BD21</f>
        <v>183.621331666667</v>
      </c>
      <c r="D23" s="17">
        <f>+'[4]ENEL PLB+PMG'!$BD21</f>
        <v>184.477016666667</v>
      </c>
      <c r="E23" s="17">
        <f>+'[5]ENEL PLB+PMG'!$BD21</f>
        <v>184.73923500000001</v>
      </c>
      <c r="F23" s="17">
        <f>+'[6]ENEL PLB+PMG'!$BD21</f>
        <v>187.050131666667</v>
      </c>
      <c r="G23" s="17">
        <f>+'[7]ENEL PLB+PMG'!$BD21</f>
        <v>176.66579999999999</v>
      </c>
      <c r="H23" s="17">
        <f>+'[8]ENEL PLB+PMG'!$BD21</f>
        <v>176.6908</v>
      </c>
      <c r="I23" s="17">
        <f>+'[9]ENEL PLB+PMG'!$BD21</f>
        <v>176.7158</v>
      </c>
      <c r="J23" s="17">
        <f>+'[10]ENEL PLB+PMG'!$BD21</f>
        <v>176.29400000000001</v>
      </c>
      <c r="K23" s="17">
        <f>+'[11]ENEL PLB+PMG'!$BD21</f>
        <v>184.63205666666701</v>
      </c>
      <c r="L23" s="17">
        <f>+'[12]ENEL PLB+PMG'!$BD21</f>
        <v>192.33351999999999</v>
      </c>
      <c r="M23" s="17">
        <f>+'[13]ENEL PLB+PMG'!$BD21</f>
        <v>192.325156666667</v>
      </c>
      <c r="N23" s="17">
        <f>+'[14]ENEL PLB+PMG'!$BD21</f>
        <v>184.05040666666699</v>
      </c>
      <c r="O23" s="17">
        <f>+'[15]ENEL PLB+PMG'!$BD21</f>
        <v>192.52536166666701</v>
      </c>
      <c r="P23" s="17">
        <f>+'[16]ENEL PLB+PMG'!$BD21</f>
        <v>183.676581666667</v>
      </c>
      <c r="Q23" s="17">
        <f>+'[17]ENEL PLB+PMG'!$BD21</f>
        <v>183.31899999999999</v>
      </c>
      <c r="R23" s="17">
        <f>+'[18]ENEL PLB+PMG'!$BD21</f>
        <v>191.12077666666701</v>
      </c>
      <c r="S23" s="17">
        <f>+'[19]ENEL PLB+PMG'!$BD21</f>
        <v>191.67699999999999</v>
      </c>
      <c r="T23" s="17">
        <f>+'[20]ENEL PLB+PMG'!$BD21</f>
        <v>191.35910166666699</v>
      </c>
      <c r="U23" s="17">
        <f>+'[21]ENEL PLB+PMG'!$BD21</f>
        <v>191.38510333333301</v>
      </c>
      <c r="V23" s="17">
        <f>+'[22]ENEL PLB+PMG'!$BD21</f>
        <v>192.362695</v>
      </c>
      <c r="W23" s="17">
        <f>+'[23]ENEL PLB+PMG'!$BD21</f>
        <v>192.879138333333</v>
      </c>
      <c r="X23" s="17">
        <f>+'[24]ENEL PLB+PMG'!$BD21</f>
        <v>180.81556166666701</v>
      </c>
      <c r="Y23" s="17">
        <f>+'[25]ENEL PLB+PMG'!$BD21</f>
        <v>178.86880500000001</v>
      </c>
      <c r="Z23" s="17">
        <f>+'[26]ENEL PLB+PMG'!$BD21</f>
        <v>179.078483333333</v>
      </c>
      <c r="AA23" s="17">
        <f>+'[27]ENEL PLB+PMG'!$BD21</f>
        <v>178.662898333333</v>
      </c>
      <c r="AB23" s="17">
        <f>+'[28]ENEL PLB+PMG'!$BD21</f>
        <v>178.90128000000001</v>
      </c>
      <c r="AC23" s="17">
        <f>+'[29]ENEL PLB+PMG'!$BD21</f>
        <v>191.55880833333299</v>
      </c>
      <c r="AD23" s="17">
        <f>+'[30]ENEL PLB+PMG'!$BD21</f>
        <v>179.10530499999999</v>
      </c>
      <c r="AE23" s="17">
        <f>+'[31]ENEL PLB+PMG'!$BD21</f>
        <v>179.85083666666699</v>
      </c>
      <c r="AF23" s="17">
        <f>+'[32]ENEL PLB+PMG'!$BD21</f>
        <v>185.654738333333</v>
      </c>
      <c r="AG23" s="17">
        <f>+'[33]ENEL PLB+PMG'!$BD21</f>
        <v>0</v>
      </c>
    </row>
    <row r="24" spans="2:109" ht="20" customHeight="1">
      <c r="B24" s="16">
        <v>0.5</v>
      </c>
      <c r="C24" s="17">
        <f>+'[3]ENEL PLB+PMG'!$BD22</f>
        <v>183.64037833333299</v>
      </c>
      <c r="D24" s="17">
        <f>+'[4]ENEL PLB+PMG'!$BD22</f>
        <v>184.565665</v>
      </c>
      <c r="E24" s="17">
        <f>+'[5]ENEL PLB+PMG'!$BD22</f>
        <v>184.51713166666701</v>
      </c>
      <c r="F24" s="17">
        <f>+'[6]ENEL PLB+PMG'!$BD22</f>
        <v>187.15522833333301</v>
      </c>
      <c r="G24" s="17">
        <f>+'[7]ENEL PLB+PMG'!$BD22</f>
        <v>176.66579999999999</v>
      </c>
      <c r="H24" s="17">
        <f>+'[8]ENEL PLB+PMG'!$BD22</f>
        <v>176.6908</v>
      </c>
      <c r="I24" s="17">
        <f>+'[9]ENEL PLB+PMG'!$BD22</f>
        <v>176.7158</v>
      </c>
      <c r="J24" s="17">
        <f>+'[10]ENEL PLB+PMG'!$BD22</f>
        <v>180.50785166666699</v>
      </c>
      <c r="K24" s="17">
        <f>+'[11]ENEL PLB+PMG'!$BD22</f>
        <v>185.288788333333</v>
      </c>
      <c r="L24" s="17">
        <f>+'[12]ENEL PLB+PMG'!$BD22</f>
        <v>192.67841166666699</v>
      </c>
      <c r="M24" s="17">
        <f>+'[13]ENEL PLB+PMG'!$BD22</f>
        <v>192.695731666667</v>
      </c>
      <c r="N24" s="17">
        <f>+'[14]ENEL PLB+PMG'!$BD22</f>
        <v>192.49123499999999</v>
      </c>
      <c r="O24" s="17">
        <f>+'[15]ENEL PLB+PMG'!$BD22</f>
        <v>192.61425</v>
      </c>
      <c r="P24" s="17">
        <f>+'[16]ENEL PLB+PMG'!$BD22</f>
        <v>184.32086166666701</v>
      </c>
      <c r="Q24" s="17">
        <f>+'[17]ENEL PLB+PMG'!$BD22</f>
        <v>183.31899999999999</v>
      </c>
      <c r="R24" s="17">
        <f>+'[18]ENEL PLB+PMG'!$BD22</f>
        <v>191.385236666667</v>
      </c>
      <c r="S24" s="17">
        <f>+'[19]ENEL PLB+PMG'!$BD22</f>
        <v>191.67699999999999</v>
      </c>
      <c r="T24" s="17">
        <f>+'[20]ENEL PLB+PMG'!$BD22</f>
        <v>191.591331666667</v>
      </c>
      <c r="U24" s="17">
        <f>+'[21]ENEL PLB+PMG'!$BD22</f>
        <v>192.44795833333299</v>
      </c>
      <c r="V24" s="17">
        <f>+'[22]ENEL PLB+PMG'!$BD22</f>
        <v>191.30452500000001</v>
      </c>
      <c r="W24" s="17">
        <f>+'[23]ENEL PLB+PMG'!$BD22</f>
        <v>190.95525166666701</v>
      </c>
      <c r="X24" s="17">
        <f>+'[24]ENEL PLB+PMG'!$BD22</f>
        <v>211.41399999999999</v>
      </c>
      <c r="Y24" s="17">
        <f>+'[25]ENEL PLB+PMG'!$BD22</f>
        <v>190.46849166666701</v>
      </c>
      <c r="Z24" s="17">
        <f>+'[26]ENEL PLB+PMG'!$BD22</f>
        <v>179.614743333333</v>
      </c>
      <c r="AA24" s="17">
        <f>+'[27]ENEL PLB+PMG'!$BD22</f>
        <v>178.975111666667</v>
      </c>
      <c r="AB24" s="17">
        <f>+'[28]ENEL PLB+PMG'!$BD22</f>
        <v>178.91122833333301</v>
      </c>
      <c r="AC24" s="17">
        <f>+'[29]ENEL PLB+PMG'!$BD22</f>
        <v>193.013745</v>
      </c>
      <c r="AD24" s="17">
        <f>+'[30]ENEL PLB+PMG'!$BD22</f>
        <v>179.53142666666699</v>
      </c>
      <c r="AE24" s="17">
        <f>+'[31]ENEL PLB+PMG'!$BD22</f>
        <v>179.548466666667</v>
      </c>
      <c r="AF24" s="17">
        <f>+'[32]ENEL PLB+PMG'!$BD22</f>
        <v>187.12048166666699</v>
      </c>
      <c r="AG24" s="17">
        <f>+'[33]ENEL PLB+PMG'!$BD22</f>
        <v>0</v>
      </c>
    </row>
    <row r="25" spans="2:109" ht="20" customHeight="1">
      <c r="B25" s="16">
        <v>0.54166666666666696</v>
      </c>
      <c r="C25" s="17">
        <f>+'[3]ENEL PLB+PMG'!$BD23</f>
        <v>183.629568333333</v>
      </c>
      <c r="D25" s="17">
        <f>+'[4]ENEL PLB+PMG'!$BD23</f>
        <v>184.56145833333301</v>
      </c>
      <c r="E25" s="17">
        <f>+'[5]ENEL PLB+PMG'!$BD23</f>
        <v>184.71650333333301</v>
      </c>
      <c r="F25" s="17">
        <f>+'[6]ENEL PLB+PMG'!$BD23</f>
        <v>189.56382666666701</v>
      </c>
      <c r="G25" s="17">
        <f>+'[7]ENEL PLB+PMG'!$BD23</f>
        <v>176.66579999999999</v>
      </c>
      <c r="H25" s="17">
        <f>+'[8]ENEL PLB+PMG'!$BD23</f>
        <v>176.81310833333299</v>
      </c>
      <c r="I25" s="17">
        <f>+'[9]ENEL PLB+PMG'!$BD23</f>
        <v>176.7158</v>
      </c>
      <c r="J25" s="17">
        <f>+'[10]ENEL PLB+PMG'!$BD23</f>
        <v>179.81851499999999</v>
      </c>
      <c r="K25" s="17">
        <f>+'[11]ENEL PLB+PMG'!$BD23</f>
        <v>185.418905</v>
      </c>
      <c r="L25" s="17">
        <f>+'[12]ENEL PLB+PMG'!$BD23</f>
        <v>192.306105</v>
      </c>
      <c r="M25" s="17">
        <f>+'[13]ENEL PLB+PMG'!$BD23</f>
        <v>192.29966666666701</v>
      </c>
      <c r="N25" s="17">
        <f>+'[14]ENEL PLB+PMG'!$BD23</f>
        <v>192.69424000000001</v>
      </c>
      <c r="O25" s="17">
        <f>+'[15]ENEL PLB+PMG'!$BD23</f>
        <v>192.67129499999999</v>
      </c>
      <c r="P25" s="17">
        <f>+'[16]ENEL PLB+PMG'!$BD23</f>
        <v>184.28709499999999</v>
      </c>
      <c r="Q25" s="17">
        <f>+'[17]ENEL PLB+PMG'!$BD23</f>
        <v>184.17168333333299</v>
      </c>
      <c r="R25" s="17">
        <f>+'[18]ENEL PLB+PMG'!$BD23</f>
        <v>191.38721833333301</v>
      </c>
      <c r="S25" s="17">
        <f>+'[19]ENEL PLB+PMG'!$BD23</f>
        <v>191.88014833333301</v>
      </c>
      <c r="T25" s="17">
        <f>+'[20]ENEL PLB+PMG'!$BD23</f>
        <v>191.67699999999999</v>
      </c>
      <c r="U25" s="17">
        <f>+'[21]ENEL PLB+PMG'!$BD23</f>
        <v>193.83030333333301</v>
      </c>
      <c r="V25" s="17">
        <f>+'[22]ENEL PLB+PMG'!$BD23</f>
        <v>191.282176666667</v>
      </c>
      <c r="W25" s="17">
        <f>+'[23]ENEL PLB+PMG'!$BD23</f>
        <v>192.37585000000001</v>
      </c>
      <c r="X25" s="17">
        <f>+'[24]ENEL PLB+PMG'!$BD23</f>
        <v>184.55441500000001</v>
      </c>
      <c r="Y25" s="17">
        <f>+'[25]ENEL PLB+PMG'!$BD23</f>
        <v>190.270976666667</v>
      </c>
      <c r="Z25" s="17">
        <f>+'[26]ENEL PLB+PMG'!$BD23</f>
        <v>179.62455</v>
      </c>
      <c r="AA25" s="17">
        <f>+'[27]ENEL PLB+PMG'!$BD23</f>
        <v>178.94521666666699</v>
      </c>
      <c r="AB25" s="17">
        <f>+'[28]ENEL PLB+PMG'!$BD23</f>
        <v>178.90957499999999</v>
      </c>
      <c r="AC25" s="17">
        <f>+'[29]ENEL PLB+PMG'!$BD23</f>
        <v>191.09132500000001</v>
      </c>
      <c r="AD25" s="17">
        <f>+'[30]ENEL PLB+PMG'!$BD23</f>
        <v>179.608205</v>
      </c>
      <c r="AE25" s="17">
        <f>+'[31]ENEL PLB+PMG'!$BD23</f>
        <v>179.617841666667</v>
      </c>
      <c r="AF25" s="17">
        <f>+'[32]ENEL PLB+PMG'!$BD23</f>
        <v>187.09951333333299</v>
      </c>
      <c r="AG25" s="17">
        <f>+'[33]ENEL PLB+PMG'!$BD23</f>
        <v>0</v>
      </c>
    </row>
    <row r="26" spans="2:109" ht="20" customHeight="1">
      <c r="B26" s="16">
        <v>0.58333333333333304</v>
      </c>
      <c r="C26" s="17">
        <f>+'[3]ENEL PLB+PMG'!$BD24</f>
        <v>183.86515499999999</v>
      </c>
      <c r="D26" s="17">
        <f>+'[4]ENEL PLB+PMG'!$BD24</f>
        <v>184.63530333333301</v>
      </c>
      <c r="E26" s="17">
        <f>+'[5]ENEL PLB+PMG'!$BD24</f>
        <v>184.33392333333299</v>
      </c>
      <c r="F26" s="17">
        <f>+'[6]ENEL PLB+PMG'!$BD24</f>
        <v>188.17742000000001</v>
      </c>
      <c r="G26" s="17">
        <f>+'[7]ENEL PLB+PMG'!$BD24</f>
        <v>176.66579999999999</v>
      </c>
      <c r="H26" s="17">
        <f>+'[8]ENEL PLB+PMG'!$BD24</f>
        <v>180.299943333333</v>
      </c>
      <c r="I26" s="17">
        <f>+'[9]ENEL PLB+PMG'!$BD24</f>
        <v>176.69566</v>
      </c>
      <c r="J26" s="17">
        <f>+'[10]ENEL PLB+PMG'!$BD24</f>
        <v>178.27885499999999</v>
      </c>
      <c r="K26" s="17">
        <f>+'[11]ENEL PLB+PMG'!$BD24</f>
        <v>185.41026666666701</v>
      </c>
      <c r="L26" s="17">
        <f>+'[12]ENEL PLB+PMG'!$BD24</f>
        <v>193.37379999999999</v>
      </c>
      <c r="M26" s="17">
        <f>+'[13]ENEL PLB+PMG'!$BD24</f>
        <v>193.37456499999999</v>
      </c>
      <c r="N26" s="17">
        <f>+'[14]ENEL PLB+PMG'!$BD24</f>
        <v>193.833503333333</v>
      </c>
      <c r="O26" s="17">
        <f>+'[15]ENEL PLB+PMG'!$BD24</f>
        <v>193.68703666666701</v>
      </c>
      <c r="P26" s="17">
        <f>+'[16]ENEL PLB+PMG'!$BD24</f>
        <v>184.31539166666701</v>
      </c>
      <c r="Q26" s="17">
        <f>+'[17]ENEL PLB+PMG'!$BD24</f>
        <v>186.68615</v>
      </c>
      <c r="R26" s="17">
        <f>+'[18]ENEL PLB+PMG'!$BD24</f>
        <v>191.7971</v>
      </c>
      <c r="S26" s="17">
        <f>+'[19]ENEL PLB+PMG'!$BD24</f>
        <v>191.74568333333301</v>
      </c>
      <c r="T26" s="17">
        <f>+'[20]ENEL PLB+PMG'!$BD24</f>
        <v>191.67699999999999</v>
      </c>
      <c r="U26" s="17">
        <f>+'[21]ENEL PLB+PMG'!$BD24</f>
        <v>192.419698333334</v>
      </c>
      <c r="V26" s="17">
        <f>+'[22]ENEL PLB+PMG'!$BD24</f>
        <v>191.74902</v>
      </c>
      <c r="W26" s="17">
        <f>+'[23]ENEL PLB+PMG'!$BD24</f>
        <v>191.80776333333301</v>
      </c>
      <c r="X26" s="17">
        <f>+'[24]ENEL PLB+PMG'!$BD24</f>
        <v>181.57946833333301</v>
      </c>
      <c r="Y26" s="17">
        <f>+'[25]ENEL PLB+PMG'!$BD24</f>
        <v>190.63584666666699</v>
      </c>
      <c r="Z26" s="17">
        <f>+'[26]ENEL PLB+PMG'!$BD24</f>
        <v>180.09735333333299</v>
      </c>
      <c r="AA26" s="17">
        <f>+'[27]ENEL PLB+PMG'!$BD24</f>
        <v>178.96974333333301</v>
      </c>
      <c r="AB26" s="17">
        <f>+'[28]ENEL PLB+PMG'!$BD24</f>
        <v>178.97641833333299</v>
      </c>
      <c r="AC26" s="17">
        <f>+'[29]ENEL PLB+PMG'!$BD24</f>
        <v>188.45351666666701</v>
      </c>
      <c r="AD26" s="17">
        <f>+'[30]ENEL PLB+PMG'!$BD24</f>
        <v>179.59580500000001</v>
      </c>
      <c r="AE26" s="17">
        <f>+'[31]ENEL PLB+PMG'!$BD24</f>
        <v>182.027066666667</v>
      </c>
      <c r="AF26" s="17">
        <f>+'[32]ENEL PLB+PMG'!$BD24</f>
        <v>190.172783333333</v>
      </c>
      <c r="AG26" s="17">
        <f>+'[33]ENEL PLB+PMG'!$BD24</f>
        <v>0</v>
      </c>
    </row>
    <row r="27" spans="2:109" ht="20" customHeight="1">
      <c r="B27" s="16">
        <v>0.625</v>
      </c>
      <c r="C27" s="17">
        <f>+'[3]ENEL PLB+PMG'!$BD25</f>
        <v>183.993081666667</v>
      </c>
      <c r="D27" s="17">
        <f>+'[4]ENEL PLB+PMG'!$BD25</f>
        <v>184.61250166666699</v>
      </c>
      <c r="E27" s="17">
        <f>+'[5]ENEL PLB+PMG'!$BD25</f>
        <v>184.39173500000001</v>
      </c>
      <c r="F27" s="17">
        <f>+'[6]ENEL PLB+PMG'!$BD25</f>
        <v>183.57300000000001</v>
      </c>
      <c r="G27" s="17">
        <f>+'[7]ENEL PLB+PMG'!$BD25</f>
        <v>176.66579999999999</v>
      </c>
      <c r="H27" s="17">
        <f>+'[8]ENEL PLB+PMG'!$BD25</f>
        <v>181.73328833333301</v>
      </c>
      <c r="I27" s="17">
        <f>+'[9]ENEL PLB+PMG'!$BD25</f>
        <v>176.67001666666701</v>
      </c>
      <c r="J27" s="17">
        <f>+'[10]ENEL PLB+PMG'!$BD25</f>
        <v>178.22693333333299</v>
      </c>
      <c r="K27" s="17">
        <f>+'[11]ENEL PLB+PMG'!$BD25</f>
        <v>192.31702166666699</v>
      </c>
      <c r="L27" s="17">
        <f>+'[12]ENEL PLB+PMG'!$BD25</f>
        <v>193.89197833333299</v>
      </c>
      <c r="M27" s="17">
        <f>+'[13]ENEL PLB+PMG'!$BD25</f>
        <v>194.04626999999999</v>
      </c>
      <c r="N27" s="17">
        <f>+'[14]ENEL PLB+PMG'!$BD25</f>
        <v>193.41983166666699</v>
      </c>
      <c r="O27" s="17">
        <f>+'[15]ENEL PLB+PMG'!$BD25</f>
        <v>192.79129666666699</v>
      </c>
      <c r="P27" s="17">
        <f>+'[16]ENEL PLB+PMG'!$BD25</f>
        <v>186.77670333333299</v>
      </c>
      <c r="Q27" s="17">
        <f>+'[17]ENEL PLB+PMG'!$BD25</f>
        <v>185.27321166666701</v>
      </c>
      <c r="R27" s="17">
        <f>+'[18]ENEL PLB+PMG'!$BD25</f>
        <v>192.20583833333299</v>
      </c>
      <c r="S27" s="17">
        <f>+'[19]ENEL PLB+PMG'!$BD25</f>
        <v>192.40525666666699</v>
      </c>
      <c r="T27" s="17">
        <f>+'[20]ENEL PLB+PMG'!$BD25</f>
        <v>191.57663500000001</v>
      </c>
      <c r="U27" s="17">
        <f>+'[21]ENEL PLB+PMG'!$BD25</f>
        <v>192.911575</v>
      </c>
      <c r="V27" s="17">
        <f>+'[22]ENEL PLB+PMG'!$BD25</f>
        <v>192.46285166666701</v>
      </c>
      <c r="W27" s="17">
        <f>+'[23]ENEL PLB+PMG'!$BD25</f>
        <v>191.76659333333299</v>
      </c>
      <c r="X27" s="17">
        <f>+'[24]ENEL PLB+PMG'!$BD25</f>
        <v>197.92698833333401</v>
      </c>
      <c r="Y27" s="17">
        <f>+'[25]ENEL PLB+PMG'!$BD25</f>
        <v>189.25333333333299</v>
      </c>
      <c r="Z27" s="17">
        <f>+'[26]ENEL PLB+PMG'!$BD25</f>
        <v>180.00320833333299</v>
      </c>
      <c r="AA27" s="17">
        <f>+'[27]ENEL PLB+PMG'!$BD25</f>
        <v>179.479015</v>
      </c>
      <c r="AB27" s="17">
        <f>+'[28]ENEL PLB+PMG'!$BD25</f>
        <v>179.06435500000001</v>
      </c>
      <c r="AC27" s="17">
        <f>+'[29]ENEL PLB+PMG'!$BD25</f>
        <v>188.414446666667</v>
      </c>
      <c r="AD27" s="17">
        <f>+'[30]ENEL PLB+PMG'!$BD25</f>
        <v>180.36255</v>
      </c>
      <c r="AE27" s="17">
        <f>+'[31]ENEL PLB+PMG'!$BD25</f>
        <v>179.621483333333</v>
      </c>
      <c r="AF27" s="17">
        <f>+'[32]ENEL PLB+PMG'!$BD25</f>
        <v>187.59365</v>
      </c>
      <c r="AG27" s="17">
        <f>+'[33]ENEL PLB+PMG'!$BD25</f>
        <v>0</v>
      </c>
    </row>
    <row r="28" spans="2:109" ht="20" customHeight="1">
      <c r="B28" s="16">
        <v>0.66666666666666696</v>
      </c>
      <c r="C28" s="17">
        <f>+'[3]ENEL PLB+PMG'!$BD26</f>
        <v>183.950481666667</v>
      </c>
      <c r="D28" s="17">
        <f>+'[4]ENEL PLB+PMG'!$BD26</f>
        <v>198.803253333333</v>
      </c>
      <c r="E28" s="17">
        <f>+'[5]ENEL PLB+PMG'!$BD26</f>
        <v>193.037996666667</v>
      </c>
      <c r="F28" s="17">
        <f>+'[6]ENEL PLB+PMG'!$BD26</f>
        <v>183.57300000000001</v>
      </c>
      <c r="G28" s="17">
        <f>+'[7]ENEL PLB+PMG'!$BD26</f>
        <v>183.14525</v>
      </c>
      <c r="H28" s="17">
        <f>+'[8]ENEL PLB+PMG'!$BD26</f>
        <v>180.69119333333299</v>
      </c>
      <c r="I28" s="17">
        <f>+'[9]ENEL PLB+PMG'!$BD26</f>
        <v>176.6696</v>
      </c>
      <c r="J28" s="17">
        <f>+'[10]ENEL PLB+PMG'!$BD26</f>
        <v>178.2148</v>
      </c>
      <c r="K28" s="17">
        <f>+'[11]ENEL PLB+PMG'!$BD26</f>
        <v>193.08050666666699</v>
      </c>
      <c r="L28" s="17">
        <f>+'[12]ENEL PLB+PMG'!$BD26</f>
        <v>194.00946166666699</v>
      </c>
      <c r="M28" s="17">
        <f>+'[13]ENEL PLB+PMG'!$BD26</f>
        <v>193.44557333333299</v>
      </c>
      <c r="N28" s="17">
        <f>+'[14]ENEL PLB+PMG'!$BD26</f>
        <v>193.104453333333</v>
      </c>
      <c r="O28" s="17">
        <f>+'[15]ENEL PLB+PMG'!$BD26</f>
        <v>192.87927500000001</v>
      </c>
      <c r="P28" s="17">
        <f>+'[16]ENEL PLB+PMG'!$BD26</f>
        <v>183.98619833333299</v>
      </c>
      <c r="Q28" s="17">
        <f>+'[17]ENEL PLB+PMG'!$BD26</f>
        <v>187.95417333333299</v>
      </c>
      <c r="R28" s="17">
        <f>+'[18]ENEL PLB+PMG'!$BD26</f>
        <v>191.94778833333299</v>
      </c>
      <c r="S28" s="17">
        <f>+'[19]ENEL PLB+PMG'!$BD26</f>
        <v>191.39248166666701</v>
      </c>
      <c r="T28" s="17">
        <f>+'[20]ENEL PLB+PMG'!$BD26</f>
        <v>196.02204333333299</v>
      </c>
      <c r="U28" s="17">
        <f>+'[21]ENEL PLB+PMG'!$BD26</f>
        <v>193.43165666666701</v>
      </c>
      <c r="V28" s="17">
        <f>+'[22]ENEL PLB+PMG'!$BD26</f>
        <v>191.84911500000001</v>
      </c>
      <c r="W28" s="17">
        <f>+'[23]ENEL PLB+PMG'!$BD26</f>
        <v>190.49804499999999</v>
      </c>
      <c r="X28" s="17">
        <f>+'[24]ENEL PLB+PMG'!$BD26</f>
        <v>188.96261166666699</v>
      </c>
      <c r="Y28" s="17">
        <f>+'[25]ENEL PLB+PMG'!$BD26</f>
        <v>191.28613666666701</v>
      </c>
      <c r="Z28" s="17">
        <f>+'[26]ENEL PLB+PMG'!$BD26</f>
        <v>179.599228333333</v>
      </c>
      <c r="AA28" s="17">
        <f>+'[27]ENEL PLB+PMG'!$BD26</f>
        <v>179.20038</v>
      </c>
      <c r="AB28" s="17">
        <f>+'[28]ENEL PLB+PMG'!$BD26</f>
        <v>193.277173333333</v>
      </c>
      <c r="AC28" s="17">
        <f>+'[29]ENEL PLB+PMG'!$BD26</f>
        <v>188.727405</v>
      </c>
      <c r="AD28" s="17">
        <f>+'[30]ENEL PLB+PMG'!$BD26</f>
        <v>185.50181499999999</v>
      </c>
      <c r="AE28" s="17">
        <f>+'[31]ENEL PLB+PMG'!$BD26</f>
        <v>179.62149833333299</v>
      </c>
      <c r="AF28" s="17">
        <f>+'[32]ENEL PLB+PMG'!$BD26</f>
        <v>187.393406666667</v>
      </c>
      <c r="AG28" s="17">
        <f>+'[33]ENEL PLB+PMG'!$BD26</f>
        <v>0</v>
      </c>
    </row>
    <row r="29" spans="2:109" ht="20" customHeight="1">
      <c r="B29" s="16">
        <v>0.70833333333333304</v>
      </c>
      <c r="C29" s="17">
        <f>+'[3]ENEL PLB+PMG'!$BD27</f>
        <v>184.00065000000001</v>
      </c>
      <c r="D29" s="17">
        <f>+'[4]ENEL PLB+PMG'!$BD27</f>
        <v>198.32192166666701</v>
      </c>
      <c r="E29" s="17">
        <f>+'[5]ENEL PLB+PMG'!$BD27</f>
        <v>194.38159666666701</v>
      </c>
      <c r="F29" s="17">
        <f>+'[6]ENEL PLB+PMG'!$BD27</f>
        <v>183.57300000000001</v>
      </c>
      <c r="G29" s="17">
        <f>+'[7]ENEL PLB+PMG'!$BD27</f>
        <v>183.57300000000001</v>
      </c>
      <c r="H29" s="17">
        <f>+'[8]ENEL PLB+PMG'!$BD27</f>
        <v>177.43822666666699</v>
      </c>
      <c r="I29" s="17">
        <f>+'[9]ENEL PLB+PMG'!$BD27</f>
        <v>176.6696</v>
      </c>
      <c r="J29" s="17">
        <f>+'[10]ENEL PLB+PMG'!$BD27</f>
        <v>178.2148</v>
      </c>
      <c r="K29" s="17">
        <f>+'[11]ENEL PLB+PMG'!$BD27</f>
        <v>194.197485</v>
      </c>
      <c r="L29" s="17">
        <f>+'[12]ENEL PLB+PMG'!$BD27</f>
        <v>192.84040999999999</v>
      </c>
      <c r="M29" s="17">
        <f>+'[13]ENEL PLB+PMG'!$BD27</f>
        <v>192.431761666667</v>
      </c>
      <c r="N29" s="17">
        <f>+'[14]ENEL PLB+PMG'!$BD27</f>
        <v>192.73123166666699</v>
      </c>
      <c r="O29" s="17">
        <f>+'[15]ENEL PLB+PMG'!$BD27</f>
        <v>193.010551666667</v>
      </c>
      <c r="P29" s="17">
        <f>+'[16]ENEL PLB+PMG'!$BD27</f>
        <v>190.25121833333299</v>
      </c>
      <c r="Q29" s="17">
        <f>+'[17]ENEL PLB+PMG'!$BD27</f>
        <v>183.31899999999999</v>
      </c>
      <c r="R29" s="17">
        <f>+'[18]ENEL PLB+PMG'!$BD27</f>
        <v>191.222995</v>
      </c>
      <c r="S29" s="17">
        <f>+'[19]ENEL PLB+PMG'!$BD27</f>
        <v>191.34616333333301</v>
      </c>
      <c r="T29" s="17">
        <f>+'[20]ENEL PLB+PMG'!$BD27</f>
        <v>196.578216666667</v>
      </c>
      <c r="U29" s="17">
        <f>+'[21]ENEL PLB+PMG'!$BD27</f>
        <v>192.95949166666699</v>
      </c>
      <c r="V29" s="17">
        <f>+'[22]ENEL PLB+PMG'!$BD27</f>
        <v>198.62900833333299</v>
      </c>
      <c r="W29" s="17">
        <f>+'[23]ENEL PLB+PMG'!$BD27</f>
        <v>180.96827999999999</v>
      </c>
      <c r="X29" s="17">
        <f>+'[24]ENEL PLB+PMG'!$BD27</f>
        <v>187.87067500000001</v>
      </c>
      <c r="Y29" s="17">
        <f>+'[25]ENEL PLB+PMG'!$BD27</f>
        <v>183.298396666667</v>
      </c>
      <c r="Z29" s="17">
        <f>+'[26]ENEL PLB+PMG'!$BD27</f>
        <v>183.61667499999999</v>
      </c>
      <c r="AA29" s="17">
        <f>+'[27]ENEL PLB+PMG'!$BD27</f>
        <v>181.65029000000001</v>
      </c>
      <c r="AB29" s="17">
        <f>+'[28]ENEL PLB+PMG'!$BD27</f>
        <v>191.14769166666699</v>
      </c>
      <c r="AC29" s="17">
        <f>+'[29]ENEL PLB+PMG'!$BD27</f>
        <v>191.118846666667</v>
      </c>
      <c r="AD29" s="17">
        <f>+'[30]ENEL PLB+PMG'!$BD27</f>
        <v>183.087956666667</v>
      </c>
      <c r="AE29" s="17">
        <f>+'[31]ENEL PLB+PMG'!$BD27</f>
        <v>179.59234833333301</v>
      </c>
      <c r="AF29" s="17">
        <f>+'[32]ENEL PLB+PMG'!$BD27</f>
        <v>188.973311666667</v>
      </c>
      <c r="AG29" s="17">
        <f>+'[33]ENEL PLB+PMG'!$BD27</f>
        <v>0</v>
      </c>
    </row>
    <row r="30" spans="2:109" ht="20" customHeight="1">
      <c r="B30" s="16">
        <v>0.75</v>
      </c>
      <c r="C30" s="17">
        <f>+'[3]ENEL PLB+PMG'!$BD28</f>
        <v>183.988</v>
      </c>
      <c r="D30" s="17">
        <f>+'[4]ENEL PLB+PMG'!$BD28</f>
        <v>193.42732000000001</v>
      </c>
      <c r="E30" s="17">
        <f>+'[5]ENEL PLB+PMG'!$BD28</f>
        <v>187.45012</v>
      </c>
      <c r="F30" s="17">
        <f>+'[6]ENEL PLB+PMG'!$BD28</f>
        <v>185.530935</v>
      </c>
      <c r="G30" s="17">
        <f>+'[7]ENEL PLB+PMG'!$BD28</f>
        <v>183.57300000000001</v>
      </c>
      <c r="H30" s="17">
        <f>+'[8]ENEL PLB+PMG'!$BD28</f>
        <v>178.46496666666701</v>
      </c>
      <c r="I30" s="17">
        <f>+'[9]ENEL PLB+PMG'!$BD28</f>
        <v>183.85595333333299</v>
      </c>
      <c r="J30" s="17">
        <f>+'[10]ENEL PLB+PMG'!$BD28</f>
        <v>178.14601999999999</v>
      </c>
      <c r="K30" s="17">
        <f>+'[11]ENEL PLB+PMG'!$BD28</f>
        <v>185.27880666666701</v>
      </c>
      <c r="L30" s="17">
        <f>+'[12]ENEL PLB+PMG'!$BD28</f>
        <v>183.66673333333301</v>
      </c>
      <c r="M30" s="17">
        <f>+'[13]ENEL PLB+PMG'!$BD28</f>
        <v>184.08367833333301</v>
      </c>
      <c r="N30" s="17">
        <f>+'[14]ENEL PLB+PMG'!$BD28</f>
        <v>183.62408500000001</v>
      </c>
      <c r="O30" s="17">
        <f>+'[15]ENEL PLB+PMG'!$BD28</f>
        <v>183.89360500000001</v>
      </c>
      <c r="P30" s="17">
        <f>+'[16]ENEL PLB+PMG'!$BD28</f>
        <v>184.72097666666701</v>
      </c>
      <c r="Q30" s="17">
        <f>+'[17]ENEL PLB+PMG'!$BD28</f>
        <v>183.31899999999999</v>
      </c>
      <c r="R30" s="17">
        <f>+'[18]ENEL PLB+PMG'!$BD28</f>
        <v>190.45074333333301</v>
      </c>
      <c r="S30" s="17">
        <f>+'[19]ENEL PLB+PMG'!$BD28</f>
        <v>193.539615</v>
      </c>
      <c r="T30" s="17">
        <f>+'[20]ENEL PLB+PMG'!$BD28</f>
        <v>192.41987333333299</v>
      </c>
      <c r="U30" s="17">
        <f>+'[21]ENEL PLB+PMG'!$BD28</f>
        <v>193.74012500000001</v>
      </c>
      <c r="V30" s="17">
        <f>+'[22]ENEL PLB+PMG'!$BD28</f>
        <v>192.76641499999999</v>
      </c>
      <c r="W30" s="17">
        <f>+'[23]ENEL PLB+PMG'!$BD28</f>
        <v>184.61653000000001</v>
      </c>
      <c r="X30" s="17">
        <f>+'[24]ENEL PLB+PMG'!$BD28</f>
        <v>198.51630666666699</v>
      </c>
      <c r="Y30" s="17">
        <f>+'[25]ENEL PLB+PMG'!$BD28</f>
        <v>184.131916666666</v>
      </c>
      <c r="Z30" s="17">
        <f>+'[26]ENEL PLB+PMG'!$BD28</f>
        <v>178.645185</v>
      </c>
      <c r="AA30" s="17">
        <f>+'[27]ENEL PLB+PMG'!$BD28</f>
        <v>181.93354833333399</v>
      </c>
      <c r="AB30" s="17">
        <f>+'[28]ENEL PLB+PMG'!$BD28</f>
        <v>182.35190499999999</v>
      </c>
      <c r="AC30" s="17">
        <f>+'[29]ENEL PLB+PMG'!$BD28</f>
        <v>186.57335</v>
      </c>
      <c r="AD30" s="17">
        <f>+'[30]ENEL PLB+PMG'!$BD28</f>
        <v>181.196846666667</v>
      </c>
      <c r="AE30" s="17">
        <f>+'[31]ENEL PLB+PMG'!$BD28</f>
        <v>179.98678833333301</v>
      </c>
      <c r="AF30" s="17">
        <f>+'[32]ENEL PLB+PMG'!$BD28</f>
        <v>179.17339000000001</v>
      </c>
      <c r="AG30" s="17">
        <f>+'[33]ENEL PLB+PMG'!$BD28</f>
        <v>0</v>
      </c>
    </row>
    <row r="31" spans="2:109" ht="20" customHeight="1">
      <c r="B31" s="16">
        <v>0.79166666666666696</v>
      </c>
      <c r="C31" s="17">
        <f>+'[3]ENEL PLB+PMG'!$BD29</f>
        <v>186.490193333333</v>
      </c>
      <c r="D31" s="17">
        <f>+'[4]ENEL PLB+PMG'!$BD29</f>
        <v>196.07415499999999</v>
      </c>
      <c r="E31" s="17">
        <f>+'[5]ENEL PLB+PMG'!$BD29</f>
        <v>191.15603166666699</v>
      </c>
      <c r="F31" s="17">
        <f>+'[6]ENEL PLB+PMG'!$BD29</f>
        <v>187.01795166666699</v>
      </c>
      <c r="G31" s="17">
        <f>+'[7]ENEL PLB+PMG'!$BD29</f>
        <v>187.46058833333299</v>
      </c>
      <c r="H31" s="17">
        <f>+'[8]ENEL PLB+PMG'!$BD29</f>
        <v>187.143981666667</v>
      </c>
      <c r="I31" s="17">
        <f>+'[9]ENEL PLB+PMG'!$BD29</f>
        <v>186.167385</v>
      </c>
      <c r="J31" s="17">
        <f>+'[10]ENEL PLB+PMG'!$BD29</f>
        <v>184.39664166666699</v>
      </c>
      <c r="K31" s="17">
        <f>+'[11]ENEL PLB+PMG'!$BD29</f>
        <v>193.125918333333</v>
      </c>
      <c r="L31" s="17">
        <f>+'[12]ENEL PLB+PMG'!$BD29</f>
        <v>193.94635333333301</v>
      </c>
      <c r="M31" s="17">
        <f>+'[13]ENEL PLB+PMG'!$BD29</f>
        <v>195.60528500000001</v>
      </c>
      <c r="N31" s="17">
        <f>+'[14]ENEL PLB+PMG'!$BD29</f>
        <v>195.102611666667</v>
      </c>
      <c r="O31" s="17">
        <f>+'[15]ENEL PLB+PMG'!$BD29</f>
        <v>195.42771666666701</v>
      </c>
      <c r="P31" s="17">
        <f>+'[16]ENEL PLB+PMG'!$BD29</f>
        <v>191.05109166666699</v>
      </c>
      <c r="Q31" s="17">
        <f>+'[17]ENEL PLB+PMG'!$BD29</f>
        <v>189.58898833333299</v>
      </c>
      <c r="R31" s="17">
        <f>+'[18]ENEL PLB+PMG'!$BD29</f>
        <v>192.841383333333</v>
      </c>
      <c r="S31" s="17">
        <f>+'[19]ENEL PLB+PMG'!$BD29</f>
        <v>193.44640000000001</v>
      </c>
      <c r="T31" s="17">
        <f>+'[20]ENEL PLB+PMG'!$BD29</f>
        <v>194.058451666667</v>
      </c>
      <c r="U31" s="17">
        <f>+'[21]ENEL PLB+PMG'!$BD29</f>
        <v>196.10681333333301</v>
      </c>
      <c r="V31" s="17">
        <f>+'[22]ENEL PLB+PMG'!$BD29</f>
        <v>193.030935</v>
      </c>
      <c r="W31" s="17">
        <f>+'[23]ENEL PLB+PMG'!$BD29</f>
        <v>197.07695833333301</v>
      </c>
      <c r="X31" s="17">
        <f>+'[24]ENEL PLB+PMG'!$BD29</f>
        <v>196.70294000000001</v>
      </c>
      <c r="Y31" s="17">
        <f>+'[25]ENEL PLB+PMG'!$BD29</f>
        <v>181.58215166666699</v>
      </c>
      <c r="Z31" s="17">
        <f>+'[26]ENEL PLB+PMG'!$BD29</f>
        <v>181.13362499999999</v>
      </c>
      <c r="AA31" s="17">
        <f>+'[27]ENEL PLB+PMG'!$BD29</f>
        <v>183.75671666666699</v>
      </c>
      <c r="AB31" s="17">
        <f>+'[28]ENEL PLB+PMG'!$BD29</f>
        <v>192.63854000000001</v>
      </c>
      <c r="AC31" s="17">
        <f>+'[29]ENEL PLB+PMG'!$BD29</f>
        <v>187.90836833333299</v>
      </c>
      <c r="AD31" s="17">
        <f>+'[30]ENEL PLB+PMG'!$BD29</f>
        <v>190.41765833333301</v>
      </c>
      <c r="AE31" s="17">
        <f>+'[31]ENEL PLB+PMG'!$BD29</f>
        <v>193.774836666667</v>
      </c>
      <c r="AF31" s="17">
        <f>+'[32]ENEL PLB+PMG'!$BD29</f>
        <v>190.25839500000001</v>
      </c>
      <c r="AG31" s="17">
        <f>+'[33]ENEL PLB+PMG'!$BD29</f>
        <v>0</v>
      </c>
      <c r="DE31" s="18"/>
    </row>
    <row r="32" spans="2:109" ht="20" customHeight="1">
      <c r="B32" s="16">
        <v>0.83333333333333304</v>
      </c>
      <c r="C32" s="17">
        <f>+'[3]ENEL PLB+PMG'!$BD30</f>
        <v>184.153406666667</v>
      </c>
      <c r="D32" s="17">
        <f>+'[4]ENEL PLB+PMG'!$BD30</f>
        <v>194.17015833333301</v>
      </c>
      <c r="E32" s="17">
        <f>+'[5]ENEL PLB+PMG'!$BD30</f>
        <v>193.13387499999999</v>
      </c>
      <c r="F32" s="17">
        <f>+'[6]ENEL PLB+PMG'!$BD30</f>
        <v>185.945685</v>
      </c>
      <c r="G32" s="17">
        <f>+'[7]ENEL PLB+PMG'!$BD30</f>
        <v>184.33277000000001</v>
      </c>
      <c r="H32" s="17">
        <f>+'[8]ENEL PLB+PMG'!$BD30</f>
        <v>184.319966666667</v>
      </c>
      <c r="I32" s="17">
        <f>+'[9]ENEL PLB+PMG'!$BD30</f>
        <v>184.39381333333299</v>
      </c>
      <c r="J32" s="17">
        <f>+'[10]ENEL PLB+PMG'!$BD30</f>
        <v>183.57300000000001</v>
      </c>
      <c r="K32" s="17">
        <f>+'[11]ENEL PLB+PMG'!$BD30</f>
        <v>195.69567000000001</v>
      </c>
      <c r="L32" s="17">
        <f>+'[12]ENEL PLB+PMG'!$BD30</f>
        <v>192.803126666667</v>
      </c>
      <c r="M32" s="17">
        <f>+'[13]ENEL PLB+PMG'!$BD30</f>
        <v>195.16650000000001</v>
      </c>
      <c r="N32" s="17">
        <f>+'[14]ENEL PLB+PMG'!$BD30</f>
        <v>197.123983333333</v>
      </c>
      <c r="O32" s="17">
        <f>+'[15]ENEL PLB+PMG'!$BD30</f>
        <v>196.46707333333299</v>
      </c>
      <c r="P32" s="17">
        <f>+'[16]ENEL PLB+PMG'!$BD30</f>
        <v>193.445703333333</v>
      </c>
      <c r="Q32" s="17">
        <f>+'[17]ENEL PLB+PMG'!$BD30</f>
        <v>185.21379166666699</v>
      </c>
      <c r="R32" s="17">
        <f>+'[18]ENEL PLB+PMG'!$BD30</f>
        <v>191.274765</v>
      </c>
      <c r="S32" s="17">
        <f>+'[19]ENEL PLB+PMG'!$BD30</f>
        <v>193.06777666666699</v>
      </c>
      <c r="T32" s="17">
        <f>+'[20]ENEL PLB+PMG'!$BD30</f>
        <v>192.243326666667</v>
      </c>
      <c r="U32" s="17">
        <f>+'[21]ENEL PLB+PMG'!$BD30</f>
        <v>191.74863666666701</v>
      </c>
      <c r="V32" s="17">
        <f>+'[22]ENEL PLB+PMG'!$BD30</f>
        <v>191.67699999999999</v>
      </c>
      <c r="W32" s="17">
        <f>+'[23]ENEL PLB+PMG'!$BD30</f>
        <v>192.48798333333301</v>
      </c>
      <c r="X32" s="17">
        <f>+'[24]ENEL PLB+PMG'!$BD30</f>
        <v>199.357718333333</v>
      </c>
      <c r="Y32" s="17">
        <f>+'[25]ENEL PLB+PMG'!$BD30</f>
        <v>179.78405000000001</v>
      </c>
      <c r="Z32" s="17">
        <f>+'[26]ENEL PLB+PMG'!$BD30</f>
        <v>179.16627333333301</v>
      </c>
      <c r="AA32" s="17">
        <f>+'[27]ENEL PLB+PMG'!$BD30</f>
        <v>190.456183333333</v>
      </c>
      <c r="AB32" s="17">
        <f>+'[28]ENEL PLB+PMG'!$BD30</f>
        <v>189.989521666667</v>
      </c>
      <c r="AC32" s="17">
        <f>+'[29]ENEL PLB+PMG'!$BD30</f>
        <v>187.81347500000001</v>
      </c>
      <c r="AD32" s="17">
        <f>+'[30]ENEL PLB+PMG'!$BD30</f>
        <v>188.44254333333299</v>
      </c>
      <c r="AE32" s="17">
        <f>+'[31]ENEL PLB+PMG'!$BD30</f>
        <v>190.45457166666699</v>
      </c>
      <c r="AF32" s="17">
        <f>+'[32]ENEL PLB+PMG'!$BD30</f>
        <v>192.85507166666699</v>
      </c>
      <c r="AG32" s="17">
        <f>+'[33]ENEL PLB+PMG'!$BD30</f>
        <v>0</v>
      </c>
    </row>
    <row r="33" spans="2:63" ht="20" customHeight="1">
      <c r="B33" s="16">
        <v>0.875</v>
      </c>
      <c r="C33" s="17">
        <f>+'[3]ENEL PLB+PMG'!$BD31</f>
        <v>184.170381666667</v>
      </c>
      <c r="D33" s="17">
        <f>+'[4]ENEL PLB+PMG'!$BD31</f>
        <v>196.355263333333</v>
      </c>
      <c r="E33" s="17">
        <f>+'[5]ENEL PLB+PMG'!$BD31</f>
        <v>188.182445</v>
      </c>
      <c r="F33" s="17">
        <f>+'[6]ENEL PLB+PMG'!$BD31</f>
        <v>189.82750666666701</v>
      </c>
      <c r="G33" s="17">
        <f>+'[7]ENEL PLB+PMG'!$BD31</f>
        <v>184.316133333333</v>
      </c>
      <c r="H33" s="17">
        <f>+'[8]ENEL PLB+PMG'!$BD31</f>
        <v>186.58613500000001</v>
      </c>
      <c r="I33" s="17">
        <f>+'[9]ENEL PLB+PMG'!$BD31</f>
        <v>187.372831666667</v>
      </c>
      <c r="J33" s="17">
        <f>+'[10]ENEL PLB+PMG'!$BD31</f>
        <v>183.57300000000001</v>
      </c>
      <c r="K33" s="17">
        <f>+'[11]ENEL PLB+PMG'!$BD31</f>
        <v>186.69765166666701</v>
      </c>
      <c r="L33" s="17">
        <f>+'[12]ENEL PLB+PMG'!$BD31</f>
        <v>183.497705</v>
      </c>
      <c r="M33" s="17">
        <f>+'[13]ENEL PLB+PMG'!$BD31</f>
        <v>195.052783333333</v>
      </c>
      <c r="N33" s="17">
        <f>+'[14]ENEL PLB+PMG'!$BD31</f>
        <v>194.5001</v>
      </c>
      <c r="O33" s="17">
        <f>+'[15]ENEL PLB+PMG'!$BD31</f>
        <v>184.545488333333</v>
      </c>
      <c r="P33" s="17">
        <f>+'[16]ENEL PLB+PMG'!$BD31</f>
        <v>184.65228999999999</v>
      </c>
      <c r="Q33" s="17">
        <f>+'[17]ENEL PLB+PMG'!$BD31</f>
        <v>188.19857666666701</v>
      </c>
      <c r="R33" s="17">
        <f>+'[18]ENEL PLB+PMG'!$BD31</f>
        <v>191.24518166666701</v>
      </c>
      <c r="S33" s="17">
        <f>+'[19]ENEL PLB+PMG'!$BD31</f>
        <v>193.30788000000001</v>
      </c>
      <c r="T33" s="17">
        <f>+'[20]ENEL PLB+PMG'!$BD31</f>
        <v>195.34039166666699</v>
      </c>
      <c r="U33" s="17">
        <f>+'[21]ENEL PLB+PMG'!$BD31</f>
        <v>194.61566500000001</v>
      </c>
      <c r="V33" s="17">
        <f>+'[22]ENEL PLB+PMG'!$BD31</f>
        <v>194.32223833333299</v>
      </c>
      <c r="W33" s="17">
        <f>+'[23]ENEL PLB+PMG'!$BD31</f>
        <v>194.67258000000001</v>
      </c>
      <c r="X33" s="17">
        <f>+'[24]ENEL PLB+PMG'!$BD31</f>
        <v>193.11399333333301</v>
      </c>
      <c r="Y33" s="17">
        <f>+'[25]ENEL PLB+PMG'!$BD31</f>
        <v>182.39114499999999</v>
      </c>
      <c r="Z33" s="17">
        <f>+'[26]ENEL PLB+PMG'!$BD31</f>
        <v>181.735885</v>
      </c>
      <c r="AA33" s="17">
        <f>+'[27]ENEL PLB+PMG'!$BD31</f>
        <v>180.47216333333299</v>
      </c>
      <c r="AB33" s="17">
        <f>+'[28]ENEL PLB+PMG'!$BD31</f>
        <v>182.42434</v>
      </c>
      <c r="AC33" s="17">
        <f>+'[29]ENEL PLB+PMG'!$BD31</f>
        <v>187.96315166666699</v>
      </c>
      <c r="AD33" s="17">
        <f>+'[30]ENEL PLB+PMG'!$BD31</f>
        <v>190.26504666666699</v>
      </c>
      <c r="AE33" s="17">
        <f>+'[31]ENEL PLB+PMG'!$BD31</f>
        <v>192.64482333333299</v>
      </c>
      <c r="AF33" s="17">
        <f>+'[32]ENEL PLB+PMG'!$BD31</f>
        <v>190.95775</v>
      </c>
      <c r="AG33" s="17">
        <f>+'[33]ENEL PLB+PMG'!$BD31</f>
        <v>0</v>
      </c>
    </row>
    <row r="34" spans="2:63" ht="20" customHeight="1">
      <c r="B34" s="16">
        <v>0.91666666666666696</v>
      </c>
      <c r="C34" s="17">
        <f>+'[3]ENEL PLB+PMG'!$BD32</f>
        <v>187.98058666666699</v>
      </c>
      <c r="D34" s="17">
        <f>+'[4]ENEL PLB+PMG'!$BD32</f>
        <v>200.572538333333</v>
      </c>
      <c r="E34" s="17">
        <f>+'[5]ENEL PLB+PMG'!$BD32</f>
        <v>186.38168833333299</v>
      </c>
      <c r="F34" s="17">
        <f>+'[6]ENEL PLB+PMG'!$BD32</f>
        <v>183.94548499999999</v>
      </c>
      <c r="G34" s="17">
        <f>+'[7]ENEL PLB+PMG'!$BD32</f>
        <v>187.44797500000001</v>
      </c>
      <c r="H34" s="17">
        <f>+'[8]ENEL PLB+PMG'!$BD32</f>
        <v>185.00622000000001</v>
      </c>
      <c r="I34" s="17">
        <f>+'[9]ENEL PLB+PMG'!$BD32</f>
        <v>183.48866166666701</v>
      </c>
      <c r="J34" s="17">
        <f>+'[10]ENEL PLB+PMG'!$BD32</f>
        <v>187.630073333333</v>
      </c>
      <c r="K34" s="17">
        <f>+'[11]ENEL PLB+PMG'!$BD32</f>
        <v>184.38674499999999</v>
      </c>
      <c r="L34" s="17">
        <f>+'[12]ENEL PLB+PMG'!$BD32</f>
        <v>188.91967666666699</v>
      </c>
      <c r="M34" s="17">
        <f>+'[13]ENEL PLB+PMG'!$BD32</f>
        <v>186.84237666666701</v>
      </c>
      <c r="N34" s="17">
        <f>+'[14]ENEL PLB+PMG'!$BD32</f>
        <v>191.769806666666</v>
      </c>
      <c r="O34" s="17">
        <f>+'[15]ENEL PLB+PMG'!$BD32</f>
        <v>190.516175</v>
      </c>
      <c r="P34" s="17">
        <f>+'[16]ENEL PLB+PMG'!$BD32</f>
        <v>190.24196166666701</v>
      </c>
      <c r="Q34" s="17">
        <f>+'[17]ENEL PLB+PMG'!$BD32</f>
        <v>189.71831666666699</v>
      </c>
      <c r="R34" s="17">
        <f>+'[18]ENEL PLB+PMG'!$BD32</f>
        <v>199.46424666666701</v>
      </c>
      <c r="S34" s="17">
        <f>+'[19]ENEL PLB+PMG'!$BD32</f>
        <v>192.40816833333301</v>
      </c>
      <c r="T34" s="17">
        <f>+'[20]ENEL PLB+PMG'!$BD32</f>
        <v>189.43963833333299</v>
      </c>
      <c r="U34" s="17">
        <f>+'[21]ENEL PLB+PMG'!$BD32</f>
        <v>192.80694666666699</v>
      </c>
      <c r="V34" s="17">
        <f>+'[22]ENEL PLB+PMG'!$BD32</f>
        <v>196.047838333333</v>
      </c>
      <c r="W34" s="17">
        <f>+'[23]ENEL PLB+PMG'!$BD32</f>
        <v>192.49695666666699</v>
      </c>
      <c r="X34" s="17">
        <f>+'[24]ENEL PLB+PMG'!$BD32</f>
        <v>186.74481499999999</v>
      </c>
      <c r="Y34" s="17">
        <f>+'[25]ENEL PLB+PMG'!$BD32</f>
        <v>183.929675</v>
      </c>
      <c r="Z34" s="17">
        <f>+'[26]ENEL PLB+PMG'!$BD32</f>
        <v>184.440541666667</v>
      </c>
      <c r="AA34" s="17">
        <f>+'[27]ENEL PLB+PMG'!$BD32</f>
        <v>183.49186666666699</v>
      </c>
      <c r="AB34" s="17">
        <f>+'[28]ENEL PLB+PMG'!$BD32</f>
        <v>184.380981666667</v>
      </c>
      <c r="AC34" s="17">
        <f>+'[29]ENEL PLB+PMG'!$BD32</f>
        <v>187.088461666667</v>
      </c>
      <c r="AD34" s="17">
        <f>+'[30]ENEL PLB+PMG'!$BD32</f>
        <v>188.880875</v>
      </c>
      <c r="AE34" s="17">
        <f>+'[31]ENEL PLB+PMG'!$BD32</f>
        <v>192.537113333333</v>
      </c>
      <c r="AF34" s="17">
        <f>+'[32]ENEL PLB+PMG'!$BD32</f>
        <v>182.18322333333299</v>
      </c>
      <c r="AG34" s="17">
        <f>+'[33]ENEL PLB+PMG'!$BD32</f>
        <v>0</v>
      </c>
    </row>
    <row r="35" spans="2:63" ht="20" customHeight="1">
      <c r="B35" s="16">
        <v>0.95833333333333304</v>
      </c>
      <c r="C35" s="17">
        <f>+'[3]ENEL PLB+PMG'!$BD33</f>
        <v>189.451891666667</v>
      </c>
      <c r="D35" s="17">
        <f>+'[4]ENEL PLB+PMG'!$BD33</f>
        <v>186.381791666667</v>
      </c>
      <c r="E35" s="17">
        <f>+'[5]ENEL PLB+PMG'!$BD33</f>
        <v>183.89583166666699</v>
      </c>
      <c r="F35" s="17">
        <f>+'[6]ENEL PLB+PMG'!$BD33</f>
        <v>182.22005833333299</v>
      </c>
      <c r="G35" s="17">
        <f>+'[7]ENEL PLB+PMG'!$BD33</f>
        <v>183.57300000000001</v>
      </c>
      <c r="H35" s="17">
        <f>+'[8]ENEL PLB+PMG'!$BD33</f>
        <v>186.612793333333</v>
      </c>
      <c r="I35" s="17">
        <f>+'[9]ENEL PLB+PMG'!$BD33</f>
        <v>187.43285166666701</v>
      </c>
      <c r="J35" s="17">
        <f>+'[10]ENEL PLB+PMG'!$BD33</f>
        <v>181.70058</v>
      </c>
      <c r="K35" s="17">
        <f>+'[11]ENEL PLB+PMG'!$BD33</f>
        <v>184.57561000000001</v>
      </c>
      <c r="L35" s="17">
        <f>+'[12]ENEL PLB+PMG'!$BD33</f>
        <v>183.31899999999999</v>
      </c>
      <c r="M35" s="17">
        <f>+'[13]ENEL PLB+PMG'!$BD33</f>
        <v>183.58366000000001</v>
      </c>
      <c r="N35" s="17">
        <f>+'[14]ENEL PLB+PMG'!$BD33</f>
        <v>183.31899999999999</v>
      </c>
      <c r="O35" s="17">
        <f>+'[15]ENEL PLB+PMG'!$BD33</f>
        <v>183.31899999999999</v>
      </c>
      <c r="P35" s="17">
        <f>+'[16]ENEL PLB+PMG'!$BD33</f>
        <v>185.19082166666701</v>
      </c>
      <c r="Q35" s="17">
        <f>+'[17]ENEL PLB+PMG'!$BD33</f>
        <v>184.23529500000001</v>
      </c>
      <c r="R35" s="17">
        <f>+'[18]ENEL PLB+PMG'!$BD33</f>
        <v>183.226081666667</v>
      </c>
      <c r="S35" s="17">
        <f>+'[19]ENEL PLB+PMG'!$BD33</f>
        <v>184.697583333333</v>
      </c>
      <c r="T35" s="17">
        <f>+'[20]ENEL PLB+PMG'!$BD33</f>
        <v>187.958153333333</v>
      </c>
      <c r="U35" s="17">
        <f>+'[21]ENEL PLB+PMG'!$BD33</f>
        <v>186.346943333333</v>
      </c>
      <c r="V35" s="17">
        <f>+'[22]ENEL PLB+PMG'!$BD33</f>
        <v>180.73443499999999</v>
      </c>
      <c r="W35" s="17">
        <f>+'[23]ENEL PLB+PMG'!$BD33</f>
        <v>183.96627000000001</v>
      </c>
      <c r="X35" s="17">
        <f>+'[24]ENEL PLB+PMG'!$BD33</f>
        <v>184.015256666667</v>
      </c>
      <c r="Y35" s="17">
        <f>+'[25]ENEL PLB+PMG'!$BD33</f>
        <v>178.64400000000001</v>
      </c>
      <c r="Z35" s="17">
        <f>+'[26]ENEL PLB+PMG'!$BD33</f>
        <v>178.64400000000001</v>
      </c>
      <c r="AA35" s="17">
        <f>+'[27]ENEL PLB+PMG'!$BD33</f>
        <v>183.68107499999999</v>
      </c>
      <c r="AB35" s="17">
        <f>+'[28]ENEL PLB+PMG'!$BD33</f>
        <v>178.64400000000001</v>
      </c>
      <c r="AC35" s="17">
        <f>+'[29]ENEL PLB+PMG'!$BD33</f>
        <v>178.64400000000001</v>
      </c>
      <c r="AD35" s="17">
        <f>+'[30]ENEL PLB+PMG'!$BD33</f>
        <v>180.03191000000001</v>
      </c>
      <c r="AE35" s="17">
        <f>+'[31]ENEL PLB+PMG'!$BD33</f>
        <v>186.99469833333299</v>
      </c>
      <c r="AF35" s="17">
        <f>+'[32]ENEL PLB+PMG'!$BD33</f>
        <v>181.86046999999999</v>
      </c>
      <c r="AG35" s="17">
        <f>+'[33]ENEL PLB+PMG'!$BD33</f>
        <v>0</v>
      </c>
    </row>
    <row r="36" spans="2:63" ht="20" customHeight="1">
      <c r="B36" s="19" t="s">
        <v>3</v>
      </c>
      <c r="C36" s="17">
        <f>+'[3]ENEL PLB+PMG'!$BD34</f>
        <v>184.11328666666699</v>
      </c>
      <c r="D36" s="17">
        <f>+'[4]ENEL PLB+PMG'!$BD34</f>
        <v>186.67540500000001</v>
      </c>
      <c r="E36" s="17">
        <f>+'[5]ENEL PLB+PMG'!$BD34</f>
        <v>183.90082166666701</v>
      </c>
      <c r="F36" s="17">
        <f>+'[6]ENEL PLB+PMG'!$BD34</f>
        <v>178.513125</v>
      </c>
      <c r="G36" s="17">
        <f>+'[7]ENEL PLB+PMG'!$BD34</f>
        <v>186.85183166666701</v>
      </c>
      <c r="H36" s="17">
        <f>+'[8]ENEL PLB+PMG'!$BD34</f>
        <v>181.90297333333399</v>
      </c>
      <c r="I36" s="17">
        <f>+'[9]ENEL PLB+PMG'!$BD34</f>
        <v>181.57191499999999</v>
      </c>
      <c r="J36" s="17">
        <f>+'[10]ENEL PLB+PMG'!$BD34</f>
        <v>176.29400000000001</v>
      </c>
      <c r="K36" s="17">
        <f>+'[11]ENEL PLB+PMG'!$BD34</f>
        <v>187.53233</v>
      </c>
      <c r="L36" s="17">
        <f>+'[12]ENEL PLB+PMG'!$BD34</f>
        <v>182.71125166666701</v>
      </c>
      <c r="M36" s="17">
        <f>+'[13]ENEL PLB+PMG'!$BD34</f>
        <v>189.60440500000001</v>
      </c>
      <c r="N36" s="17">
        <f>+'[14]ENEL PLB+PMG'!$BD34</f>
        <v>183.31899999999999</v>
      </c>
      <c r="O36" s="17">
        <f>+'[15]ENEL PLB+PMG'!$BD34</f>
        <v>183.143538333333</v>
      </c>
      <c r="P36" s="17">
        <f>+'[16]ENEL PLB+PMG'!$BD34</f>
        <v>182.99796000000001</v>
      </c>
      <c r="Q36" s="17">
        <f>+'[17]ENEL PLB+PMG'!$BD34</f>
        <v>183.31899999999999</v>
      </c>
      <c r="R36" s="17">
        <f>+'[18]ENEL PLB+PMG'!$BD34</f>
        <v>184.52597499999999</v>
      </c>
      <c r="S36" s="17">
        <f>+'[19]ENEL PLB+PMG'!$BD34</f>
        <v>184.42401166666701</v>
      </c>
      <c r="T36" s="17">
        <f>+'[20]ENEL PLB+PMG'!$BD34</f>
        <v>192.32656</v>
      </c>
      <c r="U36" s="17">
        <f>+'[21]ENEL PLB+PMG'!$BD34</f>
        <v>180.04278333333301</v>
      </c>
      <c r="V36" s="17">
        <f>+'[22]ENEL PLB+PMG'!$BD34</f>
        <v>180.22722833333299</v>
      </c>
      <c r="W36" s="17">
        <f>+'[23]ENEL PLB+PMG'!$BD34</f>
        <v>205.000423333334</v>
      </c>
      <c r="X36" s="17">
        <f>+'[24]ENEL PLB+PMG'!$BD34</f>
        <v>180.018</v>
      </c>
      <c r="Y36" s="17">
        <f>+'[25]ENEL PLB+PMG'!$BD34</f>
        <v>178.57733666666701</v>
      </c>
      <c r="Z36" s="17">
        <f>+'[26]ENEL PLB+PMG'!$BD34</f>
        <v>178.415758333333</v>
      </c>
      <c r="AA36" s="17">
        <f>+'[27]ENEL PLB+PMG'!$BD34</f>
        <v>177.09163333333299</v>
      </c>
      <c r="AB36" s="17">
        <f>+'[28]ENEL PLB+PMG'!$BD34</f>
        <v>178.64400000000001</v>
      </c>
      <c r="AC36" s="17">
        <f>+'[29]ENEL PLB+PMG'!$BD34</f>
        <v>178.64400000000001</v>
      </c>
      <c r="AD36" s="17">
        <f>+'[30]ENEL PLB+PMG'!$BD34</f>
        <v>179.71004500000001</v>
      </c>
      <c r="AE36" s="17">
        <f>+'[31]ENEL PLB+PMG'!$BD34</f>
        <v>178.64400000000001</v>
      </c>
      <c r="AF36" s="17">
        <f>+'[32]ENEL PLB+PMG'!$BD34</f>
        <v>177.881</v>
      </c>
      <c r="AG36" s="17">
        <f>+'[33]ENEL PLB+PMG'!$BD34</f>
        <v>0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6">
      <c r="B39" s="8" t="s">
        <v>4</v>
      </c>
      <c r="C39" s="20"/>
      <c r="R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R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41000</v>
      </c>
      <c r="D41" s="14">
        <f>+[35]Sheet1!$B$10</f>
        <v>41001</v>
      </c>
      <c r="E41" s="14">
        <f>+[36]Sheet1!$B$10</f>
        <v>41002</v>
      </c>
      <c r="F41" s="14">
        <f>+[37]Sheet1!$B$10</f>
        <v>41003</v>
      </c>
      <c r="G41" s="14">
        <f>+[38]Sheet1!$B$10</f>
        <v>41004</v>
      </c>
      <c r="H41" s="14">
        <f>+[39]Sheet1!$B$10</f>
        <v>41005</v>
      </c>
      <c r="I41" s="14">
        <f>+[40]Sheet1!$B$10</f>
        <v>41006</v>
      </c>
      <c r="J41" s="14">
        <f>+[41]Sheet1!$B$10</f>
        <v>41007</v>
      </c>
      <c r="K41" s="14">
        <f>+[42]Sheet1!$B$10</f>
        <v>41008</v>
      </c>
      <c r="L41" s="14">
        <f>+[43]Sheet1!$B$10</f>
        <v>41009</v>
      </c>
      <c r="M41" s="14">
        <f>+[44]Sheet1!$B$10</f>
        <v>41010</v>
      </c>
      <c r="N41" s="14">
        <f>+[45]Sheet1!$B$10</f>
        <v>41011</v>
      </c>
      <c r="O41" s="14">
        <f>+[46]Sheet1!$B$10</f>
        <v>41012</v>
      </c>
      <c r="P41" s="14">
        <f>+[47]Sheet1!$B$10</f>
        <v>41013</v>
      </c>
      <c r="Q41" s="14">
        <f>+[48]Sheet1!$B$10</f>
        <v>41014</v>
      </c>
      <c r="R41" s="14">
        <f>+[49]Sheet1!$B$10</f>
        <v>41015</v>
      </c>
      <c r="S41" s="14">
        <f>+[50]Sheet1!$B$10</f>
        <v>41016</v>
      </c>
      <c r="T41" s="14">
        <f>+[51]Sheet1!$B$10</f>
        <v>41017</v>
      </c>
      <c r="U41" s="14">
        <f>+[52]Sheet1!$B$10</f>
        <v>41018</v>
      </c>
      <c r="V41" s="14">
        <f>+[53]Sheet1!$B$10</f>
        <v>41019</v>
      </c>
      <c r="W41" s="14">
        <f>+[54]Sheet1!$B$10</f>
        <v>41020</v>
      </c>
      <c r="X41" s="14">
        <f>+[55]Sheet1!$B$10</f>
        <v>41021</v>
      </c>
      <c r="Y41" s="14">
        <f>+[56]Sheet1!$B$10</f>
        <v>41022</v>
      </c>
      <c r="Z41" s="14">
        <f>+[57]Sheet1!$B$10</f>
        <v>41023</v>
      </c>
      <c r="AA41" s="14">
        <f>+[58]Sheet1!$B$10</f>
        <v>41024</v>
      </c>
      <c r="AB41" s="14">
        <f>+[59]Sheet1!$B$10</f>
        <v>41025</v>
      </c>
      <c r="AC41" s="14">
        <f>+[60]Sheet1!$B$10</f>
        <v>41026</v>
      </c>
      <c r="AD41" s="14">
        <f>+[61]Sheet1!$B$10</f>
        <v>41027</v>
      </c>
      <c r="AE41" s="14">
        <f>+[62]Sheet1!$B$10</f>
        <v>41028</v>
      </c>
      <c r="AF41" s="14">
        <f>+[63]Sheet1!$B$10</f>
        <v>41029</v>
      </c>
      <c r="AG41" s="14">
        <f>+[64]Sheet1!$B$10</f>
        <v>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+[34]Sheet1!$N$102</f>
        <v>0.5</v>
      </c>
      <c r="D42" s="17">
        <f>+[35]Sheet1!$N$102</f>
        <v>159</v>
      </c>
      <c r="E42" s="17">
        <f>+[36]Sheet1!$N$102</f>
        <v>49</v>
      </c>
      <c r="F42" s="17">
        <f>+[37]Sheet1!$N$102</f>
        <v>0.5</v>
      </c>
      <c r="G42" s="17">
        <f>+[38]Sheet1!$N$102</f>
        <v>210</v>
      </c>
      <c r="H42" s="17">
        <f>+[39]Sheet1!$N$102</f>
        <v>49</v>
      </c>
      <c r="I42" s="17">
        <f>+[40]Sheet1!$N$102</f>
        <v>1</v>
      </c>
      <c r="J42" s="17">
        <f>+[41]Sheet1!$N$102</f>
        <v>0.5</v>
      </c>
      <c r="K42" s="17">
        <f>+[42]Sheet1!$N$102</f>
        <v>50</v>
      </c>
      <c r="L42" s="17">
        <f>+[43]Sheet1!$N$102</f>
        <v>25</v>
      </c>
      <c r="M42" s="17">
        <f>+[44]Sheet1!$N$102</f>
        <v>35</v>
      </c>
      <c r="N42" s="17">
        <f>+[45]Sheet1!$N$102</f>
        <v>50</v>
      </c>
      <c r="O42" s="17">
        <f>+[46]Sheet1!$N$102</f>
        <v>210</v>
      </c>
      <c r="P42" s="17">
        <f>+[47]Sheet1!$N$102</f>
        <v>45</v>
      </c>
      <c r="Q42" s="17">
        <f>+[48]Sheet1!$N$102</f>
        <v>0.5</v>
      </c>
      <c r="R42" s="17">
        <f>+[49]Sheet1!$N$102</f>
        <v>45</v>
      </c>
      <c r="S42" s="17">
        <f>+[50]Sheet1!$N$102</f>
        <v>44</v>
      </c>
      <c r="T42" s="17">
        <f>+[51]Sheet1!$N$102</f>
        <v>1</v>
      </c>
      <c r="U42" s="17">
        <f>+[52]Sheet1!$N$102</f>
        <v>50</v>
      </c>
      <c r="V42" s="17">
        <f>+[53]Sheet1!$N$102</f>
        <v>45</v>
      </c>
      <c r="W42" s="17">
        <f>+[54]Sheet1!$N$102</f>
        <v>215</v>
      </c>
      <c r="X42" s="17">
        <f>+[55]Sheet1!$N$102</f>
        <v>0.5</v>
      </c>
      <c r="Y42" s="17">
        <f>+[56]Sheet1!$N$102</f>
        <v>0.5</v>
      </c>
      <c r="Z42" s="17">
        <f>+[57]Sheet1!$N$102</f>
        <v>215</v>
      </c>
      <c r="AA42" s="17">
        <f>+[58]Sheet1!$N$102</f>
        <v>0.5</v>
      </c>
      <c r="AB42" s="17">
        <f>+[59]Sheet1!$N$102</f>
        <v>45</v>
      </c>
      <c r="AC42" s="17">
        <f>+[60]Sheet1!$N$102</f>
        <v>0.5</v>
      </c>
      <c r="AD42" s="17">
        <f>+[61]Sheet1!$N$102</f>
        <v>0.5</v>
      </c>
      <c r="AE42" s="17">
        <f>+[62]Sheet1!$N$102</f>
        <v>212</v>
      </c>
      <c r="AF42" s="17">
        <f>+[63]Sheet1!$N$102</f>
        <v>0.5</v>
      </c>
      <c r="AG42" s="17">
        <f>+[64]Sheet1!$N$102</f>
        <v>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R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R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6">
      <c r="B46" s="8" t="s">
        <v>6</v>
      </c>
      <c r="C46" s="20"/>
      <c r="R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MAX($C$13:$AF$36)</f>
        <v>211.41399999999999</v>
      </c>
      <c r="D50" s="17">
        <f>MIN($C$13:$AF$36)</f>
        <v>171.88118666666699</v>
      </c>
      <c r="E50" s="17">
        <f>+[1]LIQUIDAC!BL248/[1]LIQUIDAC!BK248</f>
        <v>84.393028126655054</v>
      </c>
      <c r="F50" s="17">
        <f>AVERAGE($C$13:$AF$36)</f>
        <v>184.52525287962982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MAX($C$42:$AF$42)</f>
        <v>215</v>
      </c>
      <c r="D51" s="17">
        <f>MIN($C$42:$AF$42)</f>
        <v>0.5</v>
      </c>
      <c r="E51" s="17">
        <f>AVERAGE($C$42:$AF$42)</f>
        <v>58.666666666666664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R53" s="20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sheetProtection password="8891" sheet="1" objects="1" scenarios="1"/>
  <conditionalFormatting sqref="C11:AG11">
    <cfRule type="cellIs" dxfId="9" priority="10" stopIfTrue="1" operator="equal">
      <formula>C$12</formula>
    </cfRule>
  </conditionalFormatting>
  <conditionalFormatting sqref="C42:AG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C13:AG36">
    <cfRule type="cellIs" dxfId="6" priority="6" stopIfTrue="1" operator="equal">
      <formula>$C$50</formula>
    </cfRule>
    <cfRule type="cellIs" dxfId="5" priority="7" stopIfTrue="1" operator="equal">
      <formula>$D$50</formula>
    </cfRule>
  </conditionalFormatting>
  <conditionalFormatting sqref="C37:AG37">
    <cfRule type="cellIs" dxfId="4" priority="5" operator="notEqual">
      <formula>0</formula>
    </cfRule>
  </conditionalFormatting>
  <conditionalFormatting sqref="AG37">
    <cfRule type="cellIs" dxfId="3" priority="4" operator="notEqual">
      <formula>0</formula>
    </cfRule>
  </conditionalFormatting>
  <conditionalFormatting sqref="C11:G11">
    <cfRule type="cellIs" dxfId="2" priority="3" stopIfTrue="1" operator="equal">
      <formula>C$12</formula>
    </cfRule>
  </conditionalFormatting>
  <conditionalFormatting sqref="C13:G36">
    <cfRule type="cellIs" dxfId="1" priority="1" stopIfTrue="1" operator="equal">
      <formula>$C$50</formula>
    </cfRule>
    <cfRule type="cellIs" dxfId="0" priority="2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Diego</cp:lastModifiedBy>
  <dcterms:created xsi:type="dcterms:W3CDTF">2012-05-14T17:07:00Z</dcterms:created>
  <dcterms:modified xsi:type="dcterms:W3CDTF">2016-05-05T18:13:17Z</dcterms:modified>
</cp:coreProperties>
</file>