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9035" windowHeight="1074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</externalReferences>
  <definedNames>
    <definedName name="Contratada">[1]INY!$B$1048575</definedName>
    <definedName name="_xlnm.Print_Area" localSheetId="0">PRECIOS!$B$2:$AG$52</definedName>
  </definedNames>
  <calcPr calcId="145621"/>
</workbook>
</file>

<file path=xl/calcChain.xml><?xml version="1.0" encoding="utf-8"?>
<calcChain xmlns="http://schemas.openxmlformats.org/spreadsheetml/2006/main">
  <c r="E51" i="1" l="1"/>
  <c r="E50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51" i="1" s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F50" i="1" s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C37" i="1" l="1"/>
  <c r="C50" i="1"/>
  <c r="C51" i="1"/>
  <c r="D50" i="1"/>
  <c r="D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<sst xmlns="http://schemas.openxmlformats.org/spreadsheetml/2006/main" count="14" uniqueCount="12">
  <si>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</si>
  <si>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NOVIEMBRE 2013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</si>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</sst>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3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4" fillId="3" borderId="0" xfId="2" applyFont="1" applyFill="1" applyBorder="1" applyAlignment="1" applyProtection="1">
      <alignment horizontal="left" vertical="center"/>
      <protection hidden="1"/>
    </xf>
    <xf numFmtId="0" fontId="5" fillId="3" borderId="0" xfId="2" applyFont="1" applyFill="1" applyBorder="1" applyAlignment="1" applyProtection="1">
      <alignment horizontal="center" vertical="center"/>
      <protection hidden="1"/>
    </xf>
    <xf numFmtId="0" fontId="6" fillId="3" borderId="0" xfId="2" applyFont="1" applyFill="1" applyBorder="1" applyAlignment="1" applyProtection="1">
      <alignment vertical="center"/>
      <protection hidden="1"/>
    </xf>
    <xf numFmtId="0" fontId="7" fillId="3" borderId="0" xfId="2" applyFont="1" applyFill="1" applyBorder="1" applyAlignment="1" applyProtection="1">
      <alignment horizontal="left" vertical="center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3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1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calcChain" Target="calcChain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609975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29</xdr:col>
      <xdr:colOff>419100</xdr:colOff>
      <xdr:row>3</xdr:row>
      <xdr:rowOff>95250</xdr:rowOff>
    </xdr:from>
    <xdr:to>
      <xdr:col>33</xdr:col>
      <xdr:colOff>528302</xdr:colOff>
      <xdr:row>8</xdr:row>
      <xdr:rowOff>193988</xdr:rowOff>
    </xdr:to>
    <xdr:pic>
      <xdr:nvPicPr>
        <xdr:cNvPr id="7" name="0 Imagen"/>
        <xdr:cNvPicPr/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83200" y="895350"/>
          <a:ext cx="1918952" cy="11655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Nov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11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11201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112013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112013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1120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112013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112013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112013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112013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11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Nov%2013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112013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112013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11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112013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11201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112013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112013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112013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112013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11201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112013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1120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112013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112013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1113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1113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1113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1113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1113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1113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111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112013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1113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1113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1113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1113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1113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111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11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1113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1113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111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112013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1113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1113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1113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1113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1113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1113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1113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1113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1113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111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112013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1113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91113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301113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11201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112013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112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ASTURIA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44">
          <cell r="BO44">
            <v>298047.92840485898</v>
          </cell>
        </row>
        <row r="1048575">
          <cell r="B1048575" t="str">
            <v>SI</v>
          </cell>
        </row>
      </sheetData>
      <sheetData sheetId="5"/>
      <sheetData sheetId="6">
        <row r="288">
          <cell r="BU288">
            <v>49563.984792031042</v>
          </cell>
          <cell r="BV288">
            <v>5459457.5288965106</v>
          </cell>
        </row>
        <row r="290">
          <cell r="BU290">
            <v>-307.17533660341098</v>
          </cell>
          <cell r="BV290">
            <v>-62236.290902379289</v>
          </cell>
        </row>
      </sheetData>
      <sheetData sheetId="7">
        <row r="8">
          <cell r="C8" t="str">
            <v>PERIODO: 01.NOVIEMBRE.2013 - 30.NOVIEMBRE.2013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41586</v>
          </cell>
        </row>
      </sheetData>
      <sheetData sheetId="9"/>
      <sheetData sheetId="10">
        <row r="7">
          <cell r="B7">
            <v>41586</v>
          </cell>
        </row>
      </sheetData>
      <sheetData sheetId="11">
        <row r="7">
          <cell r="B7">
            <v>41586</v>
          </cell>
        </row>
      </sheetData>
      <sheetData sheetId="12">
        <row r="7">
          <cell r="B7">
            <v>41586</v>
          </cell>
        </row>
      </sheetData>
      <sheetData sheetId="13">
        <row r="7">
          <cell r="B7">
            <v>41586</v>
          </cell>
        </row>
      </sheetData>
      <sheetData sheetId="14">
        <row r="7">
          <cell r="B7">
            <v>41586</v>
          </cell>
        </row>
      </sheetData>
      <sheetData sheetId="15"/>
      <sheetData sheetId="16">
        <row r="8">
          <cell r="B8">
            <v>41586</v>
          </cell>
        </row>
        <row r="12">
          <cell r="C12">
            <v>154.9811</v>
          </cell>
        </row>
        <row r="13">
          <cell r="C13">
            <v>154.65</v>
          </cell>
        </row>
        <row r="14">
          <cell r="C14">
            <v>154.65</v>
          </cell>
        </row>
        <row r="15">
          <cell r="C15">
            <v>154.65</v>
          </cell>
        </row>
        <row r="16">
          <cell r="C16">
            <v>154.997175</v>
          </cell>
        </row>
        <row r="17">
          <cell r="C17">
            <v>155.11199999999999</v>
          </cell>
        </row>
        <row r="18">
          <cell r="C18">
            <v>157.42261833333299</v>
          </cell>
        </row>
        <row r="19">
          <cell r="C19">
            <v>156.00800000000001</v>
          </cell>
        </row>
        <row r="20">
          <cell r="C20">
            <v>166.60814999999999</v>
          </cell>
        </row>
        <row r="21">
          <cell r="C21">
            <v>166.68718833333301</v>
          </cell>
        </row>
        <row r="22">
          <cell r="C22">
            <v>167.47915499999999</v>
          </cell>
        </row>
        <row r="23">
          <cell r="C23">
            <v>165.57698666666701</v>
          </cell>
        </row>
        <row r="24">
          <cell r="C24">
            <v>165.034308333333</v>
          </cell>
        </row>
        <row r="25">
          <cell r="C25">
            <v>165.08833166666699</v>
          </cell>
        </row>
        <row r="26">
          <cell r="C26">
            <v>166.00286333333301</v>
          </cell>
        </row>
        <row r="27">
          <cell r="C27">
            <v>166.16356500000001</v>
          </cell>
        </row>
        <row r="28">
          <cell r="C28">
            <v>166.141696666667</v>
          </cell>
        </row>
        <row r="29">
          <cell r="C29">
            <v>167.368216666667</v>
          </cell>
        </row>
        <row r="30">
          <cell r="C30">
            <v>164.986966666667</v>
          </cell>
        </row>
        <row r="31">
          <cell r="C31">
            <v>166.31260333333299</v>
          </cell>
        </row>
        <row r="32">
          <cell r="C32">
            <v>169.32579999999999</v>
          </cell>
        </row>
        <row r="33">
          <cell r="C33">
            <v>172.23361666666699</v>
          </cell>
        </row>
        <row r="34">
          <cell r="C34">
            <v>158.80316666666701</v>
          </cell>
        </row>
        <row r="35">
          <cell r="C35">
            <v>156.15681833333301</v>
          </cell>
        </row>
      </sheetData>
      <sheetData sheetId="17">
        <row r="36">
          <cell r="I36">
            <v>299.81662218588252</v>
          </cell>
        </row>
      </sheetData>
      <sheetData sheetId="18">
        <row r="36">
          <cell r="G36">
            <v>557.31200000000001</v>
          </cell>
        </row>
      </sheetData>
      <sheetData sheetId="19">
        <row r="8">
          <cell r="B8">
            <v>41586</v>
          </cell>
        </row>
      </sheetData>
      <sheetData sheetId="20">
        <row r="8">
          <cell r="B8">
            <v>41586</v>
          </cell>
        </row>
      </sheetData>
      <sheetData sheetId="21">
        <row r="12">
          <cell r="C12">
            <v>154.9811</v>
          </cell>
        </row>
      </sheetData>
      <sheetData sheetId="22">
        <row r="8">
          <cell r="B8">
            <v>41586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470.72800000000007</v>
          </cell>
        </row>
      </sheetData>
      <sheetData sheetId="28"/>
      <sheetData sheetId="29"/>
      <sheetData sheetId="30">
        <row r="8">
          <cell r="B8">
            <v>41586</v>
          </cell>
        </row>
      </sheetData>
      <sheetData sheetId="31">
        <row r="8">
          <cell r="B8">
            <v>41586</v>
          </cell>
        </row>
      </sheetData>
      <sheetData sheetId="32">
        <row r="36">
          <cell r="E36">
            <v>11.829688322387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6.8583116776129991</v>
          </cell>
        </row>
      </sheetData>
      <sheetData sheetId="35">
        <row r="36">
          <cell r="E36">
            <v>13.519245630786001</v>
          </cell>
        </row>
      </sheetData>
      <sheetData sheetId="36"/>
      <sheetData sheetId="37">
        <row r="36">
          <cell r="E36">
            <v>16.816000000000003</v>
          </cell>
        </row>
      </sheetData>
      <sheetData sheetId="38">
        <row r="36">
          <cell r="E36">
            <v>78.156141999999974</v>
          </cell>
        </row>
      </sheetData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41587</v>
          </cell>
        </row>
      </sheetData>
      <sheetData sheetId="9"/>
      <sheetData sheetId="10">
        <row r="7">
          <cell r="B7">
            <v>41587</v>
          </cell>
        </row>
      </sheetData>
      <sheetData sheetId="11">
        <row r="7">
          <cell r="B7">
            <v>41587</v>
          </cell>
        </row>
      </sheetData>
      <sheetData sheetId="12">
        <row r="7">
          <cell r="B7">
            <v>41587</v>
          </cell>
        </row>
      </sheetData>
      <sheetData sheetId="13">
        <row r="7">
          <cell r="B7">
            <v>41587</v>
          </cell>
        </row>
      </sheetData>
      <sheetData sheetId="14">
        <row r="7">
          <cell r="B7">
            <v>41587</v>
          </cell>
        </row>
      </sheetData>
      <sheetData sheetId="15"/>
      <sheetData sheetId="16">
        <row r="8">
          <cell r="B8">
            <v>41587</v>
          </cell>
        </row>
        <row r="12">
          <cell r="C12">
            <v>155.12</v>
          </cell>
        </row>
        <row r="13">
          <cell r="C13">
            <v>159.70345333333299</v>
          </cell>
        </row>
        <row r="14">
          <cell r="C14">
            <v>155.12</v>
          </cell>
        </row>
        <row r="15">
          <cell r="C15">
            <v>158.01729666666699</v>
          </cell>
        </row>
        <row r="16">
          <cell r="C16">
            <v>155.312645</v>
          </cell>
        </row>
        <row r="17">
          <cell r="C17">
            <v>157.342408333333</v>
          </cell>
        </row>
        <row r="18">
          <cell r="C18">
            <v>155.12</v>
          </cell>
        </row>
        <row r="19">
          <cell r="C19">
            <v>156.701163333333</v>
          </cell>
        </row>
        <row r="20">
          <cell r="C20">
            <v>158.5257</v>
          </cell>
        </row>
        <row r="21">
          <cell r="C21">
            <v>159.98787666666701</v>
          </cell>
        </row>
        <row r="22">
          <cell r="C22">
            <v>163.91350499999999</v>
          </cell>
        </row>
        <row r="23">
          <cell r="C23">
            <v>162.26790500000001</v>
          </cell>
        </row>
        <row r="24">
          <cell r="C24">
            <v>162.44130166666699</v>
          </cell>
        </row>
        <row r="25">
          <cell r="C25">
            <v>157.65139666666701</v>
          </cell>
        </row>
        <row r="26">
          <cell r="C26">
            <v>157.53672666666699</v>
          </cell>
        </row>
        <row r="27">
          <cell r="C27">
            <v>155.12292333333301</v>
          </cell>
        </row>
        <row r="28">
          <cell r="C28">
            <v>155.12</v>
          </cell>
        </row>
        <row r="29">
          <cell r="C29">
            <v>167.82540666666699</v>
          </cell>
        </row>
        <row r="30">
          <cell r="C30">
            <v>165.659471666667</v>
          </cell>
        </row>
        <row r="31">
          <cell r="C31">
            <v>167.15898166666699</v>
          </cell>
        </row>
        <row r="32">
          <cell r="C32">
            <v>166.732943333333</v>
          </cell>
        </row>
        <row r="33">
          <cell r="C33">
            <v>158.80008333333299</v>
          </cell>
        </row>
        <row r="34">
          <cell r="C34">
            <v>159.55730333333301</v>
          </cell>
        </row>
        <row r="35">
          <cell r="C35">
            <v>155.12</v>
          </cell>
        </row>
      </sheetData>
      <sheetData sheetId="17">
        <row r="36">
          <cell r="I36">
            <v>279.57399999999996</v>
          </cell>
        </row>
      </sheetData>
      <sheetData sheetId="18">
        <row r="36">
          <cell r="G36">
            <v>569.21600000000001</v>
          </cell>
        </row>
      </sheetData>
      <sheetData sheetId="19">
        <row r="8">
          <cell r="B8">
            <v>41587</v>
          </cell>
        </row>
      </sheetData>
      <sheetData sheetId="20">
        <row r="8">
          <cell r="B8">
            <v>41587</v>
          </cell>
        </row>
      </sheetData>
      <sheetData sheetId="21">
        <row r="12">
          <cell r="C12">
            <v>155.12</v>
          </cell>
        </row>
      </sheetData>
      <sheetData sheetId="22">
        <row r="8">
          <cell r="B8">
            <v>41587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490.52800000000002</v>
          </cell>
        </row>
      </sheetData>
      <sheetData sheetId="28"/>
      <sheetData sheetId="29"/>
      <sheetData sheetId="30">
        <row r="8">
          <cell r="B8">
            <v>41587</v>
          </cell>
        </row>
      </sheetData>
      <sheetData sheetId="31">
        <row r="8">
          <cell r="B8">
            <v>41587</v>
          </cell>
        </row>
      </sheetData>
      <sheetData sheetId="32">
        <row r="36">
          <cell r="E36">
            <v>27.038830619809495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21.057169380190501</v>
          </cell>
        </row>
      </sheetData>
      <sheetData sheetId="35">
        <row r="36">
          <cell r="E36">
            <v>51.324389333236503</v>
          </cell>
        </row>
      </sheetData>
      <sheetData sheetId="36"/>
      <sheetData sheetId="37">
        <row r="36">
          <cell r="E36">
            <v>67.128000000000014</v>
          </cell>
        </row>
      </sheetData>
      <sheetData sheetId="38">
        <row r="36">
          <cell r="E36">
            <v>141.29143299999998</v>
          </cell>
        </row>
      </sheetData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41588</v>
          </cell>
        </row>
      </sheetData>
      <sheetData sheetId="9"/>
      <sheetData sheetId="10">
        <row r="7">
          <cell r="B7">
            <v>41588</v>
          </cell>
        </row>
      </sheetData>
      <sheetData sheetId="11">
        <row r="7">
          <cell r="B7">
            <v>41588</v>
          </cell>
        </row>
      </sheetData>
      <sheetData sheetId="12">
        <row r="7">
          <cell r="B7">
            <v>41588</v>
          </cell>
        </row>
      </sheetData>
      <sheetData sheetId="13">
        <row r="7">
          <cell r="B7">
            <v>41588</v>
          </cell>
        </row>
      </sheetData>
      <sheetData sheetId="14">
        <row r="7">
          <cell r="B7">
            <v>41588</v>
          </cell>
        </row>
      </sheetData>
      <sheetData sheetId="15"/>
      <sheetData sheetId="16">
        <row r="8">
          <cell r="B8">
            <v>41588</v>
          </cell>
        </row>
        <row r="12">
          <cell r="C12">
            <v>170.723096666667</v>
          </cell>
        </row>
        <row r="13">
          <cell r="C13">
            <v>153.27000000000001</v>
          </cell>
        </row>
        <row r="14">
          <cell r="C14">
            <v>153.27000000000001</v>
          </cell>
        </row>
        <row r="15">
          <cell r="C15">
            <v>153.27000000000001</v>
          </cell>
        </row>
        <row r="16">
          <cell r="C16">
            <v>151.31058166666699</v>
          </cell>
        </row>
        <row r="17">
          <cell r="C17">
            <v>153.27000000000001</v>
          </cell>
        </row>
        <row r="18">
          <cell r="C18">
            <v>153.27000000000001</v>
          </cell>
        </row>
        <row r="19">
          <cell r="C19">
            <v>153.27000000000001</v>
          </cell>
        </row>
        <row r="20">
          <cell r="C20">
            <v>153.27000000000001</v>
          </cell>
        </row>
        <row r="21">
          <cell r="C21">
            <v>155.391416666667</v>
          </cell>
        </row>
        <row r="22">
          <cell r="C22">
            <v>155.12</v>
          </cell>
        </row>
        <row r="23">
          <cell r="C23">
            <v>155.12</v>
          </cell>
        </row>
        <row r="24">
          <cell r="C24">
            <v>180.135938333333</v>
          </cell>
        </row>
        <row r="25">
          <cell r="C25">
            <v>155.42969833333299</v>
          </cell>
        </row>
        <row r="26">
          <cell r="C26">
            <v>155.12485000000001</v>
          </cell>
        </row>
        <row r="27">
          <cell r="C27">
            <v>157.49650666666699</v>
          </cell>
        </row>
        <row r="28">
          <cell r="C28">
            <v>157.04299666666699</v>
          </cell>
        </row>
        <row r="29">
          <cell r="C29">
            <v>157.05555833333301</v>
          </cell>
        </row>
        <row r="30">
          <cell r="C30">
            <v>156.211113333333</v>
          </cell>
        </row>
        <row r="31">
          <cell r="C31">
            <v>155.12</v>
          </cell>
        </row>
        <row r="32">
          <cell r="C32">
            <v>157.483196666667</v>
          </cell>
        </row>
        <row r="33">
          <cell r="C33">
            <v>157.916506666667</v>
          </cell>
        </row>
        <row r="34">
          <cell r="C34">
            <v>153.27000000000001</v>
          </cell>
        </row>
        <row r="35">
          <cell r="C35">
            <v>153.27000000000001</v>
          </cell>
        </row>
      </sheetData>
      <sheetData sheetId="17">
        <row r="36">
          <cell r="I36">
            <v>296.786</v>
          </cell>
        </row>
      </sheetData>
      <sheetData sheetId="18">
        <row r="36">
          <cell r="G36">
            <v>553.08799999999997</v>
          </cell>
        </row>
      </sheetData>
      <sheetData sheetId="19">
        <row r="8">
          <cell r="B8">
            <v>41588</v>
          </cell>
        </row>
      </sheetData>
      <sheetData sheetId="20">
        <row r="8">
          <cell r="B8">
            <v>41588</v>
          </cell>
        </row>
      </sheetData>
      <sheetData sheetId="21">
        <row r="12">
          <cell r="C12">
            <v>170.723096666667</v>
          </cell>
        </row>
      </sheetData>
      <sheetData sheetId="22">
        <row r="8">
          <cell r="B8">
            <v>41588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488.55999999999995</v>
          </cell>
        </row>
      </sheetData>
      <sheetData sheetId="28"/>
      <sheetData sheetId="29"/>
      <sheetData sheetId="30">
        <row r="8">
          <cell r="B8">
            <v>41588</v>
          </cell>
        </row>
      </sheetData>
      <sheetData sheetId="31">
        <row r="8">
          <cell r="B8">
            <v>41588</v>
          </cell>
        </row>
      </sheetData>
      <sheetData sheetId="32">
        <row r="36">
          <cell r="E36">
            <v>91.717449085135016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61.594550914864996</v>
          </cell>
        </row>
      </sheetData>
      <sheetData sheetId="35">
        <row r="36">
          <cell r="E36">
            <v>214.59931865559003</v>
          </cell>
        </row>
      </sheetData>
      <sheetData sheetId="36"/>
      <sheetData sheetId="37">
        <row r="36">
          <cell r="E36">
            <v>322.98400000000004</v>
          </cell>
        </row>
      </sheetData>
      <sheetData sheetId="38">
        <row r="36">
          <cell r="E36">
            <v>156.5200509</v>
          </cell>
        </row>
      </sheetData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41589</v>
          </cell>
        </row>
      </sheetData>
      <sheetData sheetId="9"/>
      <sheetData sheetId="10">
        <row r="7">
          <cell r="B7">
            <v>41589</v>
          </cell>
        </row>
      </sheetData>
      <sheetData sheetId="11">
        <row r="7">
          <cell r="B7">
            <v>41589</v>
          </cell>
        </row>
      </sheetData>
      <sheetData sheetId="12">
        <row r="7">
          <cell r="B7">
            <v>41589</v>
          </cell>
        </row>
      </sheetData>
      <sheetData sheetId="13">
        <row r="7">
          <cell r="B7">
            <v>41589</v>
          </cell>
        </row>
      </sheetData>
      <sheetData sheetId="14">
        <row r="7">
          <cell r="B7">
            <v>41589</v>
          </cell>
        </row>
      </sheetData>
      <sheetData sheetId="15"/>
      <sheetData sheetId="16">
        <row r="8">
          <cell r="B8">
            <v>41589</v>
          </cell>
        </row>
        <row r="12">
          <cell r="C12">
            <v>150.583063333333</v>
          </cell>
        </row>
        <row r="13">
          <cell r="C13">
            <v>150.58117666666701</v>
          </cell>
        </row>
        <row r="14">
          <cell r="C14">
            <v>150.65356499999999</v>
          </cell>
        </row>
        <row r="15">
          <cell r="C15">
            <v>150.68916833333299</v>
          </cell>
        </row>
        <row r="16">
          <cell r="C16">
            <v>150.03663499999999</v>
          </cell>
        </row>
        <row r="17">
          <cell r="C17">
            <v>141.35244</v>
          </cell>
        </row>
        <row r="18">
          <cell r="C18">
            <v>140.71669333333301</v>
          </cell>
        </row>
        <row r="19">
          <cell r="C19">
            <v>147.457515</v>
          </cell>
        </row>
        <row r="20">
          <cell r="C20">
            <v>155.18750499999999</v>
          </cell>
        </row>
        <row r="21">
          <cell r="C21">
            <v>153.600855</v>
          </cell>
        </row>
        <row r="22">
          <cell r="C22">
            <v>155.22504499999999</v>
          </cell>
        </row>
        <row r="23">
          <cell r="C23">
            <v>156.11823000000001</v>
          </cell>
        </row>
        <row r="24">
          <cell r="C24">
            <v>153.75860333333301</v>
          </cell>
        </row>
        <row r="25">
          <cell r="C25">
            <v>154.05776333333301</v>
          </cell>
        </row>
        <row r="26">
          <cell r="C26">
            <v>157.130523333333</v>
          </cell>
        </row>
        <row r="27">
          <cell r="C27">
            <v>156.9759</v>
          </cell>
        </row>
        <row r="28">
          <cell r="C28">
            <v>156.09707</v>
          </cell>
        </row>
        <row r="29">
          <cell r="C29">
            <v>165.28696666666701</v>
          </cell>
        </row>
        <row r="30">
          <cell r="C30">
            <v>164.652058333333</v>
          </cell>
        </row>
        <row r="31">
          <cell r="C31">
            <v>166.64441500000001</v>
          </cell>
        </row>
        <row r="32">
          <cell r="C32">
            <v>155.868533333333</v>
          </cell>
        </row>
        <row r="33">
          <cell r="C33">
            <v>155.147011666667</v>
          </cell>
        </row>
        <row r="34">
          <cell r="C34">
            <v>152.777266666667</v>
          </cell>
        </row>
        <row r="35">
          <cell r="C35">
            <v>153.89118166666699</v>
          </cell>
        </row>
      </sheetData>
      <sheetData sheetId="17">
        <row r="36">
          <cell r="I36">
            <v>287.24974835624107</v>
          </cell>
        </row>
      </sheetData>
      <sheetData sheetId="18">
        <row r="36">
          <cell r="G36">
            <v>565.74216666666678</v>
          </cell>
        </row>
      </sheetData>
      <sheetData sheetId="19">
        <row r="8">
          <cell r="B8">
            <v>41589</v>
          </cell>
        </row>
      </sheetData>
      <sheetData sheetId="20">
        <row r="8">
          <cell r="B8">
            <v>41589</v>
          </cell>
        </row>
      </sheetData>
      <sheetData sheetId="21">
        <row r="12">
          <cell r="C12">
            <v>150.583063333333</v>
          </cell>
        </row>
      </sheetData>
      <sheetData sheetId="22">
        <row r="8">
          <cell r="B8">
            <v>41589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494.58400000000006</v>
          </cell>
        </row>
      </sheetData>
      <sheetData sheetId="28"/>
      <sheetData sheetId="29"/>
      <sheetData sheetId="30">
        <row r="8">
          <cell r="B8">
            <v>41589</v>
          </cell>
        </row>
      </sheetData>
      <sheetData sheetId="31">
        <row r="8">
          <cell r="B8">
            <v>41589</v>
          </cell>
        </row>
      </sheetData>
      <sheetData sheetId="32">
        <row r="36">
          <cell r="E36">
            <v>264.87623930166956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176.21176069833049</v>
          </cell>
        </row>
      </sheetData>
      <sheetData sheetId="35">
        <row r="36">
          <cell r="E36">
            <v>247.38996046004397</v>
          </cell>
        </row>
      </sheetData>
      <sheetData sheetId="36"/>
      <sheetData sheetId="37">
        <row r="36">
          <cell r="E36">
            <v>360.16</v>
          </cell>
        </row>
      </sheetData>
      <sheetData sheetId="38">
        <row r="36">
          <cell r="E36">
            <v>156.5359565</v>
          </cell>
        </row>
      </sheetData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41590</v>
          </cell>
        </row>
      </sheetData>
      <sheetData sheetId="9"/>
      <sheetData sheetId="10">
        <row r="7">
          <cell r="B7">
            <v>41590</v>
          </cell>
        </row>
      </sheetData>
      <sheetData sheetId="11">
        <row r="7">
          <cell r="B7">
            <v>41590</v>
          </cell>
        </row>
      </sheetData>
      <sheetData sheetId="12">
        <row r="7">
          <cell r="B7">
            <v>41590</v>
          </cell>
        </row>
      </sheetData>
      <sheetData sheetId="13">
        <row r="7">
          <cell r="B7">
            <v>41590</v>
          </cell>
        </row>
      </sheetData>
      <sheetData sheetId="14">
        <row r="7">
          <cell r="B7">
            <v>41590</v>
          </cell>
        </row>
      </sheetData>
      <sheetData sheetId="15"/>
      <sheetData sheetId="16">
        <row r="8">
          <cell r="B8">
            <v>41590</v>
          </cell>
        </row>
        <row r="12">
          <cell r="C12">
            <v>150.289713333333</v>
          </cell>
        </row>
        <row r="13">
          <cell r="C13">
            <v>145.051156666667</v>
          </cell>
        </row>
        <row r="14">
          <cell r="C14">
            <v>143.02780166666699</v>
          </cell>
        </row>
        <row r="15">
          <cell r="C15">
            <v>142.93462833333299</v>
          </cell>
        </row>
        <row r="16">
          <cell r="C16">
            <v>142.35434333333299</v>
          </cell>
        </row>
        <row r="17">
          <cell r="C17">
            <v>145.35599999999999</v>
          </cell>
        </row>
        <row r="18">
          <cell r="C18">
            <v>150.26593666666699</v>
          </cell>
        </row>
        <row r="19">
          <cell r="C19">
            <v>152.770706666667</v>
          </cell>
        </row>
        <row r="20">
          <cell r="C20">
            <v>155.65972666666701</v>
          </cell>
        </row>
        <row r="21">
          <cell r="C21">
            <v>153.43700000000001</v>
          </cell>
        </row>
        <row r="22">
          <cell r="C22">
            <v>153.82455833333299</v>
          </cell>
        </row>
        <row r="23">
          <cell r="C23">
            <v>156.32371499999999</v>
          </cell>
        </row>
        <row r="24">
          <cell r="C24">
            <v>155.91971000000001</v>
          </cell>
        </row>
        <row r="25">
          <cell r="C25">
            <v>161.71134000000001</v>
          </cell>
        </row>
        <row r="26">
          <cell r="C26">
            <v>162.160413333333</v>
          </cell>
        </row>
        <row r="27">
          <cell r="C27">
            <v>156.015606666667</v>
          </cell>
        </row>
        <row r="28">
          <cell r="C28">
            <v>155.99983166666701</v>
          </cell>
        </row>
        <row r="29">
          <cell r="C29">
            <v>163.24731333333301</v>
          </cell>
        </row>
        <row r="30">
          <cell r="C30">
            <v>165.88587000000001</v>
          </cell>
        </row>
        <row r="31">
          <cell r="C31">
            <v>166.96058666666701</v>
          </cell>
        </row>
        <row r="32">
          <cell r="C32">
            <v>156.80694</v>
          </cell>
        </row>
        <row r="33">
          <cell r="C33">
            <v>154.68806166666701</v>
          </cell>
        </row>
        <row r="34">
          <cell r="C34">
            <v>156.24351833333299</v>
          </cell>
        </row>
        <row r="35">
          <cell r="C35">
            <v>150.56549833333301</v>
          </cell>
        </row>
      </sheetData>
      <sheetData sheetId="17">
        <row r="36">
          <cell r="I36">
            <v>285.66449999999998</v>
          </cell>
        </row>
      </sheetData>
      <sheetData sheetId="18">
        <row r="36">
          <cell r="G36">
            <v>553.10691666666673</v>
          </cell>
        </row>
      </sheetData>
      <sheetData sheetId="19">
        <row r="8">
          <cell r="B8">
            <v>41590</v>
          </cell>
        </row>
      </sheetData>
      <sheetData sheetId="20">
        <row r="8">
          <cell r="B8">
            <v>41590</v>
          </cell>
        </row>
      </sheetData>
      <sheetData sheetId="21">
        <row r="12">
          <cell r="C12">
            <v>150.289713333333</v>
          </cell>
        </row>
      </sheetData>
      <sheetData sheetId="22">
        <row r="8">
          <cell r="B8">
            <v>41590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491.04</v>
          </cell>
        </row>
      </sheetData>
      <sheetData sheetId="28"/>
      <sheetData sheetId="29"/>
      <sheetData sheetId="30">
        <row r="8">
          <cell r="B8">
            <v>41590</v>
          </cell>
        </row>
      </sheetData>
      <sheetData sheetId="31">
        <row r="8">
          <cell r="B8">
            <v>41590</v>
          </cell>
        </row>
      </sheetData>
      <sheetData sheetId="32">
        <row r="36">
          <cell r="E36">
            <v>263.21938041388592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173.06861958611401</v>
          </cell>
        </row>
      </sheetData>
      <sheetData sheetId="35">
        <row r="36">
          <cell r="E36">
            <v>224.85002087655502</v>
          </cell>
        </row>
      </sheetData>
      <sheetData sheetId="36"/>
      <sheetData sheetId="37">
        <row r="36">
          <cell r="E36">
            <v>361.34399999999999</v>
          </cell>
        </row>
      </sheetData>
      <sheetData sheetId="38">
        <row r="36">
          <cell r="E36">
            <v>156.46139900000006</v>
          </cell>
        </row>
      </sheetData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41591</v>
          </cell>
        </row>
      </sheetData>
      <sheetData sheetId="9"/>
      <sheetData sheetId="10">
        <row r="7">
          <cell r="B7">
            <v>41591</v>
          </cell>
        </row>
      </sheetData>
      <sheetData sheetId="11">
        <row r="7">
          <cell r="B7">
            <v>41591</v>
          </cell>
        </row>
      </sheetData>
      <sheetData sheetId="12">
        <row r="7">
          <cell r="B7">
            <v>41591</v>
          </cell>
        </row>
      </sheetData>
      <sheetData sheetId="13">
        <row r="7">
          <cell r="B7">
            <v>41591</v>
          </cell>
        </row>
      </sheetData>
      <sheetData sheetId="14">
        <row r="7">
          <cell r="B7">
            <v>41591</v>
          </cell>
        </row>
      </sheetData>
      <sheetData sheetId="15"/>
      <sheetData sheetId="16">
        <row r="8">
          <cell r="B8">
            <v>41591</v>
          </cell>
        </row>
        <row r="12">
          <cell r="C12">
            <v>145.35599999999999</v>
          </cell>
        </row>
        <row r="13">
          <cell r="C13">
            <v>144.29139833333301</v>
          </cell>
        </row>
        <row r="14">
          <cell r="C14">
            <v>143.22992833333299</v>
          </cell>
        </row>
        <row r="15">
          <cell r="C15">
            <v>146.20826333333301</v>
          </cell>
        </row>
        <row r="16">
          <cell r="C16">
            <v>148.65387999999999</v>
          </cell>
        </row>
        <row r="17">
          <cell r="C17">
            <v>155.145858333333</v>
          </cell>
        </row>
        <row r="18">
          <cell r="C18">
            <v>152.926875</v>
          </cell>
        </row>
        <row r="19">
          <cell r="C19">
            <v>154.64630333333301</v>
          </cell>
        </row>
        <row r="20">
          <cell r="C20">
            <v>155.178891666667</v>
          </cell>
        </row>
        <row r="21">
          <cell r="C21">
            <v>155.54768166666699</v>
          </cell>
        </row>
        <row r="22">
          <cell r="C22">
            <v>156.27878833333301</v>
          </cell>
        </row>
        <row r="23">
          <cell r="C23">
            <v>161.68335666666701</v>
          </cell>
        </row>
        <row r="24">
          <cell r="C24">
            <v>160.593388333333</v>
          </cell>
        </row>
        <row r="25">
          <cell r="C25">
            <v>157.03451999999999</v>
          </cell>
        </row>
        <row r="26">
          <cell r="C26">
            <v>156.60865999999999</v>
          </cell>
        </row>
        <row r="27">
          <cell r="C27">
            <v>156.48291666666699</v>
          </cell>
        </row>
        <row r="28">
          <cell r="C28">
            <v>156.23873333333299</v>
          </cell>
        </row>
        <row r="29">
          <cell r="C29">
            <v>162.987801666667</v>
          </cell>
        </row>
        <row r="30">
          <cell r="C30">
            <v>163.84976</v>
          </cell>
        </row>
        <row r="31">
          <cell r="C31">
            <v>163.48390833333301</v>
          </cell>
        </row>
        <row r="32">
          <cell r="C32">
            <v>160.78244166666701</v>
          </cell>
        </row>
        <row r="33">
          <cell r="C33">
            <v>155.025105</v>
          </cell>
        </row>
        <row r="34">
          <cell r="C34">
            <v>153.43700000000001</v>
          </cell>
        </row>
        <row r="35">
          <cell r="C35">
            <v>153.22190499999999</v>
          </cell>
        </row>
      </sheetData>
      <sheetData sheetId="17">
        <row r="36">
          <cell r="I36">
            <v>285.23525943823483</v>
          </cell>
        </row>
      </sheetData>
      <sheetData sheetId="18">
        <row r="36">
          <cell r="G36">
            <v>544.42883333333327</v>
          </cell>
        </row>
      </sheetData>
      <sheetData sheetId="19">
        <row r="8">
          <cell r="B8">
            <v>41591</v>
          </cell>
        </row>
      </sheetData>
      <sheetData sheetId="20">
        <row r="8">
          <cell r="B8">
            <v>41591</v>
          </cell>
        </row>
      </sheetData>
      <sheetData sheetId="21">
        <row r="12">
          <cell r="C12">
            <v>145.35599999999999</v>
          </cell>
        </row>
      </sheetData>
      <sheetData sheetId="22">
        <row r="8">
          <cell r="B8">
            <v>41591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490.47999999999996</v>
          </cell>
        </row>
      </sheetData>
      <sheetData sheetId="28"/>
      <sheetData sheetId="29"/>
      <sheetData sheetId="30">
        <row r="8">
          <cell r="B8">
            <v>41591</v>
          </cell>
        </row>
      </sheetData>
      <sheetData sheetId="31">
        <row r="8">
          <cell r="B8">
            <v>41591</v>
          </cell>
        </row>
      </sheetData>
      <sheetData sheetId="32">
        <row r="36">
          <cell r="E36">
            <v>200.44432403876095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137.37967596123951</v>
          </cell>
        </row>
      </sheetData>
      <sheetData sheetId="35">
        <row r="36">
          <cell r="E36">
            <v>194.409555937455</v>
          </cell>
        </row>
      </sheetData>
      <sheetData sheetId="36"/>
      <sheetData sheetId="37">
        <row r="36">
          <cell r="E36">
            <v>306.72799999999995</v>
          </cell>
        </row>
      </sheetData>
      <sheetData sheetId="38">
        <row r="36">
          <cell r="E36">
            <v>139.88676969999997</v>
          </cell>
        </row>
      </sheetData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41592</v>
          </cell>
        </row>
      </sheetData>
      <sheetData sheetId="9"/>
      <sheetData sheetId="10">
        <row r="7">
          <cell r="B7">
            <v>41592</v>
          </cell>
        </row>
      </sheetData>
      <sheetData sheetId="11">
        <row r="7">
          <cell r="B7">
            <v>41592</v>
          </cell>
        </row>
      </sheetData>
      <sheetData sheetId="12">
        <row r="7">
          <cell r="B7">
            <v>41592</v>
          </cell>
        </row>
      </sheetData>
      <sheetData sheetId="13">
        <row r="7">
          <cell r="B7">
            <v>41592</v>
          </cell>
        </row>
      </sheetData>
      <sheetData sheetId="14">
        <row r="7">
          <cell r="B7">
            <v>41592</v>
          </cell>
        </row>
      </sheetData>
      <sheetData sheetId="15"/>
      <sheetData sheetId="16">
        <row r="8">
          <cell r="B8">
            <v>41592</v>
          </cell>
        </row>
        <row r="12">
          <cell r="C12">
            <v>155.284408333333</v>
          </cell>
        </row>
        <row r="13">
          <cell r="C13">
            <v>149.08187166666701</v>
          </cell>
        </row>
        <row r="14">
          <cell r="C14">
            <v>149.46068666666699</v>
          </cell>
        </row>
        <row r="15">
          <cell r="C15">
            <v>151.64428333333299</v>
          </cell>
        </row>
        <row r="16">
          <cell r="C16">
            <v>157.65965666666699</v>
          </cell>
        </row>
        <row r="17">
          <cell r="C17">
            <v>152.888403333333</v>
          </cell>
        </row>
        <row r="18">
          <cell r="C18">
            <v>153.43700000000001</v>
          </cell>
        </row>
        <row r="19">
          <cell r="C19">
            <v>156.12617</v>
          </cell>
        </row>
        <row r="20">
          <cell r="C20">
            <v>157.00523166666699</v>
          </cell>
        </row>
        <row r="21">
          <cell r="C21">
            <v>163.721358333333</v>
          </cell>
        </row>
        <row r="22">
          <cell r="C22">
            <v>162.87232333333299</v>
          </cell>
        </row>
        <row r="23">
          <cell r="C23">
            <v>164.007338333333</v>
          </cell>
        </row>
        <row r="24">
          <cell r="C24">
            <v>161.40728666666701</v>
          </cell>
        </row>
        <row r="25">
          <cell r="C25">
            <v>161.255261666667</v>
          </cell>
        </row>
        <row r="26">
          <cell r="C26">
            <v>164.90709166666699</v>
          </cell>
        </row>
        <row r="27">
          <cell r="C27">
            <v>162.217591666667</v>
          </cell>
        </row>
        <row r="28">
          <cell r="C28">
            <v>166.54881333333299</v>
          </cell>
        </row>
        <row r="29">
          <cell r="C29">
            <v>162.119548333333</v>
          </cell>
        </row>
        <row r="30">
          <cell r="C30">
            <v>166.12386833333301</v>
          </cell>
        </row>
        <row r="31">
          <cell r="C31">
            <v>166.74433500000001</v>
          </cell>
        </row>
        <row r="32">
          <cell r="C32">
            <v>164.235211666667</v>
          </cell>
        </row>
        <row r="33">
          <cell r="C33">
            <v>155.69013833333301</v>
          </cell>
        </row>
        <row r="34">
          <cell r="C34">
            <v>152.626826666667</v>
          </cell>
        </row>
        <row r="35">
          <cell r="C35">
            <v>155.06079500000001</v>
          </cell>
        </row>
      </sheetData>
      <sheetData sheetId="17">
        <row r="36">
          <cell r="I36">
            <v>287.55807065191016</v>
          </cell>
        </row>
      </sheetData>
      <sheetData sheetId="18">
        <row r="36">
          <cell r="G36">
            <v>567.32666666666671</v>
          </cell>
        </row>
      </sheetData>
      <sheetData sheetId="19">
        <row r="8">
          <cell r="B8">
            <v>41592</v>
          </cell>
        </row>
      </sheetData>
      <sheetData sheetId="20">
        <row r="8">
          <cell r="B8">
            <v>41592</v>
          </cell>
        </row>
      </sheetData>
      <sheetData sheetId="21">
        <row r="12">
          <cell r="C12">
            <v>155.284408333333</v>
          </cell>
        </row>
      </sheetData>
      <sheetData sheetId="22">
        <row r="8">
          <cell r="B8">
            <v>41592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489.29599999999994</v>
          </cell>
        </row>
      </sheetData>
      <sheetData sheetId="28"/>
      <sheetData sheetId="29"/>
      <sheetData sheetId="30">
        <row r="8">
          <cell r="B8">
            <v>41592</v>
          </cell>
        </row>
      </sheetData>
      <sheetData sheetId="31">
        <row r="8">
          <cell r="B8">
            <v>41592</v>
          </cell>
        </row>
      </sheetData>
      <sheetData sheetId="32">
        <row r="36">
          <cell r="E36">
            <v>101.78762007197149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80.484379928029512</v>
          </cell>
        </row>
      </sheetData>
      <sheetData sheetId="35">
        <row r="36">
          <cell r="E36">
            <v>116.08406265144501</v>
          </cell>
        </row>
      </sheetData>
      <sheetData sheetId="36"/>
      <sheetData sheetId="37">
        <row r="36">
          <cell r="E36">
            <v>182.93600000000001</v>
          </cell>
        </row>
      </sheetData>
      <sheetData sheetId="38">
        <row r="36">
          <cell r="E36">
            <v>124.2843702</v>
          </cell>
        </row>
      </sheetData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41593</v>
          </cell>
        </row>
      </sheetData>
      <sheetData sheetId="9"/>
      <sheetData sheetId="10">
        <row r="7">
          <cell r="B7">
            <v>41593</v>
          </cell>
        </row>
      </sheetData>
      <sheetData sheetId="11">
        <row r="7">
          <cell r="B7">
            <v>41593</v>
          </cell>
        </row>
      </sheetData>
      <sheetData sheetId="12">
        <row r="7">
          <cell r="B7">
            <v>41593</v>
          </cell>
        </row>
      </sheetData>
      <sheetData sheetId="13">
        <row r="7">
          <cell r="B7">
            <v>41593</v>
          </cell>
        </row>
      </sheetData>
      <sheetData sheetId="14">
        <row r="7">
          <cell r="B7">
            <v>41593</v>
          </cell>
        </row>
      </sheetData>
      <sheetData sheetId="15"/>
      <sheetData sheetId="16">
        <row r="8">
          <cell r="B8">
            <v>41593</v>
          </cell>
        </row>
        <row r="12">
          <cell r="C12">
            <v>149.75243166666701</v>
          </cell>
        </row>
        <row r="13">
          <cell r="C13">
            <v>149.85481666666701</v>
          </cell>
        </row>
        <row r="14">
          <cell r="C14">
            <v>148.95474833333299</v>
          </cell>
        </row>
        <row r="15">
          <cell r="C15">
            <v>148.21879000000001</v>
          </cell>
        </row>
        <row r="16">
          <cell r="C16">
            <v>157.99182166666699</v>
          </cell>
        </row>
        <row r="17">
          <cell r="C17">
            <v>157.75923</v>
          </cell>
        </row>
        <row r="18">
          <cell r="C18">
            <v>153.479626666667</v>
          </cell>
        </row>
        <row r="19">
          <cell r="C19">
            <v>153.43700000000001</v>
          </cell>
        </row>
        <row r="20">
          <cell r="C20">
            <v>153.84709000000001</v>
          </cell>
        </row>
        <row r="21">
          <cell r="C21">
            <v>154.21899999999999</v>
          </cell>
        </row>
        <row r="22">
          <cell r="C22">
            <v>155.750873333333</v>
          </cell>
        </row>
        <row r="23">
          <cell r="C23">
            <v>156.12385499999999</v>
          </cell>
        </row>
        <row r="24">
          <cell r="C24">
            <v>156.58411833333301</v>
          </cell>
        </row>
        <row r="25">
          <cell r="C25">
            <v>161.42043166666701</v>
          </cell>
        </row>
        <row r="26">
          <cell r="C26">
            <v>161.26459</v>
          </cell>
        </row>
        <row r="27">
          <cell r="C27">
            <v>159.64949666666701</v>
          </cell>
        </row>
        <row r="28">
          <cell r="C28">
            <v>156.573203333333</v>
          </cell>
        </row>
        <row r="29">
          <cell r="C29">
            <v>163.52625499999999</v>
          </cell>
        </row>
        <row r="30">
          <cell r="C30">
            <v>164.228023333333</v>
          </cell>
        </row>
        <row r="31">
          <cell r="C31">
            <v>157.51375999999999</v>
          </cell>
        </row>
        <row r="32">
          <cell r="C32">
            <v>154.02173500000001</v>
          </cell>
        </row>
        <row r="33">
          <cell r="C33">
            <v>153.41090666666699</v>
          </cell>
        </row>
        <row r="34">
          <cell r="C34">
            <v>154.77621500000001</v>
          </cell>
        </row>
        <row r="35">
          <cell r="C35">
            <v>150.63003</v>
          </cell>
        </row>
      </sheetData>
      <sheetData sheetId="17">
        <row r="36">
          <cell r="I36">
            <v>287.22443575679233</v>
          </cell>
        </row>
      </sheetData>
      <sheetData sheetId="18">
        <row r="36">
          <cell r="G36">
            <v>565.1549583333333</v>
          </cell>
        </row>
      </sheetData>
      <sheetData sheetId="19">
        <row r="8">
          <cell r="B8">
            <v>41593</v>
          </cell>
        </row>
      </sheetData>
      <sheetData sheetId="20">
        <row r="8">
          <cell r="B8">
            <v>41593</v>
          </cell>
        </row>
      </sheetData>
      <sheetData sheetId="21">
        <row r="12">
          <cell r="C12">
            <v>149.75243166666701</v>
          </cell>
        </row>
      </sheetData>
      <sheetData sheetId="22">
        <row r="8">
          <cell r="B8">
            <v>41593</v>
          </cell>
        </row>
      </sheetData>
      <sheetData sheetId="23">
        <row r="36">
          <cell r="E36">
            <v>111.53600000000002</v>
          </cell>
        </row>
      </sheetData>
      <sheetData sheetId="24"/>
      <sheetData sheetId="25"/>
      <sheetData sheetId="26"/>
      <sheetData sheetId="27">
        <row r="36">
          <cell r="H36">
            <v>491.35200000000003</v>
          </cell>
        </row>
      </sheetData>
      <sheetData sheetId="28"/>
      <sheetData sheetId="29"/>
      <sheetData sheetId="30">
        <row r="8">
          <cell r="B8">
            <v>41593</v>
          </cell>
        </row>
      </sheetData>
      <sheetData sheetId="31">
        <row r="8">
          <cell r="B8">
            <v>41593</v>
          </cell>
        </row>
      </sheetData>
      <sheetData sheetId="32">
        <row r="36">
          <cell r="E36">
            <v>173.4223328691055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122.22566713089553</v>
          </cell>
        </row>
      </sheetData>
      <sheetData sheetId="35">
        <row r="36">
          <cell r="E36">
            <v>157.01237873558995</v>
          </cell>
        </row>
      </sheetData>
      <sheetData sheetId="36"/>
      <sheetData sheetId="37">
        <row r="36">
          <cell r="E36">
            <v>230.39999999999998</v>
          </cell>
        </row>
      </sheetData>
      <sheetData sheetId="38">
        <row r="36">
          <cell r="E36">
            <v>112.41083979999998</v>
          </cell>
        </row>
      </sheetData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41594</v>
          </cell>
        </row>
      </sheetData>
      <sheetData sheetId="9"/>
      <sheetData sheetId="10">
        <row r="7">
          <cell r="B7">
            <v>41594</v>
          </cell>
        </row>
      </sheetData>
      <sheetData sheetId="11">
        <row r="7">
          <cell r="B7">
            <v>41594</v>
          </cell>
        </row>
      </sheetData>
      <sheetData sheetId="12">
        <row r="7">
          <cell r="B7">
            <v>41594</v>
          </cell>
        </row>
      </sheetData>
      <sheetData sheetId="13">
        <row r="7">
          <cell r="B7">
            <v>41594</v>
          </cell>
        </row>
      </sheetData>
      <sheetData sheetId="14">
        <row r="7">
          <cell r="B7">
            <v>41594</v>
          </cell>
        </row>
      </sheetData>
      <sheetData sheetId="15"/>
      <sheetData sheetId="16">
        <row r="8">
          <cell r="B8">
            <v>41594</v>
          </cell>
        </row>
        <row r="12">
          <cell r="C12">
            <v>149.759751666667</v>
          </cell>
        </row>
        <row r="13">
          <cell r="C13">
            <v>149.890995</v>
          </cell>
        </row>
        <row r="14">
          <cell r="C14">
            <v>149.936906666667</v>
          </cell>
        </row>
        <row r="15">
          <cell r="C15">
            <v>150.36494999999999</v>
          </cell>
        </row>
        <row r="16">
          <cell r="C16">
            <v>150.49208166666699</v>
          </cell>
        </row>
        <row r="17">
          <cell r="C17">
            <v>150.35194000000001</v>
          </cell>
        </row>
        <row r="18">
          <cell r="C18">
            <v>150.75825333333299</v>
          </cell>
        </row>
        <row r="19">
          <cell r="C19">
            <v>148.768316666667</v>
          </cell>
        </row>
        <row r="20">
          <cell r="C20">
            <v>156.00694666666701</v>
          </cell>
        </row>
        <row r="21">
          <cell r="C21">
            <v>153.47627333333301</v>
          </cell>
        </row>
        <row r="22">
          <cell r="C22">
            <v>153.43700000000001</v>
          </cell>
        </row>
        <row r="23">
          <cell r="C23">
            <v>153.43700000000001</v>
          </cell>
        </row>
        <row r="24">
          <cell r="C24">
            <v>153.43700000000001</v>
          </cell>
        </row>
        <row r="25">
          <cell r="C25">
            <v>153.43700000000001</v>
          </cell>
        </row>
        <row r="26">
          <cell r="C26">
            <v>153.317996666667</v>
          </cell>
        </row>
        <row r="27">
          <cell r="C27">
            <v>152.53144666666699</v>
          </cell>
        </row>
        <row r="28">
          <cell r="C28">
            <v>152.34350333333299</v>
          </cell>
        </row>
        <row r="29">
          <cell r="C29">
            <v>156.297998333333</v>
          </cell>
        </row>
        <row r="30">
          <cell r="C30">
            <v>154.09879833333301</v>
          </cell>
        </row>
        <row r="31">
          <cell r="C31">
            <v>153.43700000000001</v>
          </cell>
        </row>
        <row r="32">
          <cell r="C32">
            <v>155.215593333333</v>
          </cell>
        </row>
        <row r="33">
          <cell r="C33">
            <v>156.01821333333299</v>
          </cell>
        </row>
        <row r="34">
          <cell r="C34">
            <v>148.27534333333401</v>
          </cell>
        </row>
        <row r="35">
          <cell r="C35">
            <v>145.76209</v>
          </cell>
        </row>
      </sheetData>
      <sheetData sheetId="17">
        <row r="36">
          <cell r="I36">
            <v>286.41149999999999</v>
          </cell>
        </row>
      </sheetData>
      <sheetData sheetId="18">
        <row r="36">
          <cell r="G36">
            <v>520.87675000000002</v>
          </cell>
        </row>
      </sheetData>
      <sheetData sheetId="19">
        <row r="8">
          <cell r="B8">
            <v>41594</v>
          </cell>
        </row>
      </sheetData>
      <sheetData sheetId="20">
        <row r="8">
          <cell r="B8">
            <v>41594</v>
          </cell>
        </row>
      </sheetData>
      <sheetData sheetId="21">
        <row r="12">
          <cell r="C12">
            <v>149.759751666667</v>
          </cell>
        </row>
      </sheetData>
      <sheetData sheetId="22">
        <row r="8">
          <cell r="B8">
            <v>41594</v>
          </cell>
        </row>
      </sheetData>
      <sheetData sheetId="23">
        <row r="36">
          <cell r="E36">
            <v>196.744</v>
          </cell>
        </row>
      </sheetData>
      <sheetData sheetId="24"/>
      <sheetData sheetId="25"/>
      <sheetData sheetId="26"/>
      <sheetData sheetId="27">
        <row r="36">
          <cell r="H36">
            <v>494.82400000000001</v>
          </cell>
        </row>
      </sheetData>
      <sheetData sheetId="28"/>
      <sheetData sheetId="29"/>
      <sheetData sheetId="30">
        <row r="8">
          <cell r="B8">
            <v>41594</v>
          </cell>
        </row>
      </sheetData>
      <sheetData sheetId="31">
        <row r="8">
          <cell r="B8">
            <v>41594</v>
          </cell>
        </row>
      </sheetData>
      <sheetData sheetId="32">
        <row r="36">
          <cell r="E36">
            <v>283.30309378507803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186.04090621492301</v>
          </cell>
        </row>
      </sheetData>
      <sheetData sheetId="35">
        <row r="36">
          <cell r="E36">
            <v>272.86355561374995</v>
          </cell>
        </row>
      </sheetData>
      <sheetData sheetId="36"/>
      <sheetData sheetId="37">
        <row r="36">
          <cell r="E36">
            <v>380.55199999999991</v>
          </cell>
        </row>
      </sheetData>
      <sheetData sheetId="38">
        <row r="36">
          <cell r="E36">
            <v>135.31490380000002</v>
          </cell>
        </row>
      </sheetData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41595</v>
          </cell>
        </row>
      </sheetData>
      <sheetData sheetId="9"/>
      <sheetData sheetId="10">
        <row r="7">
          <cell r="B7">
            <v>41595</v>
          </cell>
        </row>
      </sheetData>
      <sheetData sheetId="11">
        <row r="7">
          <cell r="B7">
            <v>41595</v>
          </cell>
        </row>
      </sheetData>
      <sheetData sheetId="12">
        <row r="7">
          <cell r="B7">
            <v>41595</v>
          </cell>
        </row>
      </sheetData>
      <sheetData sheetId="13">
        <row r="7">
          <cell r="B7">
            <v>41595</v>
          </cell>
        </row>
      </sheetData>
      <sheetData sheetId="14">
        <row r="7">
          <cell r="B7">
            <v>41595</v>
          </cell>
        </row>
      </sheetData>
      <sheetData sheetId="15"/>
      <sheetData sheetId="16">
        <row r="8">
          <cell r="B8">
            <v>41595</v>
          </cell>
        </row>
        <row r="12">
          <cell r="C12">
            <v>143.296893333333</v>
          </cell>
        </row>
        <row r="13">
          <cell r="C13">
            <v>143.291163333333</v>
          </cell>
        </row>
        <row r="14">
          <cell r="C14">
            <v>143.27475999999999</v>
          </cell>
        </row>
        <row r="15">
          <cell r="C15">
            <v>143.29485666666699</v>
          </cell>
        </row>
        <row r="16">
          <cell r="C16">
            <v>141.80550500000001</v>
          </cell>
        </row>
        <row r="17">
          <cell r="C17">
            <v>150.908966666667</v>
          </cell>
        </row>
        <row r="18">
          <cell r="C18">
            <v>149.54862</v>
          </cell>
        </row>
        <row r="19">
          <cell r="C19">
            <v>151.97488833333301</v>
          </cell>
        </row>
        <row r="20">
          <cell r="C20">
            <v>151.988783333333</v>
          </cell>
        </row>
        <row r="21">
          <cell r="C21">
            <v>152.135983333333</v>
          </cell>
        </row>
        <row r="22">
          <cell r="C22">
            <v>153.41833333333301</v>
          </cell>
        </row>
        <row r="23">
          <cell r="C23">
            <v>158.59597666666701</v>
          </cell>
        </row>
        <row r="24">
          <cell r="C24">
            <v>153.43700000000001</v>
          </cell>
        </row>
        <row r="25">
          <cell r="C25">
            <v>153.43700000000001</v>
          </cell>
        </row>
        <row r="26">
          <cell r="C26">
            <v>153.43700000000001</v>
          </cell>
        </row>
        <row r="27">
          <cell r="C27">
            <v>153.43700000000001</v>
          </cell>
        </row>
        <row r="28">
          <cell r="C28">
            <v>153.43700000000001</v>
          </cell>
        </row>
        <row r="29">
          <cell r="C29">
            <v>156.08766499999999</v>
          </cell>
        </row>
        <row r="30">
          <cell r="C30">
            <v>160.899223333333</v>
          </cell>
        </row>
        <row r="31">
          <cell r="C31">
            <v>156.699445</v>
          </cell>
        </row>
        <row r="32">
          <cell r="C32">
            <v>155.05816833333299</v>
          </cell>
        </row>
        <row r="33">
          <cell r="C33">
            <v>155.043475</v>
          </cell>
        </row>
        <row r="34">
          <cell r="C34">
            <v>153.32561999999999</v>
          </cell>
        </row>
        <row r="35">
          <cell r="C35">
            <v>152.54597833333301</v>
          </cell>
        </row>
      </sheetData>
      <sheetData sheetId="17">
        <row r="36">
          <cell r="I36">
            <v>287.94757998051927</v>
          </cell>
        </row>
      </sheetData>
      <sheetData sheetId="18">
        <row r="36">
          <cell r="G36">
            <v>462.71999999999991</v>
          </cell>
        </row>
      </sheetData>
      <sheetData sheetId="19">
        <row r="8">
          <cell r="B8">
            <v>41595</v>
          </cell>
        </row>
      </sheetData>
      <sheetData sheetId="20">
        <row r="8">
          <cell r="B8">
            <v>41595</v>
          </cell>
        </row>
      </sheetData>
      <sheetData sheetId="21">
        <row r="12">
          <cell r="C12">
            <v>143.296893333333</v>
          </cell>
        </row>
      </sheetData>
      <sheetData sheetId="22">
        <row r="8">
          <cell r="B8">
            <v>41595</v>
          </cell>
        </row>
      </sheetData>
      <sheetData sheetId="23">
        <row r="36">
          <cell r="E36">
            <v>194.77600000000004</v>
          </cell>
        </row>
      </sheetData>
      <sheetData sheetId="24"/>
      <sheetData sheetId="25"/>
      <sheetData sheetId="26"/>
      <sheetData sheetId="27">
        <row r="36">
          <cell r="H36">
            <v>492.43999999999994</v>
          </cell>
        </row>
      </sheetData>
      <sheetData sheetId="28"/>
      <sheetData sheetId="29"/>
      <sheetData sheetId="30">
        <row r="8">
          <cell r="B8">
            <v>41595</v>
          </cell>
        </row>
      </sheetData>
      <sheetData sheetId="31">
        <row r="8">
          <cell r="B8">
            <v>41595</v>
          </cell>
        </row>
      </sheetData>
      <sheetData sheetId="32">
        <row r="36">
          <cell r="E36">
            <v>197.14057854336252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135.94742145663702</v>
          </cell>
        </row>
      </sheetData>
      <sheetData sheetId="35">
        <row r="36">
          <cell r="E36">
            <v>165.58417456236052</v>
          </cell>
        </row>
      </sheetData>
      <sheetData sheetId="36"/>
      <sheetData sheetId="37">
        <row r="36">
          <cell r="E36">
            <v>266.48</v>
          </cell>
        </row>
      </sheetData>
      <sheetData sheetId="38">
        <row r="36">
          <cell r="E36">
            <v>119.4947964</v>
          </cell>
        </row>
      </sheetData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41579</v>
          </cell>
          <cell r="D4">
            <v>41580</v>
          </cell>
          <cell r="E4">
            <v>41581</v>
          </cell>
          <cell r="F4">
            <v>41582</v>
          </cell>
          <cell r="G4">
            <v>41583</v>
          </cell>
          <cell r="H4">
            <v>41584</v>
          </cell>
          <cell r="I4">
            <v>41585</v>
          </cell>
          <cell r="J4">
            <v>41586</v>
          </cell>
          <cell r="K4">
            <v>41587</v>
          </cell>
          <cell r="L4">
            <v>41588</v>
          </cell>
          <cell r="M4">
            <v>41589</v>
          </cell>
          <cell r="N4">
            <v>41590</v>
          </cell>
          <cell r="O4">
            <v>41591</v>
          </cell>
          <cell r="P4">
            <v>41592</v>
          </cell>
          <cell r="Q4">
            <v>41593</v>
          </cell>
          <cell r="R4">
            <v>41594</v>
          </cell>
          <cell r="S4">
            <v>41595</v>
          </cell>
          <cell r="T4">
            <v>41596</v>
          </cell>
          <cell r="U4">
            <v>41597</v>
          </cell>
          <cell r="V4">
            <v>41598</v>
          </cell>
          <cell r="W4">
            <v>41599</v>
          </cell>
          <cell r="X4">
            <v>41600</v>
          </cell>
          <cell r="Y4">
            <v>41601</v>
          </cell>
          <cell r="Z4">
            <v>41602</v>
          </cell>
          <cell r="AA4">
            <v>41603</v>
          </cell>
          <cell r="AB4">
            <v>41604</v>
          </cell>
          <cell r="AC4">
            <v>41605</v>
          </cell>
          <cell r="AD4">
            <v>41606</v>
          </cell>
          <cell r="AE4">
            <v>41607</v>
          </cell>
          <cell r="AF4">
            <v>41608</v>
          </cell>
        </row>
        <row r="29">
          <cell r="C29">
            <v>3920.5192433333336</v>
          </cell>
          <cell r="D29">
            <v>3878.9355650000002</v>
          </cell>
          <cell r="E29">
            <v>3742.7234066666679</v>
          </cell>
          <cell r="F29">
            <v>3831.4028533333362</v>
          </cell>
          <cell r="G29">
            <v>3894.8814733333343</v>
          </cell>
          <cell r="H29">
            <v>3898.1812783333326</v>
          </cell>
          <cell r="I29">
            <v>3889.1899499999995</v>
          </cell>
          <cell r="J29">
            <v>3892.4403266666668</v>
          </cell>
          <cell r="K29">
            <v>3825.8584916666664</v>
          </cell>
          <cell r="L29">
            <v>3756.1114600000005</v>
          </cell>
          <cell r="M29">
            <v>3694.4891849999981</v>
          </cell>
          <cell r="N29">
            <v>3697.4999766666665</v>
          </cell>
          <cell r="O29">
            <v>3718.893364999999</v>
          </cell>
          <cell r="P29">
            <v>3812.1255000000001</v>
          </cell>
          <cell r="Q29">
            <v>3732.9880483333336</v>
          </cell>
          <cell r="R29">
            <v>3650.8523983333339</v>
          </cell>
          <cell r="S29">
            <v>3640.3793049999977</v>
          </cell>
          <cell r="T29">
            <v>3751.687735</v>
          </cell>
          <cell r="U29">
            <v>3761.0470483333338</v>
          </cell>
          <cell r="V29">
            <v>3772.036055</v>
          </cell>
          <cell r="W29">
            <v>3760.0936699999988</v>
          </cell>
          <cell r="X29">
            <v>3731.0416400000013</v>
          </cell>
          <cell r="Y29">
            <v>3678.349226666669</v>
          </cell>
          <cell r="Z29">
            <v>3557.431921666664</v>
          </cell>
          <cell r="AA29">
            <v>3724.9166766666663</v>
          </cell>
          <cell r="AB29">
            <v>3783.2828466666651</v>
          </cell>
          <cell r="AC29">
            <v>3771.3147449999992</v>
          </cell>
          <cell r="AD29">
            <v>3596.9339716666668</v>
          </cell>
          <cell r="AE29">
            <v>3590.5673416666673</v>
          </cell>
          <cell r="AF29">
            <v>3658.6069049999987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41596</v>
          </cell>
        </row>
      </sheetData>
      <sheetData sheetId="9"/>
      <sheetData sheetId="10">
        <row r="7">
          <cell r="B7">
            <v>41596</v>
          </cell>
        </row>
      </sheetData>
      <sheetData sheetId="11">
        <row r="7">
          <cell r="B7">
            <v>41596</v>
          </cell>
        </row>
      </sheetData>
      <sheetData sheetId="12">
        <row r="7">
          <cell r="B7">
            <v>41596</v>
          </cell>
        </row>
      </sheetData>
      <sheetData sheetId="13">
        <row r="7">
          <cell r="B7">
            <v>41596</v>
          </cell>
        </row>
      </sheetData>
      <sheetData sheetId="14">
        <row r="7">
          <cell r="B7">
            <v>41596</v>
          </cell>
        </row>
      </sheetData>
      <sheetData sheetId="15"/>
      <sheetData sheetId="16">
        <row r="8">
          <cell r="B8">
            <v>41596</v>
          </cell>
        </row>
        <row r="12">
          <cell r="C12">
            <v>153.923621666667</v>
          </cell>
        </row>
        <row r="13">
          <cell r="C13">
            <v>147.7295</v>
          </cell>
        </row>
        <row r="14">
          <cell r="C14">
            <v>147.7295</v>
          </cell>
        </row>
        <row r="15">
          <cell r="C15">
            <v>147.7295</v>
          </cell>
        </row>
        <row r="16">
          <cell r="C16">
            <v>147.16110499999999</v>
          </cell>
        </row>
        <row r="17">
          <cell r="C17">
            <v>146.38227333333299</v>
          </cell>
        </row>
        <row r="18">
          <cell r="C18">
            <v>147.20390499999999</v>
          </cell>
        </row>
        <row r="19">
          <cell r="C19">
            <v>153.42210499999999</v>
          </cell>
        </row>
        <row r="20">
          <cell r="C20">
            <v>156.53745166666701</v>
          </cell>
        </row>
        <row r="21">
          <cell r="C21">
            <v>155.90585999999999</v>
          </cell>
        </row>
        <row r="22">
          <cell r="C22">
            <v>161.624153333333</v>
          </cell>
        </row>
        <row r="23">
          <cell r="C23">
            <v>162.291505</v>
          </cell>
        </row>
        <row r="24">
          <cell r="C24">
            <v>160.01336499999999</v>
          </cell>
        </row>
        <row r="25">
          <cell r="C25">
            <v>165.03040166666699</v>
          </cell>
        </row>
        <row r="26">
          <cell r="C26">
            <v>163.7012</v>
          </cell>
        </row>
        <row r="27">
          <cell r="C27">
            <v>165.705636666667</v>
          </cell>
        </row>
        <row r="28">
          <cell r="C28">
            <v>160.96463</v>
          </cell>
        </row>
        <row r="29">
          <cell r="C29">
            <v>163.959331666667</v>
          </cell>
        </row>
        <row r="30">
          <cell r="C30">
            <v>163.09265666666701</v>
          </cell>
        </row>
        <row r="31">
          <cell r="C31">
            <v>162.30163833333299</v>
          </cell>
        </row>
        <row r="32">
          <cell r="C32">
            <v>156.333828333333</v>
          </cell>
        </row>
        <row r="33">
          <cell r="C33">
            <v>157.38514833333301</v>
          </cell>
        </row>
        <row r="34">
          <cell r="C34">
            <v>158.400493333333</v>
          </cell>
        </row>
        <row r="35">
          <cell r="C35">
            <v>147.15892500000001</v>
          </cell>
        </row>
      </sheetData>
      <sheetData sheetId="17">
        <row r="36">
          <cell r="I36">
            <v>288.5629574830827</v>
          </cell>
        </row>
      </sheetData>
      <sheetData sheetId="18">
        <row r="36">
          <cell r="G36">
            <v>557.56799999999998</v>
          </cell>
        </row>
      </sheetData>
      <sheetData sheetId="19">
        <row r="8">
          <cell r="B8">
            <v>41596</v>
          </cell>
        </row>
      </sheetData>
      <sheetData sheetId="20">
        <row r="8">
          <cell r="B8">
            <v>41596</v>
          </cell>
        </row>
      </sheetData>
      <sheetData sheetId="21">
        <row r="12">
          <cell r="C12">
            <v>153.923621666667</v>
          </cell>
        </row>
      </sheetData>
      <sheetData sheetId="22">
        <row r="8">
          <cell r="B8">
            <v>41596</v>
          </cell>
        </row>
      </sheetData>
      <sheetData sheetId="23">
        <row r="36">
          <cell r="E36">
            <v>244.52799999999999</v>
          </cell>
        </row>
      </sheetData>
      <sheetData sheetId="24"/>
      <sheetData sheetId="25"/>
      <sheetData sheetId="26"/>
      <sheetData sheetId="27">
        <row r="36">
          <cell r="H36">
            <v>492.19999999999993</v>
          </cell>
        </row>
      </sheetData>
      <sheetData sheetId="28"/>
      <sheetData sheetId="29"/>
      <sheetData sheetId="30">
        <row r="8">
          <cell r="B8">
            <v>41596</v>
          </cell>
        </row>
      </sheetData>
      <sheetData sheetId="31">
        <row r="8">
          <cell r="B8">
            <v>41596</v>
          </cell>
        </row>
      </sheetData>
      <sheetData sheetId="32">
        <row r="36">
          <cell r="E36">
            <v>134.73310997974301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86.642890020257511</v>
          </cell>
        </row>
      </sheetData>
      <sheetData sheetId="35">
        <row r="36">
          <cell r="E36">
            <v>108.48313793289549</v>
          </cell>
        </row>
      </sheetData>
      <sheetData sheetId="36"/>
      <sheetData sheetId="37">
        <row r="36">
          <cell r="E36">
            <v>190.99199999999996</v>
          </cell>
        </row>
      </sheetData>
      <sheetData sheetId="38">
        <row r="36">
          <cell r="E36">
            <v>120.42328579999999</v>
          </cell>
        </row>
      </sheetData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41597</v>
          </cell>
        </row>
      </sheetData>
      <sheetData sheetId="9"/>
      <sheetData sheetId="10">
        <row r="7">
          <cell r="B7">
            <v>41597</v>
          </cell>
        </row>
      </sheetData>
      <sheetData sheetId="11">
        <row r="7">
          <cell r="B7">
            <v>41597</v>
          </cell>
        </row>
      </sheetData>
      <sheetData sheetId="12">
        <row r="7">
          <cell r="B7">
            <v>41597</v>
          </cell>
        </row>
      </sheetData>
      <sheetData sheetId="13">
        <row r="7">
          <cell r="B7">
            <v>41597</v>
          </cell>
        </row>
      </sheetData>
      <sheetData sheetId="14">
        <row r="7">
          <cell r="B7">
            <v>41597</v>
          </cell>
        </row>
      </sheetData>
      <sheetData sheetId="15"/>
      <sheetData sheetId="16">
        <row r="8">
          <cell r="B8">
            <v>41597</v>
          </cell>
        </row>
        <row r="12">
          <cell r="C12">
            <v>146.951838333333</v>
          </cell>
        </row>
        <row r="13">
          <cell r="C13">
            <v>146.31970000000001</v>
          </cell>
        </row>
        <row r="14">
          <cell r="C14">
            <v>149.961076666667</v>
          </cell>
        </row>
        <row r="15">
          <cell r="C15">
            <v>150.424716666667</v>
          </cell>
        </row>
        <row r="16">
          <cell r="C16">
            <v>150.42213333333299</v>
          </cell>
        </row>
        <row r="17">
          <cell r="C17">
            <v>156.12430499999999</v>
          </cell>
        </row>
        <row r="18">
          <cell r="C18">
            <v>152.114798333333</v>
          </cell>
        </row>
        <row r="19">
          <cell r="C19">
            <v>152.72200000000001</v>
          </cell>
        </row>
        <row r="20">
          <cell r="C20">
            <v>155.70783499999999</v>
          </cell>
        </row>
        <row r="21">
          <cell r="C21">
            <v>153.45400000000001</v>
          </cell>
        </row>
        <row r="22">
          <cell r="C22">
            <v>161.802226666667</v>
          </cell>
        </row>
        <row r="23">
          <cell r="C23">
            <v>159.81780499999999</v>
          </cell>
        </row>
        <row r="24">
          <cell r="C24">
            <v>159.972618333333</v>
          </cell>
        </row>
        <row r="25">
          <cell r="C25">
            <v>162.20304999999999</v>
          </cell>
        </row>
        <row r="26">
          <cell r="C26">
            <v>164.58711</v>
          </cell>
        </row>
        <row r="27">
          <cell r="C27">
            <v>161.12404000000001</v>
          </cell>
        </row>
        <row r="28">
          <cell r="C28">
            <v>163.33088166666701</v>
          </cell>
        </row>
        <row r="29">
          <cell r="C29">
            <v>164.30622333333301</v>
          </cell>
        </row>
        <row r="30">
          <cell r="C30">
            <v>165.09936833333299</v>
          </cell>
        </row>
        <row r="31">
          <cell r="C31">
            <v>165.884336666667</v>
          </cell>
        </row>
        <row r="32">
          <cell r="C32">
            <v>157.708325</v>
          </cell>
        </row>
        <row r="33">
          <cell r="C33">
            <v>156.10764499999999</v>
          </cell>
        </row>
        <row r="34">
          <cell r="C34">
            <v>152.13437833333299</v>
          </cell>
        </row>
        <row r="35">
          <cell r="C35">
            <v>152.76663666666701</v>
          </cell>
        </row>
      </sheetData>
      <sheetData sheetId="17">
        <row r="36">
          <cell r="I36">
            <v>290.03987739929926</v>
          </cell>
        </row>
      </sheetData>
      <sheetData sheetId="18">
        <row r="36">
          <cell r="G36">
            <v>572.08233333333339</v>
          </cell>
        </row>
      </sheetData>
      <sheetData sheetId="19">
        <row r="8">
          <cell r="B8">
            <v>41597</v>
          </cell>
        </row>
      </sheetData>
      <sheetData sheetId="20">
        <row r="8">
          <cell r="B8">
            <v>41597</v>
          </cell>
        </row>
      </sheetData>
      <sheetData sheetId="21">
        <row r="12">
          <cell r="C12">
            <v>146.951838333333</v>
          </cell>
        </row>
      </sheetData>
      <sheetData sheetId="22">
        <row r="8">
          <cell r="B8">
            <v>41597</v>
          </cell>
        </row>
      </sheetData>
      <sheetData sheetId="23">
        <row r="36">
          <cell r="E36">
            <v>350.01599999999996</v>
          </cell>
        </row>
      </sheetData>
      <sheetData sheetId="24"/>
      <sheetData sheetId="25"/>
      <sheetData sheetId="26"/>
      <sheetData sheetId="27">
        <row r="36">
          <cell r="H36">
            <v>492.70399999999995</v>
          </cell>
        </row>
      </sheetData>
      <sheetData sheetId="28"/>
      <sheetData sheetId="29"/>
      <sheetData sheetId="30">
        <row r="8">
          <cell r="B8">
            <v>41597</v>
          </cell>
        </row>
      </sheetData>
      <sheetData sheetId="31">
        <row r="8">
          <cell r="B8">
            <v>41597</v>
          </cell>
        </row>
      </sheetData>
      <sheetData sheetId="32">
        <row r="36">
          <cell r="E36">
            <v>107.01338452476499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77.658615475235521</v>
          </cell>
        </row>
      </sheetData>
      <sheetData sheetId="35">
        <row r="36">
          <cell r="E36">
            <v>98.763785448674497</v>
          </cell>
        </row>
      </sheetData>
      <sheetData sheetId="36"/>
      <sheetData sheetId="37">
        <row r="36">
          <cell r="E36">
            <v>175.39999999999998</v>
          </cell>
        </row>
      </sheetData>
      <sheetData sheetId="38">
        <row r="36">
          <cell r="E36">
            <v>85.797788700000041</v>
          </cell>
        </row>
      </sheetData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41598</v>
          </cell>
        </row>
      </sheetData>
      <sheetData sheetId="9"/>
      <sheetData sheetId="10">
        <row r="7">
          <cell r="B7">
            <v>41598</v>
          </cell>
        </row>
      </sheetData>
      <sheetData sheetId="11">
        <row r="7">
          <cell r="B7">
            <v>41598</v>
          </cell>
        </row>
      </sheetData>
      <sheetData sheetId="12">
        <row r="7">
          <cell r="B7">
            <v>41598</v>
          </cell>
        </row>
      </sheetData>
      <sheetData sheetId="13">
        <row r="7">
          <cell r="B7">
            <v>41598</v>
          </cell>
        </row>
      </sheetData>
      <sheetData sheetId="14">
        <row r="7">
          <cell r="B7">
            <v>41598</v>
          </cell>
        </row>
      </sheetData>
      <sheetData sheetId="15"/>
      <sheetData sheetId="16">
        <row r="8">
          <cell r="B8">
            <v>41598</v>
          </cell>
        </row>
        <row r="12">
          <cell r="C12">
            <v>149.11906666666701</v>
          </cell>
        </row>
        <row r="13">
          <cell r="C13">
            <v>147.71945500000001</v>
          </cell>
        </row>
        <row r="14">
          <cell r="C14">
            <v>146.774818333333</v>
          </cell>
        </row>
        <row r="15">
          <cell r="C15">
            <v>145.5</v>
          </cell>
        </row>
        <row r="16">
          <cell r="C16">
            <v>152.47930500000001</v>
          </cell>
        </row>
        <row r="17">
          <cell r="C17">
            <v>155.130468333333</v>
          </cell>
        </row>
        <row r="18">
          <cell r="C18">
            <v>152.72200000000001</v>
          </cell>
        </row>
        <row r="19">
          <cell r="C19">
            <v>152.72200000000001</v>
          </cell>
        </row>
        <row r="20">
          <cell r="C20">
            <v>156.53976333333301</v>
          </cell>
        </row>
        <row r="21">
          <cell r="C21">
            <v>154.02415666666701</v>
          </cell>
        </row>
        <row r="22">
          <cell r="C22">
            <v>161.00613999999999</v>
          </cell>
        </row>
        <row r="23">
          <cell r="C23">
            <v>166.16464500000001</v>
          </cell>
        </row>
        <row r="24">
          <cell r="C24">
            <v>161.072638333333</v>
          </cell>
        </row>
        <row r="25">
          <cell r="C25">
            <v>161.098795</v>
          </cell>
        </row>
        <row r="26">
          <cell r="C26">
            <v>162.53419666666699</v>
          </cell>
        </row>
        <row r="27">
          <cell r="C27">
            <v>162.34149666666701</v>
          </cell>
        </row>
        <row r="28">
          <cell r="C28">
            <v>166.44049999999999</v>
          </cell>
        </row>
        <row r="29">
          <cell r="C29">
            <v>164.270375</v>
          </cell>
        </row>
        <row r="30">
          <cell r="C30">
            <v>161.11492999999999</v>
          </cell>
        </row>
        <row r="31">
          <cell r="C31">
            <v>164.07856833333301</v>
          </cell>
        </row>
        <row r="32">
          <cell r="C32">
            <v>164.192105</v>
          </cell>
        </row>
        <row r="33">
          <cell r="C33">
            <v>154.38332500000001</v>
          </cell>
        </row>
        <row r="34">
          <cell r="C34">
            <v>154.68053333333299</v>
          </cell>
        </row>
        <row r="35">
          <cell r="C35">
            <v>155.92677333333299</v>
          </cell>
        </row>
      </sheetData>
      <sheetData sheetId="17">
        <row r="36">
          <cell r="I36">
            <v>285.25900000000001</v>
          </cell>
        </row>
      </sheetData>
      <sheetData sheetId="18">
        <row r="36">
          <cell r="G36">
            <v>567.63412499999993</v>
          </cell>
        </row>
      </sheetData>
      <sheetData sheetId="19">
        <row r="8">
          <cell r="B8">
            <v>41598</v>
          </cell>
        </row>
      </sheetData>
      <sheetData sheetId="20">
        <row r="8">
          <cell r="B8">
            <v>41598</v>
          </cell>
        </row>
      </sheetData>
      <sheetData sheetId="21">
        <row r="12">
          <cell r="C12">
            <v>149.11906666666701</v>
          </cell>
        </row>
      </sheetData>
      <sheetData sheetId="22">
        <row r="8">
          <cell r="B8">
            <v>41598</v>
          </cell>
        </row>
      </sheetData>
      <sheetData sheetId="23">
        <row r="36">
          <cell r="E36">
            <v>370.18400000000008</v>
          </cell>
        </row>
      </sheetData>
      <sheetData sheetId="24"/>
      <sheetData sheetId="25"/>
      <sheetData sheetId="26"/>
      <sheetData sheetId="27">
        <row r="36">
          <cell r="H36">
            <v>492.952</v>
          </cell>
        </row>
      </sheetData>
      <sheetData sheetId="28"/>
      <sheetData sheetId="29"/>
      <sheetData sheetId="30">
        <row r="8">
          <cell r="B8">
            <v>41598</v>
          </cell>
        </row>
      </sheetData>
      <sheetData sheetId="31">
        <row r="8">
          <cell r="B8">
            <v>41598</v>
          </cell>
        </row>
      </sheetData>
      <sheetData sheetId="32">
        <row r="36">
          <cell r="E36">
            <v>38.213690734678998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30.426309265321006</v>
          </cell>
        </row>
      </sheetData>
      <sheetData sheetId="35">
        <row r="36">
          <cell r="E36">
            <v>44.060526529079503</v>
          </cell>
        </row>
      </sheetData>
      <sheetData sheetId="36"/>
      <sheetData sheetId="37">
        <row r="36">
          <cell r="E36">
            <v>79.439999999999984</v>
          </cell>
        </row>
      </sheetData>
      <sheetData sheetId="38">
        <row r="36">
          <cell r="E36">
            <v>78.107431099999999</v>
          </cell>
        </row>
      </sheetData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41599</v>
          </cell>
        </row>
      </sheetData>
      <sheetData sheetId="9"/>
      <sheetData sheetId="10">
        <row r="7">
          <cell r="B7">
            <v>41599</v>
          </cell>
        </row>
      </sheetData>
      <sheetData sheetId="11">
        <row r="7">
          <cell r="B7">
            <v>41599</v>
          </cell>
        </row>
      </sheetData>
      <sheetData sheetId="12">
        <row r="7">
          <cell r="B7">
            <v>41599</v>
          </cell>
        </row>
      </sheetData>
      <sheetData sheetId="13">
        <row r="7">
          <cell r="B7">
            <v>41599</v>
          </cell>
        </row>
      </sheetData>
      <sheetData sheetId="14">
        <row r="7">
          <cell r="B7">
            <v>41599</v>
          </cell>
        </row>
      </sheetData>
      <sheetData sheetId="15"/>
      <sheetData sheetId="16">
        <row r="8">
          <cell r="B8">
            <v>41599</v>
          </cell>
        </row>
        <row r="12">
          <cell r="C12">
            <v>150.43131333333301</v>
          </cell>
        </row>
        <row r="13">
          <cell r="C13">
            <v>149.28748833333299</v>
          </cell>
        </row>
        <row r="14">
          <cell r="C14">
            <v>147.78473500000001</v>
          </cell>
        </row>
        <row r="15">
          <cell r="C15">
            <v>147.46420499999999</v>
          </cell>
        </row>
        <row r="16">
          <cell r="C16">
            <v>152.15719999999999</v>
          </cell>
        </row>
        <row r="17">
          <cell r="C17">
            <v>152.72200000000001</v>
          </cell>
        </row>
        <row r="18">
          <cell r="C18">
            <v>152.72200000000001</v>
          </cell>
        </row>
        <row r="19">
          <cell r="C19">
            <v>152.72200000000001</v>
          </cell>
        </row>
        <row r="20">
          <cell r="C20">
            <v>156.172406666667</v>
          </cell>
        </row>
        <row r="21">
          <cell r="C21">
            <v>155.08416500000001</v>
          </cell>
        </row>
        <row r="22">
          <cell r="C22">
            <v>158.45861500000001</v>
          </cell>
        </row>
        <row r="23">
          <cell r="C23">
            <v>162.25188</v>
          </cell>
        </row>
        <row r="24">
          <cell r="C24">
            <v>159.948215</v>
          </cell>
        </row>
        <row r="25">
          <cell r="C25">
            <v>162.496385</v>
          </cell>
        </row>
        <row r="26">
          <cell r="C26">
            <v>161.69862499999999</v>
          </cell>
        </row>
        <row r="27">
          <cell r="C27">
            <v>163.52075833333299</v>
          </cell>
        </row>
        <row r="28">
          <cell r="C28">
            <v>166.4716</v>
          </cell>
        </row>
        <row r="29">
          <cell r="C29">
            <v>164.16847833333301</v>
          </cell>
        </row>
        <row r="30">
          <cell r="C30">
            <v>161.569858333333</v>
          </cell>
        </row>
        <row r="31">
          <cell r="C31">
            <v>164.02823833333301</v>
          </cell>
        </row>
        <row r="32">
          <cell r="C32">
            <v>161.47618</v>
          </cell>
        </row>
        <row r="33">
          <cell r="C33">
            <v>153.995771666667</v>
          </cell>
        </row>
        <row r="34">
          <cell r="C34">
            <v>154.533156666667</v>
          </cell>
        </row>
        <row r="35">
          <cell r="C35">
            <v>148.92839499999999</v>
          </cell>
        </row>
      </sheetData>
      <sheetData sheetId="17">
        <row r="36">
          <cell r="I36">
            <v>293.07851619177649</v>
          </cell>
        </row>
      </sheetData>
      <sheetData sheetId="18">
        <row r="36">
          <cell r="G36">
            <v>567.19616666666673</v>
          </cell>
        </row>
      </sheetData>
      <sheetData sheetId="19">
        <row r="8">
          <cell r="B8">
            <v>41599</v>
          </cell>
        </row>
      </sheetData>
      <sheetData sheetId="20">
        <row r="8">
          <cell r="B8">
            <v>41599</v>
          </cell>
        </row>
      </sheetData>
      <sheetData sheetId="21">
        <row r="12">
          <cell r="C12">
            <v>150.43131333333301</v>
          </cell>
        </row>
      </sheetData>
      <sheetData sheetId="22">
        <row r="8">
          <cell r="B8">
            <v>41599</v>
          </cell>
        </row>
      </sheetData>
      <sheetData sheetId="23">
        <row r="36">
          <cell r="E36">
            <v>357.28800000000001</v>
          </cell>
        </row>
      </sheetData>
      <sheetData sheetId="24"/>
      <sheetData sheetId="25"/>
      <sheetData sheetId="26"/>
      <sheetData sheetId="27">
        <row r="36">
          <cell r="H36">
            <v>489.99200000000002</v>
          </cell>
        </row>
      </sheetData>
      <sheetData sheetId="28"/>
      <sheetData sheetId="29"/>
      <sheetData sheetId="30">
        <row r="8">
          <cell r="B8">
            <v>41599</v>
          </cell>
        </row>
      </sheetData>
      <sheetData sheetId="31">
        <row r="8">
          <cell r="B8">
            <v>41599</v>
          </cell>
        </row>
      </sheetData>
      <sheetData sheetId="32">
        <row r="36">
          <cell r="E36">
            <v>55.945539486976003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41.558460513024002</v>
          </cell>
        </row>
      </sheetData>
      <sheetData sheetId="35">
        <row r="36">
          <cell r="E36">
            <v>47.568600703219495</v>
          </cell>
        </row>
      </sheetData>
      <sheetData sheetId="36"/>
      <sheetData sheetId="37">
        <row r="36">
          <cell r="E36">
            <v>81.99199999999999</v>
          </cell>
        </row>
      </sheetData>
      <sheetData sheetId="38">
        <row r="36">
          <cell r="E36">
            <v>77.15508330000003</v>
          </cell>
        </row>
      </sheetData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41600</v>
          </cell>
        </row>
      </sheetData>
      <sheetData sheetId="9"/>
      <sheetData sheetId="10">
        <row r="7">
          <cell r="B7">
            <v>41600</v>
          </cell>
        </row>
      </sheetData>
      <sheetData sheetId="11">
        <row r="7">
          <cell r="B7">
            <v>41600</v>
          </cell>
        </row>
      </sheetData>
      <sheetData sheetId="12">
        <row r="7">
          <cell r="B7">
            <v>41600</v>
          </cell>
        </row>
      </sheetData>
      <sheetData sheetId="13">
        <row r="7">
          <cell r="B7">
            <v>41600</v>
          </cell>
        </row>
      </sheetData>
      <sheetData sheetId="14">
        <row r="7">
          <cell r="B7">
            <v>41600</v>
          </cell>
        </row>
      </sheetData>
      <sheetData sheetId="15"/>
      <sheetData sheetId="16">
        <row r="8">
          <cell r="B8">
            <v>41600</v>
          </cell>
        </row>
        <row r="12">
          <cell r="C12">
            <v>153.32661833333299</v>
          </cell>
        </row>
        <row r="13">
          <cell r="C13">
            <v>144.637</v>
          </cell>
        </row>
        <row r="14">
          <cell r="C14">
            <v>145.45685</v>
          </cell>
        </row>
        <row r="15">
          <cell r="C15">
            <v>145.5</v>
          </cell>
        </row>
        <row r="16">
          <cell r="C16">
            <v>148.05297666666701</v>
          </cell>
        </row>
        <row r="17">
          <cell r="C17">
            <v>152.10454999999999</v>
          </cell>
        </row>
        <row r="18">
          <cell r="C18">
            <v>151.32394833333299</v>
          </cell>
        </row>
        <row r="19">
          <cell r="C19">
            <v>152.72200000000001</v>
          </cell>
        </row>
        <row r="20">
          <cell r="C20">
            <v>156.575111666667</v>
          </cell>
        </row>
        <row r="21">
          <cell r="C21">
            <v>152.89901</v>
          </cell>
        </row>
        <row r="22">
          <cell r="C22">
            <v>155.62405166666699</v>
          </cell>
        </row>
        <row r="23">
          <cell r="C23">
            <v>162.78684166666699</v>
          </cell>
        </row>
        <row r="24">
          <cell r="C24">
            <v>158.62826000000001</v>
          </cell>
        </row>
        <row r="25">
          <cell r="C25">
            <v>160.67353499999999</v>
          </cell>
        </row>
        <row r="26">
          <cell r="C26">
            <v>161.17697999999999</v>
          </cell>
        </row>
        <row r="27">
          <cell r="C27">
            <v>160.90859333333299</v>
          </cell>
        </row>
        <row r="28">
          <cell r="C28">
            <v>156.47792833333301</v>
          </cell>
        </row>
        <row r="29">
          <cell r="C29">
            <v>161.319031666667</v>
          </cell>
        </row>
        <row r="30">
          <cell r="C30">
            <v>164.198536666667</v>
          </cell>
        </row>
        <row r="31">
          <cell r="C31">
            <v>165.36458500000001</v>
          </cell>
        </row>
        <row r="32">
          <cell r="C32">
            <v>167.702656666667</v>
          </cell>
        </row>
        <row r="33">
          <cell r="C33">
            <v>157.44934833333301</v>
          </cell>
        </row>
        <row r="34">
          <cell r="C34">
            <v>146.716655</v>
          </cell>
        </row>
        <row r="35">
          <cell r="C35">
            <v>149.41657166666701</v>
          </cell>
        </row>
      </sheetData>
      <sheetData sheetId="17">
        <row r="36">
          <cell r="I36">
            <v>292.63749999999999</v>
          </cell>
        </row>
      </sheetData>
      <sheetData sheetId="18">
        <row r="36">
          <cell r="G36">
            <v>566.91774999999996</v>
          </cell>
        </row>
      </sheetData>
      <sheetData sheetId="19">
        <row r="8">
          <cell r="B8">
            <v>41600</v>
          </cell>
        </row>
      </sheetData>
      <sheetData sheetId="20">
        <row r="8">
          <cell r="B8">
            <v>41600</v>
          </cell>
        </row>
      </sheetData>
      <sheetData sheetId="21">
        <row r="12">
          <cell r="C12">
            <v>153.32661833333299</v>
          </cell>
        </row>
      </sheetData>
      <sheetData sheetId="22">
        <row r="8">
          <cell r="B8">
            <v>41600</v>
          </cell>
        </row>
      </sheetData>
      <sheetData sheetId="23">
        <row r="36">
          <cell r="E36">
            <v>368.84800000000001</v>
          </cell>
        </row>
      </sheetData>
      <sheetData sheetId="24"/>
      <sheetData sheetId="25"/>
      <sheetData sheetId="26"/>
      <sheetData sheetId="27">
        <row r="36">
          <cell r="H36">
            <v>496.13599999999997</v>
          </cell>
        </row>
      </sheetData>
      <sheetData sheetId="28"/>
      <sheetData sheetId="29"/>
      <sheetData sheetId="30">
        <row r="8">
          <cell r="B8">
            <v>41600</v>
          </cell>
        </row>
      </sheetData>
      <sheetData sheetId="31">
        <row r="8">
          <cell r="B8">
            <v>41600</v>
          </cell>
        </row>
      </sheetData>
      <sheetData sheetId="32">
        <row r="36">
          <cell r="E36">
            <v>114.30699484956149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76.157005150439005</v>
          </cell>
        </row>
      </sheetData>
      <sheetData sheetId="35">
        <row r="36">
          <cell r="E36">
            <v>78.196345895679997</v>
          </cell>
        </row>
      </sheetData>
      <sheetData sheetId="36"/>
      <sheetData sheetId="37">
        <row r="36">
          <cell r="E36">
            <v>142.27200000000005</v>
          </cell>
        </row>
      </sheetData>
      <sheetData sheetId="38">
        <row r="36">
          <cell r="E36">
            <v>78.258534300000036</v>
          </cell>
        </row>
      </sheetData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41601</v>
          </cell>
        </row>
      </sheetData>
      <sheetData sheetId="9"/>
      <sheetData sheetId="10">
        <row r="7">
          <cell r="B7">
            <v>41601</v>
          </cell>
        </row>
      </sheetData>
      <sheetData sheetId="11">
        <row r="7">
          <cell r="B7">
            <v>41601</v>
          </cell>
        </row>
      </sheetData>
      <sheetData sheetId="12">
        <row r="7">
          <cell r="B7">
            <v>41601</v>
          </cell>
        </row>
      </sheetData>
      <sheetData sheetId="13">
        <row r="7">
          <cell r="B7">
            <v>41601</v>
          </cell>
        </row>
      </sheetData>
      <sheetData sheetId="14">
        <row r="7">
          <cell r="B7">
            <v>41601</v>
          </cell>
        </row>
      </sheetData>
      <sheetData sheetId="15"/>
      <sheetData sheetId="16">
        <row r="8">
          <cell r="B8">
            <v>41601</v>
          </cell>
        </row>
        <row r="12">
          <cell r="C12">
            <v>147.93930166666701</v>
          </cell>
        </row>
        <row r="13">
          <cell r="C13">
            <v>145.5</v>
          </cell>
        </row>
        <row r="14">
          <cell r="C14">
            <v>145.5</v>
          </cell>
        </row>
        <row r="15">
          <cell r="C15">
            <v>148.16128</v>
          </cell>
        </row>
        <row r="16">
          <cell r="C16">
            <v>147.31518666666699</v>
          </cell>
        </row>
        <row r="17">
          <cell r="C17">
            <v>147.19440166666701</v>
          </cell>
        </row>
        <row r="18">
          <cell r="C18">
            <v>146.934703333333</v>
          </cell>
        </row>
        <row r="19">
          <cell r="C19">
            <v>150.746951666667</v>
          </cell>
        </row>
        <row r="20">
          <cell r="C20">
            <v>152.13250500000001</v>
          </cell>
        </row>
        <row r="21">
          <cell r="C21">
            <v>152.72200000000001</v>
          </cell>
        </row>
        <row r="22">
          <cell r="C22">
            <v>152.72200000000001</v>
          </cell>
        </row>
        <row r="23">
          <cell r="C23">
            <v>153.33539500000001</v>
          </cell>
        </row>
        <row r="24">
          <cell r="C24">
            <v>153.45400000000001</v>
          </cell>
        </row>
        <row r="25">
          <cell r="C25">
            <v>153.45400000000001</v>
          </cell>
        </row>
        <row r="26">
          <cell r="C26">
            <v>153.45400000000001</v>
          </cell>
        </row>
        <row r="27">
          <cell r="C27">
            <v>156.240725</v>
          </cell>
        </row>
        <row r="28">
          <cell r="C28">
            <v>152.72200000000001</v>
          </cell>
        </row>
        <row r="29">
          <cell r="C29">
            <v>164.70134666666701</v>
          </cell>
        </row>
        <row r="30">
          <cell r="C30">
            <v>171.55408</v>
          </cell>
        </row>
        <row r="31">
          <cell r="C31">
            <v>160.25418999999999</v>
          </cell>
        </row>
        <row r="32">
          <cell r="C32">
            <v>164.90850166666701</v>
          </cell>
        </row>
        <row r="33">
          <cell r="C33">
            <v>154.33044833333301</v>
          </cell>
        </row>
        <row r="34">
          <cell r="C34">
            <v>152.72200000000001</v>
          </cell>
        </row>
        <row r="35">
          <cell r="C35">
            <v>150.35021</v>
          </cell>
        </row>
      </sheetData>
      <sheetData sheetId="17">
        <row r="36">
          <cell r="I36">
            <v>286.56150000000008</v>
          </cell>
        </row>
      </sheetData>
      <sheetData sheetId="18">
        <row r="36">
          <cell r="G36">
            <v>568.17575000000022</v>
          </cell>
        </row>
      </sheetData>
      <sheetData sheetId="19">
        <row r="8">
          <cell r="B8">
            <v>41601</v>
          </cell>
        </row>
      </sheetData>
      <sheetData sheetId="20">
        <row r="8">
          <cell r="B8">
            <v>41601</v>
          </cell>
        </row>
      </sheetData>
      <sheetData sheetId="21">
        <row r="12">
          <cell r="C12">
            <v>147.93930166666701</v>
          </cell>
        </row>
      </sheetData>
      <sheetData sheetId="22">
        <row r="8">
          <cell r="B8">
            <v>41601</v>
          </cell>
        </row>
      </sheetData>
      <sheetData sheetId="23">
        <row r="36">
          <cell r="E36">
            <v>353.69600000000003</v>
          </cell>
        </row>
      </sheetData>
      <sheetData sheetId="24"/>
      <sheetData sheetId="25"/>
      <sheetData sheetId="26"/>
      <sheetData sheetId="27">
        <row r="36">
          <cell r="H36">
            <v>503.03199999999998</v>
          </cell>
        </row>
      </sheetData>
      <sheetData sheetId="28"/>
      <sheetData sheetId="29"/>
      <sheetData sheetId="30">
        <row r="8">
          <cell r="B8">
            <v>41601</v>
          </cell>
        </row>
      </sheetData>
      <sheetData sheetId="31">
        <row r="8">
          <cell r="B8">
            <v>41601</v>
          </cell>
        </row>
      </sheetData>
      <sheetData sheetId="32">
        <row r="36">
          <cell r="E36">
            <v>129.82287895946951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88.673121040530489</v>
          </cell>
        </row>
      </sheetData>
      <sheetData sheetId="35">
        <row r="36">
          <cell r="E36">
            <v>119.49790100876749</v>
          </cell>
        </row>
      </sheetData>
      <sheetData sheetId="36"/>
      <sheetData sheetId="37">
        <row r="36">
          <cell r="E36">
            <v>199.65600000000003</v>
          </cell>
        </row>
      </sheetData>
      <sheetData sheetId="38">
        <row r="36">
          <cell r="E36">
            <v>81.788583400000022</v>
          </cell>
        </row>
      </sheetData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41602</v>
          </cell>
        </row>
      </sheetData>
      <sheetData sheetId="9"/>
      <sheetData sheetId="10">
        <row r="7">
          <cell r="B7">
            <v>41602</v>
          </cell>
        </row>
      </sheetData>
      <sheetData sheetId="11">
        <row r="7">
          <cell r="B7">
            <v>41602</v>
          </cell>
        </row>
      </sheetData>
      <sheetData sheetId="12">
        <row r="7">
          <cell r="B7">
            <v>41602</v>
          </cell>
        </row>
      </sheetData>
      <sheetData sheetId="13">
        <row r="7">
          <cell r="B7">
            <v>41602</v>
          </cell>
        </row>
      </sheetData>
      <sheetData sheetId="14">
        <row r="7">
          <cell r="B7">
            <v>41602</v>
          </cell>
        </row>
      </sheetData>
      <sheetData sheetId="15"/>
      <sheetData sheetId="16">
        <row r="8">
          <cell r="B8">
            <v>41602</v>
          </cell>
        </row>
        <row r="12">
          <cell r="C12">
            <v>149.00615833333299</v>
          </cell>
        </row>
        <row r="13">
          <cell r="C13">
            <v>140.45822833333301</v>
          </cell>
        </row>
        <row r="14">
          <cell r="C14">
            <v>141.16522333333299</v>
          </cell>
        </row>
        <row r="15">
          <cell r="C15">
            <v>141.06504333333299</v>
          </cell>
        </row>
        <row r="16">
          <cell r="C16">
            <v>142.17232999999999</v>
          </cell>
        </row>
        <row r="17">
          <cell r="C17">
            <v>145.5</v>
          </cell>
        </row>
        <row r="18">
          <cell r="C18">
            <v>145.5</v>
          </cell>
        </row>
        <row r="19">
          <cell r="C19">
            <v>145.5</v>
          </cell>
        </row>
        <row r="20">
          <cell r="C20">
            <v>145.5</v>
          </cell>
        </row>
        <row r="21">
          <cell r="C21">
            <v>145.5</v>
          </cell>
        </row>
        <row r="22">
          <cell r="C22">
            <v>148.532258333333</v>
          </cell>
        </row>
        <row r="23">
          <cell r="C23">
            <v>147.096305</v>
          </cell>
        </row>
        <row r="24">
          <cell r="C24">
            <v>153.15333000000001</v>
          </cell>
        </row>
        <row r="25">
          <cell r="C25">
            <v>152.72200000000001</v>
          </cell>
        </row>
        <row r="26">
          <cell r="C26">
            <v>150.84019833333301</v>
          </cell>
        </row>
        <row r="27">
          <cell r="C27">
            <v>147.990025</v>
          </cell>
        </row>
        <row r="28">
          <cell r="C28">
            <v>149.0574</v>
          </cell>
        </row>
        <row r="29">
          <cell r="C29">
            <v>153.52988500000001</v>
          </cell>
        </row>
        <row r="30">
          <cell r="C30">
            <v>160.46581333333299</v>
          </cell>
        </row>
        <row r="31">
          <cell r="C31">
            <v>155.52322000000001</v>
          </cell>
        </row>
        <row r="32">
          <cell r="C32">
            <v>155.88218333333299</v>
          </cell>
        </row>
        <row r="33">
          <cell r="C33">
            <v>150.27232000000001</v>
          </cell>
        </row>
        <row r="34">
          <cell r="C34">
            <v>145.5</v>
          </cell>
        </row>
        <row r="35">
          <cell r="C35">
            <v>145.5</v>
          </cell>
        </row>
      </sheetData>
      <sheetData sheetId="17">
        <row r="36">
          <cell r="I36">
            <v>288.6227886916717</v>
          </cell>
        </row>
      </sheetData>
      <sheetData sheetId="18">
        <row r="36">
          <cell r="G36">
            <v>535.26766666666674</v>
          </cell>
        </row>
      </sheetData>
      <sheetData sheetId="19">
        <row r="8">
          <cell r="B8">
            <v>41602</v>
          </cell>
        </row>
      </sheetData>
      <sheetData sheetId="20">
        <row r="8">
          <cell r="B8">
            <v>41602</v>
          </cell>
        </row>
      </sheetData>
      <sheetData sheetId="21">
        <row r="12">
          <cell r="C12">
            <v>149.00615833333299</v>
          </cell>
        </row>
      </sheetData>
      <sheetData sheetId="22">
        <row r="8">
          <cell r="B8">
            <v>41602</v>
          </cell>
        </row>
      </sheetData>
      <sheetData sheetId="23">
        <row r="36">
          <cell r="E36">
            <v>353.6400000000001</v>
          </cell>
        </row>
      </sheetData>
      <sheetData sheetId="24"/>
      <sheetData sheetId="25"/>
      <sheetData sheetId="26"/>
      <sheetData sheetId="27">
        <row r="36">
          <cell r="H36">
            <v>504.29600000000005</v>
          </cell>
        </row>
      </sheetData>
      <sheetData sheetId="28"/>
      <sheetData sheetId="29"/>
      <sheetData sheetId="30">
        <row r="8">
          <cell r="B8">
            <v>41602</v>
          </cell>
        </row>
      </sheetData>
      <sheetData sheetId="31">
        <row r="8">
          <cell r="B8">
            <v>41602</v>
          </cell>
        </row>
      </sheetData>
      <sheetData sheetId="32">
        <row r="36">
          <cell r="E36">
            <v>193.05854471929797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137.40545528070248</v>
          </cell>
        </row>
      </sheetData>
      <sheetData sheetId="35">
        <row r="36">
          <cell r="E36">
            <v>207.20000448529001</v>
          </cell>
        </row>
      </sheetData>
      <sheetData sheetId="36"/>
      <sheetData sheetId="37">
        <row r="36">
          <cell r="E36">
            <v>298.71200000000005</v>
          </cell>
        </row>
      </sheetData>
      <sheetData sheetId="38">
        <row r="36">
          <cell r="E36">
            <v>121.38358639999997</v>
          </cell>
        </row>
      </sheetData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41603</v>
          </cell>
        </row>
      </sheetData>
      <sheetData sheetId="9"/>
      <sheetData sheetId="10">
        <row r="7">
          <cell r="B7">
            <v>41603</v>
          </cell>
        </row>
      </sheetData>
      <sheetData sheetId="11">
        <row r="7">
          <cell r="B7">
            <v>41603</v>
          </cell>
        </row>
      </sheetData>
      <sheetData sheetId="12">
        <row r="7">
          <cell r="B7">
            <v>41603</v>
          </cell>
        </row>
      </sheetData>
      <sheetData sheetId="13">
        <row r="7">
          <cell r="B7">
            <v>41603</v>
          </cell>
        </row>
      </sheetData>
      <sheetData sheetId="14">
        <row r="7">
          <cell r="B7">
            <v>41603</v>
          </cell>
        </row>
      </sheetData>
      <sheetData sheetId="15"/>
      <sheetData sheetId="16">
        <row r="8">
          <cell r="B8">
            <v>41603</v>
          </cell>
        </row>
        <row r="12">
          <cell r="C12">
            <v>143.41999999999999</v>
          </cell>
        </row>
        <row r="13">
          <cell r="C13">
            <v>143.41999999999999</v>
          </cell>
        </row>
        <row r="14">
          <cell r="C14">
            <v>143.33090000000001</v>
          </cell>
        </row>
        <row r="15">
          <cell r="C15">
            <v>142.48897333333301</v>
          </cell>
        </row>
        <row r="16">
          <cell r="C16">
            <v>143.16587166666699</v>
          </cell>
        </row>
        <row r="17">
          <cell r="C17">
            <v>144.381018333333</v>
          </cell>
        </row>
        <row r="18">
          <cell r="C18">
            <v>147.05547833333301</v>
          </cell>
        </row>
        <row r="19">
          <cell r="C19">
            <v>149.12564166666701</v>
          </cell>
        </row>
        <row r="20">
          <cell r="C20">
            <v>156.44457</v>
          </cell>
        </row>
        <row r="21">
          <cell r="C21">
            <v>153.25648333333299</v>
          </cell>
        </row>
        <row r="22">
          <cell r="C22">
            <v>158.30979666666701</v>
          </cell>
        </row>
        <row r="23">
          <cell r="C23">
            <v>162.12002000000001</v>
          </cell>
        </row>
        <row r="24">
          <cell r="C24">
            <v>159.83775499999999</v>
          </cell>
        </row>
        <row r="25">
          <cell r="C25">
            <v>175.104301666667</v>
          </cell>
        </row>
        <row r="26">
          <cell r="C26">
            <v>162.718748333333</v>
          </cell>
        </row>
        <row r="27">
          <cell r="C27">
            <v>160.08529999999999</v>
          </cell>
        </row>
        <row r="28">
          <cell r="C28">
            <v>161.98521666666699</v>
          </cell>
        </row>
        <row r="29">
          <cell r="C29">
            <v>173.02265499999999</v>
          </cell>
        </row>
        <row r="30">
          <cell r="C30">
            <v>159.95362666666699</v>
          </cell>
        </row>
        <row r="31">
          <cell r="C31">
            <v>160.76085333333299</v>
          </cell>
        </row>
        <row r="32">
          <cell r="C32">
            <v>162.93618333333299</v>
          </cell>
        </row>
        <row r="33">
          <cell r="C33">
            <v>157.192285</v>
          </cell>
        </row>
        <row r="34">
          <cell r="C34">
            <v>152.684</v>
          </cell>
        </row>
        <row r="35">
          <cell r="C35">
            <v>152.11699833333299</v>
          </cell>
        </row>
      </sheetData>
      <sheetData sheetId="17">
        <row r="36">
          <cell r="I36">
            <v>287.90337741369035</v>
          </cell>
        </row>
      </sheetData>
      <sheetData sheetId="18">
        <row r="36">
          <cell r="G36">
            <v>545.04908333333333</v>
          </cell>
        </row>
      </sheetData>
      <sheetData sheetId="19">
        <row r="8">
          <cell r="B8">
            <v>41603</v>
          </cell>
        </row>
      </sheetData>
      <sheetData sheetId="20">
        <row r="8">
          <cell r="B8">
            <v>41603</v>
          </cell>
        </row>
      </sheetData>
      <sheetData sheetId="21">
        <row r="12">
          <cell r="C12">
            <v>143.41999999999999</v>
          </cell>
        </row>
      </sheetData>
      <sheetData sheetId="22">
        <row r="8">
          <cell r="B8">
            <v>41603</v>
          </cell>
        </row>
      </sheetData>
      <sheetData sheetId="23">
        <row r="36">
          <cell r="E36">
            <v>357.928</v>
          </cell>
        </row>
      </sheetData>
      <sheetData sheetId="24"/>
      <sheetData sheetId="25"/>
      <sheetData sheetId="26"/>
      <sheetData sheetId="27">
        <row r="36">
          <cell r="H36">
            <v>503.952</v>
          </cell>
        </row>
      </sheetData>
      <sheetData sheetId="28"/>
      <sheetData sheetId="29"/>
      <sheetData sheetId="30">
        <row r="8">
          <cell r="B8">
            <v>41603</v>
          </cell>
        </row>
      </sheetData>
      <sheetData sheetId="31">
        <row r="8">
          <cell r="B8">
            <v>41603</v>
          </cell>
        </row>
      </sheetData>
      <sheetData sheetId="32">
        <row r="36">
          <cell r="E36">
            <v>129.2669622686945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87.05303773130602</v>
          </cell>
        </row>
      </sheetData>
      <sheetData sheetId="35">
        <row r="36">
          <cell r="E36">
            <v>104.84763240574499</v>
          </cell>
        </row>
      </sheetData>
      <sheetData sheetId="36"/>
      <sheetData sheetId="37">
        <row r="36">
          <cell r="E36">
            <v>202.69600000000003</v>
          </cell>
        </row>
      </sheetData>
      <sheetData sheetId="38">
        <row r="36">
          <cell r="E36">
            <v>103.31780710000005</v>
          </cell>
        </row>
      </sheetData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41604</v>
          </cell>
        </row>
      </sheetData>
      <sheetData sheetId="9"/>
      <sheetData sheetId="10">
        <row r="7">
          <cell r="B7">
            <v>41604</v>
          </cell>
        </row>
      </sheetData>
      <sheetData sheetId="11">
        <row r="7">
          <cell r="B7">
            <v>41604</v>
          </cell>
        </row>
      </sheetData>
      <sheetData sheetId="12">
        <row r="7">
          <cell r="B7">
            <v>41604</v>
          </cell>
        </row>
      </sheetData>
      <sheetData sheetId="13">
        <row r="7">
          <cell r="B7">
            <v>41604</v>
          </cell>
        </row>
      </sheetData>
      <sheetData sheetId="14">
        <row r="7">
          <cell r="B7">
            <v>41604</v>
          </cell>
        </row>
      </sheetData>
      <sheetData sheetId="15"/>
      <sheetData sheetId="16">
        <row r="8">
          <cell r="B8">
            <v>41604</v>
          </cell>
        </row>
        <row r="12">
          <cell r="C12">
            <v>154.76699333333301</v>
          </cell>
        </row>
        <row r="13">
          <cell r="C13">
            <v>147.49413999999999</v>
          </cell>
        </row>
        <row r="14">
          <cell r="C14">
            <v>144.24529999999999</v>
          </cell>
        </row>
        <row r="15">
          <cell r="C15">
            <v>146.44325333333299</v>
          </cell>
        </row>
        <row r="16">
          <cell r="C16">
            <v>148.72582499999999</v>
          </cell>
        </row>
        <row r="17">
          <cell r="C17">
            <v>148.941843333333</v>
          </cell>
        </row>
        <row r="18">
          <cell r="C18">
            <v>156.42024499999999</v>
          </cell>
        </row>
        <row r="19">
          <cell r="C19">
            <v>154.74924166666699</v>
          </cell>
        </row>
        <row r="20">
          <cell r="C20">
            <v>153.246475</v>
          </cell>
        </row>
        <row r="21">
          <cell r="C21">
            <v>159.61836500000001</v>
          </cell>
        </row>
        <row r="22">
          <cell r="C22">
            <v>166.67454833333301</v>
          </cell>
        </row>
        <row r="23">
          <cell r="C23">
            <v>164.28587666666701</v>
          </cell>
        </row>
        <row r="24">
          <cell r="C24">
            <v>163.730073333333</v>
          </cell>
        </row>
        <row r="25">
          <cell r="C25">
            <v>162.76221333333299</v>
          </cell>
        </row>
        <row r="26">
          <cell r="C26">
            <v>162.475461666667</v>
          </cell>
        </row>
        <row r="27">
          <cell r="C27">
            <v>163.12160499999999</v>
          </cell>
        </row>
        <row r="28">
          <cell r="C28">
            <v>161.077396666667</v>
          </cell>
        </row>
        <row r="29">
          <cell r="C29">
            <v>165.078798333333</v>
          </cell>
        </row>
        <row r="30">
          <cell r="C30">
            <v>164.73455000000001</v>
          </cell>
        </row>
        <row r="31">
          <cell r="C31">
            <v>163.109016666667</v>
          </cell>
        </row>
        <row r="32">
          <cell r="C32">
            <v>164.57856833333301</v>
          </cell>
        </row>
        <row r="33">
          <cell r="C33">
            <v>159.379515</v>
          </cell>
        </row>
        <row r="34">
          <cell r="C34">
            <v>154.791253333333</v>
          </cell>
        </row>
        <row r="35">
          <cell r="C35">
            <v>152.832288333333</v>
          </cell>
        </row>
      </sheetData>
      <sheetData sheetId="17">
        <row r="36">
          <cell r="I36">
            <v>288.16699999999997</v>
          </cell>
        </row>
      </sheetData>
      <sheetData sheetId="18">
        <row r="36">
          <cell r="G36">
            <v>567.52433333333329</v>
          </cell>
        </row>
      </sheetData>
      <sheetData sheetId="19">
        <row r="8">
          <cell r="B8">
            <v>41604</v>
          </cell>
        </row>
      </sheetData>
      <sheetData sheetId="20">
        <row r="8">
          <cell r="B8">
            <v>41604</v>
          </cell>
        </row>
      </sheetData>
      <sheetData sheetId="21">
        <row r="12">
          <cell r="C12">
            <v>154.76699333333301</v>
          </cell>
        </row>
      </sheetData>
      <sheetData sheetId="22">
        <row r="8">
          <cell r="B8">
            <v>41604</v>
          </cell>
        </row>
      </sheetData>
      <sheetData sheetId="23">
        <row r="36">
          <cell r="E36">
            <v>362.13599999999997</v>
          </cell>
        </row>
      </sheetData>
      <sheetData sheetId="24"/>
      <sheetData sheetId="25"/>
      <sheetData sheetId="26"/>
      <sheetData sheetId="27">
        <row r="36">
          <cell r="H36">
            <v>500.23199999999991</v>
          </cell>
        </row>
      </sheetData>
      <sheetData sheetId="28"/>
      <sheetData sheetId="29"/>
      <sheetData sheetId="30">
        <row r="8">
          <cell r="B8">
            <v>41604</v>
          </cell>
        </row>
      </sheetData>
      <sheetData sheetId="31">
        <row r="8">
          <cell r="B8">
            <v>41604</v>
          </cell>
        </row>
      </sheetData>
      <sheetData sheetId="32">
        <row r="36">
          <cell r="E36">
            <v>50.460025590758995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37.379974409240994</v>
          </cell>
        </row>
      </sheetData>
      <sheetData sheetId="35">
        <row r="36">
          <cell r="E36">
            <v>45.04319797582</v>
          </cell>
        </row>
      </sheetData>
      <sheetData sheetId="36"/>
      <sheetData sheetId="37">
        <row r="36">
          <cell r="E36">
            <v>82.944000000000003</v>
          </cell>
        </row>
      </sheetData>
      <sheetData sheetId="38">
        <row r="36">
          <cell r="E36">
            <v>77.961298400000004</v>
          </cell>
        </row>
      </sheetData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41605</v>
          </cell>
        </row>
      </sheetData>
      <sheetData sheetId="9"/>
      <sheetData sheetId="10">
        <row r="7">
          <cell r="B7">
            <v>41605</v>
          </cell>
        </row>
      </sheetData>
      <sheetData sheetId="11">
        <row r="7">
          <cell r="B7">
            <v>41605</v>
          </cell>
        </row>
      </sheetData>
      <sheetData sheetId="12">
        <row r="7">
          <cell r="B7">
            <v>41605</v>
          </cell>
        </row>
      </sheetData>
      <sheetData sheetId="13">
        <row r="7">
          <cell r="B7">
            <v>41605</v>
          </cell>
        </row>
      </sheetData>
      <sheetData sheetId="14">
        <row r="7">
          <cell r="B7">
            <v>41605</v>
          </cell>
        </row>
      </sheetData>
      <sheetData sheetId="15"/>
      <sheetData sheetId="16">
        <row r="8">
          <cell r="B8">
            <v>41605</v>
          </cell>
        </row>
        <row r="12">
          <cell r="C12">
            <v>151.768178333333</v>
          </cell>
        </row>
        <row r="13">
          <cell r="C13">
            <v>154.533535</v>
          </cell>
        </row>
        <row r="14">
          <cell r="C14">
            <v>151.25131666666701</v>
          </cell>
        </row>
        <row r="15">
          <cell r="C15">
            <v>151.206748333333</v>
          </cell>
        </row>
        <row r="16">
          <cell r="C16">
            <v>151.26940999999999</v>
          </cell>
        </row>
        <row r="17">
          <cell r="C17">
            <v>151.26371666666699</v>
          </cell>
        </row>
        <row r="18">
          <cell r="C18">
            <v>151.63071333333301</v>
          </cell>
        </row>
        <row r="19">
          <cell r="C19">
            <v>154.95165333333301</v>
          </cell>
        </row>
        <row r="20">
          <cell r="C20">
            <v>153.23931999999999</v>
          </cell>
        </row>
        <row r="21">
          <cell r="C21">
            <v>155.99613333333301</v>
          </cell>
        </row>
        <row r="22">
          <cell r="C22">
            <v>164.51277166666699</v>
          </cell>
        </row>
        <row r="23">
          <cell r="C23">
            <v>160.94581666666701</v>
          </cell>
        </row>
        <row r="24">
          <cell r="C24">
            <v>161.083853333333</v>
          </cell>
        </row>
        <row r="25">
          <cell r="C25">
            <v>163.31468833333301</v>
          </cell>
        </row>
        <row r="26">
          <cell r="C26">
            <v>161.200095</v>
          </cell>
        </row>
        <row r="27">
          <cell r="C27">
            <v>161.26341333333301</v>
          </cell>
        </row>
        <row r="28">
          <cell r="C28">
            <v>163.470721666667</v>
          </cell>
        </row>
        <row r="29">
          <cell r="C29">
            <v>165.19214833333299</v>
          </cell>
        </row>
        <row r="30">
          <cell r="C30">
            <v>165.66097833333299</v>
          </cell>
        </row>
        <row r="31">
          <cell r="C31">
            <v>168.596925</v>
          </cell>
        </row>
        <row r="32">
          <cell r="C32">
            <v>160.94567000000001</v>
          </cell>
        </row>
        <row r="33">
          <cell r="C33">
            <v>154.79212999999999</v>
          </cell>
        </row>
        <row r="34">
          <cell r="C34">
            <v>150.58545166666701</v>
          </cell>
        </row>
        <row r="35">
          <cell r="C35">
            <v>142.639356666667</v>
          </cell>
        </row>
      </sheetData>
      <sheetData sheetId="17">
        <row r="36">
          <cell r="I36">
            <v>287.74871759054764</v>
          </cell>
        </row>
      </sheetData>
      <sheetData sheetId="18">
        <row r="36">
          <cell r="G36">
            <v>564.81274999999982</v>
          </cell>
        </row>
      </sheetData>
      <sheetData sheetId="19">
        <row r="8">
          <cell r="B8">
            <v>41605</v>
          </cell>
        </row>
      </sheetData>
      <sheetData sheetId="20">
        <row r="8">
          <cell r="B8">
            <v>41605</v>
          </cell>
        </row>
      </sheetData>
      <sheetData sheetId="21">
        <row r="12">
          <cell r="C12">
            <v>151.768178333333</v>
          </cell>
        </row>
      </sheetData>
      <sheetData sheetId="22">
        <row r="8">
          <cell r="B8">
            <v>41605</v>
          </cell>
        </row>
      </sheetData>
      <sheetData sheetId="23">
        <row r="36">
          <cell r="E36">
            <v>356.62399999999997</v>
          </cell>
        </row>
      </sheetData>
      <sheetData sheetId="24"/>
      <sheetData sheetId="25"/>
      <sheetData sheetId="26"/>
      <sheetData sheetId="27">
        <row r="36">
          <cell r="H36">
            <v>502.24799999999999</v>
          </cell>
        </row>
      </sheetData>
      <sheetData sheetId="28"/>
      <sheetData sheetId="29"/>
      <sheetData sheetId="30">
        <row r="8">
          <cell r="B8">
            <v>41605</v>
          </cell>
        </row>
      </sheetData>
      <sheetData sheetId="31">
        <row r="8">
          <cell r="B8">
            <v>41605</v>
          </cell>
        </row>
      </sheetData>
      <sheetData sheetId="32">
        <row r="36">
          <cell r="E36">
            <v>158.40891097897449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105.07908902102551</v>
          </cell>
        </row>
      </sheetData>
      <sheetData sheetId="35">
        <row r="36">
          <cell r="E36">
            <v>154.89529443863501</v>
          </cell>
        </row>
      </sheetData>
      <sheetData sheetId="36"/>
      <sheetData sheetId="37">
        <row r="36">
          <cell r="E36">
            <v>222.35200000000003</v>
          </cell>
        </row>
      </sheetData>
      <sheetData sheetId="38">
        <row r="36">
          <cell r="E36">
            <v>102.01255379999998</v>
          </cell>
        </row>
      </sheetData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MTR"/>
      <sheetName val="BLF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41579</v>
          </cell>
        </row>
      </sheetData>
      <sheetData sheetId="9"/>
      <sheetData sheetId="10">
        <row r="7">
          <cell r="B7">
            <v>41579</v>
          </cell>
        </row>
      </sheetData>
      <sheetData sheetId="11">
        <row r="7">
          <cell r="B7">
            <v>41579</v>
          </cell>
        </row>
      </sheetData>
      <sheetData sheetId="12">
        <row r="7">
          <cell r="B7">
            <v>41579</v>
          </cell>
        </row>
      </sheetData>
      <sheetData sheetId="13">
        <row r="7">
          <cell r="B7">
            <v>41579</v>
          </cell>
        </row>
      </sheetData>
      <sheetData sheetId="14">
        <row r="7">
          <cell r="B7">
            <v>41579</v>
          </cell>
        </row>
      </sheetData>
      <sheetData sheetId="15"/>
      <sheetData sheetId="16">
        <row r="8">
          <cell r="B8">
            <v>41579</v>
          </cell>
        </row>
        <row r="12">
          <cell r="C12">
            <v>153.42583500000001</v>
          </cell>
        </row>
        <row r="13">
          <cell r="C13">
            <v>147.23394999999999</v>
          </cell>
        </row>
        <row r="14">
          <cell r="C14">
            <v>147.24236500000001</v>
          </cell>
        </row>
        <row r="15">
          <cell r="C15">
            <v>147.224416666667</v>
          </cell>
        </row>
        <row r="16">
          <cell r="C16">
            <v>153.23321999999999</v>
          </cell>
        </row>
        <row r="17">
          <cell r="C17">
            <v>158.119451666667</v>
          </cell>
        </row>
        <row r="18">
          <cell r="C18">
            <v>157.32499999999999</v>
          </cell>
        </row>
        <row r="19">
          <cell r="C19">
            <v>161.36935666666699</v>
          </cell>
        </row>
        <row r="20">
          <cell r="C20">
            <v>168.37232333333299</v>
          </cell>
        </row>
        <row r="21">
          <cell r="C21">
            <v>166.77898833333299</v>
          </cell>
        </row>
        <row r="22">
          <cell r="C22">
            <v>169.49106333333299</v>
          </cell>
        </row>
        <row r="23">
          <cell r="C23">
            <v>168.16175166666699</v>
          </cell>
        </row>
        <row r="24">
          <cell r="C24">
            <v>168.26902000000001</v>
          </cell>
        </row>
        <row r="25">
          <cell r="C25">
            <v>168.26261333333301</v>
          </cell>
        </row>
        <row r="26">
          <cell r="C26">
            <v>168.28521000000001</v>
          </cell>
        </row>
        <row r="27">
          <cell r="C27">
            <v>168.359103333333</v>
          </cell>
        </row>
        <row r="28">
          <cell r="C28">
            <v>173.77219333333301</v>
          </cell>
        </row>
        <row r="29">
          <cell r="C29">
            <v>175.987486666667</v>
          </cell>
        </row>
        <row r="30">
          <cell r="C30">
            <v>168.263116666667</v>
          </cell>
        </row>
        <row r="31">
          <cell r="C31">
            <v>168.24195166666701</v>
          </cell>
        </row>
        <row r="32">
          <cell r="C32">
            <v>170.61522500000001</v>
          </cell>
        </row>
        <row r="33">
          <cell r="C33">
            <v>171.28523999999999</v>
          </cell>
        </row>
        <row r="34">
          <cell r="C34">
            <v>161.85716333333301</v>
          </cell>
        </row>
        <row r="35">
          <cell r="C35">
            <v>159.34319833333299</v>
          </cell>
        </row>
      </sheetData>
      <sheetData sheetId="17">
        <row r="36">
          <cell r="I36">
            <v>352.61529709355324</v>
          </cell>
        </row>
      </sheetData>
      <sheetData sheetId="18">
        <row r="36">
          <cell r="G36">
            <v>537.08800000000008</v>
          </cell>
        </row>
      </sheetData>
      <sheetData sheetId="19">
        <row r="8">
          <cell r="B8">
            <v>41579</v>
          </cell>
        </row>
      </sheetData>
      <sheetData sheetId="20">
        <row r="8">
          <cell r="B8">
            <v>41579</v>
          </cell>
        </row>
      </sheetData>
      <sheetData sheetId="21">
        <row r="12">
          <cell r="C12">
            <v>153.42583500000001</v>
          </cell>
        </row>
      </sheetData>
      <sheetData sheetId="22">
        <row r="36">
          <cell r="E36">
            <v>0</v>
          </cell>
        </row>
      </sheetData>
      <sheetData sheetId="23">
        <row r="8">
          <cell r="B8">
            <v>41579</v>
          </cell>
        </row>
      </sheetData>
      <sheetData sheetId="24"/>
      <sheetData sheetId="25"/>
      <sheetData sheetId="26"/>
      <sheetData sheetId="27">
        <row r="36">
          <cell r="H36">
            <v>471.62399999999991</v>
          </cell>
        </row>
      </sheetData>
      <sheetData sheetId="28"/>
      <sheetData sheetId="29"/>
      <sheetData sheetId="30">
        <row r="8">
          <cell r="B8">
            <v>41579</v>
          </cell>
        </row>
      </sheetData>
      <sheetData sheetId="31">
        <row r="8">
          <cell r="B8">
            <v>41579</v>
          </cell>
        </row>
      </sheetData>
      <sheetData sheetId="32">
        <row r="36">
          <cell r="E36">
            <v>24.051328562155497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17.708671437844497</v>
          </cell>
        </row>
      </sheetData>
      <sheetData sheetId="35">
        <row r="36">
          <cell r="E36">
            <v>63.756348606295006</v>
          </cell>
        </row>
      </sheetData>
      <sheetData sheetId="36"/>
      <sheetData sheetId="37">
        <row r="36">
          <cell r="E36">
            <v>68.943999999999988</v>
          </cell>
        </row>
      </sheetData>
      <sheetData sheetId="38">
        <row r="36">
          <cell r="E36">
            <v>156.51806270000003</v>
          </cell>
        </row>
      </sheetData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41606</v>
          </cell>
        </row>
      </sheetData>
      <sheetData sheetId="9"/>
      <sheetData sheetId="10">
        <row r="7">
          <cell r="B7">
            <v>41606</v>
          </cell>
        </row>
      </sheetData>
      <sheetData sheetId="11">
        <row r="7">
          <cell r="B7">
            <v>41606</v>
          </cell>
        </row>
      </sheetData>
      <sheetData sheetId="12">
        <row r="7">
          <cell r="B7">
            <v>41606</v>
          </cell>
        </row>
      </sheetData>
      <sheetData sheetId="13">
        <row r="7">
          <cell r="B7">
            <v>41606</v>
          </cell>
        </row>
      </sheetData>
      <sheetData sheetId="14">
        <row r="7">
          <cell r="B7">
            <v>41606</v>
          </cell>
        </row>
      </sheetData>
      <sheetData sheetId="15"/>
      <sheetData sheetId="16">
        <row r="8">
          <cell r="B8">
            <v>41606</v>
          </cell>
        </row>
        <row r="12">
          <cell r="C12">
            <v>141.12618333333299</v>
          </cell>
        </row>
        <row r="13">
          <cell r="C13">
            <v>142.218211666667</v>
          </cell>
        </row>
        <row r="14">
          <cell r="C14">
            <v>143.41999999999999</v>
          </cell>
        </row>
        <row r="15">
          <cell r="C15">
            <v>143.41999999999999</v>
          </cell>
        </row>
        <row r="16">
          <cell r="C16">
            <v>143.537655</v>
          </cell>
        </row>
        <row r="17">
          <cell r="C17">
            <v>144.59899999999999</v>
          </cell>
        </row>
        <row r="18">
          <cell r="C18">
            <v>146.23668499999999</v>
          </cell>
        </row>
        <row r="19">
          <cell r="C19">
            <v>147.700838333333</v>
          </cell>
        </row>
        <row r="20">
          <cell r="C20">
            <v>151.89383333333299</v>
          </cell>
        </row>
        <row r="21">
          <cell r="C21">
            <v>153.61009166666699</v>
          </cell>
        </row>
        <row r="22">
          <cell r="C22">
            <v>152.263698333333</v>
          </cell>
        </row>
        <row r="23">
          <cell r="C23">
            <v>152.717086666667</v>
          </cell>
        </row>
        <row r="24">
          <cell r="C24">
            <v>152.72970166666701</v>
          </cell>
        </row>
        <row r="25">
          <cell r="C25">
            <v>152.746285</v>
          </cell>
        </row>
        <row r="26">
          <cell r="C26">
            <v>157.18537166666701</v>
          </cell>
        </row>
        <row r="27">
          <cell r="C27">
            <v>157.60827</v>
          </cell>
        </row>
        <row r="28">
          <cell r="C28">
            <v>155.51171666666701</v>
          </cell>
        </row>
        <row r="29">
          <cell r="C29">
            <v>154.916558333333</v>
          </cell>
        </row>
        <row r="30">
          <cell r="C30">
            <v>153.41399999999999</v>
          </cell>
        </row>
        <row r="31">
          <cell r="C31">
            <v>157.35007833333299</v>
          </cell>
        </row>
        <row r="32">
          <cell r="C32">
            <v>154.18677500000001</v>
          </cell>
        </row>
        <row r="33">
          <cell r="C33">
            <v>153.48381499999999</v>
          </cell>
        </row>
        <row r="34">
          <cell r="C34">
            <v>143.64666</v>
          </cell>
        </row>
        <row r="35">
          <cell r="C35">
            <v>141.41145666666699</v>
          </cell>
        </row>
      </sheetData>
      <sheetData sheetId="17">
        <row r="36">
          <cell r="I36">
            <v>285.9701502700994</v>
          </cell>
        </row>
      </sheetData>
      <sheetData sheetId="18">
        <row r="36">
          <cell r="G36">
            <v>531.25541666666675</v>
          </cell>
        </row>
      </sheetData>
      <sheetData sheetId="19">
        <row r="8">
          <cell r="B8">
            <v>41606</v>
          </cell>
        </row>
      </sheetData>
      <sheetData sheetId="20">
        <row r="8">
          <cell r="B8">
            <v>41606</v>
          </cell>
        </row>
      </sheetData>
      <sheetData sheetId="21">
        <row r="12">
          <cell r="C12">
            <v>141.12618333333299</v>
          </cell>
        </row>
      </sheetData>
      <sheetData sheetId="22">
        <row r="8">
          <cell r="B8">
            <v>41606</v>
          </cell>
        </row>
      </sheetData>
      <sheetData sheetId="23">
        <row r="36">
          <cell r="E36">
            <v>367.7999999999999</v>
          </cell>
        </row>
      </sheetData>
      <sheetData sheetId="24"/>
      <sheetData sheetId="25"/>
      <sheetData sheetId="26"/>
      <sheetData sheetId="27">
        <row r="36">
          <cell r="H36">
            <v>515.51199999999994</v>
          </cell>
        </row>
      </sheetData>
      <sheetData sheetId="28"/>
      <sheetData sheetId="29"/>
      <sheetData sheetId="30">
        <row r="8">
          <cell r="B8">
            <v>41606</v>
          </cell>
        </row>
      </sheetData>
      <sheetData sheetId="31">
        <row r="8">
          <cell r="B8">
            <v>41606</v>
          </cell>
        </row>
      </sheetData>
      <sheetData sheetId="32">
        <row r="36">
          <cell r="E36">
            <v>395.61871349964201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220.12528650035853</v>
          </cell>
        </row>
      </sheetData>
      <sheetData sheetId="35">
        <row r="36">
          <cell r="E36">
            <v>299.99626287549995</v>
          </cell>
        </row>
      </sheetData>
      <sheetData sheetId="36"/>
      <sheetData sheetId="37">
        <row r="36">
          <cell r="E36">
            <v>455.31200000000001</v>
          </cell>
        </row>
      </sheetData>
      <sheetData sheetId="38">
        <row r="36">
          <cell r="E36">
            <v>155.51899220000001</v>
          </cell>
        </row>
      </sheetData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41607</v>
          </cell>
        </row>
      </sheetData>
      <sheetData sheetId="9"/>
      <sheetData sheetId="10">
        <row r="7">
          <cell r="B7">
            <v>41607</v>
          </cell>
        </row>
      </sheetData>
      <sheetData sheetId="11">
        <row r="7">
          <cell r="B7">
            <v>41607</v>
          </cell>
        </row>
      </sheetData>
      <sheetData sheetId="12">
        <row r="7">
          <cell r="B7">
            <v>41607</v>
          </cell>
        </row>
      </sheetData>
      <sheetData sheetId="13">
        <row r="7">
          <cell r="B7">
            <v>41607</v>
          </cell>
        </row>
      </sheetData>
      <sheetData sheetId="14">
        <row r="7">
          <cell r="B7">
            <v>41607</v>
          </cell>
        </row>
      </sheetData>
      <sheetData sheetId="15"/>
      <sheetData sheetId="16">
        <row r="8">
          <cell r="B8">
            <v>41607</v>
          </cell>
        </row>
        <row r="12">
          <cell r="C12">
            <v>143.93205166666701</v>
          </cell>
        </row>
        <row r="13">
          <cell r="C13">
            <v>135.59</v>
          </cell>
        </row>
        <row r="14">
          <cell r="C14">
            <v>135.59</v>
          </cell>
        </row>
        <row r="15">
          <cell r="C15">
            <v>135.59</v>
          </cell>
        </row>
        <row r="16">
          <cell r="C16">
            <v>143.41999999999999</v>
          </cell>
        </row>
        <row r="17">
          <cell r="C17">
            <v>145.14203000000001</v>
          </cell>
        </row>
        <row r="18">
          <cell r="C18">
            <v>140.78707</v>
          </cell>
        </row>
        <row r="19">
          <cell r="C19">
            <v>144.28821666666701</v>
          </cell>
        </row>
        <row r="20">
          <cell r="C20">
            <v>147.82407333333299</v>
          </cell>
        </row>
        <row r="21">
          <cell r="C21">
            <v>152.41229000000001</v>
          </cell>
        </row>
        <row r="22">
          <cell r="C22">
            <v>152.684</v>
          </cell>
        </row>
        <row r="23">
          <cell r="C23">
            <v>152.684</v>
          </cell>
        </row>
        <row r="24">
          <cell r="C24">
            <v>152.684</v>
          </cell>
        </row>
        <row r="25">
          <cell r="C25">
            <v>153.08947333333299</v>
          </cell>
        </row>
        <row r="26">
          <cell r="C26">
            <v>157.98792666666699</v>
          </cell>
        </row>
        <row r="27">
          <cell r="C27">
            <v>153.41399999999999</v>
          </cell>
        </row>
        <row r="28">
          <cell r="C28">
            <v>153.42303166666699</v>
          </cell>
        </row>
        <row r="29">
          <cell r="C29">
            <v>160.83770166666699</v>
          </cell>
        </row>
        <row r="30">
          <cell r="C30">
            <v>161.296856666667</v>
          </cell>
        </row>
        <row r="31">
          <cell r="C31">
            <v>163.519663333333</v>
          </cell>
        </row>
        <row r="32">
          <cell r="C32">
            <v>153.52500000000001</v>
          </cell>
        </row>
        <row r="33">
          <cell r="C33">
            <v>156.55162833333301</v>
          </cell>
        </row>
        <row r="34">
          <cell r="C34">
            <v>146.78348</v>
          </cell>
        </row>
        <row r="35">
          <cell r="C35">
            <v>147.510848333333</v>
          </cell>
        </row>
      </sheetData>
      <sheetData sheetId="17">
        <row r="36">
          <cell r="I36">
            <v>286.21499999999997</v>
          </cell>
        </row>
      </sheetData>
      <sheetData sheetId="18">
        <row r="36">
          <cell r="G36">
            <v>442.17212499999999</v>
          </cell>
        </row>
      </sheetData>
      <sheetData sheetId="19">
        <row r="8">
          <cell r="B8">
            <v>41607</v>
          </cell>
        </row>
      </sheetData>
      <sheetData sheetId="20">
        <row r="8">
          <cell r="B8">
            <v>41607</v>
          </cell>
        </row>
      </sheetData>
      <sheetData sheetId="21">
        <row r="12">
          <cell r="C12">
            <v>143.93205166666701</v>
          </cell>
        </row>
      </sheetData>
      <sheetData sheetId="22">
        <row r="8">
          <cell r="B8">
            <v>41607</v>
          </cell>
        </row>
      </sheetData>
      <sheetData sheetId="23">
        <row r="36">
          <cell r="E36">
            <v>370.86399999999992</v>
          </cell>
        </row>
      </sheetData>
      <sheetData sheetId="24"/>
      <sheetData sheetId="25"/>
      <sheetData sheetId="26"/>
      <sheetData sheetId="27">
        <row r="36">
          <cell r="H36">
            <v>507.88799999999998</v>
          </cell>
        </row>
      </sheetData>
      <sheetData sheetId="28"/>
      <sheetData sheetId="29"/>
      <sheetData sheetId="30">
        <row r="8">
          <cell r="B8">
            <v>41607</v>
          </cell>
        </row>
      </sheetData>
      <sheetData sheetId="31">
        <row r="8">
          <cell r="B8">
            <v>41607</v>
          </cell>
        </row>
      </sheetData>
      <sheetData sheetId="32">
        <row r="36">
          <cell r="E36">
            <v>347.16829856171796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192.60770143828196</v>
          </cell>
        </row>
      </sheetData>
      <sheetData sheetId="35">
        <row r="36">
          <cell r="E36">
            <v>288.00022822724009</v>
          </cell>
        </row>
      </sheetData>
      <sheetData sheetId="36"/>
      <sheetData sheetId="37">
        <row r="36">
          <cell r="E36">
            <v>416.32799999999997</v>
          </cell>
        </row>
      </sheetData>
      <sheetData sheetId="38">
        <row r="36">
          <cell r="E36">
            <v>155.4553698</v>
          </cell>
        </row>
      </sheetData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41608</v>
          </cell>
        </row>
      </sheetData>
      <sheetData sheetId="9"/>
      <sheetData sheetId="10">
        <row r="7">
          <cell r="B7">
            <v>41608</v>
          </cell>
        </row>
      </sheetData>
      <sheetData sheetId="11">
        <row r="7">
          <cell r="B7">
            <v>41608</v>
          </cell>
        </row>
      </sheetData>
      <sheetData sheetId="12">
        <row r="7">
          <cell r="B7">
            <v>41608</v>
          </cell>
        </row>
      </sheetData>
      <sheetData sheetId="13">
        <row r="7">
          <cell r="B7">
            <v>41608</v>
          </cell>
        </row>
      </sheetData>
      <sheetData sheetId="14">
        <row r="7">
          <cell r="B7">
            <v>41608</v>
          </cell>
        </row>
      </sheetData>
      <sheetData sheetId="15"/>
      <sheetData sheetId="16">
        <row r="8">
          <cell r="B8">
            <v>41608</v>
          </cell>
        </row>
        <row r="12">
          <cell r="C12">
            <v>143.47427833333299</v>
          </cell>
        </row>
        <row r="13">
          <cell r="C13">
            <v>140.11646500000001</v>
          </cell>
        </row>
        <row r="14">
          <cell r="C14">
            <v>142.703466666667</v>
          </cell>
        </row>
        <row r="15">
          <cell r="C15">
            <v>141.63012499999999</v>
          </cell>
        </row>
        <row r="16">
          <cell r="C16">
            <v>144.03739166666699</v>
          </cell>
        </row>
        <row r="17">
          <cell r="C17">
            <v>147.52928333333301</v>
          </cell>
        </row>
        <row r="18">
          <cell r="C18">
            <v>150.44068166666699</v>
          </cell>
        </row>
        <row r="19">
          <cell r="C19">
            <v>150.46537333333299</v>
          </cell>
        </row>
        <row r="20">
          <cell r="C20">
            <v>156.23220499999999</v>
          </cell>
        </row>
        <row r="21">
          <cell r="C21">
            <v>152.624638333333</v>
          </cell>
        </row>
        <row r="22">
          <cell r="C22">
            <v>152.69559333333299</v>
          </cell>
        </row>
        <row r="23">
          <cell r="C23">
            <v>152.684</v>
          </cell>
        </row>
        <row r="24">
          <cell r="C24">
            <v>155.25709000000001</v>
          </cell>
        </row>
        <row r="25">
          <cell r="C25">
            <v>152.684</v>
          </cell>
        </row>
        <row r="26">
          <cell r="C26">
            <v>152.22093333333299</v>
          </cell>
        </row>
        <row r="27">
          <cell r="C27">
            <v>152.23162666666701</v>
          </cell>
        </row>
        <row r="28">
          <cell r="C28">
            <v>153.31372500000001</v>
          </cell>
        </row>
        <row r="29">
          <cell r="C29">
            <v>175.08690999999999</v>
          </cell>
        </row>
        <row r="30">
          <cell r="C30">
            <v>164.392828333333</v>
          </cell>
        </row>
        <row r="31">
          <cell r="C31">
            <v>163.566323333333</v>
          </cell>
        </row>
        <row r="32">
          <cell r="C32">
            <v>157.95078166666701</v>
          </cell>
        </row>
        <row r="33">
          <cell r="C33">
            <v>152.82244499999999</v>
          </cell>
        </row>
        <row r="34">
          <cell r="C34">
            <v>159.56872166666699</v>
          </cell>
        </row>
        <row r="35">
          <cell r="C35">
            <v>144.87801833333299</v>
          </cell>
        </row>
      </sheetData>
      <sheetData sheetId="17">
        <row r="36">
          <cell r="I36">
            <v>286.15899999999993</v>
          </cell>
        </row>
      </sheetData>
      <sheetData sheetId="18">
        <row r="36">
          <cell r="G36">
            <v>558.78348333333327</v>
          </cell>
        </row>
      </sheetData>
      <sheetData sheetId="19">
        <row r="8">
          <cell r="B8">
            <v>41608</v>
          </cell>
        </row>
      </sheetData>
      <sheetData sheetId="20">
        <row r="8">
          <cell r="B8">
            <v>41608</v>
          </cell>
        </row>
      </sheetData>
      <sheetData sheetId="21">
        <row r="12">
          <cell r="C12">
            <v>143.47427833333299</v>
          </cell>
        </row>
      </sheetData>
      <sheetData sheetId="22">
        <row r="8">
          <cell r="B8">
            <v>41608</v>
          </cell>
        </row>
      </sheetData>
      <sheetData sheetId="23">
        <row r="36">
          <cell r="E36">
            <v>363.34400000000005</v>
          </cell>
        </row>
      </sheetData>
      <sheetData sheetId="24"/>
      <sheetData sheetId="25"/>
      <sheetData sheetId="26"/>
      <sheetData sheetId="27">
        <row r="36">
          <cell r="H36">
            <v>508.82400000000007</v>
          </cell>
        </row>
      </sheetData>
      <sheetData sheetId="28"/>
      <sheetData sheetId="29"/>
      <sheetData sheetId="30">
        <row r="8">
          <cell r="B8">
            <v>41608</v>
          </cell>
        </row>
      </sheetData>
      <sheetData sheetId="31">
        <row r="8">
          <cell r="B8">
            <v>41608</v>
          </cell>
        </row>
      </sheetData>
      <sheetData sheetId="32">
        <row r="36">
          <cell r="E36">
            <v>163.87368831859948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185.43831168140099</v>
          </cell>
        </row>
      </sheetData>
      <sheetData sheetId="35">
        <row r="36">
          <cell r="E36">
            <v>288.29748659999996</v>
          </cell>
        </row>
      </sheetData>
      <sheetData sheetId="36"/>
      <sheetData sheetId="37">
        <row r="36">
          <cell r="E36">
            <v>117.648</v>
          </cell>
        </row>
      </sheetData>
      <sheetData sheetId="38">
        <row r="36">
          <cell r="E36">
            <v>155.32315450000002</v>
          </cell>
        </row>
      </sheetData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41579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41580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41581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41582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41583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41584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41580</v>
          </cell>
        </row>
      </sheetData>
      <sheetData sheetId="9"/>
      <sheetData sheetId="10">
        <row r="7">
          <cell r="B7">
            <v>41580</v>
          </cell>
        </row>
      </sheetData>
      <sheetData sheetId="11">
        <row r="7">
          <cell r="B7">
            <v>41580</v>
          </cell>
        </row>
      </sheetData>
      <sheetData sheetId="12">
        <row r="7">
          <cell r="B7">
            <v>41580</v>
          </cell>
        </row>
      </sheetData>
      <sheetData sheetId="13">
        <row r="7">
          <cell r="B7">
            <v>41580</v>
          </cell>
        </row>
      </sheetData>
      <sheetData sheetId="14">
        <row r="7">
          <cell r="B7">
            <v>41580</v>
          </cell>
        </row>
      </sheetData>
      <sheetData sheetId="15"/>
      <sheetData sheetId="16">
        <row r="8">
          <cell r="B8">
            <v>41580</v>
          </cell>
        </row>
        <row r="12">
          <cell r="C12">
            <v>158.19303833333299</v>
          </cell>
        </row>
        <row r="13">
          <cell r="C13">
            <v>152.449285</v>
          </cell>
        </row>
        <row r="14">
          <cell r="C14">
            <v>151.74464166666701</v>
          </cell>
        </row>
        <row r="15">
          <cell r="C15">
            <v>152.13817499999999</v>
          </cell>
        </row>
        <row r="16">
          <cell r="C16">
            <v>153.077953333333</v>
          </cell>
        </row>
        <row r="17">
          <cell r="C17">
            <v>157.71144833333301</v>
          </cell>
        </row>
        <row r="18">
          <cell r="C18">
            <v>160.61660166666701</v>
          </cell>
        </row>
        <row r="19">
          <cell r="C19">
            <v>158.769293333333</v>
          </cell>
        </row>
        <row r="20">
          <cell r="C20">
            <v>162.47964999999999</v>
          </cell>
        </row>
        <row r="21">
          <cell r="C21">
            <v>165.52178833333301</v>
          </cell>
        </row>
        <row r="22">
          <cell r="C22">
            <v>166.43759333333301</v>
          </cell>
        </row>
        <row r="23">
          <cell r="C23">
            <v>164.62914833333301</v>
          </cell>
        </row>
        <row r="24">
          <cell r="C24">
            <v>164.65417666666701</v>
          </cell>
        </row>
        <row r="25">
          <cell r="C25">
            <v>166.033956666667</v>
          </cell>
        </row>
        <row r="26">
          <cell r="C26">
            <v>165.98227</v>
          </cell>
        </row>
        <row r="27">
          <cell r="C27">
            <v>161.556715</v>
          </cell>
        </row>
        <row r="28">
          <cell r="C28">
            <v>157.3948</v>
          </cell>
        </row>
        <row r="29">
          <cell r="C29">
            <v>165.68751666666699</v>
          </cell>
        </row>
        <row r="30">
          <cell r="C30">
            <v>167.030261666667</v>
          </cell>
        </row>
        <row r="31">
          <cell r="C31">
            <v>167.13129166666701</v>
          </cell>
        </row>
        <row r="32">
          <cell r="C32">
            <v>173.15882999999999</v>
          </cell>
        </row>
        <row r="33">
          <cell r="C33">
            <v>167.958098333333</v>
          </cell>
        </row>
        <row r="34">
          <cell r="C34">
            <v>159.542971666667</v>
          </cell>
        </row>
        <row r="35">
          <cell r="C35">
            <v>159.03605999999999</v>
          </cell>
        </row>
      </sheetData>
      <sheetData sheetId="17">
        <row r="36">
          <cell r="I36">
            <v>294.572</v>
          </cell>
        </row>
      </sheetData>
      <sheetData sheetId="18">
        <row r="36">
          <cell r="G36">
            <v>538.18441666666661</v>
          </cell>
        </row>
      </sheetData>
      <sheetData sheetId="19">
        <row r="8">
          <cell r="B8">
            <v>41580</v>
          </cell>
        </row>
      </sheetData>
      <sheetData sheetId="20">
        <row r="8">
          <cell r="B8">
            <v>41580</v>
          </cell>
        </row>
      </sheetData>
      <sheetData sheetId="21">
        <row r="12">
          <cell r="C12">
            <v>158.19303833333299</v>
          </cell>
        </row>
      </sheetData>
      <sheetData sheetId="22">
        <row r="8">
          <cell r="B8">
            <v>41580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467.00799999999998</v>
          </cell>
        </row>
      </sheetData>
      <sheetData sheetId="28"/>
      <sheetData sheetId="29"/>
      <sheetData sheetId="30">
        <row r="8">
          <cell r="B8">
            <v>41580</v>
          </cell>
        </row>
      </sheetData>
      <sheetData sheetId="31">
        <row r="8">
          <cell r="B8">
            <v>41580</v>
          </cell>
        </row>
      </sheetData>
      <sheetData sheetId="32">
        <row r="36">
          <cell r="E36">
            <v>3.8182507591844996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2.6137492408155003</v>
          </cell>
        </row>
      </sheetData>
      <sheetData sheetId="35">
        <row r="36">
          <cell r="E36">
            <v>19.071408149337501</v>
          </cell>
        </row>
      </sheetData>
      <sheetData sheetId="36"/>
      <sheetData sheetId="37">
        <row r="36">
          <cell r="E36">
            <v>14.231999999999998</v>
          </cell>
        </row>
      </sheetData>
      <sheetData sheetId="38">
        <row r="36">
          <cell r="E36">
            <v>156.25462619999996</v>
          </cell>
        </row>
      </sheetData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41587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41588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41589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41590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41594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41595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41581</v>
          </cell>
        </row>
      </sheetData>
      <sheetData sheetId="9"/>
      <sheetData sheetId="10">
        <row r="7">
          <cell r="B7">
            <v>41581</v>
          </cell>
        </row>
      </sheetData>
      <sheetData sheetId="11">
        <row r="7">
          <cell r="B7">
            <v>41581</v>
          </cell>
        </row>
      </sheetData>
      <sheetData sheetId="12">
        <row r="7">
          <cell r="B7">
            <v>41581</v>
          </cell>
        </row>
      </sheetData>
      <sheetData sheetId="13">
        <row r="7">
          <cell r="B7">
            <v>41581</v>
          </cell>
        </row>
      </sheetData>
      <sheetData sheetId="14">
        <row r="7">
          <cell r="B7">
            <v>41581</v>
          </cell>
        </row>
      </sheetData>
      <sheetData sheetId="15"/>
      <sheetData sheetId="16">
        <row r="8">
          <cell r="B8">
            <v>41581</v>
          </cell>
        </row>
        <row r="12">
          <cell r="C12">
            <v>152.155493333333</v>
          </cell>
        </row>
        <row r="13">
          <cell r="C13">
            <v>145.86099999999999</v>
          </cell>
        </row>
        <row r="14">
          <cell r="C14">
            <v>145.84481333333301</v>
          </cell>
        </row>
        <row r="15">
          <cell r="C15">
            <v>146.24583000000001</v>
          </cell>
        </row>
        <row r="16">
          <cell r="C16">
            <v>146.430241666667</v>
          </cell>
        </row>
        <row r="17">
          <cell r="C17">
            <v>150.08741833333301</v>
          </cell>
        </row>
        <row r="18">
          <cell r="C18">
            <v>152.64811166666701</v>
          </cell>
        </row>
        <row r="19">
          <cell r="C19">
            <v>155.82532499999999</v>
          </cell>
        </row>
        <row r="20">
          <cell r="C20">
            <v>157.32499999999999</v>
          </cell>
        </row>
        <row r="21">
          <cell r="C21">
            <v>157.32499999999999</v>
          </cell>
        </row>
        <row r="22">
          <cell r="C22">
            <v>157.32499999999999</v>
          </cell>
        </row>
        <row r="23">
          <cell r="C23">
            <v>157.32499999999999</v>
          </cell>
        </row>
        <row r="24">
          <cell r="C24">
            <v>157.28626666666699</v>
          </cell>
        </row>
        <row r="25">
          <cell r="C25">
            <v>154.80860166666699</v>
          </cell>
        </row>
        <row r="26">
          <cell r="C26">
            <v>154.012556666667</v>
          </cell>
        </row>
        <row r="27">
          <cell r="C27">
            <v>153.744341666667</v>
          </cell>
        </row>
        <row r="28">
          <cell r="C28">
            <v>153.27018333333299</v>
          </cell>
        </row>
        <row r="29">
          <cell r="C29">
            <v>169.50285666666699</v>
          </cell>
        </row>
        <row r="30">
          <cell r="C30">
            <v>166.33824166666699</v>
          </cell>
        </row>
        <row r="31">
          <cell r="C31">
            <v>166.47139000000001</v>
          </cell>
        </row>
        <row r="32">
          <cell r="C32">
            <v>166.61074500000001</v>
          </cell>
        </row>
        <row r="33">
          <cell r="C33">
            <v>160.367003333333</v>
          </cell>
        </row>
        <row r="34">
          <cell r="C34">
            <v>155.95122499999999</v>
          </cell>
        </row>
        <row r="35">
          <cell r="C35">
            <v>159.961761666667</v>
          </cell>
        </row>
      </sheetData>
      <sheetData sheetId="17">
        <row r="36">
          <cell r="I36">
            <v>286.90350000000001</v>
          </cell>
        </row>
      </sheetData>
      <sheetData sheetId="18">
        <row r="36">
          <cell r="G36">
            <v>542.72</v>
          </cell>
        </row>
      </sheetData>
      <sheetData sheetId="19">
        <row r="8">
          <cell r="B8">
            <v>41581</v>
          </cell>
        </row>
      </sheetData>
      <sheetData sheetId="20">
        <row r="8">
          <cell r="B8">
            <v>41581</v>
          </cell>
        </row>
      </sheetData>
      <sheetData sheetId="21">
        <row r="12">
          <cell r="C12">
            <v>152.155493333333</v>
          </cell>
        </row>
      </sheetData>
      <sheetData sheetId="22">
        <row r="8">
          <cell r="B8">
            <v>41581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468.38399999999996</v>
          </cell>
        </row>
      </sheetData>
      <sheetData sheetId="28"/>
      <sheetData sheetId="29"/>
      <sheetData sheetId="30">
        <row r="8">
          <cell r="B8">
            <v>41581</v>
          </cell>
        </row>
      </sheetData>
      <sheetData sheetId="31">
        <row r="8">
          <cell r="B8">
            <v>41581</v>
          </cell>
        </row>
      </sheetData>
      <sheetData sheetId="32">
        <row r="36">
          <cell r="E36">
            <v>19.684190410023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10.011809589977</v>
          </cell>
        </row>
      </sheetData>
      <sheetData sheetId="35">
        <row r="36">
          <cell r="E36">
            <v>33.985577328247501</v>
          </cell>
        </row>
      </sheetData>
      <sheetData sheetId="36"/>
      <sheetData sheetId="37">
        <row r="36">
          <cell r="E36">
            <v>31.736000000000001</v>
          </cell>
        </row>
      </sheetData>
      <sheetData sheetId="38">
        <row r="36">
          <cell r="E36">
            <v>156.21784450000001</v>
          </cell>
        </row>
      </sheetData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41596</v>
          </cell>
        </row>
        <row r="110">
          <cell r="N110">
            <v>215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41599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41582</v>
          </cell>
        </row>
      </sheetData>
      <sheetData sheetId="9"/>
      <sheetData sheetId="10">
        <row r="7">
          <cell r="B7">
            <v>41582</v>
          </cell>
        </row>
      </sheetData>
      <sheetData sheetId="11">
        <row r="7">
          <cell r="B7">
            <v>41582</v>
          </cell>
        </row>
      </sheetData>
      <sheetData sheetId="12">
        <row r="7">
          <cell r="B7">
            <v>41582</v>
          </cell>
        </row>
      </sheetData>
      <sheetData sheetId="13">
        <row r="7">
          <cell r="B7">
            <v>41582</v>
          </cell>
        </row>
      </sheetData>
      <sheetData sheetId="14">
        <row r="7">
          <cell r="B7">
            <v>41582</v>
          </cell>
        </row>
      </sheetData>
      <sheetData sheetId="15"/>
      <sheetData sheetId="16">
        <row r="8">
          <cell r="B8">
            <v>41582</v>
          </cell>
        </row>
        <row r="12">
          <cell r="C12">
            <v>149.984375</v>
          </cell>
        </row>
        <row r="13">
          <cell r="C13">
            <v>142.38999999999999</v>
          </cell>
        </row>
        <row r="14">
          <cell r="C14">
            <v>143.47812166666699</v>
          </cell>
        </row>
        <row r="15">
          <cell r="C15">
            <v>142.83441166666699</v>
          </cell>
        </row>
        <row r="16">
          <cell r="C16">
            <v>150.41291166666699</v>
          </cell>
        </row>
        <row r="17">
          <cell r="C17">
            <v>160.33328</v>
          </cell>
        </row>
        <row r="18">
          <cell r="C18">
            <v>159.19955666666701</v>
          </cell>
        </row>
        <row r="19">
          <cell r="C19">
            <v>156.41999999999999</v>
          </cell>
        </row>
        <row r="20">
          <cell r="C20">
            <v>162.89719833333299</v>
          </cell>
        </row>
        <row r="21">
          <cell r="C21">
            <v>166.55817666666701</v>
          </cell>
        </row>
        <row r="22">
          <cell r="C22">
            <v>166.461968333333</v>
          </cell>
        </row>
        <row r="23">
          <cell r="C23">
            <v>167.97796500000001</v>
          </cell>
        </row>
        <row r="24">
          <cell r="C24">
            <v>163.90631999999999</v>
          </cell>
        </row>
        <row r="25">
          <cell r="C25">
            <v>164.57469333333299</v>
          </cell>
        </row>
        <row r="26">
          <cell r="C26">
            <v>163.591043333333</v>
          </cell>
        </row>
        <row r="27">
          <cell r="C27">
            <v>165.725191666667</v>
          </cell>
        </row>
        <row r="28">
          <cell r="C28">
            <v>162.58058666666699</v>
          </cell>
        </row>
        <row r="29">
          <cell r="C29">
            <v>165.87182000000001</v>
          </cell>
        </row>
        <row r="30">
          <cell r="C30">
            <v>164.891551666667</v>
          </cell>
        </row>
        <row r="31">
          <cell r="C31">
            <v>165.13459666666699</v>
          </cell>
        </row>
        <row r="32">
          <cell r="C32">
            <v>169.131836666667</v>
          </cell>
        </row>
        <row r="33">
          <cell r="C33">
            <v>162.84308666666701</v>
          </cell>
        </row>
        <row r="34">
          <cell r="C34">
            <v>157.78416166666699</v>
          </cell>
        </row>
        <row r="35">
          <cell r="C35">
            <v>156.41999999999999</v>
          </cell>
        </row>
      </sheetData>
      <sheetData sheetId="17">
        <row r="36">
          <cell r="I36">
            <v>305.75327168036415</v>
          </cell>
        </row>
      </sheetData>
      <sheetData sheetId="18">
        <row r="36">
          <cell r="G36">
            <v>557.18400000000008</v>
          </cell>
        </row>
      </sheetData>
      <sheetData sheetId="19">
        <row r="8">
          <cell r="B8">
            <v>41582</v>
          </cell>
        </row>
      </sheetData>
      <sheetData sheetId="20">
        <row r="8">
          <cell r="B8">
            <v>41582</v>
          </cell>
        </row>
      </sheetData>
      <sheetData sheetId="21">
        <row r="12">
          <cell r="C12">
            <v>149.984375</v>
          </cell>
        </row>
      </sheetData>
      <sheetData sheetId="22">
        <row r="8">
          <cell r="B8">
            <v>41582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470.512</v>
          </cell>
        </row>
      </sheetData>
      <sheetData sheetId="28"/>
      <sheetData sheetId="29"/>
      <sheetData sheetId="30">
        <row r="8">
          <cell r="B8">
            <v>41582</v>
          </cell>
        </row>
      </sheetData>
      <sheetData sheetId="31">
        <row r="8">
          <cell r="B8">
            <v>41582</v>
          </cell>
        </row>
      </sheetData>
      <sheetData sheetId="32">
        <row r="36">
          <cell r="E36">
            <v>1.4227725511874998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0.81722744881250009</v>
          </cell>
        </row>
      </sheetData>
      <sheetData sheetId="35">
        <row r="36">
          <cell r="E36">
            <v>4.7986683207249996</v>
          </cell>
        </row>
      </sheetData>
      <sheetData sheetId="36"/>
      <sheetData sheetId="37">
        <row r="36">
          <cell r="E36">
            <v>9.7200000000000006</v>
          </cell>
        </row>
      </sheetData>
      <sheetData sheetId="38">
        <row r="36">
          <cell r="E36">
            <v>156.36000079999999</v>
          </cell>
        </row>
      </sheetData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41608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41583</v>
          </cell>
        </row>
      </sheetData>
      <sheetData sheetId="9"/>
      <sheetData sheetId="10">
        <row r="7">
          <cell r="B7">
            <v>41583</v>
          </cell>
        </row>
      </sheetData>
      <sheetData sheetId="11">
        <row r="7">
          <cell r="B7">
            <v>41583</v>
          </cell>
        </row>
      </sheetData>
      <sheetData sheetId="12">
        <row r="7">
          <cell r="B7">
            <v>41583</v>
          </cell>
        </row>
      </sheetData>
      <sheetData sheetId="13">
        <row r="7">
          <cell r="B7">
            <v>41583</v>
          </cell>
        </row>
      </sheetData>
      <sheetData sheetId="14">
        <row r="7">
          <cell r="B7">
            <v>41583</v>
          </cell>
        </row>
      </sheetData>
      <sheetData sheetId="15"/>
      <sheetData sheetId="16">
        <row r="8">
          <cell r="B8">
            <v>41583</v>
          </cell>
        </row>
        <row r="12">
          <cell r="C12">
            <v>160.30584166666699</v>
          </cell>
        </row>
        <row r="13">
          <cell r="C13">
            <v>149.648495</v>
          </cell>
        </row>
        <row r="14">
          <cell r="C14">
            <v>149.68534666666699</v>
          </cell>
        </row>
        <row r="15">
          <cell r="C15">
            <v>157.97510666666699</v>
          </cell>
        </row>
        <row r="16">
          <cell r="C16">
            <v>159.04092333333301</v>
          </cell>
        </row>
        <row r="17">
          <cell r="C17">
            <v>156.41999999999999</v>
          </cell>
        </row>
        <row r="18">
          <cell r="C18">
            <v>155.11199999999999</v>
          </cell>
        </row>
        <row r="19">
          <cell r="C19">
            <v>159.319408333333</v>
          </cell>
        </row>
        <row r="20">
          <cell r="C20">
            <v>163.18301333333301</v>
          </cell>
        </row>
        <row r="21">
          <cell r="C21">
            <v>166.42583666666701</v>
          </cell>
        </row>
        <row r="22">
          <cell r="C22">
            <v>165.26613499999999</v>
          </cell>
        </row>
        <row r="23">
          <cell r="C23">
            <v>167.483231666667</v>
          </cell>
        </row>
        <row r="24">
          <cell r="C24">
            <v>166.98259999999999</v>
          </cell>
        </row>
        <row r="25">
          <cell r="C25">
            <v>166.37105333333301</v>
          </cell>
        </row>
        <row r="26">
          <cell r="C26">
            <v>164.96729500000001</v>
          </cell>
        </row>
        <row r="27">
          <cell r="C27">
            <v>166.7037</v>
          </cell>
        </row>
        <row r="28">
          <cell r="C28">
            <v>166.94221999999999</v>
          </cell>
        </row>
        <row r="29">
          <cell r="C29">
            <v>166.645211666667</v>
          </cell>
        </row>
        <row r="30">
          <cell r="C30">
            <v>164.95122166666701</v>
          </cell>
        </row>
        <row r="31">
          <cell r="C31">
            <v>165.00983333333301</v>
          </cell>
        </row>
        <row r="32">
          <cell r="C32">
            <v>166.300463333333</v>
          </cell>
        </row>
        <row r="33">
          <cell r="C33">
            <v>172.25331666666699</v>
          </cell>
        </row>
        <row r="34">
          <cell r="C34">
            <v>160.12128999999999</v>
          </cell>
        </row>
        <row r="35">
          <cell r="C35">
            <v>157.76793000000001</v>
          </cell>
        </row>
      </sheetData>
      <sheetData sheetId="17">
        <row r="36">
          <cell r="I36">
            <v>314.53336613092762</v>
          </cell>
        </row>
      </sheetData>
      <sheetData sheetId="18">
        <row r="36">
          <cell r="G36">
            <v>563.83999999999992</v>
          </cell>
        </row>
      </sheetData>
      <sheetData sheetId="19">
        <row r="8">
          <cell r="B8">
            <v>41583</v>
          </cell>
        </row>
      </sheetData>
      <sheetData sheetId="20">
        <row r="8">
          <cell r="B8">
            <v>41583</v>
          </cell>
        </row>
      </sheetData>
      <sheetData sheetId="21">
        <row r="12">
          <cell r="C12">
            <v>160.30584166666699</v>
          </cell>
        </row>
      </sheetData>
      <sheetData sheetId="22">
        <row r="8">
          <cell r="B8">
            <v>41583</v>
          </cell>
        </row>
      </sheetData>
      <sheetData sheetId="23">
        <row r="36">
          <cell r="E36">
            <v>2.48</v>
          </cell>
        </row>
      </sheetData>
      <sheetData sheetId="24"/>
      <sheetData sheetId="25"/>
      <sheetData sheetId="26"/>
      <sheetData sheetId="27">
        <row r="36">
          <cell r="H36">
            <v>468.24</v>
          </cell>
        </row>
      </sheetData>
      <sheetData sheetId="28"/>
      <sheetData sheetId="29"/>
      <sheetData sheetId="30">
        <row r="8">
          <cell r="B8">
            <v>41583</v>
          </cell>
        </row>
      </sheetData>
      <sheetData sheetId="31">
        <row r="8">
          <cell r="B8">
            <v>41583</v>
          </cell>
        </row>
      </sheetData>
      <sheetData sheetId="32">
        <row r="36">
          <cell r="E36">
            <v>24.878762973145506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21.4572370268545</v>
          </cell>
        </row>
      </sheetData>
      <sheetData sheetId="35">
        <row r="36">
          <cell r="E36">
            <v>25.152491298684499</v>
          </cell>
        </row>
      </sheetData>
      <sheetData sheetId="36"/>
      <sheetData sheetId="37">
        <row r="36">
          <cell r="E36">
            <v>46.255999999999993</v>
          </cell>
        </row>
      </sheetData>
      <sheetData sheetId="38">
        <row r="36">
          <cell r="E36">
            <v>125.11046730000001</v>
          </cell>
        </row>
      </sheetData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41584</v>
          </cell>
        </row>
      </sheetData>
      <sheetData sheetId="9"/>
      <sheetData sheetId="10">
        <row r="7">
          <cell r="B7">
            <v>41584</v>
          </cell>
        </row>
      </sheetData>
      <sheetData sheetId="11">
        <row r="7">
          <cell r="B7">
            <v>41584</v>
          </cell>
        </row>
      </sheetData>
      <sheetData sheetId="12">
        <row r="7">
          <cell r="B7">
            <v>41584</v>
          </cell>
        </row>
      </sheetData>
      <sheetData sheetId="13">
        <row r="7">
          <cell r="B7">
            <v>41584</v>
          </cell>
        </row>
      </sheetData>
      <sheetData sheetId="14">
        <row r="7">
          <cell r="B7">
            <v>41584</v>
          </cell>
        </row>
      </sheetData>
      <sheetData sheetId="15"/>
      <sheetData sheetId="16">
        <row r="8">
          <cell r="B8">
            <v>41584</v>
          </cell>
        </row>
        <row r="12">
          <cell r="C12">
            <v>155.11199999999999</v>
          </cell>
        </row>
        <row r="13">
          <cell r="C13">
            <v>155.11199999999999</v>
          </cell>
        </row>
        <row r="14">
          <cell r="C14">
            <v>155.11199999999999</v>
          </cell>
        </row>
        <row r="15">
          <cell r="C15">
            <v>155.11199999999999</v>
          </cell>
        </row>
        <row r="16">
          <cell r="C16">
            <v>155.11199999999999</v>
          </cell>
        </row>
        <row r="17">
          <cell r="C17">
            <v>158.76059333333299</v>
          </cell>
        </row>
        <row r="18">
          <cell r="C18">
            <v>156.41999999999999</v>
          </cell>
        </row>
        <row r="19">
          <cell r="C19">
            <v>159.69355666666701</v>
          </cell>
        </row>
        <row r="20">
          <cell r="C20">
            <v>168.07224333333301</v>
          </cell>
        </row>
        <row r="21">
          <cell r="C21">
            <v>163.71465833333301</v>
          </cell>
        </row>
        <row r="22">
          <cell r="C22">
            <v>169.899978333333</v>
          </cell>
        </row>
        <row r="23">
          <cell r="C23">
            <v>165.2303</v>
          </cell>
        </row>
        <row r="24">
          <cell r="C24">
            <v>165.08228500000001</v>
          </cell>
        </row>
        <row r="25">
          <cell r="C25">
            <v>165.76859833333299</v>
          </cell>
        </row>
        <row r="26">
          <cell r="C26">
            <v>164.96981333333301</v>
          </cell>
        </row>
        <row r="27">
          <cell r="C27">
            <v>164.98608666666701</v>
          </cell>
        </row>
        <row r="28">
          <cell r="C28">
            <v>167.85411500000001</v>
          </cell>
        </row>
        <row r="29">
          <cell r="C29">
            <v>165.884868333333</v>
          </cell>
        </row>
        <row r="30">
          <cell r="C30">
            <v>164.961465</v>
          </cell>
        </row>
        <row r="31">
          <cell r="C31">
            <v>164.985823333333</v>
          </cell>
        </row>
        <row r="32">
          <cell r="C32">
            <v>166.601566666667</v>
          </cell>
        </row>
        <row r="33">
          <cell r="C33">
            <v>167.783111666667</v>
          </cell>
        </row>
        <row r="34">
          <cell r="C34">
            <v>163.50313</v>
          </cell>
        </row>
        <row r="35">
          <cell r="C35">
            <v>158.449085</v>
          </cell>
        </row>
      </sheetData>
      <sheetData sheetId="17">
        <row r="36">
          <cell r="I36">
            <v>322.19822065554422</v>
          </cell>
        </row>
      </sheetData>
      <sheetData sheetId="18">
        <row r="36">
          <cell r="G36">
            <v>559.97466666666662</v>
          </cell>
        </row>
      </sheetData>
      <sheetData sheetId="19">
        <row r="8">
          <cell r="B8">
            <v>41584</v>
          </cell>
        </row>
      </sheetData>
      <sheetData sheetId="20">
        <row r="8">
          <cell r="B8">
            <v>41584</v>
          </cell>
        </row>
      </sheetData>
      <sheetData sheetId="21">
        <row r="12">
          <cell r="C12">
            <v>155.11199999999999</v>
          </cell>
        </row>
      </sheetData>
      <sheetData sheetId="22">
        <row r="8">
          <cell r="B8">
            <v>41584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466.46400000000006</v>
          </cell>
        </row>
      </sheetData>
      <sheetData sheetId="28"/>
      <sheetData sheetId="29"/>
      <sheetData sheetId="30">
        <row r="8">
          <cell r="B8">
            <v>41584</v>
          </cell>
        </row>
      </sheetData>
      <sheetData sheetId="31">
        <row r="8">
          <cell r="B8">
            <v>41584</v>
          </cell>
        </row>
      </sheetData>
      <sheetData sheetId="32">
        <row r="36">
          <cell r="E36">
            <v>1.615023126941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1.0409768730590001</v>
          </cell>
        </row>
      </sheetData>
      <sheetData sheetId="35">
        <row r="36">
          <cell r="E36">
            <v>3.7959634749709998</v>
          </cell>
        </row>
      </sheetData>
      <sheetData sheetId="36"/>
      <sheetData sheetId="37">
        <row r="36">
          <cell r="E36">
            <v>6.5759999999999996</v>
          </cell>
        </row>
      </sheetData>
      <sheetData sheetId="38">
        <row r="36">
          <cell r="E36">
            <v>123.19583069999996</v>
          </cell>
        </row>
      </sheetData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41585</v>
          </cell>
        </row>
      </sheetData>
      <sheetData sheetId="9"/>
      <sheetData sheetId="10">
        <row r="7">
          <cell r="B7">
            <v>41585</v>
          </cell>
        </row>
      </sheetData>
      <sheetData sheetId="11">
        <row r="7">
          <cell r="B7">
            <v>41585</v>
          </cell>
        </row>
      </sheetData>
      <sheetData sheetId="12">
        <row r="7">
          <cell r="B7">
            <v>41585</v>
          </cell>
        </row>
      </sheetData>
      <sheetData sheetId="13">
        <row r="7">
          <cell r="B7">
            <v>41585</v>
          </cell>
        </row>
      </sheetData>
      <sheetData sheetId="14">
        <row r="7">
          <cell r="B7">
            <v>41585</v>
          </cell>
        </row>
      </sheetData>
      <sheetData sheetId="15"/>
      <sheetData sheetId="16">
        <row r="8">
          <cell r="B8">
            <v>41585</v>
          </cell>
        </row>
        <row r="12">
          <cell r="C12">
            <v>157.11950166666699</v>
          </cell>
        </row>
        <row r="13">
          <cell r="C13">
            <v>155.11199999999999</v>
          </cell>
        </row>
        <row r="14">
          <cell r="C14">
            <v>155.11199999999999</v>
          </cell>
        </row>
        <row r="15">
          <cell r="C15">
            <v>155.11199999999999</v>
          </cell>
        </row>
        <row r="16">
          <cell r="C16">
            <v>155.11199999999999</v>
          </cell>
        </row>
        <row r="17">
          <cell r="C17">
            <v>156.35710499999999</v>
          </cell>
        </row>
        <row r="18">
          <cell r="C18">
            <v>156.97321333333301</v>
          </cell>
        </row>
        <row r="19">
          <cell r="C19">
            <v>162.20727333333301</v>
          </cell>
        </row>
        <row r="20">
          <cell r="C20">
            <v>167.36616833333301</v>
          </cell>
        </row>
        <row r="21">
          <cell r="C21">
            <v>167.22762499999999</v>
          </cell>
        </row>
        <row r="22">
          <cell r="C22">
            <v>165.48223833333299</v>
          </cell>
        </row>
        <row r="23">
          <cell r="C23">
            <v>164.978853333334</v>
          </cell>
        </row>
        <row r="24">
          <cell r="C24">
            <v>165.21566999999999</v>
          </cell>
        </row>
        <row r="25">
          <cell r="C25">
            <v>165.249351666667</v>
          </cell>
        </row>
        <row r="26">
          <cell r="C26">
            <v>165.291748333333</v>
          </cell>
        </row>
        <row r="27">
          <cell r="C27">
            <v>165.335088333333</v>
          </cell>
        </row>
        <row r="28">
          <cell r="C28">
            <v>168.191871666667</v>
          </cell>
        </row>
        <row r="29">
          <cell r="C29">
            <v>165.80046166666699</v>
          </cell>
        </row>
        <row r="30">
          <cell r="C30">
            <v>164.98640333333299</v>
          </cell>
        </row>
        <row r="31">
          <cell r="C31">
            <v>165.000871666667</v>
          </cell>
        </row>
        <row r="32">
          <cell r="C32">
            <v>171.12270000000001</v>
          </cell>
        </row>
        <row r="33">
          <cell r="C33">
            <v>162.59795333333301</v>
          </cell>
        </row>
        <row r="34">
          <cell r="C34">
            <v>157.12585166666699</v>
          </cell>
        </row>
        <row r="35">
          <cell r="C35">
            <v>155.11199999999999</v>
          </cell>
        </row>
      </sheetData>
      <sheetData sheetId="17">
        <row r="36">
          <cell r="I36">
            <v>329.80472577833734</v>
          </cell>
        </row>
      </sheetData>
      <sheetData sheetId="18">
        <row r="36">
          <cell r="G36">
            <v>566.91200000000003</v>
          </cell>
        </row>
      </sheetData>
      <sheetData sheetId="19">
        <row r="8">
          <cell r="B8">
            <v>41585</v>
          </cell>
        </row>
      </sheetData>
      <sheetData sheetId="20">
        <row r="8">
          <cell r="B8">
            <v>41585</v>
          </cell>
        </row>
      </sheetData>
      <sheetData sheetId="21">
        <row r="12">
          <cell r="C12">
            <v>157.11950166666699</v>
          </cell>
        </row>
      </sheetData>
      <sheetData sheetId="22">
        <row r="8">
          <cell r="B8">
            <v>41585</v>
          </cell>
        </row>
      </sheetData>
      <sheetData sheetId="23">
        <row r="36">
          <cell r="E36">
            <v>0</v>
          </cell>
        </row>
      </sheetData>
      <sheetData sheetId="24"/>
      <sheetData sheetId="25"/>
      <sheetData sheetId="26"/>
      <sheetData sheetId="27">
        <row r="36">
          <cell r="H36">
            <v>432.43200000000002</v>
          </cell>
        </row>
      </sheetData>
      <sheetData sheetId="28"/>
      <sheetData sheetId="29"/>
      <sheetData sheetId="30">
        <row r="8">
          <cell r="B8">
            <v>41585</v>
          </cell>
        </row>
      </sheetData>
      <sheetData sheetId="31">
        <row r="8">
          <cell r="B8">
            <v>41585</v>
          </cell>
        </row>
      </sheetData>
      <sheetData sheetId="32">
        <row r="36">
          <cell r="E36">
            <v>2.428893000315</v>
          </cell>
        </row>
      </sheetData>
      <sheetData sheetId="33">
        <row r="12">
          <cell r="D12">
            <v>0</v>
          </cell>
        </row>
      </sheetData>
      <sheetData sheetId="34">
        <row r="36">
          <cell r="E36">
            <v>0.89910699968499985</v>
          </cell>
        </row>
      </sheetData>
      <sheetData sheetId="35">
        <row r="36">
          <cell r="E36">
            <v>10.253856761277</v>
          </cell>
        </row>
      </sheetData>
      <sheetData sheetId="36"/>
      <sheetData sheetId="37">
        <row r="36">
          <cell r="E36">
            <v>5.5120000000000005</v>
          </cell>
        </row>
      </sheetData>
      <sheetData sheetId="38">
        <row r="36">
          <cell r="E36">
            <v>76.735573100000011</v>
          </cell>
        </row>
      </sheetData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topLeftCell="A2" zoomScaleNormal="100" workbookViewId="0">
      <selection activeCell="L49" sqref="L49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" width="9" style="1" customWidth="1"/>
    <col min="4" max="4" width="8.7109375" style="1" bestFit="1" customWidth="1"/>
    <col min="5" max="5" width="8.5703125" style="1" customWidth="1"/>
    <col min="6" max="6" width="10.140625" style="1" bestFit="1" customWidth="1"/>
    <col min="7" max="7" width="9.5703125" style="1" customWidth="1"/>
    <col min="8" max="8" width="8.7109375" style="1" customWidth="1"/>
    <col min="9" max="9" width="11.140625" style="1" bestFit="1" customWidth="1"/>
    <col min="10" max="11" width="10.85546875" style="1" bestFit="1" customWidth="1"/>
    <col min="12" max="15" width="9" style="1" bestFit="1" customWidth="1"/>
    <col min="16" max="17" width="9.5703125" style="1" bestFit="1" customWidth="1"/>
    <col min="18" max="18" width="8.7109375" style="1" customWidth="1"/>
    <col min="19" max="19" width="8.5703125" style="1" customWidth="1"/>
    <col min="20" max="21" width="9.5703125" style="1" customWidth="1"/>
    <col min="22" max="23" width="8.7109375" style="1" customWidth="1"/>
    <col min="24" max="24" width="8.42578125" style="1" customWidth="1"/>
    <col min="25" max="31" width="9" style="1" customWidth="1"/>
    <col min="32" max="32" width="9.140625" style="9" customWidth="1"/>
    <col min="33" max="33" width="9.140625" style="9" hidden="1" customWidth="1"/>
    <col min="34" max="16384" width="9.140625" style="1"/>
  </cols>
  <sheetData>
    <row r="1" spans="1:33" x14ac:dyDescent="0.2">
      <c r="AF1"/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5"/>
      <c r="T2" s="5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7"/>
      <c r="S3" s="5"/>
      <c r="T3" s="5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/>
      <c r="AG3"/>
    </row>
    <row r="4" spans="1:33" ht="13.5" customHeight="1" x14ac:dyDescent="0.2">
      <c r="AF4"/>
      <c r="AG4"/>
    </row>
    <row r="5" spans="1:33" x14ac:dyDescent="0.2">
      <c r="AF5"/>
      <c r="AG5"/>
    </row>
    <row r="6" spans="1:33" x14ac:dyDescent="0.2">
      <c r="AF6"/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01.NOVIEMBRE.2013 - 30.NOVIEMBRE.2013</v>
      </c>
      <c r="C9" s="11"/>
      <c r="D9" s="11"/>
      <c r="E9" s="11"/>
      <c r="F9" s="11"/>
      <c r="G9" s="11"/>
      <c r="R9" s="11"/>
      <c r="S9" s="11"/>
      <c r="T9" s="11"/>
      <c r="U9" s="11"/>
    </row>
    <row r="11" spans="1:33" x14ac:dyDescent="0.2">
      <c r="C11" s="12">
        <f>[2]Sheet1!C4</f>
        <v>41579</v>
      </c>
      <c r="D11" s="12">
        <f>[2]Sheet1!D4</f>
        <v>41580</v>
      </c>
      <c r="E11" s="12">
        <f>[2]Sheet1!E4</f>
        <v>41581</v>
      </c>
      <c r="F11" s="12">
        <f>[2]Sheet1!F4</f>
        <v>41582</v>
      </c>
      <c r="G11" s="12">
        <f>[2]Sheet1!G4</f>
        <v>41583</v>
      </c>
      <c r="H11" s="12">
        <f>[2]Sheet1!H4</f>
        <v>41584</v>
      </c>
      <c r="I11" s="12">
        <f>[2]Sheet1!I4</f>
        <v>41585</v>
      </c>
      <c r="J11" s="12">
        <f>[2]Sheet1!J4</f>
        <v>41586</v>
      </c>
      <c r="K11" s="12">
        <f>[2]Sheet1!K4</f>
        <v>41587</v>
      </c>
      <c r="L11" s="12">
        <f>[2]Sheet1!L4</f>
        <v>41588</v>
      </c>
      <c r="M11" s="12">
        <f>[2]Sheet1!M4</f>
        <v>41589</v>
      </c>
      <c r="N11" s="12">
        <f>[2]Sheet1!N4</f>
        <v>41590</v>
      </c>
      <c r="O11" s="12">
        <f>[2]Sheet1!O4</f>
        <v>41591</v>
      </c>
      <c r="P11" s="12">
        <f>[2]Sheet1!P4</f>
        <v>41592</v>
      </c>
      <c r="Q11" s="12">
        <f>[2]Sheet1!Q4</f>
        <v>41593</v>
      </c>
      <c r="R11" s="12">
        <f>[2]Sheet1!R4</f>
        <v>41594</v>
      </c>
      <c r="S11" s="12">
        <f>[2]Sheet1!S4</f>
        <v>41595</v>
      </c>
      <c r="T11" s="12">
        <f>[2]Sheet1!T4</f>
        <v>41596</v>
      </c>
      <c r="U11" s="12">
        <f>[2]Sheet1!U4</f>
        <v>41597</v>
      </c>
      <c r="V11" s="12">
        <f>[2]Sheet1!V4</f>
        <v>41598</v>
      </c>
      <c r="W11" s="12">
        <f>[2]Sheet1!W4</f>
        <v>41599</v>
      </c>
      <c r="X11" s="12">
        <f>[2]Sheet1!X4</f>
        <v>41600</v>
      </c>
      <c r="Y11" s="12">
        <f>[2]Sheet1!Y4</f>
        <v>41601</v>
      </c>
      <c r="Z11" s="12">
        <f>[2]Sheet1!Z4</f>
        <v>41602</v>
      </c>
      <c r="AA11" s="12">
        <f>[2]Sheet1!AA4</f>
        <v>41603</v>
      </c>
      <c r="AB11" s="12">
        <f>[2]Sheet1!AB4</f>
        <v>41604</v>
      </c>
      <c r="AC11" s="12">
        <f>[2]Sheet1!AC4</f>
        <v>41605</v>
      </c>
      <c r="AD11" s="12">
        <f>[2]Sheet1!AD4</f>
        <v>41606</v>
      </c>
      <c r="AE11" s="12">
        <f>[2]Sheet1!AE4</f>
        <v>41607</v>
      </c>
      <c r="AF11" s="12">
        <f>[2]Sheet1!AF4</f>
        <v>41608</v>
      </c>
      <c r="AG11" s="12"/>
    </row>
    <row r="12" spans="1:33" s="13" customFormat="1" ht="20.100000000000001" customHeight="1" x14ac:dyDescent="0.2">
      <c r="B12" s="14" t="s">
        <v>2</v>
      </c>
      <c r="C12" s="15">
        <f>[3]RESUMEN!$B$7</f>
        <v>41579</v>
      </c>
      <c r="D12" s="15">
        <f>[4]RESUMEN!$B$7</f>
        <v>41580</v>
      </c>
      <c r="E12" s="15">
        <f>[5]RESUMEN!$B$7</f>
        <v>41581</v>
      </c>
      <c r="F12" s="15">
        <f>[6]RESUMEN!$B$7</f>
        <v>41582</v>
      </c>
      <c r="G12" s="15">
        <f>[7]RESUMEN!$B$7</f>
        <v>41583</v>
      </c>
      <c r="H12" s="15">
        <f>[8]RESUMEN!$B$7</f>
        <v>41584</v>
      </c>
      <c r="I12" s="15">
        <f>[9]RESUMEN!$B$7</f>
        <v>41585</v>
      </c>
      <c r="J12" s="15">
        <f>[10]RESUMEN!$B$7</f>
        <v>41586</v>
      </c>
      <c r="K12" s="15">
        <f>[11]RESUMEN!$B$7</f>
        <v>41587</v>
      </c>
      <c r="L12" s="15">
        <f>[12]RESUMEN!$B$7</f>
        <v>41588</v>
      </c>
      <c r="M12" s="15">
        <f>[13]RESUMEN!$B$7</f>
        <v>41589</v>
      </c>
      <c r="N12" s="15">
        <f>[14]RESUMEN!$B$7</f>
        <v>41590</v>
      </c>
      <c r="O12" s="15">
        <f>[15]RESUMEN!$B$7</f>
        <v>41591</v>
      </c>
      <c r="P12" s="15">
        <f>[16]RESUMEN!$B$7</f>
        <v>41592</v>
      </c>
      <c r="Q12" s="15">
        <f>[17]RESUMEN!$B$7</f>
        <v>41593</v>
      </c>
      <c r="R12" s="15">
        <f>[18]RESUMEN!$B$7</f>
        <v>41594</v>
      </c>
      <c r="S12" s="15">
        <f>[19]RESUMEN!$B$7</f>
        <v>41595</v>
      </c>
      <c r="T12" s="15">
        <f>[20]RESUMEN!$B$7</f>
        <v>41596</v>
      </c>
      <c r="U12" s="15">
        <f>[21]RESUMEN!$B$7</f>
        <v>41597</v>
      </c>
      <c r="V12" s="15">
        <f>[22]RESUMEN!$B$7</f>
        <v>41598</v>
      </c>
      <c r="W12" s="15">
        <f>[23]RESUMEN!$B$7</f>
        <v>41599</v>
      </c>
      <c r="X12" s="15">
        <f>[24]RESUMEN!$B$7</f>
        <v>41600</v>
      </c>
      <c r="Y12" s="15">
        <f>[25]RESUMEN!$B$7</f>
        <v>41601</v>
      </c>
      <c r="Z12" s="15">
        <f>[26]RESUMEN!$B$7</f>
        <v>41602</v>
      </c>
      <c r="AA12" s="15">
        <f>[27]RESUMEN!$B$7</f>
        <v>41603</v>
      </c>
      <c r="AB12" s="15">
        <f>[28]RESUMEN!$B$7</f>
        <v>41604</v>
      </c>
      <c r="AC12" s="15">
        <f>[29]RESUMEN!$B$7</f>
        <v>41605</v>
      </c>
      <c r="AD12" s="15">
        <f>[30]RESUMEN!$B$7</f>
        <v>41606</v>
      </c>
      <c r="AE12" s="15">
        <f>[31]RESUMEN!$B$7</f>
        <v>41607</v>
      </c>
      <c r="AF12" s="15">
        <f>[32]RESUMEN!$B$7</f>
        <v>41608</v>
      </c>
      <c r="AG12" s="15"/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153.42583500000001</v>
      </c>
      <c r="D13" s="18">
        <f>+'[4]ENEL PCA+PCF'!$C12</f>
        <v>158.19303833333299</v>
      </c>
      <c r="E13" s="18">
        <f>+'[5]ENEL PCA+PCF'!$C12</f>
        <v>152.155493333333</v>
      </c>
      <c r="F13" s="18">
        <f>+'[6]ENEL PCA+PCF'!$C12</f>
        <v>149.984375</v>
      </c>
      <c r="G13" s="18">
        <f>+'[7]ENEL PCA+PCF'!$C12</f>
        <v>160.30584166666699</v>
      </c>
      <c r="H13" s="18">
        <f>+'[8]ENEL PCA+PCF'!$C12</f>
        <v>155.11199999999999</v>
      </c>
      <c r="I13" s="18">
        <f>+'[9]ENEL PCA+PCF'!$C12</f>
        <v>157.11950166666699</v>
      </c>
      <c r="J13" s="18">
        <f>+'[10]ENEL PCA+PCF'!$C12</f>
        <v>154.9811</v>
      </c>
      <c r="K13" s="18">
        <f>+'[11]ENEL PCA+PCF'!$C12</f>
        <v>155.12</v>
      </c>
      <c r="L13" s="18">
        <f>+'[12]ENEL PCA+PCF'!$C12</f>
        <v>170.723096666667</v>
      </c>
      <c r="M13" s="18">
        <f>+'[13]ENEL PCA+PCF'!$C12</f>
        <v>150.583063333333</v>
      </c>
      <c r="N13" s="18">
        <f>+'[14]ENEL PCA+PCF'!$C12</f>
        <v>150.289713333333</v>
      </c>
      <c r="O13" s="18">
        <f>+'[15]ENEL PCA+PCF'!$C12</f>
        <v>145.35599999999999</v>
      </c>
      <c r="P13" s="18">
        <f>+'[16]ENEL PCA+PCF'!$C12</f>
        <v>155.284408333333</v>
      </c>
      <c r="Q13" s="18">
        <f>+'[17]ENEL PCA+PCF'!$C12</f>
        <v>149.75243166666701</v>
      </c>
      <c r="R13" s="18">
        <f>+'[18]ENEL PCA+PCF'!$C12</f>
        <v>149.759751666667</v>
      </c>
      <c r="S13" s="18">
        <f>+'[19]ENEL PCA+PCF'!$C12</f>
        <v>143.296893333333</v>
      </c>
      <c r="T13" s="18">
        <f>+'[20]ENEL PCA+PCF'!$C12</f>
        <v>153.923621666667</v>
      </c>
      <c r="U13" s="18">
        <f>+'[21]ENEL PCA+PCF'!$C12</f>
        <v>146.951838333333</v>
      </c>
      <c r="V13" s="18">
        <f>+'[22]ENEL PCA+PCF'!$C12</f>
        <v>149.11906666666701</v>
      </c>
      <c r="W13" s="18">
        <f>+'[23]ENEL PCA+PCF'!$C12</f>
        <v>150.43131333333301</v>
      </c>
      <c r="X13" s="18">
        <f>+'[24]ENEL PCA+PCF'!$C12</f>
        <v>153.32661833333299</v>
      </c>
      <c r="Y13" s="18">
        <f>+'[25]ENEL PCA+PCF'!$C12</f>
        <v>147.93930166666701</v>
      </c>
      <c r="Z13" s="18">
        <f>+'[26]ENEL PCA+PCF'!$C12</f>
        <v>149.00615833333299</v>
      </c>
      <c r="AA13" s="18">
        <f>+'[27]ENEL PCA+PCF'!$C12</f>
        <v>143.41999999999999</v>
      </c>
      <c r="AB13" s="18">
        <f>+'[28]ENEL PCA+PCF'!$C12</f>
        <v>154.76699333333301</v>
      </c>
      <c r="AC13" s="18">
        <f>+'[29]ENEL PCA+PCF'!$C12</f>
        <v>151.768178333333</v>
      </c>
      <c r="AD13" s="18">
        <f>+'[30]ENEL PCA+PCF'!$C12</f>
        <v>141.12618333333299</v>
      </c>
      <c r="AE13" s="18">
        <f>+'[31]ENEL PCA+PCF'!$C12</f>
        <v>143.93205166666701</v>
      </c>
      <c r="AF13" s="18">
        <f>+'[32]ENEL PCA+PCF'!$C12</f>
        <v>143.47427833333299</v>
      </c>
      <c r="AG13" s="18"/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147.23394999999999</v>
      </c>
      <c r="D14" s="18">
        <f>+'[4]ENEL PCA+PCF'!$C13</f>
        <v>152.449285</v>
      </c>
      <c r="E14" s="18">
        <f>+'[5]ENEL PCA+PCF'!$C13</f>
        <v>145.86099999999999</v>
      </c>
      <c r="F14" s="18">
        <f>+'[6]ENEL PCA+PCF'!$C13</f>
        <v>142.38999999999999</v>
      </c>
      <c r="G14" s="18">
        <f>+'[7]ENEL PCA+PCF'!$C13</f>
        <v>149.648495</v>
      </c>
      <c r="H14" s="18">
        <f>+'[8]ENEL PCA+PCF'!$C13</f>
        <v>155.11199999999999</v>
      </c>
      <c r="I14" s="18">
        <f>+'[9]ENEL PCA+PCF'!$C13</f>
        <v>155.11199999999999</v>
      </c>
      <c r="J14" s="18">
        <f>+'[10]ENEL PCA+PCF'!$C13</f>
        <v>154.65</v>
      </c>
      <c r="K14" s="18">
        <f>+'[11]ENEL PCA+PCF'!$C13</f>
        <v>159.70345333333299</v>
      </c>
      <c r="L14" s="18">
        <f>+'[12]ENEL PCA+PCF'!$C13</f>
        <v>153.27000000000001</v>
      </c>
      <c r="M14" s="18">
        <f>+'[13]ENEL PCA+PCF'!$C13</f>
        <v>150.58117666666701</v>
      </c>
      <c r="N14" s="18">
        <f>+'[14]ENEL PCA+PCF'!$C13</f>
        <v>145.051156666667</v>
      </c>
      <c r="O14" s="18">
        <f>+'[15]ENEL PCA+PCF'!$C13</f>
        <v>144.29139833333301</v>
      </c>
      <c r="P14" s="18">
        <f>+'[16]ENEL PCA+PCF'!$C13</f>
        <v>149.08187166666701</v>
      </c>
      <c r="Q14" s="18">
        <f>+'[17]ENEL PCA+PCF'!$C13</f>
        <v>149.85481666666701</v>
      </c>
      <c r="R14" s="18">
        <f>+'[18]ENEL PCA+PCF'!$C13</f>
        <v>149.890995</v>
      </c>
      <c r="S14" s="18">
        <f>+'[19]ENEL PCA+PCF'!$C13</f>
        <v>143.291163333333</v>
      </c>
      <c r="T14" s="18">
        <f>+'[20]ENEL PCA+PCF'!$C13</f>
        <v>147.7295</v>
      </c>
      <c r="U14" s="18">
        <f>+'[21]ENEL PCA+PCF'!$C13</f>
        <v>146.31970000000001</v>
      </c>
      <c r="V14" s="18">
        <f>+'[22]ENEL PCA+PCF'!$C13</f>
        <v>147.71945500000001</v>
      </c>
      <c r="W14" s="18">
        <f>+'[23]ENEL PCA+PCF'!$C13</f>
        <v>149.28748833333299</v>
      </c>
      <c r="X14" s="18">
        <f>+'[24]ENEL PCA+PCF'!$C13</f>
        <v>144.637</v>
      </c>
      <c r="Y14" s="18">
        <f>+'[25]ENEL PCA+PCF'!$C13</f>
        <v>145.5</v>
      </c>
      <c r="Z14" s="18">
        <f>+'[26]ENEL PCA+PCF'!$C13</f>
        <v>140.45822833333301</v>
      </c>
      <c r="AA14" s="18">
        <f>+'[27]ENEL PCA+PCF'!$C13</f>
        <v>143.41999999999999</v>
      </c>
      <c r="AB14" s="18">
        <f>+'[28]ENEL PCA+PCF'!$C13</f>
        <v>147.49413999999999</v>
      </c>
      <c r="AC14" s="18">
        <f>+'[29]ENEL PCA+PCF'!$C13</f>
        <v>154.533535</v>
      </c>
      <c r="AD14" s="18">
        <f>+'[30]ENEL PCA+PCF'!$C13</f>
        <v>142.218211666667</v>
      </c>
      <c r="AE14" s="18">
        <f>+'[31]ENEL PCA+PCF'!$C13</f>
        <v>135.59</v>
      </c>
      <c r="AF14" s="18">
        <f>+'[32]ENEL PCA+PCF'!$C13</f>
        <v>140.11646500000001</v>
      </c>
      <c r="AG14" s="18"/>
    </row>
    <row r="15" spans="1:33" ht="20.100000000000001" customHeight="1" x14ac:dyDescent="0.2">
      <c r="A15" s="16"/>
      <c r="B15" s="17">
        <v>0.125</v>
      </c>
      <c r="C15" s="18">
        <f>+'[3]ENEL PCA+PCF'!$C14</f>
        <v>147.24236500000001</v>
      </c>
      <c r="D15" s="18">
        <f>+'[4]ENEL PCA+PCF'!$C14</f>
        <v>151.74464166666701</v>
      </c>
      <c r="E15" s="18">
        <f>+'[5]ENEL PCA+PCF'!$C14</f>
        <v>145.84481333333301</v>
      </c>
      <c r="F15" s="18">
        <f>+'[6]ENEL PCA+PCF'!$C14</f>
        <v>143.47812166666699</v>
      </c>
      <c r="G15" s="18">
        <f>+'[7]ENEL PCA+PCF'!$C14</f>
        <v>149.68534666666699</v>
      </c>
      <c r="H15" s="18">
        <f>+'[8]ENEL PCA+PCF'!$C14</f>
        <v>155.11199999999999</v>
      </c>
      <c r="I15" s="18">
        <f>+'[9]ENEL PCA+PCF'!$C14</f>
        <v>155.11199999999999</v>
      </c>
      <c r="J15" s="18">
        <f>+'[10]ENEL PCA+PCF'!$C14</f>
        <v>154.65</v>
      </c>
      <c r="K15" s="18">
        <f>+'[11]ENEL PCA+PCF'!$C14</f>
        <v>155.12</v>
      </c>
      <c r="L15" s="18">
        <f>+'[12]ENEL PCA+PCF'!$C14</f>
        <v>153.27000000000001</v>
      </c>
      <c r="M15" s="18">
        <f>+'[13]ENEL PCA+PCF'!$C14</f>
        <v>150.65356499999999</v>
      </c>
      <c r="N15" s="18">
        <f>+'[14]ENEL PCA+PCF'!$C14</f>
        <v>143.02780166666699</v>
      </c>
      <c r="O15" s="18">
        <f>+'[15]ENEL PCA+PCF'!$C14</f>
        <v>143.22992833333299</v>
      </c>
      <c r="P15" s="18">
        <f>+'[16]ENEL PCA+PCF'!$C14</f>
        <v>149.46068666666699</v>
      </c>
      <c r="Q15" s="18">
        <f>+'[17]ENEL PCA+PCF'!$C14</f>
        <v>148.95474833333299</v>
      </c>
      <c r="R15" s="18">
        <f>+'[18]ENEL PCA+PCF'!$C14</f>
        <v>149.936906666667</v>
      </c>
      <c r="S15" s="18">
        <f>+'[19]ENEL PCA+PCF'!$C14</f>
        <v>143.27475999999999</v>
      </c>
      <c r="T15" s="18">
        <f>+'[20]ENEL PCA+PCF'!$C14</f>
        <v>147.7295</v>
      </c>
      <c r="U15" s="18">
        <f>+'[21]ENEL PCA+PCF'!$C14</f>
        <v>149.961076666667</v>
      </c>
      <c r="V15" s="18">
        <f>+'[22]ENEL PCA+PCF'!$C14</f>
        <v>146.774818333333</v>
      </c>
      <c r="W15" s="18">
        <f>+'[23]ENEL PCA+PCF'!$C14</f>
        <v>147.78473500000001</v>
      </c>
      <c r="X15" s="18">
        <f>+'[24]ENEL PCA+PCF'!$C14</f>
        <v>145.45685</v>
      </c>
      <c r="Y15" s="18">
        <f>+'[25]ENEL PCA+PCF'!$C14</f>
        <v>145.5</v>
      </c>
      <c r="Z15" s="18">
        <f>+'[26]ENEL PCA+PCF'!$C14</f>
        <v>141.16522333333299</v>
      </c>
      <c r="AA15" s="18">
        <f>+'[27]ENEL PCA+PCF'!$C14</f>
        <v>143.33090000000001</v>
      </c>
      <c r="AB15" s="18">
        <f>+'[28]ENEL PCA+PCF'!$C14</f>
        <v>144.24529999999999</v>
      </c>
      <c r="AC15" s="18">
        <f>+'[29]ENEL PCA+PCF'!$C14</f>
        <v>151.25131666666701</v>
      </c>
      <c r="AD15" s="18">
        <f>+'[30]ENEL PCA+PCF'!$C14</f>
        <v>143.41999999999999</v>
      </c>
      <c r="AE15" s="18">
        <f>+'[31]ENEL PCA+PCF'!$C14</f>
        <v>135.59</v>
      </c>
      <c r="AF15" s="18">
        <f>+'[32]ENEL PCA+PCF'!$C14</f>
        <v>142.703466666667</v>
      </c>
      <c r="AG15" s="18"/>
    </row>
    <row r="16" spans="1:33" ht="20.100000000000001" customHeight="1" x14ac:dyDescent="0.2">
      <c r="A16" s="16"/>
      <c r="B16" s="17">
        <v>0.16666666666666699</v>
      </c>
      <c r="C16" s="18">
        <f>+'[3]ENEL PCA+PCF'!$C15</f>
        <v>147.224416666667</v>
      </c>
      <c r="D16" s="18">
        <f>+'[4]ENEL PCA+PCF'!$C15</f>
        <v>152.13817499999999</v>
      </c>
      <c r="E16" s="18">
        <f>+'[5]ENEL PCA+PCF'!$C15</f>
        <v>146.24583000000001</v>
      </c>
      <c r="F16" s="18">
        <f>+'[6]ENEL PCA+PCF'!$C15</f>
        <v>142.83441166666699</v>
      </c>
      <c r="G16" s="18">
        <f>+'[7]ENEL PCA+PCF'!$C15</f>
        <v>157.97510666666699</v>
      </c>
      <c r="H16" s="18">
        <f>+'[8]ENEL PCA+PCF'!$C15</f>
        <v>155.11199999999999</v>
      </c>
      <c r="I16" s="18">
        <f>+'[9]ENEL PCA+PCF'!$C15</f>
        <v>155.11199999999999</v>
      </c>
      <c r="J16" s="18">
        <f>+'[10]ENEL PCA+PCF'!$C15</f>
        <v>154.65</v>
      </c>
      <c r="K16" s="18">
        <f>+'[11]ENEL PCA+PCF'!$C15</f>
        <v>158.01729666666699</v>
      </c>
      <c r="L16" s="18">
        <f>+'[12]ENEL PCA+PCF'!$C15</f>
        <v>153.27000000000001</v>
      </c>
      <c r="M16" s="18">
        <f>+'[13]ENEL PCA+PCF'!$C15</f>
        <v>150.68916833333299</v>
      </c>
      <c r="N16" s="18">
        <f>+'[14]ENEL PCA+PCF'!$C15</f>
        <v>142.93462833333299</v>
      </c>
      <c r="O16" s="18">
        <f>+'[15]ENEL PCA+PCF'!$C15</f>
        <v>146.20826333333301</v>
      </c>
      <c r="P16" s="18">
        <f>+'[16]ENEL PCA+PCF'!$C15</f>
        <v>151.64428333333299</v>
      </c>
      <c r="Q16" s="18">
        <f>+'[17]ENEL PCA+PCF'!$C15</f>
        <v>148.21879000000001</v>
      </c>
      <c r="R16" s="18">
        <f>+'[18]ENEL PCA+PCF'!$C15</f>
        <v>150.36494999999999</v>
      </c>
      <c r="S16" s="18">
        <f>+'[19]ENEL PCA+PCF'!$C15</f>
        <v>143.29485666666699</v>
      </c>
      <c r="T16" s="18">
        <f>+'[20]ENEL PCA+PCF'!$C15</f>
        <v>147.7295</v>
      </c>
      <c r="U16" s="18">
        <f>+'[21]ENEL PCA+PCF'!$C15</f>
        <v>150.424716666667</v>
      </c>
      <c r="V16" s="18">
        <f>+'[22]ENEL PCA+PCF'!$C15</f>
        <v>145.5</v>
      </c>
      <c r="W16" s="18">
        <f>+'[23]ENEL PCA+PCF'!$C15</f>
        <v>147.46420499999999</v>
      </c>
      <c r="X16" s="18">
        <f>+'[24]ENEL PCA+PCF'!$C15</f>
        <v>145.5</v>
      </c>
      <c r="Y16" s="18">
        <f>+'[25]ENEL PCA+PCF'!$C15</f>
        <v>148.16128</v>
      </c>
      <c r="Z16" s="18">
        <f>+'[26]ENEL PCA+PCF'!$C15</f>
        <v>141.06504333333299</v>
      </c>
      <c r="AA16" s="18">
        <f>+'[27]ENEL PCA+PCF'!$C15</f>
        <v>142.48897333333301</v>
      </c>
      <c r="AB16" s="18">
        <f>+'[28]ENEL PCA+PCF'!$C15</f>
        <v>146.44325333333299</v>
      </c>
      <c r="AC16" s="18">
        <f>+'[29]ENEL PCA+PCF'!$C15</f>
        <v>151.206748333333</v>
      </c>
      <c r="AD16" s="18">
        <f>+'[30]ENEL PCA+PCF'!$C15</f>
        <v>143.41999999999999</v>
      </c>
      <c r="AE16" s="18">
        <f>+'[31]ENEL PCA+PCF'!$C15</f>
        <v>135.59</v>
      </c>
      <c r="AF16" s="18">
        <f>+'[32]ENEL PCA+PCF'!$C15</f>
        <v>141.63012499999999</v>
      </c>
      <c r="AG16" s="18"/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153.23321999999999</v>
      </c>
      <c r="D17" s="18">
        <f>+'[4]ENEL PCA+PCF'!$C16</f>
        <v>153.077953333333</v>
      </c>
      <c r="E17" s="18">
        <f>+'[5]ENEL PCA+PCF'!$C16</f>
        <v>146.430241666667</v>
      </c>
      <c r="F17" s="18">
        <f>+'[6]ENEL PCA+PCF'!$C16</f>
        <v>150.41291166666699</v>
      </c>
      <c r="G17" s="18">
        <f>+'[7]ENEL PCA+PCF'!$C16</f>
        <v>159.04092333333301</v>
      </c>
      <c r="H17" s="18">
        <f>+'[8]ENEL PCA+PCF'!$C16</f>
        <v>155.11199999999999</v>
      </c>
      <c r="I17" s="18">
        <f>+'[9]ENEL PCA+PCF'!$C16</f>
        <v>155.11199999999999</v>
      </c>
      <c r="J17" s="18">
        <f>+'[10]ENEL PCA+PCF'!$C16</f>
        <v>154.997175</v>
      </c>
      <c r="K17" s="18">
        <f>+'[11]ENEL PCA+PCF'!$C16</f>
        <v>155.312645</v>
      </c>
      <c r="L17" s="18">
        <f>+'[12]ENEL PCA+PCF'!$C16</f>
        <v>151.31058166666699</v>
      </c>
      <c r="M17" s="18">
        <f>+'[13]ENEL PCA+PCF'!$C16</f>
        <v>150.03663499999999</v>
      </c>
      <c r="N17" s="18">
        <f>+'[14]ENEL PCA+PCF'!$C16</f>
        <v>142.35434333333299</v>
      </c>
      <c r="O17" s="18">
        <f>+'[15]ENEL PCA+PCF'!$C16</f>
        <v>148.65387999999999</v>
      </c>
      <c r="P17" s="18">
        <f>+'[16]ENEL PCA+PCF'!$C16</f>
        <v>157.65965666666699</v>
      </c>
      <c r="Q17" s="18">
        <f>+'[17]ENEL PCA+PCF'!$C16</f>
        <v>157.99182166666699</v>
      </c>
      <c r="R17" s="18">
        <f>+'[18]ENEL PCA+PCF'!$C16</f>
        <v>150.49208166666699</v>
      </c>
      <c r="S17" s="18">
        <f>+'[19]ENEL PCA+PCF'!$C16</f>
        <v>141.80550500000001</v>
      </c>
      <c r="T17" s="18">
        <f>+'[20]ENEL PCA+PCF'!$C16</f>
        <v>147.16110499999999</v>
      </c>
      <c r="U17" s="18">
        <f>+'[21]ENEL PCA+PCF'!$C16</f>
        <v>150.42213333333299</v>
      </c>
      <c r="V17" s="18">
        <f>+'[22]ENEL PCA+PCF'!$C16</f>
        <v>152.47930500000001</v>
      </c>
      <c r="W17" s="18">
        <f>+'[23]ENEL PCA+PCF'!$C16</f>
        <v>152.15719999999999</v>
      </c>
      <c r="X17" s="18">
        <f>+'[24]ENEL PCA+PCF'!$C16</f>
        <v>148.05297666666701</v>
      </c>
      <c r="Y17" s="18">
        <f>+'[25]ENEL PCA+PCF'!$C16</f>
        <v>147.31518666666699</v>
      </c>
      <c r="Z17" s="18">
        <f>+'[26]ENEL PCA+PCF'!$C16</f>
        <v>142.17232999999999</v>
      </c>
      <c r="AA17" s="18">
        <f>+'[27]ENEL PCA+PCF'!$C16</f>
        <v>143.16587166666699</v>
      </c>
      <c r="AB17" s="18">
        <f>+'[28]ENEL PCA+PCF'!$C16</f>
        <v>148.72582499999999</v>
      </c>
      <c r="AC17" s="18">
        <f>+'[29]ENEL PCA+PCF'!$C16</f>
        <v>151.26940999999999</v>
      </c>
      <c r="AD17" s="18">
        <f>+'[30]ENEL PCA+PCF'!$C16</f>
        <v>143.537655</v>
      </c>
      <c r="AE17" s="18">
        <f>+'[31]ENEL PCA+PCF'!$C16</f>
        <v>143.41999999999999</v>
      </c>
      <c r="AF17" s="18">
        <f>+'[32]ENEL PCA+PCF'!$C16</f>
        <v>144.03739166666699</v>
      </c>
      <c r="AG17" s="18"/>
    </row>
    <row r="18" spans="1:108" ht="20.100000000000001" customHeight="1" x14ac:dyDescent="0.2">
      <c r="A18" s="16"/>
      <c r="B18" s="17">
        <v>0.25</v>
      </c>
      <c r="C18" s="18">
        <f>+'[3]ENEL PCA+PCF'!$C17</f>
        <v>158.119451666667</v>
      </c>
      <c r="D18" s="18">
        <f>+'[4]ENEL PCA+PCF'!$C17</f>
        <v>157.71144833333301</v>
      </c>
      <c r="E18" s="18">
        <f>+'[5]ENEL PCA+PCF'!$C17</f>
        <v>150.08741833333301</v>
      </c>
      <c r="F18" s="18">
        <f>+'[6]ENEL PCA+PCF'!$C17</f>
        <v>160.33328</v>
      </c>
      <c r="G18" s="18">
        <f>+'[7]ENEL PCA+PCF'!$C17</f>
        <v>156.41999999999999</v>
      </c>
      <c r="H18" s="18">
        <f>+'[8]ENEL PCA+PCF'!$C17</f>
        <v>158.76059333333299</v>
      </c>
      <c r="I18" s="18">
        <f>+'[9]ENEL PCA+PCF'!$C17</f>
        <v>156.35710499999999</v>
      </c>
      <c r="J18" s="18">
        <f>+'[10]ENEL PCA+PCF'!$C17</f>
        <v>155.11199999999999</v>
      </c>
      <c r="K18" s="18">
        <f>+'[11]ENEL PCA+PCF'!$C17</f>
        <v>157.342408333333</v>
      </c>
      <c r="L18" s="18">
        <f>+'[12]ENEL PCA+PCF'!$C17</f>
        <v>153.27000000000001</v>
      </c>
      <c r="M18" s="18">
        <f>+'[13]ENEL PCA+PCF'!$C17</f>
        <v>141.35244</v>
      </c>
      <c r="N18" s="18">
        <f>+'[14]ENEL PCA+PCF'!$C17</f>
        <v>145.35599999999999</v>
      </c>
      <c r="O18" s="18">
        <f>+'[15]ENEL PCA+PCF'!$C17</f>
        <v>155.145858333333</v>
      </c>
      <c r="P18" s="18">
        <f>+'[16]ENEL PCA+PCF'!$C17</f>
        <v>152.888403333333</v>
      </c>
      <c r="Q18" s="18">
        <f>+'[17]ENEL PCA+PCF'!$C17</f>
        <v>157.75923</v>
      </c>
      <c r="R18" s="18">
        <f>+'[18]ENEL PCA+PCF'!$C17</f>
        <v>150.35194000000001</v>
      </c>
      <c r="S18" s="18">
        <f>+'[19]ENEL PCA+PCF'!$C17</f>
        <v>150.908966666667</v>
      </c>
      <c r="T18" s="18">
        <f>+'[20]ENEL PCA+PCF'!$C17</f>
        <v>146.38227333333299</v>
      </c>
      <c r="U18" s="18">
        <f>+'[21]ENEL PCA+PCF'!$C17</f>
        <v>156.12430499999999</v>
      </c>
      <c r="V18" s="18">
        <f>+'[22]ENEL PCA+PCF'!$C17</f>
        <v>155.130468333333</v>
      </c>
      <c r="W18" s="18">
        <f>+'[23]ENEL PCA+PCF'!$C17</f>
        <v>152.72200000000001</v>
      </c>
      <c r="X18" s="18">
        <f>+'[24]ENEL PCA+PCF'!$C17</f>
        <v>152.10454999999999</v>
      </c>
      <c r="Y18" s="18">
        <f>+'[25]ENEL PCA+PCF'!$C17</f>
        <v>147.19440166666701</v>
      </c>
      <c r="Z18" s="18">
        <f>+'[26]ENEL PCA+PCF'!$C17</f>
        <v>145.5</v>
      </c>
      <c r="AA18" s="18">
        <f>+'[27]ENEL PCA+PCF'!$C17</f>
        <v>144.381018333333</v>
      </c>
      <c r="AB18" s="18">
        <f>+'[28]ENEL PCA+PCF'!$C17</f>
        <v>148.941843333333</v>
      </c>
      <c r="AC18" s="18">
        <f>+'[29]ENEL PCA+PCF'!$C17</f>
        <v>151.26371666666699</v>
      </c>
      <c r="AD18" s="18">
        <f>+'[30]ENEL PCA+PCF'!$C17</f>
        <v>144.59899999999999</v>
      </c>
      <c r="AE18" s="18">
        <f>+'[31]ENEL PCA+PCF'!$C17</f>
        <v>145.14203000000001</v>
      </c>
      <c r="AF18" s="18">
        <f>+'[32]ENEL PCA+PCF'!$C17</f>
        <v>147.52928333333301</v>
      </c>
      <c r="AG18" s="18"/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157.32499999999999</v>
      </c>
      <c r="D19" s="18">
        <f>+'[4]ENEL PCA+PCF'!$C18</f>
        <v>160.61660166666701</v>
      </c>
      <c r="E19" s="18">
        <f>+'[5]ENEL PCA+PCF'!$C18</f>
        <v>152.64811166666701</v>
      </c>
      <c r="F19" s="18">
        <f>+'[6]ENEL PCA+PCF'!$C18</f>
        <v>159.19955666666701</v>
      </c>
      <c r="G19" s="18">
        <f>+'[7]ENEL PCA+PCF'!$C18</f>
        <v>155.11199999999999</v>
      </c>
      <c r="H19" s="18">
        <f>+'[8]ENEL PCA+PCF'!$C18</f>
        <v>156.41999999999999</v>
      </c>
      <c r="I19" s="18">
        <f>+'[9]ENEL PCA+PCF'!$C18</f>
        <v>156.97321333333301</v>
      </c>
      <c r="J19" s="18">
        <f>+'[10]ENEL PCA+PCF'!$C18</f>
        <v>157.42261833333299</v>
      </c>
      <c r="K19" s="18">
        <f>+'[11]ENEL PCA+PCF'!$C18</f>
        <v>155.12</v>
      </c>
      <c r="L19" s="18">
        <f>+'[12]ENEL PCA+PCF'!$C18</f>
        <v>153.27000000000001</v>
      </c>
      <c r="M19" s="18">
        <f>+'[13]ENEL PCA+PCF'!$C18</f>
        <v>140.71669333333301</v>
      </c>
      <c r="N19" s="18">
        <f>+'[14]ENEL PCA+PCF'!$C18</f>
        <v>150.26593666666699</v>
      </c>
      <c r="O19" s="18">
        <f>+'[15]ENEL PCA+PCF'!$C18</f>
        <v>152.926875</v>
      </c>
      <c r="P19" s="18">
        <f>+'[16]ENEL PCA+PCF'!$C18</f>
        <v>153.43700000000001</v>
      </c>
      <c r="Q19" s="18">
        <f>+'[17]ENEL PCA+PCF'!$C18</f>
        <v>153.479626666667</v>
      </c>
      <c r="R19" s="18">
        <f>+'[18]ENEL PCA+PCF'!$C18</f>
        <v>150.75825333333299</v>
      </c>
      <c r="S19" s="18">
        <f>+'[19]ENEL PCA+PCF'!$C18</f>
        <v>149.54862</v>
      </c>
      <c r="T19" s="18">
        <f>+'[20]ENEL PCA+PCF'!$C18</f>
        <v>147.20390499999999</v>
      </c>
      <c r="U19" s="18">
        <f>+'[21]ENEL PCA+PCF'!$C18</f>
        <v>152.114798333333</v>
      </c>
      <c r="V19" s="18">
        <f>+'[22]ENEL PCA+PCF'!$C18</f>
        <v>152.72200000000001</v>
      </c>
      <c r="W19" s="18">
        <f>+'[23]ENEL PCA+PCF'!$C18</f>
        <v>152.72200000000001</v>
      </c>
      <c r="X19" s="18">
        <f>+'[24]ENEL PCA+PCF'!$C18</f>
        <v>151.32394833333299</v>
      </c>
      <c r="Y19" s="18">
        <f>+'[25]ENEL PCA+PCF'!$C18</f>
        <v>146.934703333333</v>
      </c>
      <c r="Z19" s="18">
        <f>+'[26]ENEL PCA+PCF'!$C18</f>
        <v>145.5</v>
      </c>
      <c r="AA19" s="18">
        <f>+'[27]ENEL PCA+PCF'!$C18</f>
        <v>147.05547833333301</v>
      </c>
      <c r="AB19" s="18">
        <f>+'[28]ENEL PCA+PCF'!$C18</f>
        <v>156.42024499999999</v>
      </c>
      <c r="AC19" s="18">
        <f>+'[29]ENEL PCA+PCF'!$C18</f>
        <v>151.63071333333301</v>
      </c>
      <c r="AD19" s="18">
        <f>+'[30]ENEL PCA+PCF'!$C18</f>
        <v>146.23668499999999</v>
      </c>
      <c r="AE19" s="18">
        <f>+'[31]ENEL PCA+PCF'!$C18</f>
        <v>140.78707</v>
      </c>
      <c r="AF19" s="18">
        <f>+'[32]ENEL PCA+PCF'!$C18</f>
        <v>150.44068166666699</v>
      </c>
      <c r="AG19" s="18"/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161.36935666666699</v>
      </c>
      <c r="D20" s="18">
        <f>+'[4]ENEL PCA+PCF'!$C19</f>
        <v>158.769293333333</v>
      </c>
      <c r="E20" s="18">
        <f>+'[5]ENEL PCA+PCF'!$C19</f>
        <v>155.82532499999999</v>
      </c>
      <c r="F20" s="18">
        <f>+'[6]ENEL PCA+PCF'!$C19</f>
        <v>156.41999999999999</v>
      </c>
      <c r="G20" s="18">
        <f>+'[7]ENEL PCA+PCF'!$C19</f>
        <v>159.319408333333</v>
      </c>
      <c r="H20" s="18">
        <f>+'[8]ENEL PCA+PCF'!$C19</f>
        <v>159.69355666666701</v>
      </c>
      <c r="I20" s="18">
        <f>+'[9]ENEL PCA+PCF'!$C19</f>
        <v>162.20727333333301</v>
      </c>
      <c r="J20" s="18">
        <f>+'[10]ENEL PCA+PCF'!$C19</f>
        <v>156.00800000000001</v>
      </c>
      <c r="K20" s="18">
        <f>+'[11]ENEL PCA+PCF'!$C19</f>
        <v>156.701163333333</v>
      </c>
      <c r="L20" s="18">
        <f>+'[12]ENEL PCA+PCF'!$C19</f>
        <v>153.27000000000001</v>
      </c>
      <c r="M20" s="18">
        <f>+'[13]ENEL PCA+PCF'!$C19</f>
        <v>147.457515</v>
      </c>
      <c r="N20" s="18">
        <f>+'[14]ENEL PCA+PCF'!$C19</f>
        <v>152.770706666667</v>
      </c>
      <c r="O20" s="18">
        <f>+'[15]ENEL PCA+PCF'!$C19</f>
        <v>154.64630333333301</v>
      </c>
      <c r="P20" s="18">
        <f>+'[16]ENEL PCA+PCF'!$C19</f>
        <v>156.12617</v>
      </c>
      <c r="Q20" s="18">
        <f>+'[17]ENEL PCA+PCF'!$C19</f>
        <v>153.43700000000001</v>
      </c>
      <c r="R20" s="18">
        <f>+'[18]ENEL PCA+PCF'!$C19</f>
        <v>148.768316666667</v>
      </c>
      <c r="S20" s="18">
        <f>+'[19]ENEL PCA+PCF'!$C19</f>
        <v>151.97488833333301</v>
      </c>
      <c r="T20" s="18">
        <f>+'[20]ENEL PCA+PCF'!$C19</f>
        <v>153.42210499999999</v>
      </c>
      <c r="U20" s="18">
        <f>+'[21]ENEL PCA+PCF'!$C19</f>
        <v>152.72200000000001</v>
      </c>
      <c r="V20" s="18">
        <f>+'[22]ENEL PCA+PCF'!$C19</f>
        <v>152.72200000000001</v>
      </c>
      <c r="W20" s="18">
        <f>+'[23]ENEL PCA+PCF'!$C19</f>
        <v>152.72200000000001</v>
      </c>
      <c r="X20" s="18">
        <f>+'[24]ENEL PCA+PCF'!$C19</f>
        <v>152.72200000000001</v>
      </c>
      <c r="Y20" s="18">
        <f>+'[25]ENEL PCA+PCF'!$C19</f>
        <v>150.746951666667</v>
      </c>
      <c r="Z20" s="18">
        <f>+'[26]ENEL PCA+PCF'!$C19</f>
        <v>145.5</v>
      </c>
      <c r="AA20" s="18">
        <f>+'[27]ENEL PCA+PCF'!$C19</f>
        <v>149.12564166666701</v>
      </c>
      <c r="AB20" s="18">
        <f>+'[28]ENEL PCA+PCF'!$C19</f>
        <v>154.74924166666699</v>
      </c>
      <c r="AC20" s="18">
        <f>+'[29]ENEL PCA+PCF'!$C19</f>
        <v>154.95165333333301</v>
      </c>
      <c r="AD20" s="18">
        <f>+'[30]ENEL PCA+PCF'!$C19</f>
        <v>147.700838333333</v>
      </c>
      <c r="AE20" s="18">
        <f>+'[31]ENEL PCA+PCF'!$C19</f>
        <v>144.28821666666701</v>
      </c>
      <c r="AF20" s="18">
        <f>+'[32]ENEL PCA+PCF'!$C19</f>
        <v>150.46537333333299</v>
      </c>
      <c r="AG20" s="18"/>
    </row>
    <row r="21" spans="1:108" ht="20.100000000000001" customHeight="1" x14ac:dyDescent="0.2">
      <c r="A21" s="16"/>
      <c r="B21" s="17">
        <v>0.375</v>
      </c>
      <c r="C21" s="18">
        <f>+'[3]ENEL PCA+PCF'!$C20</f>
        <v>168.37232333333299</v>
      </c>
      <c r="D21" s="18">
        <f>+'[4]ENEL PCA+PCF'!$C20</f>
        <v>162.47964999999999</v>
      </c>
      <c r="E21" s="18">
        <f>+'[5]ENEL PCA+PCF'!$C20</f>
        <v>157.32499999999999</v>
      </c>
      <c r="F21" s="18">
        <f>+'[6]ENEL PCA+PCF'!$C20</f>
        <v>162.89719833333299</v>
      </c>
      <c r="G21" s="18">
        <f>+'[7]ENEL PCA+PCF'!$C20</f>
        <v>163.18301333333301</v>
      </c>
      <c r="H21" s="18">
        <f>+'[8]ENEL PCA+PCF'!$C20</f>
        <v>168.07224333333301</v>
      </c>
      <c r="I21" s="18">
        <f>+'[9]ENEL PCA+PCF'!$C20</f>
        <v>167.36616833333301</v>
      </c>
      <c r="J21" s="18">
        <f>+'[10]ENEL PCA+PCF'!$C20</f>
        <v>166.60814999999999</v>
      </c>
      <c r="K21" s="18">
        <f>+'[11]ENEL PCA+PCF'!$C20</f>
        <v>158.5257</v>
      </c>
      <c r="L21" s="18">
        <f>+'[12]ENEL PCA+PCF'!$C20</f>
        <v>153.27000000000001</v>
      </c>
      <c r="M21" s="18">
        <f>+'[13]ENEL PCA+PCF'!$C20</f>
        <v>155.18750499999999</v>
      </c>
      <c r="N21" s="18">
        <f>+'[14]ENEL PCA+PCF'!$C20</f>
        <v>155.65972666666701</v>
      </c>
      <c r="O21" s="18">
        <f>+'[15]ENEL PCA+PCF'!$C20</f>
        <v>155.178891666667</v>
      </c>
      <c r="P21" s="18">
        <f>+'[16]ENEL PCA+PCF'!$C20</f>
        <v>157.00523166666699</v>
      </c>
      <c r="Q21" s="18">
        <f>+'[17]ENEL PCA+PCF'!$C20</f>
        <v>153.84709000000001</v>
      </c>
      <c r="R21" s="18">
        <f>+'[18]ENEL PCA+PCF'!$C20</f>
        <v>156.00694666666701</v>
      </c>
      <c r="S21" s="18">
        <f>+'[19]ENEL PCA+PCF'!$C20</f>
        <v>151.988783333333</v>
      </c>
      <c r="T21" s="18">
        <f>+'[20]ENEL PCA+PCF'!$C20</f>
        <v>156.53745166666701</v>
      </c>
      <c r="U21" s="18">
        <f>+'[21]ENEL PCA+PCF'!$C20</f>
        <v>155.70783499999999</v>
      </c>
      <c r="V21" s="18">
        <f>+'[22]ENEL PCA+PCF'!$C20</f>
        <v>156.53976333333301</v>
      </c>
      <c r="W21" s="18">
        <f>+'[23]ENEL PCA+PCF'!$C20</f>
        <v>156.172406666667</v>
      </c>
      <c r="X21" s="18">
        <f>+'[24]ENEL PCA+PCF'!$C20</f>
        <v>156.575111666667</v>
      </c>
      <c r="Y21" s="18">
        <f>+'[25]ENEL PCA+PCF'!$C20</f>
        <v>152.13250500000001</v>
      </c>
      <c r="Z21" s="18">
        <f>+'[26]ENEL PCA+PCF'!$C20</f>
        <v>145.5</v>
      </c>
      <c r="AA21" s="18">
        <f>+'[27]ENEL PCA+PCF'!$C20</f>
        <v>156.44457</v>
      </c>
      <c r="AB21" s="18">
        <f>+'[28]ENEL PCA+PCF'!$C20</f>
        <v>153.246475</v>
      </c>
      <c r="AC21" s="18">
        <f>+'[29]ENEL PCA+PCF'!$C20</f>
        <v>153.23931999999999</v>
      </c>
      <c r="AD21" s="18">
        <f>+'[30]ENEL PCA+PCF'!$C20</f>
        <v>151.89383333333299</v>
      </c>
      <c r="AE21" s="18">
        <f>+'[31]ENEL PCA+PCF'!$C20</f>
        <v>147.82407333333299</v>
      </c>
      <c r="AF21" s="18">
        <f>+'[32]ENEL PCA+PCF'!$C20</f>
        <v>156.23220499999999</v>
      </c>
      <c r="AG21" s="18"/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166.77898833333299</v>
      </c>
      <c r="D22" s="18">
        <f>+'[4]ENEL PCA+PCF'!$C21</f>
        <v>165.52178833333301</v>
      </c>
      <c r="E22" s="18">
        <f>+'[5]ENEL PCA+PCF'!$C21</f>
        <v>157.32499999999999</v>
      </c>
      <c r="F22" s="18">
        <f>+'[6]ENEL PCA+PCF'!$C21</f>
        <v>166.55817666666701</v>
      </c>
      <c r="G22" s="18">
        <f>+'[7]ENEL PCA+PCF'!$C21</f>
        <v>166.42583666666701</v>
      </c>
      <c r="H22" s="18">
        <f>+'[8]ENEL PCA+PCF'!$C21</f>
        <v>163.71465833333301</v>
      </c>
      <c r="I22" s="18">
        <f>+'[9]ENEL PCA+PCF'!$C21</f>
        <v>167.22762499999999</v>
      </c>
      <c r="J22" s="18">
        <f>+'[10]ENEL PCA+PCF'!$C21</f>
        <v>166.68718833333301</v>
      </c>
      <c r="K22" s="18">
        <f>+'[11]ENEL PCA+PCF'!$C21</f>
        <v>159.98787666666701</v>
      </c>
      <c r="L22" s="18">
        <f>+'[12]ENEL PCA+PCF'!$C21</f>
        <v>155.391416666667</v>
      </c>
      <c r="M22" s="18">
        <f>+'[13]ENEL PCA+PCF'!$C21</f>
        <v>153.600855</v>
      </c>
      <c r="N22" s="18">
        <f>+'[14]ENEL PCA+PCF'!$C21</f>
        <v>153.43700000000001</v>
      </c>
      <c r="O22" s="18">
        <f>+'[15]ENEL PCA+PCF'!$C21</f>
        <v>155.54768166666699</v>
      </c>
      <c r="P22" s="18">
        <f>+'[16]ENEL PCA+PCF'!$C21</f>
        <v>163.721358333333</v>
      </c>
      <c r="Q22" s="18">
        <f>+'[17]ENEL PCA+PCF'!$C21</f>
        <v>154.21899999999999</v>
      </c>
      <c r="R22" s="18">
        <f>+'[18]ENEL PCA+PCF'!$C21</f>
        <v>153.47627333333301</v>
      </c>
      <c r="S22" s="18">
        <f>+'[19]ENEL PCA+PCF'!$C21</f>
        <v>152.135983333333</v>
      </c>
      <c r="T22" s="18">
        <f>+'[20]ENEL PCA+PCF'!$C21</f>
        <v>155.90585999999999</v>
      </c>
      <c r="U22" s="18">
        <f>+'[21]ENEL PCA+PCF'!$C21</f>
        <v>153.45400000000001</v>
      </c>
      <c r="V22" s="18">
        <f>+'[22]ENEL PCA+PCF'!$C21</f>
        <v>154.02415666666701</v>
      </c>
      <c r="W22" s="18">
        <f>+'[23]ENEL PCA+PCF'!$C21</f>
        <v>155.08416500000001</v>
      </c>
      <c r="X22" s="18">
        <f>+'[24]ENEL PCA+PCF'!$C21</f>
        <v>152.89901</v>
      </c>
      <c r="Y22" s="18">
        <f>+'[25]ENEL PCA+PCF'!$C21</f>
        <v>152.72200000000001</v>
      </c>
      <c r="Z22" s="18">
        <f>+'[26]ENEL PCA+PCF'!$C21</f>
        <v>145.5</v>
      </c>
      <c r="AA22" s="18">
        <f>+'[27]ENEL PCA+PCF'!$C21</f>
        <v>153.25648333333299</v>
      </c>
      <c r="AB22" s="18">
        <f>+'[28]ENEL PCA+PCF'!$C21</f>
        <v>159.61836500000001</v>
      </c>
      <c r="AC22" s="18">
        <f>+'[29]ENEL PCA+PCF'!$C21</f>
        <v>155.99613333333301</v>
      </c>
      <c r="AD22" s="18">
        <f>+'[30]ENEL PCA+PCF'!$C21</f>
        <v>153.61009166666699</v>
      </c>
      <c r="AE22" s="18">
        <f>+'[31]ENEL PCA+PCF'!$C21</f>
        <v>152.41229000000001</v>
      </c>
      <c r="AF22" s="18">
        <f>+'[32]ENEL PCA+PCF'!$C21</f>
        <v>152.624638333333</v>
      </c>
      <c r="AG22" s="18"/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169.49106333333299</v>
      </c>
      <c r="D23" s="18">
        <f>+'[4]ENEL PCA+PCF'!$C22</f>
        <v>166.43759333333301</v>
      </c>
      <c r="E23" s="18">
        <f>+'[5]ENEL PCA+PCF'!$C22</f>
        <v>157.32499999999999</v>
      </c>
      <c r="F23" s="18">
        <f>+'[6]ENEL PCA+PCF'!$C22</f>
        <v>166.461968333333</v>
      </c>
      <c r="G23" s="18">
        <f>+'[7]ENEL PCA+PCF'!$C22</f>
        <v>165.26613499999999</v>
      </c>
      <c r="H23" s="18">
        <f>+'[8]ENEL PCA+PCF'!$C22</f>
        <v>169.899978333333</v>
      </c>
      <c r="I23" s="18">
        <f>+'[9]ENEL PCA+PCF'!$C22</f>
        <v>165.48223833333299</v>
      </c>
      <c r="J23" s="18">
        <f>+'[10]ENEL PCA+PCF'!$C22</f>
        <v>167.47915499999999</v>
      </c>
      <c r="K23" s="18">
        <f>+'[11]ENEL PCA+PCF'!$C22</f>
        <v>163.91350499999999</v>
      </c>
      <c r="L23" s="18">
        <f>+'[12]ENEL PCA+PCF'!$C22</f>
        <v>155.12</v>
      </c>
      <c r="M23" s="18">
        <f>+'[13]ENEL PCA+PCF'!$C22</f>
        <v>155.22504499999999</v>
      </c>
      <c r="N23" s="18">
        <f>+'[14]ENEL PCA+PCF'!$C22</f>
        <v>153.82455833333299</v>
      </c>
      <c r="O23" s="18">
        <f>+'[15]ENEL PCA+PCF'!$C22</f>
        <v>156.27878833333301</v>
      </c>
      <c r="P23" s="18">
        <f>+'[16]ENEL PCA+PCF'!$C22</f>
        <v>162.87232333333299</v>
      </c>
      <c r="Q23" s="18">
        <f>+'[17]ENEL PCA+PCF'!$C22</f>
        <v>155.750873333333</v>
      </c>
      <c r="R23" s="18">
        <f>+'[18]ENEL PCA+PCF'!$C22</f>
        <v>153.43700000000001</v>
      </c>
      <c r="S23" s="18">
        <f>+'[19]ENEL PCA+PCF'!$C22</f>
        <v>153.41833333333301</v>
      </c>
      <c r="T23" s="18">
        <f>+'[20]ENEL PCA+PCF'!$C22</f>
        <v>161.624153333333</v>
      </c>
      <c r="U23" s="18">
        <f>+'[21]ENEL PCA+PCF'!$C22</f>
        <v>161.802226666667</v>
      </c>
      <c r="V23" s="18">
        <f>+'[22]ENEL PCA+PCF'!$C22</f>
        <v>161.00613999999999</v>
      </c>
      <c r="W23" s="18">
        <f>+'[23]ENEL PCA+PCF'!$C22</f>
        <v>158.45861500000001</v>
      </c>
      <c r="X23" s="18">
        <f>+'[24]ENEL PCA+PCF'!$C22</f>
        <v>155.62405166666699</v>
      </c>
      <c r="Y23" s="18">
        <f>+'[25]ENEL PCA+PCF'!$C22</f>
        <v>152.72200000000001</v>
      </c>
      <c r="Z23" s="18">
        <f>+'[26]ENEL PCA+PCF'!$C22</f>
        <v>148.532258333333</v>
      </c>
      <c r="AA23" s="18">
        <f>+'[27]ENEL PCA+PCF'!$C22</f>
        <v>158.30979666666701</v>
      </c>
      <c r="AB23" s="18">
        <f>+'[28]ENEL PCA+PCF'!$C22</f>
        <v>166.67454833333301</v>
      </c>
      <c r="AC23" s="18">
        <f>+'[29]ENEL PCA+PCF'!$C22</f>
        <v>164.51277166666699</v>
      </c>
      <c r="AD23" s="18">
        <f>+'[30]ENEL PCA+PCF'!$C22</f>
        <v>152.263698333333</v>
      </c>
      <c r="AE23" s="18">
        <f>+'[31]ENEL PCA+PCF'!$C22</f>
        <v>152.684</v>
      </c>
      <c r="AF23" s="18">
        <f>+'[32]ENEL PCA+PCF'!$C22</f>
        <v>152.69559333333299</v>
      </c>
      <c r="AG23" s="18"/>
    </row>
    <row r="24" spans="1:108" ht="20.100000000000001" customHeight="1" x14ac:dyDescent="0.2">
      <c r="A24" s="16"/>
      <c r="B24" s="17">
        <v>0.5</v>
      </c>
      <c r="C24" s="18">
        <f>+'[3]ENEL PCA+PCF'!$C23</f>
        <v>168.16175166666699</v>
      </c>
      <c r="D24" s="18">
        <f>+'[4]ENEL PCA+PCF'!$C23</f>
        <v>164.62914833333301</v>
      </c>
      <c r="E24" s="18">
        <f>+'[5]ENEL PCA+PCF'!$C23</f>
        <v>157.32499999999999</v>
      </c>
      <c r="F24" s="18">
        <f>+'[6]ENEL PCA+PCF'!$C23</f>
        <v>167.97796500000001</v>
      </c>
      <c r="G24" s="18">
        <f>+'[7]ENEL PCA+PCF'!$C23</f>
        <v>167.483231666667</v>
      </c>
      <c r="H24" s="18">
        <f>+'[8]ENEL PCA+PCF'!$C23</f>
        <v>165.2303</v>
      </c>
      <c r="I24" s="18">
        <f>+'[9]ENEL PCA+PCF'!$C23</f>
        <v>164.978853333334</v>
      </c>
      <c r="J24" s="18">
        <f>+'[10]ENEL PCA+PCF'!$C23</f>
        <v>165.57698666666701</v>
      </c>
      <c r="K24" s="18">
        <f>+'[11]ENEL PCA+PCF'!$C23</f>
        <v>162.26790500000001</v>
      </c>
      <c r="L24" s="18">
        <f>+'[12]ENEL PCA+PCF'!$C23</f>
        <v>155.12</v>
      </c>
      <c r="M24" s="18">
        <f>+'[13]ENEL PCA+PCF'!$C23</f>
        <v>156.11823000000001</v>
      </c>
      <c r="N24" s="18">
        <f>+'[14]ENEL PCA+PCF'!$C23</f>
        <v>156.32371499999999</v>
      </c>
      <c r="O24" s="18">
        <f>+'[15]ENEL PCA+PCF'!$C23</f>
        <v>161.68335666666701</v>
      </c>
      <c r="P24" s="18">
        <f>+'[16]ENEL PCA+PCF'!$C23</f>
        <v>164.007338333333</v>
      </c>
      <c r="Q24" s="18">
        <f>+'[17]ENEL PCA+PCF'!$C23</f>
        <v>156.12385499999999</v>
      </c>
      <c r="R24" s="18">
        <f>+'[18]ENEL PCA+PCF'!$C23</f>
        <v>153.43700000000001</v>
      </c>
      <c r="S24" s="18">
        <f>+'[19]ENEL PCA+PCF'!$C23</f>
        <v>158.59597666666701</v>
      </c>
      <c r="T24" s="18">
        <f>+'[20]ENEL PCA+PCF'!$C23</f>
        <v>162.291505</v>
      </c>
      <c r="U24" s="18">
        <f>+'[21]ENEL PCA+PCF'!$C23</f>
        <v>159.81780499999999</v>
      </c>
      <c r="V24" s="18">
        <f>+'[22]ENEL PCA+PCF'!$C23</f>
        <v>166.16464500000001</v>
      </c>
      <c r="W24" s="18">
        <f>+'[23]ENEL PCA+PCF'!$C23</f>
        <v>162.25188</v>
      </c>
      <c r="X24" s="18">
        <f>+'[24]ENEL PCA+PCF'!$C23</f>
        <v>162.78684166666699</v>
      </c>
      <c r="Y24" s="18">
        <f>+'[25]ENEL PCA+PCF'!$C23</f>
        <v>153.33539500000001</v>
      </c>
      <c r="Z24" s="18">
        <f>+'[26]ENEL PCA+PCF'!$C23</f>
        <v>147.096305</v>
      </c>
      <c r="AA24" s="18">
        <f>+'[27]ENEL PCA+PCF'!$C23</f>
        <v>162.12002000000001</v>
      </c>
      <c r="AB24" s="18">
        <f>+'[28]ENEL PCA+PCF'!$C23</f>
        <v>164.28587666666701</v>
      </c>
      <c r="AC24" s="18">
        <f>+'[29]ENEL PCA+PCF'!$C23</f>
        <v>160.94581666666701</v>
      </c>
      <c r="AD24" s="18">
        <f>+'[30]ENEL PCA+PCF'!$C23</f>
        <v>152.717086666667</v>
      </c>
      <c r="AE24" s="18">
        <f>+'[31]ENEL PCA+PCF'!$C23</f>
        <v>152.684</v>
      </c>
      <c r="AF24" s="18">
        <f>+'[32]ENEL PCA+PCF'!$C23</f>
        <v>152.684</v>
      </c>
      <c r="AG24" s="18"/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168.26902000000001</v>
      </c>
      <c r="D25" s="18">
        <f>+'[4]ENEL PCA+PCF'!$C24</f>
        <v>164.65417666666701</v>
      </c>
      <c r="E25" s="18">
        <f>+'[5]ENEL PCA+PCF'!$C24</f>
        <v>157.28626666666699</v>
      </c>
      <c r="F25" s="18">
        <f>+'[6]ENEL PCA+PCF'!$C24</f>
        <v>163.90631999999999</v>
      </c>
      <c r="G25" s="18">
        <f>+'[7]ENEL PCA+PCF'!$C24</f>
        <v>166.98259999999999</v>
      </c>
      <c r="H25" s="18">
        <f>+'[8]ENEL PCA+PCF'!$C24</f>
        <v>165.08228500000001</v>
      </c>
      <c r="I25" s="18">
        <f>+'[9]ENEL PCA+PCF'!$C24</f>
        <v>165.21566999999999</v>
      </c>
      <c r="J25" s="18">
        <f>+'[10]ENEL PCA+PCF'!$C24</f>
        <v>165.034308333333</v>
      </c>
      <c r="K25" s="18">
        <f>+'[11]ENEL PCA+PCF'!$C24</f>
        <v>162.44130166666699</v>
      </c>
      <c r="L25" s="18">
        <f>+'[12]ENEL PCA+PCF'!$C24</f>
        <v>180.135938333333</v>
      </c>
      <c r="M25" s="18">
        <f>+'[13]ENEL PCA+PCF'!$C24</f>
        <v>153.75860333333301</v>
      </c>
      <c r="N25" s="18">
        <f>+'[14]ENEL PCA+PCF'!$C24</f>
        <v>155.91971000000001</v>
      </c>
      <c r="O25" s="18">
        <f>+'[15]ENEL PCA+PCF'!$C24</f>
        <v>160.593388333333</v>
      </c>
      <c r="P25" s="18">
        <f>+'[16]ENEL PCA+PCF'!$C24</f>
        <v>161.40728666666701</v>
      </c>
      <c r="Q25" s="18">
        <f>+'[17]ENEL PCA+PCF'!$C24</f>
        <v>156.58411833333301</v>
      </c>
      <c r="R25" s="18">
        <f>+'[18]ENEL PCA+PCF'!$C24</f>
        <v>153.43700000000001</v>
      </c>
      <c r="S25" s="18">
        <f>+'[19]ENEL PCA+PCF'!$C24</f>
        <v>153.43700000000001</v>
      </c>
      <c r="T25" s="18">
        <f>+'[20]ENEL PCA+PCF'!$C24</f>
        <v>160.01336499999999</v>
      </c>
      <c r="U25" s="18">
        <f>+'[21]ENEL PCA+PCF'!$C24</f>
        <v>159.972618333333</v>
      </c>
      <c r="V25" s="18">
        <f>+'[22]ENEL PCA+PCF'!$C24</f>
        <v>161.072638333333</v>
      </c>
      <c r="W25" s="18">
        <f>+'[23]ENEL PCA+PCF'!$C24</f>
        <v>159.948215</v>
      </c>
      <c r="X25" s="18">
        <f>+'[24]ENEL PCA+PCF'!$C24</f>
        <v>158.62826000000001</v>
      </c>
      <c r="Y25" s="18">
        <f>+'[25]ENEL PCA+PCF'!$C24</f>
        <v>153.45400000000001</v>
      </c>
      <c r="Z25" s="18">
        <f>+'[26]ENEL PCA+PCF'!$C24</f>
        <v>153.15333000000001</v>
      </c>
      <c r="AA25" s="18">
        <f>+'[27]ENEL PCA+PCF'!$C24</f>
        <v>159.83775499999999</v>
      </c>
      <c r="AB25" s="18">
        <f>+'[28]ENEL PCA+PCF'!$C24</f>
        <v>163.730073333333</v>
      </c>
      <c r="AC25" s="18">
        <f>+'[29]ENEL PCA+PCF'!$C24</f>
        <v>161.083853333333</v>
      </c>
      <c r="AD25" s="18">
        <f>+'[30]ENEL PCA+PCF'!$C24</f>
        <v>152.72970166666701</v>
      </c>
      <c r="AE25" s="18">
        <f>+'[31]ENEL PCA+PCF'!$C24</f>
        <v>152.684</v>
      </c>
      <c r="AF25" s="18">
        <f>+'[32]ENEL PCA+PCF'!$C24</f>
        <v>155.25709000000001</v>
      </c>
      <c r="AG25" s="18"/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168.26261333333301</v>
      </c>
      <c r="D26" s="18">
        <f>+'[4]ENEL PCA+PCF'!$C25</f>
        <v>166.033956666667</v>
      </c>
      <c r="E26" s="18">
        <f>+'[5]ENEL PCA+PCF'!$C25</f>
        <v>154.80860166666699</v>
      </c>
      <c r="F26" s="18">
        <f>+'[6]ENEL PCA+PCF'!$C25</f>
        <v>164.57469333333299</v>
      </c>
      <c r="G26" s="18">
        <f>+'[7]ENEL PCA+PCF'!$C25</f>
        <v>166.37105333333301</v>
      </c>
      <c r="H26" s="18">
        <f>+'[8]ENEL PCA+PCF'!$C25</f>
        <v>165.76859833333299</v>
      </c>
      <c r="I26" s="18">
        <f>+'[9]ENEL PCA+PCF'!$C25</f>
        <v>165.249351666667</v>
      </c>
      <c r="J26" s="18">
        <f>+'[10]ENEL PCA+PCF'!$C25</f>
        <v>165.08833166666699</v>
      </c>
      <c r="K26" s="18">
        <f>+'[11]ENEL PCA+PCF'!$C25</f>
        <v>157.65139666666701</v>
      </c>
      <c r="L26" s="18">
        <f>+'[12]ENEL PCA+PCF'!$C25</f>
        <v>155.42969833333299</v>
      </c>
      <c r="M26" s="18">
        <f>+'[13]ENEL PCA+PCF'!$C25</f>
        <v>154.05776333333301</v>
      </c>
      <c r="N26" s="18">
        <f>+'[14]ENEL PCA+PCF'!$C25</f>
        <v>161.71134000000001</v>
      </c>
      <c r="O26" s="18">
        <f>+'[15]ENEL PCA+PCF'!$C25</f>
        <v>157.03451999999999</v>
      </c>
      <c r="P26" s="18">
        <f>+'[16]ENEL PCA+PCF'!$C25</f>
        <v>161.255261666667</v>
      </c>
      <c r="Q26" s="18">
        <f>+'[17]ENEL PCA+PCF'!$C25</f>
        <v>161.42043166666701</v>
      </c>
      <c r="R26" s="18">
        <f>+'[18]ENEL PCA+PCF'!$C25</f>
        <v>153.43700000000001</v>
      </c>
      <c r="S26" s="18">
        <f>+'[19]ENEL PCA+PCF'!$C25</f>
        <v>153.43700000000001</v>
      </c>
      <c r="T26" s="18">
        <f>+'[20]ENEL PCA+PCF'!$C25</f>
        <v>165.03040166666699</v>
      </c>
      <c r="U26" s="18">
        <f>+'[21]ENEL PCA+PCF'!$C25</f>
        <v>162.20304999999999</v>
      </c>
      <c r="V26" s="18">
        <f>+'[22]ENEL PCA+PCF'!$C25</f>
        <v>161.098795</v>
      </c>
      <c r="W26" s="18">
        <f>+'[23]ENEL PCA+PCF'!$C25</f>
        <v>162.496385</v>
      </c>
      <c r="X26" s="18">
        <f>+'[24]ENEL PCA+PCF'!$C25</f>
        <v>160.67353499999999</v>
      </c>
      <c r="Y26" s="18">
        <f>+'[25]ENEL PCA+PCF'!$C25</f>
        <v>153.45400000000001</v>
      </c>
      <c r="Z26" s="18">
        <f>+'[26]ENEL PCA+PCF'!$C25</f>
        <v>152.72200000000001</v>
      </c>
      <c r="AA26" s="18">
        <f>+'[27]ENEL PCA+PCF'!$C25</f>
        <v>175.104301666667</v>
      </c>
      <c r="AB26" s="18">
        <f>+'[28]ENEL PCA+PCF'!$C25</f>
        <v>162.76221333333299</v>
      </c>
      <c r="AC26" s="18">
        <f>+'[29]ENEL PCA+PCF'!$C25</f>
        <v>163.31468833333301</v>
      </c>
      <c r="AD26" s="18">
        <f>+'[30]ENEL PCA+PCF'!$C25</f>
        <v>152.746285</v>
      </c>
      <c r="AE26" s="18">
        <f>+'[31]ENEL PCA+PCF'!$C25</f>
        <v>153.08947333333299</v>
      </c>
      <c r="AF26" s="18">
        <f>+'[32]ENEL PCA+PCF'!$C25</f>
        <v>152.684</v>
      </c>
      <c r="AG26" s="18"/>
    </row>
    <row r="27" spans="1:108" ht="20.100000000000001" customHeight="1" x14ac:dyDescent="0.2">
      <c r="A27" s="16"/>
      <c r="B27" s="17">
        <v>0.625</v>
      </c>
      <c r="C27" s="18">
        <f>+'[3]ENEL PCA+PCF'!$C26</f>
        <v>168.28521000000001</v>
      </c>
      <c r="D27" s="18">
        <f>+'[4]ENEL PCA+PCF'!$C26</f>
        <v>165.98227</v>
      </c>
      <c r="E27" s="18">
        <f>+'[5]ENEL PCA+PCF'!$C26</f>
        <v>154.012556666667</v>
      </c>
      <c r="F27" s="18">
        <f>+'[6]ENEL PCA+PCF'!$C26</f>
        <v>163.591043333333</v>
      </c>
      <c r="G27" s="18">
        <f>+'[7]ENEL PCA+PCF'!$C26</f>
        <v>164.96729500000001</v>
      </c>
      <c r="H27" s="18">
        <f>+'[8]ENEL PCA+PCF'!$C26</f>
        <v>164.96981333333301</v>
      </c>
      <c r="I27" s="18">
        <f>+'[9]ENEL PCA+PCF'!$C26</f>
        <v>165.291748333333</v>
      </c>
      <c r="J27" s="18">
        <f>+'[10]ENEL PCA+PCF'!$C26</f>
        <v>166.00286333333301</v>
      </c>
      <c r="K27" s="18">
        <f>+'[11]ENEL PCA+PCF'!$C26</f>
        <v>157.53672666666699</v>
      </c>
      <c r="L27" s="18">
        <f>+'[12]ENEL PCA+PCF'!$C26</f>
        <v>155.12485000000001</v>
      </c>
      <c r="M27" s="18">
        <f>+'[13]ENEL PCA+PCF'!$C26</f>
        <v>157.130523333333</v>
      </c>
      <c r="N27" s="18">
        <f>+'[14]ENEL PCA+PCF'!$C26</f>
        <v>162.160413333333</v>
      </c>
      <c r="O27" s="18">
        <f>+'[15]ENEL PCA+PCF'!$C26</f>
        <v>156.60865999999999</v>
      </c>
      <c r="P27" s="18">
        <f>+'[16]ENEL PCA+PCF'!$C26</f>
        <v>164.90709166666699</v>
      </c>
      <c r="Q27" s="18">
        <f>+'[17]ENEL PCA+PCF'!$C26</f>
        <v>161.26459</v>
      </c>
      <c r="R27" s="18">
        <f>+'[18]ENEL PCA+PCF'!$C26</f>
        <v>153.317996666667</v>
      </c>
      <c r="S27" s="18">
        <f>+'[19]ENEL PCA+PCF'!$C26</f>
        <v>153.43700000000001</v>
      </c>
      <c r="T27" s="18">
        <f>+'[20]ENEL PCA+PCF'!$C26</f>
        <v>163.7012</v>
      </c>
      <c r="U27" s="18">
        <f>+'[21]ENEL PCA+PCF'!$C26</f>
        <v>164.58711</v>
      </c>
      <c r="V27" s="18">
        <f>+'[22]ENEL PCA+PCF'!$C26</f>
        <v>162.53419666666699</v>
      </c>
      <c r="W27" s="18">
        <f>+'[23]ENEL PCA+PCF'!$C26</f>
        <v>161.69862499999999</v>
      </c>
      <c r="X27" s="18">
        <f>+'[24]ENEL PCA+PCF'!$C26</f>
        <v>161.17697999999999</v>
      </c>
      <c r="Y27" s="18">
        <f>+'[25]ENEL PCA+PCF'!$C26</f>
        <v>153.45400000000001</v>
      </c>
      <c r="Z27" s="18">
        <f>+'[26]ENEL PCA+PCF'!$C26</f>
        <v>150.84019833333301</v>
      </c>
      <c r="AA27" s="18">
        <f>+'[27]ENEL PCA+PCF'!$C26</f>
        <v>162.718748333333</v>
      </c>
      <c r="AB27" s="18">
        <f>+'[28]ENEL PCA+PCF'!$C26</f>
        <v>162.475461666667</v>
      </c>
      <c r="AC27" s="18">
        <f>+'[29]ENEL PCA+PCF'!$C26</f>
        <v>161.200095</v>
      </c>
      <c r="AD27" s="18">
        <f>+'[30]ENEL PCA+PCF'!$C26</f>
        <v>157.18537166666701</v>
      </c>
      <c r="AE27" s="18">
        <f>+'[31]ENEL PCA+PCF'!$C26</f>
        <v>157.98792666666699</v>
      </c>
      <c r="AF27" s="18">
        <f>+'[32]ENEL PCA+PCF'!$C26</f>
        <v>152.22093333333299</v>
      </c>
      <c r="AG27" s="18"/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168.359103333333</v>
      </c>
      <c r="D28" s="18">
        <f>+'[4]ENEL PCA+PCF'!$C27</f>
        <v>161.556715</v>
      </c>
      <c r="E28" s="18">
        <f>+'[5]ENEL PCA+PCF'!$C27</f>
        <v>153.744341666667</v>
      </c>
      <c r="F28" s="18">
        <f>+'[6]ENEL PCA+PCF'!$C27</f>
        <v>165.725191666667</v>
      </c>
      <c r="G28" s="18">
        <f>+'[7]ENEL PCA+PCF'!$C27</f>
        <v>166.7037</v>
      </c>
      <c r="H28" s="18">
        <f>+'[8]ENEL PCA+PCF'!$C27</f>
        <v>164.98608666666701</v>
      </c>
      <c r="I28" s="18">
        <f>+'[9]ENEL PCA+PCF'!$C27</f>
        <v>165.335088333333</v>
      </c>
      <c r="J28" s="18">
        <f>+'[10]ENEL PCA+PCF'!$C27</f>
        <v>166.16356500000001</v>
      </c>
      <c r="K28" s="18">
        <f>+'[11]ENEL PCA+PCF'!$C27</f>
        <v>155.12292333333301</v>
      </c>
      <c r="L28" s="18">
        <f>+'[12]ENEL PCA+PCF'!$C27</f>
        <v>157.49650666666699</v>
      </c>
      <c r="M28" s="18">
        <f>+'[13]ENEL PCA+PCF'!$C27</f>
        <v>156.9759</v>
      </c>
      <c r="N28" s="18">
        <f>+'[14]ENEL PCA+PCF'!$C27</f>
        <v>156.015606666667</v>
      </c>
      <c r="O28" s="18">
        <f>+'[15]ENEL PCA+PCF'!$C27</f>
        <v>156.48291666666699</v>
      </c>
      <c r="P28" s="18">
        <f>+'[16]ENEL PCA+PCF'!$C27</f>
        <v>162.217591666667</v>
      </c>
      <c r="Q28" s="18">
        <f>+'[17]ENEL PCA+PCF'!$C27</f>
        <v>159.64949666666701</v>
      </c>
      <c r="R28" s="18">
        <f>+'[18]ENEL PCA+PCF'!$C27</f>
        <v>152.53144666666699</v>
      </c>
      <c r="S28" s="18">
        <f>+'[19]ENEL PCA+PCF'!$C27</f>
        <v>153.43700000000001</v>
      </c>
      <c r="T28" s="18">
        <f>+'[20]ENEL PCA+PCF'!$C27</f>
        <v>165.705636666667</v>
      </c>
      <c r="U28" s="18">
        <f>+'[21]ENEL PCA+PCF'!$C27</f>
        <v>161.12404000000001</v>
      </c>
      <c r="V28" s="18">
        <f>+'[22]ENEL PCA+PCF'!$C27</f>
        <v>162.34149666666701</v>
      </c>
      <c r="W28" s="18">
        <f>+'[23]ENEL PCA+PCF'!$C27</f>
        <v>163.52075833333299</v>
      </c>
      <c r="X28" s="18">
        <f>+'[24]ENEL PCA+PCF'!$C27</f>
        <v>160.90859333333299</v>
      </c>
      <c r="Y28" s="18">
        <f>+'[25]ENEL PCA+PCF'!$C27</f>
        <v>156.240725</v>
      </c>
      <c r="Z28" s="18">
        <f>+'[26]ENEL PCA+PCF'!$C27</f>
        <v>147.990025</v>
      </c>
      <c r="AA28" s="18">
        <f>+'[27]ENEL PCA+PCF'!$C27</f>
        <v>160.08529999999999</v>
      </c>
      <c r="AB28" s="18">
        <f>+'[28]ENEL PCA+PCF'!$C27</f>
        <v>163.12160499999999</v>
      </c>
      <c r="AC28" s="18">
        <f>+'[29]ENEL PCA+PCF'!$C27</f>
        <v>161.26341333333301</v>
      </c>
      <c r="AD28" s="18">
        <f>+'[30]ENEL PCA+PCF'!$C27</f>
        <v>157.60827</v>
      </c>
      <c r="AE28" s="18">
        <f>+'[31]ENEL PCA+PCF'!$C27</f>
        <v>153.41399999999999</v>
      </c>
      <c r="AF28" s="18">
        <f>+'[32]ENEL PCA+PCF'!$C27</f>
        <v>152.23162666666701</v>
      </c>
      <c r="AG28" s="18"/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173.77219333333301</v>
      </c>
      <c r="D29" s="18">
        <f>+'[4]ENEL PCA+PCF'!$C28</f>
        <v>157.3948</v>
      </c>
      <c r="E29" s="18">
        <f>+'[5]ENEL PCA+PCF'!$C28</f>
        <v>153.27018333333299</v>
      </c>
      <c r="F29" s="18">
        <f>+'[6]ENEL PCA+PCF'!$C28</f>
        <v>162.58058666666699</v>
      </c>
      <c r="G29" s="18">
        <f>+'[7]ENEL PCA+PCF'!$C28</f>
        <v>166.94221999999999</v>
      </c>
      <c r="H29" s="18">
        <f>+'[8]ENEL PCA+PCF'!$C28</f>
        <v>167.85411500000001</v>
      </c>
      <c r="I29" s="18">
        <f>+'[9]ENEL PCA+PCF'!$C28</f>
        <v>168.191871666667</v>
      </c>
      <c r="J29" s="18">
        <f>+'[10]ENEL PCA+PCF'!$C28</f>
        <v>166.141696666667</v>
      </c>
      <c r="K29" s="18">
        <f>+'[11]ENEL PCA+PCF'!$C28</f>
        <v>155.12</v>
      </c>
      <c r="L29" s="18">
        <f>+'[12]ENEL PCA+PCF'!$C28</f>
        <v>157.04299666666699</v>
      </c>
      <c r="M29" s="18">
        <f>+'[13]ENEL PCA+PCF'!$C28</f>
        <v>156.09707</v>
      </c>
      <c r="N29" s="18">
        <f>+'[14]ENEL PCA+PCF'!$C28</f>
        <v>155.99983166666701</v>
      </c>
      <c r="O29" s="18">
        <f>+'[15]ENEL PCA+PCF'!$C28</f>
        <v>156.23873333333299</v>
      </c>
      <c r="P29" s="18">
        <f>+'[16]ENEL PCA+PCF'!$C28</f>
        <v>166.54881333333299</v>
      </c>
      <c r="Q29" s="18">
        <f>+'[17]ENEL PCA+PCF'!$C28</f>
        <v>156.573203333333</v>
      </c>
      <c r="R29" s="18">
        <f>+'[18]ENEL PCA+PCF'!$C28</f>
        <v>152.34350333333299</v>
      </c>
      <c r="S29" s="18">
        <f>+'[19]ENEL PCA+PCF'!$C28</f>
        <v>153.43700000000001</v>
      </c>
      <c r="T29" s="18">
        <f>+'[20]ENEL PCA+PCF'!$C28</f>
        <v>160.96463</v>
      </c>
      <c r="U29" s="18">
        <f>+'[21]ENEL PCA+PCF'!$C28</f>
        <v>163.33088166666701</v>
      </c>
      <c r="V29" s="18">
        <f>+'[22]ENEL PCA+PCF'!$C28</f>
        <v>166.44049999999999</v>
      </c>
      <c r="W29" s="18">
        <f>+'[23]ENEL PCA+PCF'!$C28</f>
        <v>166.4716</v>
      </c>
      <c r="X29" s="18">
        <f>+'[24]ENEL PCA+PCF'!$C28</f>
        <v>156.47792833333301</v>
      </c>
      <c r="Y29" s="18">
        <f>+'[25]ENEL PCA+PCF'!$C28</f>
        <v>152.72200000000001</v>
      </c>
      <c r="Z29" s="18">
        <f>+'[26]ENEL PCA+PCF'!$C28</f>
        <v>149.0574</v>
      </c>
      <c r="AA29" s="18">
        <f>+'[27]ENEL PCA+PCF'!$C28</f>
        <v>161.98521666666699</v>
      </c>
      <c r="AB29" s="18">
        <f>+'[28]ENEL PCA+PCF'!$C28</f>
        <v>161.077396666667</v>
      </c>
      <c r="AC29" s="18">
        <f>+'[29]ENEL PCA+PCF'!$C28</f>
        <v>163.470721666667</v>
      </c>
      <c r="AD29" s="18">
        <f>+'[30]ENEL PCA+PCF'!$C28</f>
        <v>155.51171666666701</v>
      </c>
      <c r="AE29" s="18">
        <f>+'[31]ENEL PCA+PCF'!$C28</f>
        <v>153.42303166666699</v>
      </c>
      <c r="AF29" s="18">
        <f>+'[32]ENEL PCA+PCF'!$C28</f>
        <v>153.31372500000001</v>
      </c>
      <c r="AG29" s="18"/>
    </row>
    <row r="30" spans="1:108" ht="20.100000000000001" customHeight="1" x14ac:dyDescent="0.2">
      <c r="A30" s="16"/>
      <c r="B30" s="17">
        <v>0.75</v>
      </c>
      <c r="C30" s="18">
        <f>+'[3]ENEL PCA+PCF'!$C29</f>
        <v>175.987486666667</v>
      </c>
      <c r="D30" s="18">
        <f>+'[4]ENEL PCA+PCF'!$C29</f>
        <v>165.68751666666699</v>
      </c>
      <c r="E30" s="18">
        <f>+'[5]ENEL PCA+PCF'!$C29</f>
        <v>169.50285666666699</v>
      </c>
      <c r="F30" s="18">
        <f>+'[6]ENEL PCA+PCF'!$C29</f>
        <v>165.87182000000001</v>
      </c>
      <c r="G30" s="18">
        <f>+'[7]ENEL PCA+PCF'!$C29</f>
        <v>166.645211666667</v>
      </c>
      <c r="H30" s="18">
        <f>+'[8]ENEL PCA+PCF'!$C29</f>
        <v>165.884868333333</v>
      </c>
      <c r="I30" s="18">
        <f>+'[9]ENEL PCA+PCF'!$C29</f>
        <v>165.80046166666699</v>
      </c>
      <c r="J30" s="18">
        <f>+'[10]ENEL PCA+PCF'!$C29</f>
        <v>167.368216666667</v>
      </c>
      <c r="K30" s="18">
        <f>+'[11]ENEL PCA+PCF'!$C29</f>
        <v>167.82540666666699</v>
      </c>
      <c r="L30" s="18">
        <f>+'[12]ENEL PCA+PCF'!$C29</f>
        <v>157.05555833333301</v>
      </c>
      <c r="M30" s="18">
        <f>+'[13]ENEL PCA+PCF'!$C29</f>
        <v>165.28696666666701</v>
      </c>
      <c r="N30" s="18">
        <f>+'[14]ENEL PCA+PCF'!$C29</f>
        <v>163.24731333333301</v>
      </c>
      <c r="O30" s="18">
        <f>+'[15]ENEL PCA+PCF'!$C29</f>
        <v>162.987801666667</v>
      </c>
      <c r="P30" s="18">
        <f>+'[16]ENEL PCA+PCF'!$C29</f>
        <v>162.119548333333</v>
      </c>
      <c r="Q30" s="18">
        <f>+'[17]ENEL PCA+PCF'!$C29</f>
        <v>163.52625499999999</v>
      </c>
      <c r="R30" s="18">
        <f>+'[18]ENEL PCA+PCF'!$C29</f>
        <v>156.297998333333</v>
      </c>
      <c r="S30" s="18">
        <f>+'[19]ENEL PCA+PCF'!$C29</f>
        <v>156.08766499999999</v>
      </c>
      <c r="T30" s="18">
        <f>+'[20]ENEL PCA+PCF'!$C29</f>
        <v>163.959331666667</v>
      </c>
      <c r="U30" s="18">
        <f>+'[21]ENEL PCA+PCF'!$C29</f>
        <v>164.30622333333301</v>
      </c>
      <c r="V30" s="18">
        <f>+'[22]ENEL PCA+PCF'!$C29</f>
        <v>164.270375</v>
      </c>
      <c r="W30" s="18">
        <f>+'[23]ENEL PCA+PCF'!$C29</f>
        <v>164.16847833333301</v>
      </c>
      <c r="X30" s="18">
        <f>+'[24]ENEL PCA+PCF'!$C29</f>
        <v>161.319031666667</v>
      </c>
      <c r="Y30" s="18">
        <f>+'[25]ENEL PCA+PCF'!$C29</f>
        <v>164.70134666666701</v>
      </c>
      <c r="Z30" s="18">
        <f>+'[26]ENEL PCA+PCF'!$C29</f>
        <v>153.52988500000001</v>
      </c>
      <c r="AA30" s="18">
        <f>+'[27]ENEL PCA+PCF'!$C29</f>
        <v>173.02265499999999</v>
      </c>
      <c r="AB30" s="18">
        <f>+'[28]ENEL PCA+PCF'!$C29</f>
        <v>165.078798333333</v>
      </c>
      <c r="AC30" s="18">
        <f>+'[29]ENEL PCA+PCF'!$C29</f>
        <v>165.19214833333299</v>
      </c>
      <c r="AD30" s="18">
        <f>+'[30]ENEL PCA+PCF'!$C29</f>
        <v>154.916558333333</v>
      </c>
      <c r="AE30" s="18">
        <f>+'[31]ENEL PCA+PCF'!$C29</f>
        <v>160.83770166666699</v>
      </c>
      <c r="AF30" s="18">
        <f>+'[32]ENEL PCA+PCF'!$C29</f>
        <v>175.08690999999999</v>
      </c>
      <c r="AG30" s="18"/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168.263116666667</v>
      </c>
      <c r="D31" s="18">
        <f>+'[4]ENEL PCA+PCF'!$C30</f>
        <v>167.030261666667</v>
      </c>
      <c r="E31" s="18">
        <f>+'[5]ENEL PCA+PCF'!$C30</f>
        <v>166.33824166666699</v>
      </c>
      <c r="F31" s="18">
        <f>+'[6]ENEL PCA+PCF'!$C30</f>
        <v>164.891551666667</v>
      </c>
      <c r="G31" s="18">
        <f>+'[7]ENEL PCA+PCF'!$C30</f>
        <v>164.95122166666701</v>
      </c>
      <c r="H31" s="18">
        <f>+'[8]ENEL PCA+PCF'!$C30</f>
        <v>164.961465</v>
      </c>
      <c r="I31" s="18">
        <f>+'[9]ENEL PCA+PCF'!$C30</f>
        <v>164.98640333333299</v>
      </c>
      <c r="J31" s="18">
        <f>+'[10]ENEL PCA+PCF'!$C30</f>
        <v>164.986966666667</v>
      </c>
      <c r="K31" s="18">
        <f>+'[11]ENEL PCA+PCF'!$C30</f>
        <v>165.659471666667</v>
      </c>
      <c r="L31" s="18">
        <f>+'[12]ENEL PCA+PCF'!$C30</f>
        <v>156.211113333333</v>
      </c>
      <c r="M31" s="18">
        <f>+'[13]ENEL PCA+PCF'!$C30</f>
        <v>164.652058333333</v>
      </c>
      <c r="N31" s="18">
        <f>+'[14]ENEL PCA+PCF'!$C30</f>
        <v>165.88587000000001</v>
      </c>
      <c r="O31" s="18">
        <f>+'[15]ENEL PCA+PCF'!$C30</f>
        <v>163.84976</v>
      </c>
      <c r="P31" s="18">
        <f>+'[16]ENEL PCA+PCF'!$C30</f>
        <v>166.12386833333301</v>
      </c>
      <c r="Q31" s="18">
        <f>+'[17]ENEL PCA+PCF'!$C30</f>
        <v>164.228023333333</v>
      </c>
      <c r="R31" s="18">
        <f>+'[18]ENEL PCA+PCF'!$C30</f>
        <v>154.09879833333301</v>
      </c>
      <c r="S31" s="18">
        <f>+'[19]ENEL PCA+PCF'!$C30</f>
        <v>160.899223333333</v>
      </c>
      <c r="T31" s="18">
        <f>+'[20]ENEL PCA+PCF'!$C30</f>
        <v>163.09265666666701</v>
      </c>
      <c r="U31" s="18">
        <f>+'[21]ENEL PCA+PCF'!$C30</f>
        <v>165.09936833333299</v>
      </c>
      <c r="V31" s="18">
        <f>+'[22]ENEL PCA+PCF'!$C30</f>
        <v>161.11492999999999</v>
      </c>
      <c r="W31" s="18">
        <f>+'[23]ENEL PCA+PCF'!$C30</f>
        <v>161.569858333333</v>
      </c>
      <c r="X31" s="18">
        <f>+'[24]ENEL PCA+PCF'!$C30</f>
        <v>164.198536666667</v>
      </c>
      <c r="Y31" s="18">
        <f>+'[25]ENEL PCA+PCF'!$C30</f>
        <v>171.55408</v>
      </c>
      <c r="Z31" s="18">
        <f>+'[26]ENEL PCA+PCF'!$C30</f>
        <v>160.46581333333299</v>
      </c>
      <c r="AA31" s="18">
        <f>+'[27]ENEL PCA+PCF'!$C30</f>
        <v>159.95362666666699</v>
      </c>
      <c r="AB31" s="18">
        <f>+'[28]ENEL PCA+PCF'!$C30</f>
        <v>164.73455000000001</v>
      </c>
      <c r="AC31" s="18">
        <f>+'[29]ENEL PCA+PCF'!$C30</f>
        <v>165.66097833333299</v>
      </c>
      <c r="AD31" s="18">
        <f>+'[30]ENEL PCA+PCF'!$C30</f>
        <v>153.41399999999999</v>
      </c>
      <c r="AE31" s="18">
        <f>+'[31]ENEL PCA+PCF'!$C30</f>
        <v>161.296856666667</v>
      </c>
      <c r="AF31" s="18">
        <f>+'[32]ENEL PCA+PCF'!$C30</f>
        <v>164.392828333333</v>
      </c>
      <c r="AG31" s="18"/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168.24195166666701</v>
      </c>
      <c r="D32" s="18">
        <f>+'[4]ENEL PCA+PCF'!$C31</f>
        <v>167.13129166666701</v>
      </c>
      <c r="E32" s="18">
        <f>+'[5]ENEL PCA+PCF'!$C31</f>
        <v>166.47139000000001</v>
      </c>
      <c r="F32" s="18">
        <f>+'[6]ENEL PCA+PCF'!$C31</f>
        <v>165.13459666666699</v>
      </c>
      <c r="G32" s="18">
        <f>+'[7]ENEL PCA+PCF'!$C31</f>
        <v>165.00983333333301</v>
      </c>
      <c r="H32" s="18">
        <f>+'[8]ENEL PCA+PCF'!$C31</f>
        <v>164.985823333333</v>
      </c>
      <c r="I32" s="18">
        <f>+'[9]ENEL PCA+PCF'!$C31</f>
        <v>165.000871666667</v>
      </c>
      <c r="J32" s="18">
        <f>+'[10]ENEL PCA+PCF'!$C31</f>
        <v>166.31260333333299</v>
      </c>
      <c r="K32" s="18">
        <f>+'[11]ENEL PCA+PCF'!$C31</f>
        <v>167.15898166666699</v>
      </c>
      <c r="L32" s="18">
        <f>+'[12]ENEL PCA+PCF'!$C31</f>
        <v>155.12</v>
      </c>
      <c r="M32" s="18">
        <f>+'[13]ENEL PCA+PCF'!$C31</f>
        <v>166.64441500000001</v>
      </c>
      <c r="N32" s="18">
        <f>+'[14]ENEL PCA+PCF'!$C31</f>
        <v>166.96058666666701</v>
      </c>
      <c r="O32" s="18">
        <f>+'[15]ENEL PCA+PCF'!$C31</f>
        <v>163.48390833333301</v>
      </c>
      <c r="P32" s="18">
        <f>+'[16]ENEL PCA+PCF'!$C31</f>
        <v>166.74433500000001</v>
      </c>
      <c r="Q32" s="18">
        <f>+'[17]ENEL PCA+PCF'!$C31</f>
        <v>157.51375999999999</v>
      </c>
      <c r="R32" s="18">
        <f>+'[18]ENEL PCA+PCF'!$C31</f>
        <v>153.43700000000001</v>
      </c>
      <c r="S32" s="18">
        <f>+'[19]ENEL PCA+PCF'!$C31</f>
        <v>156.699445</v>
      </c>
      <c r="T32" s="18">
        <f>+'[20]ENEL PCA+PCF'!$C31</f>
        <v>162.30163833333299</v>
      </c>
      <c r="U32" s="18">
        <f>+'[21]ENEL PCA+PCF'!$C31</f>
        <v>165.884336666667</v>
      </c>
      <c r="V32" s="18">
        <f>+'[22]ENEL PCA+PCF'!$C31</f>
        <v>164.07856833333301</v>
      </c>
      <c r="W32" s="18">
        <f>+'[23]ENEL PCA+PCF'!$C31</f>
        <v>164.02823833333301</v>
      </c>
      <c r="X32" s="18">
        <f>+'[24]ENEL PCA+PCF'!$C31</f>
        <v>165.36458500000001</v>
      </c>
      <c r="Y32" s="18">
        <f>+'[25]ENEL PCA+PCF'!$C31</f>
        <v>160.25418999999999</v>
      </c>
      <c r="Z32" s="18">
        <f>+'[26]ENEL PCA+PCF'!$C31</f>
        <v>155.52322000000001</v>
      </c>
      <c r="AA32" s="18">
        <f>+'[27]ENEL PCA+PCF'!$C31</f>
        <v>160.76085333333299</v>
      </c>
      <c r="AB32" s="18">
        <f>+'[28]ENEL PCA+PCF'!$C31</f>
        <v>163.109016666667</v>
      </c>
      <c r="AC32" s="18">
        <f>+'[29]ENEL PCA+PCF'!$C31</f>
        <v>168.596925</v>
      </c>
      <c r="AD32" s="18">
        <f>+'[30]ENEL PCA+PCF'!$C31</f>
        <v>157.35007833333299</v>
      </c>
      <c r="AE32" s="18">
        <f>+'[31]ENEL PCA+PCF'!$C31</f>
        <v>163.519663333333</v>
      </c>
      <c r="AF32" s="18">
        <f>+'[32]ENEL PCA+PCF'!$C31</f>
        <v>163.566323333333</v>
      </c>
      <c r="AG32" s="18"/>
    </row>
    <row r="33" spans="1:62" ht="20.100000000000001" customHeight="1" x14ac:dyDescent="0.2">
      <c r="A33" s="16"/>
      <c r="B33" s="17">
        <v>0.875</v>
      </c>
      <c r="C33" s="18">
        <f>+'[3]ENEL PCA+PCF'!$C32</f>
        <v>170.61522500000001</v>
      </c>
      <c r="D33" s="18">
        <f>+'[4]ENEL PCA+PCF'!$C32</f>
        <v>173.15882999999999</v>
      </c>
      <c r="E33" s="18">
        <f>+'[5]ENEL PCA+PCF'!$C32</f>
        <v>166.61074500000001</v>
      </c>
      <c r="F33" s="18">
        <f>+'[6]ENEL PCA+PCF'!$C32</f>
        <v>169.131836666667</v>
      </c>
      <c r="G33" s="18">
        <f>+'[7]ENEL PCA+PCF'!$C32</f>
        <v>166.300463333333</v>
      </c>
      <c r="H33" s="18">
        <f>+'[8]ENEL PCA+PCF'!$C32</f>
        <v>166.601566666667</v>
      </c>
      <c r="I33" s="18">
        <f>+'[9]ENEL PCA+PCF'!$C32</f>
        <v>171.12270000000001</v>
      </c>
      <c r="J33" s="18">
        <f>+'[10]ENEL PCA+PCF'!$C32</f>
        <v>169.32579999999999</v>
      </c>
      <c r="K33" s="18">
        <f>+'[11]ENEL PCA+PCF'!$C32</f>
        <v>166.732943333333</v>
      </c>
      <c r="L33" s="18">
        <f>+'[12]ENEL PCA+PCF'!$C32</f>
        <v>157.483196666667</v>
      </c>
      <c r="M33" s="18">
        <f>+'[13]ENEL PCA+PCF'!$C32</f>
        <v>155.868533333333</v>
      </c>
      <c r="N33" s="18">
        <f>+'[14]ENEL PCA+PCF'!$C32</f>
        <v>156.80694</v>
      </c>
      <c r="O33" s="18">
        <f>+'[15]ENEL PCA+PCF'!$C32</f>
        <v>160.78244166666701</v>
      </c>
      <c r="P33" s="18">
        <f>+'[16]ENEL PCA+PCF'!$C32</f>
        <v>164.235211666667</v>
      </c>
      <c r="Q33" s="18">
        <f>+'[17]ENEL PCA+PCF'!$C32</f>
        <v>154.02173500000001</v>
      </c>
      <c r="R33" s="18">
        <f>+'[18]ENEL PCA+PCF'!$C32</f>
        <v>155.215593333333</v>
      </c>
      <c r="S33" s="18">
        <f>+'[19]ENEL PCA+PCF'!$C32</f>
        <v>155.05816833333299</v>
      </c>
      <c r="T33" s="18">
        <f>+'[20]ENEL PCA+PCF'!$C32</f>
        <v>156.333828333333</v>
      </c>
      <c r="U33" s="18">
        <f>+'[21]ENEL PCA+PCF'!$C32</f>
        <v>157.708325</v>
      </c>
      <c r="V33" s="18">
        <f>+'[22]ENEL PCA+PCF'!$C32</f>
        <v>164.192105</v>
      </c>
      <c r="W33" s="18">
        <f>+'[23]ENEL PCA+PCF'!$C32</f>
        <v>161.47618</v>
      </c>
      <c r="X33" s="18">
        <f>+'[24]ENEL PCA+PCF'!$C32</f>
        <v>167.702656666667</v>
      </c>
      <c r="Y33" s="18">
        <f>+'[25]ENEL PCA+PCF'!$C32</f>
        <v>164.90850166666701</v>
      </c>
      <c r="Z33" s="18">
        <f>+'[26]ENEL PCA+PCF'!$C32</f>
        <v>155.88218333333299</v>
      </c>
      <c r="AA33" s="18">
        <f>+'[27]ENEL PCA+PCF'!$C32</f>
        <v>162.93618333333299</v>
      </c>
      <c r="AB33" s="18">
        <f>+'[28]ENEL PCA+PCF'!$C32</f>
        <v>164.57856833333301</v>
      </c>
      <c r="AC33" s="18">
        <f>+'[29]ENEL PCA+PCF'!$C32</f>
        <v>160.94567000000001</v>
      </c>
      <c r="AD33" s="18">
        <f>+'[30]ENEL PCA+PCF'!$C32</f>
        <v>154.18677500000001</v>
      </c>
      <c r="AE33" s="18">
        <f>+'[31]ENEL PCA+PCF'!$C32</f>
        <v>153.52500000000001</v>
      </c>
      <c r="AF33" s="18">
        <f>+'[32]ENEL PCA+PCF'!$C32</f>
        <v>157.95078166666701</v>
      </c>
      <c r="AG33" s="18"/>
    </row>
    <row r="34" spans="1:62" ht="20.100000000000001" customHeight="1" x14ac:dyDescent="0.2">
      <c r="A34" s="16"/>
      <c r="B34" s="17">
        <v>0.91666666666666696</v>
      </c>
      <c r="C34" s="18">
        <f>+'[3]ENEL PCA+PCF'!$C33</f>
        <v>171.28523999999999</v>
      </c>
      <c r="D34" s="18">
        <f>+'[4]ENEL PCA+PCF'!$C33</f>
        <v>167.958098333333</v>
      </c>
      <c r="E34" s="18">
        <f>+'[5]ENEL PCA+PCF'!$C33</f>
        <v>160.367003333333</v>
      </c>
      <c r="F34" s="18">
        <f>+'[6]ENEL PCA+PCF'!$C33</f>
        <v>162.84308666666701</v>
      </c>
      <c r="G34" s="18">
        <f>+'[7]ENEL PCA+PCF'!$C33</f>
        <v>172.25331666666699</v>
      </c>
      <c r="H34" s="18">
        <f>+'[8]ENEL PCA+PCF'!$C33</f>
        <v>167.783111666667</v>
      </c>
      <c r="I34" s="18">
        <f>+'[9]ENEL PCA+PCF'!$C33</f>
        <v>162.59795333333301</v>
      </c>
      <c r="J34" s="18">
        <f>+'[10]ENEL PCA+PCF'!$C33</f>
        <v>172.23361666666699</v>
      </c>
      <c r="K34" s="18">
        <f>+'[11]ENEL PCA+PCF'!$C33</f>
        <v>158.80008333333299</v>
      </c>
      <c r="L34" s="18">
        <f>+'[12]ENEL PCA+PCF'!$C33</f>
        <v>157.916506666667</v>
      </c>
      <c r="M34" s="18">
        <f>+'[13]ENEL PCA+PCF'!$C33</f>
        <v>155.147011666667</v>
      </c>
      <c r="N34" s="18">
        <f>+'[14]ENEL PCA+PCF'!$C33</f>
        <v>154.68806166666701</v>
      </c>
      <c r="O34" s="18">
        <f>+'[15]ENEL PCA+PCF'!$C33</f>
        <v>155.025105</v>
      </c>
      <c r="P34" s="18">
        <f>+'[16]ENEL PCA+PCF'!$C33</f>
        <v>155.69013833333301</v>
      </c>
      <c r="Q34" s="18">
        <f>+'[17]ENEL PCA+PCF'!$C33</f>
        <v>153.41090666666699</v>
      </c>
      <c r="R34" s="18">
        <f>+'[18]ENEL PCA+PCF'!$C33</f>
        <v>156.01821333333299</v>
      </c>
      <c r="S34" s="18">
        <f>+'[19]ENEL PCA+PCF'!$C33</f>
        <v>155.043475</v>
      </c>
      <c r="T34" s="18">
        <f>+'[20]ENEL PCA+PCF'!$C33</f>
        <v>157.38514833333301</v>
      </c>
      <c r="U34" s="18">
        <f>+'[21]ENEL PCA+PCF'!$C33</f>
        <v>156.10764499999999</v>
      </c>
      <c r="V34" s="18">
        <f>+'[22]ENEL PCA+PCF'!$C33</f>
        <v>154.38332500000001</v>
      </c>
      <c r="W34" s="18">
        <f>+'[23]ENEL PCA+PCF'!$C33</f>
        <v>153.995771666667</v>
      </c>
      <c r="X34" s="18">
        <f>+'[24]ENEL PCA+PCF'!$C33</f>
        <v>157.44934833333301</v>
      </c>
      <c r="Y34" s="18">
        <f>+'[25]ENEL PCA+PCF'!$C33</f>
        <v>154.33044833333301</v>
      </c>
      <c r="Z34" s="18">
        <f>+'[26]ENEL PCA+PCF'!$C33</f>
        <v>150.27232000000001</v>
      </c>
      <c r="AA34" s="18">
        <f>+'[27]ENEL PCA+PCF'!$C33</f>
        <v>157.192285</v>
      </c>
      <c r="AB34" s="18">
        <f>+'[28]ENEL PCA+PCF'!$C33</f>
        <v>159.379515</v>
      </c>
      <c r="AC34" s="18">
        <f>+'[29]ENEL PCA+PCF'!$C33</f>
        <v>154.79212999999999</v>
      </c>
      <c r="AD34" s="18">
        <f>+'[30]ENEL PCA+PCF'!$C33</f>
        <v>153.48381499999999</v>
      </c>
      <c r="AE34" s="18">
        <f>+'[31]ENEL PCA+PCF'!$C33</f>
        <v>156.55162833333301</v>
      </c>
      <c r="AF34" s="18">
        <f>+'[32]ENEL PCA+PCF'!$C33</f>
        <v>152.82244499999999</v>
      </c>
      <c r="AG34" s="18"/>
    </row>
    <row r="35" spans="1:62" ht="20.100000000000001" customHeight="1" x14ac:dyDescent="0.2">
      <c r="A35" s="16"/>
      <c r="B35" s="17">
        <v>0.95833333333333304</v>
      </c>
      <c r="C35" s="18">
        <f>+'[3]ENEL PCA+PCF'!$C34</f>
        <v>161.85716333333301</v>
      </c>
      <c r="D35" s="18">
        <f>+'[4]ENEL PCA+PCF'!$C34</f>
        <v>159.542971666667</v>
      </c>
      <c r="E35" s="18">
        <f>+'[5]ENEL PCA+PCF'!$C34</f>
        <v>155.95122499999999</v>
      </c>
      <c r="F35" s="18">
        <f>+'[6]ENEL PCA+PCF'!$C34</f>
        <v>157.78416166666699</v>
      </c>
      <c r="G35" s="18">
        <f>+'[7]ENEL PCA+PCF'!$C34</f>
        <v>160.12128999999999</v>
      </c>
      <c r="H35" s="18">
        <f>+'[8]ENEL PCA+PCF'!$C34</f>
        <v>163.50313</v>
      </c>
      <c r="I35" s="18">
        <f>+'[9]ENEL PCA+PCF'!$C34</f>
        <v>157.12585166666699</v>
      </c>
      <c r="J35" s="18">
        <f>+'[10]ENEL PCA+PCF'!$C34</f>
        <v>158.80316666666701</v>
      </c>
      <c r="K35" s="18">
        <f>+'[11]ENEL PCA+PCF'!$C34</f>
        <v>159.55730333333301</v>
      </c>
      <c r="L35" s="18">
        <f>+'[12]ENEL PCA+PCF'!$C34</f>
        <v>153.27000000000001</v>
      </c>
      <c r="M35" s="18">
        <f>+'[13]ENEL PCA+PCF'!$C34</f>
        <v>152.777266666667</v>
      </c>
      <c r="N35" s="18">
        <f>+'[14]ENEL PCA+PCF'!$C34</f>
        <v>156.24351833333299</v>
      </c>
      <c r="O35" s="18">
        <f>+'[15]ENEL PCA+PCF'!$C34</f>
        <v>153.43700000000001</v>
      </c>
      <c r="P35" s="18">
        <f>+'[16]ENEL PCA+PCF'!$C34</f>
        <v>152.626826666667</v>
      </c>
      <c r="Q35" s="18">
        <f>+'[17]ENEL PCA+PCF'!$C34</f>
        <v>154.77621500000001</v>
      </c>
      <c r="R35" s="18">
        <f>+'[18]ENEL PCA+PCF'!$C34</f>
        <v>148.27534333333401</v>
      </c>
      <c r="S35" s="18">
        <f>+'[19]ENEL PCA+PCF'!$C34</f>
        <v>153.32561999999999</v>
      </c>
      <c r="T35" s="18">
        <f>+'[20]ENEL PCA+PCF'!$C34</f>
        <v>158.400493333333</v>
      </c>
      <c r="U35" s="18">
        <f>+'[21]ENEL PCA+PCF'!$C34</f>
        <v>152.13437833333299</v>
      </c>
      <c r="V35" s="18">
        <f>+'[22]ENEL PCA+PCF'!$C34</f>
        <v>154.68053333333299</v>
      </c>
      <c r="W35" s="18">
        <f>+'[23]ENEL PCA+PCF'!$C34</f>
        <v>154.533156666667</v>
      </c>
      <c r="X35" s="18">
        <f>+'[24]ENEL PCA+PCF'!$C34</f>
        <v>146.716655</v>
      </c>
      <c r="Y35" s="18">
        <f>+'[25]ENEL PCA+PCF'!$C34</f>
        <v>152.72200000000001</v>
      </c>
      <c r="Z35" s="18">
        <f>+'[26]ENEL PCA+PCF'!$C34</f>
        <v>145.5</v>
      </c>
      <c r="AA35" s="18">
        <f>+'[27]ENEL PCA+PCF'!$C34</f>
        <v>152.684</v>
      </c>
      <c r="AB35" s="18">
        <f>+'[28]ENEL PCA+PCF'!$C34</f>
        <v>154.791253333333</v>
      </c>
      <c r="AC35" s="18">
        <f>+'[29]ENEL PCA+PCF'!$C34</f>
        <v>150.58545166666701</v>
      </c>
      <c r="AD35" s="18">
        <f>+'[30]ENEL PCA+PCF'!$C34</f>
        <v>143.64666</v>
      </c>
      <c r="AE35" s="18">
        <f>+'[31]ENEL PCA+PCF'!$C34</f>
        <v>146.78348</v>
      </c>
      <c r="AF35" s="18">
        <f>+'[32]ENEL PCA+PCF'!$C34</f>
        <v>159.56872166666699</v>
      </c>
      <c r="AG35" s="18"/>
    </row>
    <row r="36" spans="1:62" ht="20.100000000000001" customHeight="1" x14ac:dyDescent="0.2">
      <c r="A36" s="16"/>
      <c r="B36" s="20" t="s">
        <v>3</v>
      </c>
      <c r="C36" s="18">
        <f>+'[3]ENEL PCA+PCF'!$C35</f>
        <v>159.34319833333299</v>
      </c>
      <c r="D36" s="18">
        <f>+'[4]ENEL PCA+PCF'!$C35</f>
        <v>159.03605999999999</v>
      </c>
      <c r="E36" s="18">
        <f>+'[5]ENEL PCA+PCF'!$C35</f>
        <v>159.961761666667</v>
      </c>
      <c r="F36" s="18">
        <f>+'[6]ENEL PCA+PCF'!$C35</f>
        <v>156.41999999999999</v>
      </c>
      <c r="G36" s="18">
        <f>+'[7]ENEL PCA+PCF'!$C35</f>
        <v>157.76793000000001</v>
      </c>
      <c r="H36" s="18">
        <f>+'[8]ENEL PCA+PCF'!$C35</f>
        <v>158.449085</v>
      </c>
      <c r="I36" s="18">
        <f>+'[9]ENEL PCA+PCF'!$C35</f>
        <v>155.11199999999999</v>
      </c>
      <c r="J36" s="18">
        <f>+'[10]ENEL PCA+PCF'!$C35</f>
        <v>156.15681833333301</v>
      </c>
      <c r="K36" s="18">
        <f>+'[11]ENEL PCA+PCF'!$C35</f>
        <v>155.12</v>
      </c>
      <c r="L36" s="18">
        <f>+'[12]ENEL PCA+PCF'!$C35</f>
        <v>153.27000000000001</v>
      </c>
      <c r="M36" s="18">
        <f>+'[13]ENEL PCA+PCF'!$C35</f>
        <v>153.89118166666699</v>
      </c>
      <c r="N36" s="18">
        <f>+'[14]ENEL PCA+PCF'!$C35</f>
        <v>150.56549833333301</v>
      </c>
      <c r="O36" s="18">
        <f>+'[15]ENEL PCA+PCF'!$C35</f>
        <v>153.22190499999999</v>
      </c>
      <c r="P36" s="18">
        <f>+'[16]ENEL PCA+PCF'!$C35</f>
        <v>155.06079500000001</v>
      </c>
      <c r="Q36" s="18">
        <f>+'[17]ENEL PCA+PCF'!$C35</f>
        <v>150.63003</v>
      </c>
      <c r="R36" s="18">
        <f>+'[18]ENEL PCA+PCF'!$C35</f>
        <v>145.76209</v>
      </c>
      <c r="S36" s="18">
        <f>+'[19]ENEL PCA+PCF'!$C35</f>
        <v>152.54597833333301</v>
      </c>
      <c r="T36" s="18">
        <f>+'[20]ENEL PCA+PCF'!$C35</f>
        <v>147.15892500000001</v>
      </c>
      <c r="U36" s="18">
        <f>+'[21]ENEL PCA+PCF'!$C35</f>
        <v>152.76663666666701</v>
      </c>
      <c r="V36" s="18">
        <f>+'[22]ENEL PCA+PCF'!$C35</f>
        <v>155.92677333333299</v>
      </c>
      <c r="W36" s="18">
        <f>+'[23]ENEL PCA+PCF'!$C35</f>
        <v>148.92839499999999</v>
      </c>
      <c r="X36" s="18">
        <f>+'[24]ENEL PCA+PCF'!$C35</f>
        <v>149.41657166666701</v>
      </c>
      <c r="Y36" s="18">
        <f>+'[25]ENEL PCA+PCF'!$C35</f>
        <v>150.35021</v>
      </c>
      <c r="Z36" s="18">
        <f>+'[26]ENEL PCA+PCF'!$C35</f>
        <v>145.5</v>
      </c>
      <c r="AA36" s="18">
        <f>+'[27]ENEL PCA+PCF'!$C35</f>
        <v>152.11699833333299</v>
      </c>
      <c r="AB36" s="18">
        <f>+'[28]ENEL PCA+PCF'!$C35</f>
        <v>152.832288333333</v>
      </c>
      <c r="AC36" s="18">
        <f>+'[29]ENEL PCA+PCF'!$C35</f>
        <v>142.639356666667</v>
      </c>
      <c r="AD36" s="18">
        <f>+'[30]ENEL PCA+PCF'!$C35</f>
        <v>141.41145666666699</v>
      </c>
      <c r="AE36" s="18">
        <f>+'[31]ENEL PCA+PCF'!$C35</f>
        <v>147.510848333333</v>
      </c>
      <c r="AF36" s="18">
        <f>+'[32]ENEL PCA+PCF'!$C35</f>
        <v>144.87801833333299</v>
      </c>
      <c r="AG36" s="18"/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/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R39" s="9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R40" s="9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+[33]Sheet1!$B$10</f>
        <v>41579</v>
      </c>
      <c r="D41" s="15">
        <f>+[34]Sheet1!$B$10</f>
        <v>41580</v>
      </c>
      <c r="E41" s="15">
        <f>+[35]Sheet1!$B$10</f>
        <v>41581</v>
      </c>
      <c r="F41" s="15">
        <f>+[36]Sheet1!$B$10</f>
        <v>41582</v>
      </c>
      <c r="G41" s="15">
        <f>+[37]Sheet1!$B$10</f>
        <v>41583</v>
      </c>
      <c r="H41" s="15">
        <f>+[38]Sheet1!$B$10</f>
        <v>41584</v>
      </c>
      <c r="I41" s="15">
        <f>+[39]Sheet1!$B$10</f>
        <v>41585</v>
      </c>
      <c r="J41" s="15">
        <f>+[40]Sheet1!$B$10</f>
        <v>41586</v>
      </c>
      <c r="K41" s="15">
        <f>+[41]Sheet1!$B$10</f>
        <v>41587</v>
      </c>
      <c r="L41" s="15">
        <f>+[42]Sheet1!$B$10</f>
        <v>41588</v>
      </c>
      <c r="M41" s="15">
        <f>+[43]Sheet1!$B$10</f>
        <v>41589</v>
      </c>
      <c r="N41" s="15">
        <f>+[44]Sheet1!$B$10</f>
        <v>41590</v>
      </c>
      <c r="O41" s="15">
        <f>+[45]Sheet1!$B$10</f>
        <v>41591</v>
      </c>
      <c r="P41" s="15">
        <f>+[46]Sheet1!$B$10</f>
        <v>41592</v>
      </c>
      <c r="Q41" s="15">
        <f>+[47]Sheet1!$B$10</f>
        <v>41593</v>
      </c>
      <c r="R41" s="15">
        <f>+[48]Sheet1!$B$10</f>
        <v>41594</v>
      </c>
      <c r="S41" s="15">
        <f>+[49]Sheet1!$B$10</f>
        <v>41595</v>
      </c>
      <c r="T41" s="15">
        <f>+[50]Sheet1!$B$10</f>
        <v>41596</v>
      </c>
      <c r="U41" s="15">
        <f>+[51]Sheet1!$B$10</f>
        <v>41597</v>
      </c>
      <c r="V41" s="15">
        <f>+[52]Sheet1!$B$10</f>
        <v>41598</v>
      </c>
      <c r="W41" s="15">
        <f>+[53]Sheet1!$B$10</f>
        <v>41599</v>
      </c>
      <c r="X41" s="15">
        <f>+[54]Sheet1!$B$10</f>
        <v>41600</v>
      </c>
      <c r="Y41" s="15">
        <f>+[55]Sheet1!$B$10</f>
        <v>41601</v>
      </c>
      <c r="Z41" s="15">
        <f>+[56]Sheet1!$B$10</f>
        <v>41602</v>
      </c>
      <c r="AA41" s="15">
        <f>+[57]Sheet1!$B$10</f>
        <v>41603</v>
      </c>
      <c r="AB41" s="15">
        <f>+[58]Sheet1!$B$10</f>
        <v>41604</v>
      </c>
      <c r="AC41" s="15">
        <f>+[59]Sheet1!$B$10</f>
        <v>41605</v>
      </c>
      <c r="AD41" s="15">
        <f>+[60]Sheet1!$B$10</f>
        <v>41606</v>
      </c>
      <c r="AE41" s="15">
        <f>+[61]Sheet1!$B$10</f>
        <v>41607</v>
      </c>
      <c r="AF41" s="15">
        <f>+[62]Sheet1!$B$10</f>
        <v>41608</v>
      </c>
      <c r="AG41" s="15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+[33]Sheet1!$N$110</f>
        <v>215</v>
      </c>
      <c r="D42" s="18">
        <f>+[34]Sheet1!$N$110</f>
        <v>215</v>
      </c>
      <c r="E42" s="18">
        <f>+[35]Sheet1!$N$110</f>
        <v>215</v>
      </c>
      <c r="F42" s="18">
        <f>+[36]Sheet1!$N$110</f>
        <v>215</v>
      </c>
      <c r="G42" s="18">
        <f>+[37]Sheet1!$N$110</f>
        <v>215</v>
      </c>
      <c r="H42" s="18">
        <f>+[38]Sheet1!$N$110</f>
        <v>215</v>
      </c>
      <c r="I42" s="18">
        <f>+[39]Sheet1!$N$110</f>
        <v>215</v>
      </c>
      <c r="J42" s="18">
        <f>+[40]Sheet1!$N$110</f>
        <v>215</v>
      </c>
      <c r="K42" s="18">
        <f>+[41]Sheet1!$N$110</f>
        <v>215</v>
      </c>
      <c r="L42" s="18">
        <f>+[42]Sheet1!$N$110</f>
        <v>215</v>
      </c>
      <c r="M42" s="18">
        <f>+[43]Sheet1!$N$110</f>
        <v>215</v>
      </c>
      <c r="N42" s="18">
        <f>+[44]Sheet1!$N$110</f>
        <v>190</v>
      </c>
      <c r="O42" s="18">
        <f>+[45]Sheet1!$N$110</f>
        <v>0.5</v>
      </c>
      <c r="P42" s="18">
        <f>+[46]Sheet1!$N$110</f>
        <v>0.5</v>
      </c>
      <c r="Q42" s="18">
        <f>+[47]Sheet1!$N$110</f>
        <v>0.5</v>
      </c>
      <c r="R42" s="18">
        <f>+[48]Sheet1!$N$110</f>
        <v>215</v>
      </c>
      <c r="S42" s="18">
        <f>+[49]Sheet1!$N$110</f>
        <v>215</v>
      </c>
      <c r="T42" s="18">
        <f>+[50]Sheet1!$N$110</f>
        <v>215</v>
      </c>
      <c r="U42" s="18">
        <f>+[51]Sheet1!$N$110</f>
        <v>0.5</v>
      </c>
      <c r="V42" s="18">
        <f>+[52]Sheet1!$N$110</f>
        <v>0.5</v>
      </c>
      <c r="W42" s="18">
        <f>+[53]Sheet1!$N$110</f>
        <v>0.5</v>
      </c>
      <c r="X42" s="18">
        <f>+[54]Sheet1!$N$110</f>
        <v>0.5</v>
      </c>
      <c r="Y42" s="18">
        <f>+[55]Sheet1!$N$110</f>
        <v>0.5</v>
      </c>
      <c r="Z42" s="18">
        <f>+[56]Sheet1!$N$110</f>
        <v>0.5</v>
      </c>
      <c r="AA42" s="18">
        <f>+[57]Sheet1!$N$110</f>
        <v>0.5</v>
      </c>
      <c r="AB42" s="18">
        <f>+[58]Sheet1!$N$110</f>
        <v>0.5</v>
      </c>
      <c r="AC42" s="18">
        <f>+[59]Sheet1!$N$110</f>
        <v>0.5</v>
      </c>
      <c r="AD42" s="18">
        <f>+[60]Sheet1!$N$110</f>
        <v>0.5</v>
      </c>
      <c r="AE42" s="18">
        <f>+[61]Sheet1!$N$110</f>
        <v>0.5</v>
      </c>
      <c r="AF42" s="18">
        <f>+[62]Sheet1!$N$110</f>
        <v>0.5</v>
      </c>
      <c r="AG42" s="18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MAX($C$13:$AG$36)</f>
        <v>180.135938333333</v>
      </c>
      <c r="D50" s="18">
        <f>MIN($C$13:$AG$36)</f>
        <v>135.59</v>
      </c>
      <c r="E50" s="18">
        <f>+[1]LIQUIDAC!BV288/[1]LIQUIDAC!BU288</f>
        <v>110.14968937231797</v>
      </c>
      <c r="F50" s="18">
        <f>AVERAGE($C$13:$AG$36)</f>
        <v>156.40941890277759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MAX($C$42:$AG$42)</f>
        <v>215</v>
      </c>
      <c r="D51" s="18">
        <f>MIN($C$42:$AG$42)</f>
        <v>0.5</v>
      </c>
      <c r="E51" s="18">
        <f>[1]LIQUIDAC!BV290/[1]LIQUIDAC!BU290</f>
        <v>202.60835909079361</v>
      </c>
      <c r="F51" s="18">
        <f>AVERAGE($C$42:$AG$42)</f>
        <v>106.91666666666667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S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AE11 AG11">
    <cfRule type="cellIs" dxfId="13" priority="10" stopIfTrue="1" operator="equal">
      <formula>TRUNC(C$12,0)</formula>
    </cfRule>
  </conditionalFormatting>
  <conditionalFormatting sqref="C42:AG42">
    <cfRule type="cellIs" dxfId="12" priority="11" stopIfTrue="1" operator="equal">
      <formula>$C$51</formula>
    </cfRule>
    <cfRule type="cellIs" dxfId="11" priority="12" stopIfTrue="1" operator="equal">
      <formula>$D$51</formula>
    </cfRule>
  </conditionalFormatting>
  <conditionalFormatting sqref="C37:AE37 AG37">
    <cfRule type="cellIs" dxfId="10" priority="9" operator="notEqual">
      <formula>0</formula>
    </cfRule>
  </conditionalFormatting>
  <conditionalFormatting sqref="C11:AE11 AG11">
    <cfRule type="cellIs" dxfId="9" priority="8" stopIfTrue="1" operator="equal">
      <formula>TRUNC(C$12,0)</formula>
    </cfRule>
  </conditionalFormatting>
  <conditionalFormatting sqref="C13:AE36 AG13:AG36">
    <cfRule type="cellIs" dxfId="8" priority="7" operator="equal">
      <formula>$D$50</formula>
    </cfRule>
    <cfRule type="cellIs" dxfId="7" priority="13" stopIfTrue="1" operator="equal">
      <formula>$C$50</formula>
    </cfRule>
    <cfRule type="cellIs" dxfId="6" priority="14" stopIfTrue="1" operator="equal">
      <formula>$D$50</formula>
    </cfRule>
  </conditionalFormatting>
  <conditionalFormatting sqref="AF11">
    <cfRule type="cellIs" dxfId="5" priority="4" stopIfTrue="1" operator="equal">
      <formula>TRUNC(AF$12,0)</formula>
    </cfRule>
  </conditionalFormatting>
  <conditionalFormatting sqref="AF37">
    <cfRule type="cellIs" dxfId="4" priority="3" operator="notEqual">
      <formula>0</formula>
    </cfRule>
  </conditionalFormatting>
  <conditionalFormatting sqref="AF11">
    <cfRule type="cellIs" dxfId="3" priority="2" stopIfTrue="1" operator="equal">
      <formula>TRUNC(AF$12,0)</formula>
    </cfRule>
  </conditionalFormatting>
  <conditionalFormatting sqref="AF13:AF36">
    <cfRule type="cellIs" dxfId="2" priority="1" operator="equal">
      <formula>$D$50</formula>
    </cfRule>
    <cfRule type="cellIs" dxfId="1" priority="5" stopIfTrue="1" operator="equal">
      <formula>$C$50</formula>
    </cfRule>
    <cfRule type="cellIs" dxfId="0" priority="6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7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ENATREL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 Ponce</dc:creator>
  <cp:lastModifiedBy>Carmen Ponce</cp:lastModifiedBy>
  <dcterms:created xsi:type="dcterms:W3CDTF">2013-12-16T14:41:02Z</dcterms:created>
  <dcterms:modified xsi:type="dcterms:W3CDTF">2013-12-16T14:43:07Z</dcterms:modified>
</cp:coreProperties>
</file>