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Contratada">[1]INY!$B$1048575</definedName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B9" i="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C50"/>
  <c r="D50"/>
  <c r="E50"/>
  <c r="F50"/>
  <c r="C51"/>
  <c r="D51"/>
  <c r="E5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<sst xmlns="http://schemas.openxmlformats.org/spreadsheetml/2006/main" count="14" uniqueCount="12">
  <si>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POTENCIA</t>
  </si>
  <si>
    <t>ENERGIA</t>
  </si>
  <si>
    <t>PROM</t>
  </si>
  <si>
    <t>MIN</t>
  </si>
  <si>
    <t>MAX</t>
  </si>
  <si>
    <t>PRECIO</t>
  </si>
  <si>
    <t>PRECIOS MAXIMOS MINIMOS ENERGIA Y POTENCIA DE OCASION ( US$ )</t>
  </si>
  <si>
    <t>PRECIO DE POTENCIA DE OCASION ( US$ / MW )</t>
  </si>
  <si>
    <t>24:00</t>
  </si>
  <si>
    <t>HRS</t>
  </si>
  <si>
    <t xml:space="preserve">LIQUIDACION AGOSTO 2012 </t>
  </si>
  <si>
    <t>PRECIOS DE ENERGIA EN EL MERCADO DE OCASION ( US$/MWh 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</si>
</sst>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0"/>
    <numFmt numFmtId="165" formatCode="mmmm\ yyyy"/>
  </numFmts>
  <fonts count="17">
    <font>
      <sz val="9"/>
      <name val="Arial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4"/>
      <name val="Times New Roman"/>
      <family val="1"/>
    </font>
    <font>
      <sz val="10"/>
      <color theme="0"/>
      <name val="Arial"/>
      <family val="2"/>
    </font>
    <font>
      <sz val="8"/>
      <name val="Arial"/>
      <family val="2"/>
    </font>
    <font>
      <b/>
      <sz val="16"/>
      <color indexed="12"/>
      <name val="Times New Roman"/>
      <family val="1"/>
    </font>
    <font>
      <b/>
      <u/>
      <sz val="14"/>
      <color indexed="12"/>
      <name val="Times New Roman"/>
      <family val="1"/>
    </font>
    <font>
      <b/>
      <i/>
      <sz val="15"/>
      <name val="Times New Roman"/>
      <family val="1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sz val="1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" fillId="2" borderId="0" xfId="1" applyFill="1" applyAlignment="1" applyProtection="1">
      <alignment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0" fontId="2" fillId="2" borderId="0" xfId="1" applyFont="1" applyFill="1" applyAlignment="1" applyProtection="1">
      <alignment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" fontId="3" fillId="2" borderId="0" xfId="1" applyNumberFormat="1" applyFont="1" applyFill="1" applyAlignment="1" applyProtection="1">
      <alignment horizontal="center" vertical="center"/>
      <protection hidden="1"/>
    </xf>
    <xf numFmtId="2" fontId="4" fillId="2" borderId="1" xfId="1" applyNumberFormat="1" applyFont="1" applyFill="1" applyBorder="1" applyAlignment="1" applyProtection="1">
      <alignment horizontal="center" vertical="center"/>
      <protection hidden="1"/>
    </xf>
    <xf numFmtId="1" fontId="5" fillId="2" borderId="1" xfId="1" applyNumberFormat="1" applyFont="1" applyFill="1" applyBorder="1" applyAlignment="1" applyProtection="1">
      <alignment vertical="center"/>
      <protection hidden="1"/>
    </xf>
    <xf numFmtId="1" fontId="5" fillId="2" borderId="1" xfId="1" applyNumberFormat="1" applyFont="1" applyFill="1" applyBorder="1" applyAlignment="1" applyProtection="1">
      <alignment horizontal="center" vertical="center"/>
      <protection hidden="1"/>
    </xf>
    <xf numFmtId="1" fontId="5" fillId="2" borderId="2" xfId="1" applyNumberFormat="1" applyFont="1" applyFill="1" applyBorder="1" applyAlignment="1" applyProtection="1">
      <alignment horizontal="center" vertical="center"/>
      <protection hidden="1"/>
    </xf>
    <xf numFmtId="0" fontId="6" fillId="2" borderId="0" xfId="1" applyFont="1" applyFill="1" applyAlignment="1" applyProtection="1">
      <alignment vertical="center"/>
      <protection hidden="1"/>
    </xf>
    <xf numFmtId="1" fontId="3" fillId="2" borderId="0" xfId="1" applyNumberFormat="1" applyFont="1" applyFill="1" applyAlignment="1" applyProtection="1">
      <alignment horizontal="left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6" fontId="5" fillId="2" borderId="1" xfId="1" applyNumberFormat="1" applyFont="1" applyFill="1" applyBorder="1" applyAlignment="1" applyProtection="1">
      <alignment horizontal="center" vertical="center"/>
      <protection hidden="1"/>
    </xf>
    <xf numFmtId="164" fontId="7" fillId="2" borderId="0" xfId="1" applyNumberFormat="1" applyFont="1" applyFill="1" applyAlignment="1" applyProtection="1">
      <alignment horizontal="center" vertical="center"/>
      <protection hidden="1"/>
    </xf>
    <xf numFmtId="49" fontId="5" fillId="2" borderId="1" xfId="1" applyNumberFormat="1" applyFont="1" applyFill="1" applyBorder="1" applyAlignment="1" applyProtection="1">
      <alignment horizontal="center" vertical="center"/>
      <protection hidden="1"/>
    </xf>
    <xf numFmtId="2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3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16" fontId="5" fillId="3" borderId="1" xfId="1" applyNumberFormat="1" applyFont="1" applyFill="1" applyBorder="1" applyAlignment="1" applyProtection="1">
      <alignment horizontal="center" vertical="center"/>
      <protection hidden="1"/>
    </xf>
    <xf numFmtId="14" fontId="5" fillId="3" borderId="1" xfId="1" applyNumberFormat="1" applyFont="1" applyFill="1" applyBorder="1" applyAlignment="1" applyProtection="1">
      <alignment horizontal="center" vertical="center"/>
      <protection hidden="1"/>
    </xf>
    <xf numFmtId="165" fontId="9" fillId="2" borderId="0" xfId="1" applyNumberFormat="1" applyFont="1" applyFill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Border="1" applyAlignment="1" applyProtection="1">
      <alignment horizontal="left"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12" fillId="2" borderId="0" xfId="1" applyFont="1" applyFill="1" applyBorder="1" applyAlignment="1" applyProtection="1">
      <alignment horizontal="left" vertical="center"/>
      <protection hidden="1"/>
    </xf>
    <xf numFmtId="0" fontId="13" fillId="2" borderId="0" xfId="1" applyFont="1" applyFill="1" applyBorder="1" applyAlignment="1" applyProtection="1">
      <alignment vertical="center"/>
      <protection hidden="1"/>
    </xf>
    <xf numFmtId="0" fontId="14" fillId="2" borderId="0" xfId="1" applyFont="1" applyFill="1" applyBorder="1" applyAlignment="1" applyProtection="1">
      <alignment horizontal="center"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57175" y="161925"/>
          <a:ext cx="356235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28</xdr:col>
      <xdr:colOff>0</xdr:colOff>
      <xdr:row>1</xdr:row>
      <xdr:rowOff>0</xdr:rowOff>
    </xdr:from>
    <xdr:to>
      <xdr:col>30</xdr:col>
      <xdr:colOff>590550</xdr:colOff>
      <xdr:row>5</xdr:row>
      <xdr:rowOff>114300</xdr:rowOff>
    </xdr:to>
    <xdr:pic>
      <xdr:nvPicPr>
        <xdr:cNvPr id="7" name="4 Imagen" descr="cabezaPapeleria2011_ccc_arroba.wmf"/>
        <xdr:cNvPicPr/>
      </xdr:nvPicPr>
      <xdr:blipFill>
        <a:blip xmlns:r="http://schemas.openxmlformats.org/officeDocument/2006/relationships" r:embed="rId5" cstate="print"/>
        <a:srcRect l="67863"/>
        <a:stretch>
          <a:fillRect/>
        </a:stretch>
      </xdr:blipFill>
      <xdr:spPr>
        <a:xfrm>
          <a:off x="17068800" y="152400"/>
          <a:ext cx="1809750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Ago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308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208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108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008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808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708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608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508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408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308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3108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208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108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1008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808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708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608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508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408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308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208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3008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0108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Precio%20de%20Energ&#237;a%20de%20Ago%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3108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3008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90820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8082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70820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60820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50820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408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908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30820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20820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10820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200820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90820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80820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708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60820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50820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408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808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30820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20820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10820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10082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90820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80820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70820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60820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50820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408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708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30820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20820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acciones_0108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608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508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8%20Agosto%2012\Trans_pot_2408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S"/>
      <sheetName val="EXT"/>
      <sheetName val="INY"/>
      <sheetName val="Liquidacion por Dia"/>
      <sheetName val="LIQUIDAC"/>
      <sheetName val="PEAJE"/>
      <sheetName val="PBP-POT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PBP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>
        <row r="1048575">
          <cell r="B1048575" t="str">
            <v>SI</v>
          </cell>
        </row>
      </sheetData>
      <sheetData sheetId="3"/>
      <sheetData sheetId="4">
        <row r="256">
          <cell r="BM256">
            <v>48957.547069067405</v>
          </cell>
          <cell r="BN256">
            <v>3413557.6954995599</v>
          </cell>
        </row>
      </sheetData>
      <sheetData sheetId="5">
        <row r="8">
          <cell r="C8" t="str">
            <v>PERIODO: 01.JULIO.2012 - 31.AGOSTO. 2012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41143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41142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41152</v>
          </cell>
        </row>
        <row r="98">
          <cell r="N98">
            <v>0.5</v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41133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41132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41131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41123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41122</v>
          </cell>
        </row>
        <row r="98">
          <cell r="N98">
            <v>215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41122</v>
          </cell>
          <cell r="D4">
            <v>41123</v>
          </cell>
          <cell r="E4">
            <v>41124</v>
          </cell>
          <cell r="F4">
            <v>41125</v>
          </cell>
          <cell r="G4">
            <v>41126</v>
          </cell>
          <cell r="H4">
            <v>41127</v>
          </cell>
          <cell r="I4">
            <v>41128</v>
          </cell>
          <cell r="J4">
            <v>41129</v>
          </cell>
          <cell r="K4">
            <v>41130</v>
          </cell>
          <cell r="L4">
            <v>41131</v>
          </cell>
          <cell r="M4">
            <v>41132</v>
          </cell>
          <cell r="N4">
            <v>41133</v>
          </cell>
          <cell r="O4">
            <v>41134</v>
          </cell>
          <cell r="P4">
            <v>41135</v>
          </cell>
          <cell r="Q4">
            <v>41136</v>
          </cell>
          <cell r="R4">
            <v>41137</v>
          </cell>
          <cell r="S4">
            <v>41138</v>
          </cell>
          <cell r="T4">
            <v>41139</v>
          </cell>
          <cell r="U4">
            <v>41140</v>
          </cell>
          <cell r="V4">
            <v>41141</v>
          </cell>
          <cell r="W4">
            <v>41142</v>
          </cell>
          <cell r="X4">
            <v>41143</v>
          </cell>
          <cell r="Y4">
            <v>41144</v>
          </cell>
          <cell r="Z4">
            <v>41145</v>
          </cell>
          <cell r="AA4">
            <v>41146</v>
          </cell>
          <cell r="AB4">
            <v>41147</v>
          </cell>
          <cell r="AC4">
            <v>41148</v>
          </cell>
          <cell r="AD4">
            <v>41149</v>
          </cell>
          <cell r="AE4">
            <v>41150</v>
          </cell>
          <cell r="AF4">
            <v>41151</v>
          </cell>
          <cell r="AG4">
            <v>41152</v>
          </cell>
        </row>
        <row r="29">
          <cell r="C29">
            <v>3926.0741366666662</v>
          </cell>
          <cell r="D29">
            <v>3982.6357066666683</v>
          </cell>
          <cell r="E29">
            <v>3972.5536600000005</v>
          </cell>
          <cell r="F29">
            <v>3897.5584266666683</v>
          </cell>
          <cell r="G29">
            <v>3878.5638033333325</v>
          </cell>
          <cell r="H29">
            <v>4017.3125966666666</v>
          </cell>
          <cell r="I29">
            <v>4045.1531683333333</v>
          </cell>
          <cell r="J29">
            <v>4027.1980049999988</v>
          </cell>
          <cell r="K29">
            <v>4024.7086866666646</v>
          </cell>
          <cell r="L29">
            <v>3953.1300583333305</v>
          </cell>
          <cell r="M29">
            <v>3910.6454450000024</v>
          </cell>
          <cell r="N29">
            <v>3845.1336816666667</v>
          </cell>
          <cell r="O29">
            <v>4102.1746299999995</v>
          </cell>
          <cell r="P29">
            <v>4101.0858833333332</v>
          </cell>
          <cell r="Q29">
            <v>4088.4970516666654</v>
          </cell>
          <cell r="R29">
            <v>4077.7049399999996</v>
          </cell>
          <cell r="S29">
            <v>4043.5160149999983</v>
          </cell>
          <cell r="T29">
            <v>3992.4618416666672</v>
          </cell>
          <cell r="U29">
            <v>3943.4422516666668</v>
          </cell>
          <cell r="V29">
            <v>4201.4497233333341</v>
          </cell>
          <cell r="W29">
            <v>4197.6750966666687</v>
          </cell>
          <cell r="X29">
            <v>4202.4310066666667</v>
          </cell>
          <cell r="Y29">
            <v>4208.498983333332</v>
          </cell>
          <cell r="Z29">
            <v>4197.9347116666659</v>
          </cell>
          <cell r="AA29">
            <v>4165.9726266666648</v>
          </cell>
          <cell r="AB29">
            <v>4087.7851733333337</v>
          </cell>
          <cell r="AC29">
            <v>4255.4757999999993</v>
          </cell>
          <cell r="AD29">
            <v>4275.5380283333325</v>
          </cell>
          <cell r="AE29">
            <v>4278.8840916666668</v>
          </cell>
          <cell r="AF29">
            <v>4266.0484516666656</v>
          </cell>
          <cell r="AG29">
            <v>4272.7628216666662</v>
          </cell>
        </row>
      </sheetData>
      <sheetData sheetId="4">
        <row r="1">
          <cell r="E1">
            <v>41152</v>
          </cell>
        </row>
      </sheetData>
      <sheetData sheetId="5">
        <row r="1">
          <cell r="E1">
            <v>41151</v>
          </cell>
        </row>
      </sheetData>
      <sheetData sheetId="6">
        <row r="1">
          <cell r="E1">
            <v>41150</v>
          </cell>
        </row>
      </sheetData>
      <sheetData sheetId="7">
        <row r="1">
          <cell r="E1">
            <v>41149</v>
          </cell>
        </row>
      </sheetData>
      <sheetData sheetId="8">
        <row r="1">
          <cell r="E1">
            <v>41148</v>
          </cell>
        </row>
      </sheetData>
      <sheetData sheetId="9">
        <row r="1">
          <cell r="E1">
            <v>41147</v>
          </cell>
        </row>
      </sheetData>
      <sheetData sheetId="10">
        <row r="1">
          <cell r="E1">
            <v>41146</v>
          </cell>
        </row>
      </sheetData>
      <sheetData sheetId="11">
        <row r="1">
          <cell r="E1">
            <v>41145</v>
          </cell>
        </row>
      </sheetData>
      <sheetData sheetId="12">
        <row r="1">
          <cell r="E1">
            <v>41144</v>
          </cell>
        </row>
      </sheetData>
      <sheetData sheetId="13">
        <row r="1">
          <cell r="E1">
            <v>41143</v>
          </cell>
        </row>
      </sheetData>
      <sheetData sheetId="14">
        <row r="1">
          <cell r="E1">
            <v>41142</v>
          </cell>
        </row>
      </sheetData>
      <sheetData sheetId="15">
        <row r="1">
          <cell r="E1">
            <v>41141</v>
          </cell>
        </row>
      </sheetData>
      <sheetData sheetId="16">
        <row r="1">
          <cell r="E1">
            <v>41140</v>
          </cell>
        </row>
      </sheetData>
      <sheetData sheetId="17">
        <row r="1">
          <cell r="E1">
            <v>41139</v>
          </cell>
        </row>
      </sheetData>
      <sheetData sheetId="18">
        <row r="1">
          <cell r="E1">
            <v>41138</v>
          </cell>
        </row>
      </sheetData>
      <sheetData sheetId="19">
        <row r="1">
          <cell r="E1">
            <v>41137</v>
          </cell>
        </row>
      </sheetData>
      <sheetData sheetId="20">
        <row r="1">
          <cell r="E1">
            <v>41136</v>
          </cell>
        </row>
      </sheetData>
      <sheetData sheetId="21">
        <row r="1">
          <cell r="E1">
            <v>41135</v>
          </cell>
        </row>
      </sheetData>
      <sheetData sheetId="22">
        <row r="1">
          <cell r="E1">
            <v>41134</v>
          </cell>
        </row>
      </sheetData>
      <sheetData sheetId="23">
        <row r="1">
          <cell r="E1">
            <v>41133</v>
          </cell>
        </row>
      </sheetData>
      <sheetData sheetId="24">
        <row r="1">
          <cell r="E1">
            <v>41132</v>
          </cell>
        </row>
      </sheetData>
      <sheetData sheetId="25">
        <row r="1">
          <cell r="E1">
            <v>41131</v>
          </cell>
        </row>
      </sheetData>
      <sheetData sheetId="26">
        <row r="1">
          <cell r="E1">
            <v>41130</v>
          </cell>
        </row>
      </sheetData>
      <sheetData sheetId="27">
        <row r="1">
          <cell r="E1">
            <v>41129</v>
          </cell>
        </row>
      </sheetData>
      <sheetData sheetId="28">
        <row r="1">
          <cell r="E1">
            <v>41128</v>
          </cell>
        </row>
      </sheetData>
      <sheetData sheetId="29">
        <row r="1">
          <cell r="E1">
            <v>41127</v>
          </cell>
        </row>
      </sheetData>
      <sheetData sheetId="30">
        <row r="1">
          <cell r="E1">
            <v>41126</v>
          </cell>
        </row>
      </sheetData>
      <sheetData sheetId="31">
        <row r="1">
          <cell r="E1">
            <v>41125</v>
          </cell>
        </row>
      </sheetData>
      <sheetData sheetId="32">
        <row r="1">
          <cell r="E1">
            <v>41124</v>
          </cell>
        </row>
      </sheetData>
      <sheetData sheetId="33">
        <row r="1">
          <cell r="E1">
            <v>41123</v>
          </cell>
        </row>
      </sheetData>
      <sheetData sheetId="34">
        <row r="1">
          <cell r="E1">
            <v>41122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41152</v>
          </cell>
        </row>
      </sheetData>
      <sheetData sheetId="1">
        <row r="7">
          <cell r="C7">
            <v>41152</v>
          </cell>
        </row>
      </sheetData>
      <sheetData sheetId="2">
        <row r="7">
          <cell r="D7">
            <v>41152</v>
          </cell>
        </row>
      </sheetData>
      <sheetData sheetId="3">
        <row r="7">
          <cell r="C7">
            <v>41152</v>
          </cell>
        </row>
        <row r="11">
          <cell r="BD11">
            <v>170.44499999999999</v>
          </cell>
        </row>
        <row r="12">
          <cell r="BD12">
            <v>170.44499999999999</v>
          </cell>
        </row>
        <row r="13">
          <cell r="BD13">
            <v>170.44499999999999</v>
          </cell>
        </row>
        <row r="14">
          <cell r="BD14">
            <v>170.44499999999999</v>
          </cell>
        </row>
        <row r="15">
          <cell r="BD15">
            <v>170.44499999999999</v>
          </cell>
        </row>
        <row r="16">
          <cell r="BD16">
            <v>170.44499999999999</v>
          </cell>
        </row>
        <row r="17">
          <cell r="BD17">
            <v>170.44499999999999</v>
          </cell>
        </row>
        <row r="18">
          <cell r="BD18">
            <v>174.91996499999999</v>
          </cell>
        </row>
        <row r="19">
          <cell r="BD19">
            <v>186.30536166666701</v>
          </cell>
        </row>
        <row r="20">
          <cell r="BD20">
            <v>185.11159499999999</v>
          </cell>
        </row>
        <row r="21">
          <cell r="BD21">
            <v>180.60669666666701</v>
          </cell>
        </row>
        <row r="22">
          <cell r="BD22">
            <v>180.723758333333</v>
          </cell>
        </row>
        <row r="23">
          <cell r="BD23">
            <v>182.22631833333301</v>
          </cell>
        </row>
        <row r="24">
          <cell r="BD24">
            <v>182.66998833333301</v>
          </cell>
        </row>
        <row r="25">
          <cell r="BD25">
            <v>180.90080499999999</v>
          </cell>
        </row>
        <row r="26">
          <cell r="BD26">
            <v>180.12905166666701</v>
          </cell>
        </row>
        <row r="27">
          <cell r="BD27">
            <v>180.298188333333</v>
          </cell>
        </row>
        <row r="28">
          <cell r="BD28">
            <v>181.92002500000001</v>
          </cell>
        </row>
        <row r="29">
          <cell r="BD29">
            <v>183.07643666666701</v>
          </cell>
        </row>
        <row r="30">
          <cell r="BD30">
            <v>191.43186666666699</v>
          </cell>
        </row>
        <row r="31">
          <cell r="BD31">
            <v>183.605191666667</v>
          </cell>
        </row>
        <row r="32">
          <cell r="BD32">
            <v>181.285728333333</v>
          </cell>
        </row>
        <row r="33">
          <cell r="BD33">
            <v>173.99184500000001</v>
          </cell>
        </row>
        <row r="34">
          <cell r="BD34">
            <v>170.44499999999999</v>
          </cell>
        </row>
      </sheetData>
      <sheetData sheetId="4">
        <row r="7">
          <cell r="C7">
            <v>41152</v>
          </cell>
        </row>
      </sheetData>
      <sheetData sheetId="5">
        <row r="36">
          <cell r="P36">
            <v>611.02110259437541</v>
          </cell>
        </row>
      </sheetData>
      <sheetData sheetId="6">
        <row r="36">
          <cell r="F36">
            <v>173.90429189189189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1029.724976996049</v>
          </cell>
        </row>
      </sheetData>
      <sheetData sheetId="29">
        <row r="35">
          <cell r="D35">
            <v>85.167713701613508</v>
          </cell>
        </row>
      </sheetData>
      <sheetData sheetId="30">
        <row r="35">
          <cell r="D35">
            <v>66.016286298386504</v>
          </cell>
        </row>
      </sheetData>
      <sheetData sheetId="31"/>
      <sheetData sheetId="32">
        <row r="35">
          <cell r="H35">
            <v>48.752840317126001</v>
          </cell>
        </row>
      </sheetData>
      <sheetData sheetId="33"/>
      <sheetData sheetId="3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41151</v>
          </cell>
        </row>
      </sheetData>
      <sheetData sheetId="1">
        <row r="7">
          <cell r="C7">
            <v>41151</v>
          </cell>
        </row>
      </sheetData>
      <sheetData sheetId="2">
        <row r="7">
          <cell r="D7">
            <v>41151</v>
          </cell>
        </row>
      </sheetData>
      <sheetData sheetId="3">
        <row r="7">
          <cell r="C7">
            <v>41151</v>
          </cell>
        </row>
        <row r="11">
          <cell r="BD11">
            <v>172.30661000000001</v>
          </cell>
        </row>
        <row r="12">
          <cell r="BD12">
            <v>170.44499999999999</v>
          </cell>
        </row>
        <row r="13">
          <cell r="BD13">
            <v>170.44499999999999</v>
          </cell>
        </row>
        <row r="14">
          <cell r="BD14">
            <v>170.44499999999999</v>
          </cell>
        </row>
        <row r="15">
          <cell r="BD15">
            <v>170.44499999999999</v>
          </cell>
        </row>
        <row r="16">
          <cell r="BD16">
            <v>175.49277499999999</v>
          </cell>
        </row>
        <row r="17">
          <cell r="BD17">
            <v>171.762091666667</v>
          </cell>
        </row>
        <row r="18">
          <cell r="BD18">
            <v>177.297828333333</v>
          </cell>
        </row>
        <row r="19">
          <cell r="BD19">
            <v>188.76682666666699</v>
          </cell>
        </row>
        <row r="20">
          <cell r="BD20">
            <v>180.514815</v>
          </cell>
        </row>
        <row r="21">
          <cell r="BD21">
            <v>180.851</v>
          </cell>
        </row>
        <row r="22">
          <cell r="BD22">
            <v>180.851</v>
          </cell>
        </row>
        <row r="23">
          <cell r="BD23">
            <v>181.33497</v>
          </cell>
        </row>
        <row r="24">
          <cell r="BD24">
            <v>182.466466666667</v>
          </cell>
        </row>
        <row r="25">
          <cell r="BD25">
            <v>181.812453333333</v>
          </cell>
        </row>
        <row r="26">
          <cell r="BD26">
            <v>181.67252999999999</v>
          </cell>
        </row>
        <row r="27">
          <cell r="BD27">
            <v>180.16659999999999</v>
          </cell>
        </row>
        <row r="28">
          <cell r="BD28">
            <v>180.05100833333299</v>
          </cell>
        </row>
        <row r="29">
          <cell r="BD29">
            <v>183.372195</v>
          </cell>
        </row>
        <row r="30">
          <cell r="BD30">
            <v>182.15961999999999</v>
          </cell>
        </row>
        <row r="31">
          <cell r="BD31">
            <v>184.128921666667</v>
          </cell>
        </row>
        <row r="32">
          <cell r="BD32">
            <v>175.55804833333301</v>
          </cell>
        </row>
        <row r="33">
          <cell r="BD33">
            <v>170.44654333333301</v>
          </cell>
        </row>
        <row r="34">
          <cell r="BD34">
            <v>173.25614833333299</v>
          </cell>
        </row>
      </sheetData>
      <sheetData sheetId="4">
        <row r="7">
          <cell r="C7">
            <v>41151</v>
          </cell>
        </row>
      </sheetData>
      <sheetData sheetId="5">
        <row r="36">
          <cell r="P36">
            <v>644.19250000000011</v>
          </cell>
        </row>
      </sheetData>
      <sheetData sheetId="6">
        <row r="36">
          <cell r="F36">
            <v>176.62823783783713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1075.1201111297416</v>
          </cell>
        </row>
      </sheetData>
      <sheetData sheetId="29">
        <row r="35">
          <cell r="D35">
            <v>44.109927891423496</v>
          </cell>
        </row>
      </sheetData>
      <sheetData sheetId="30">
        <row r="35">
          <cell r="D35">
            <v>33.906072108576495</v>
          </cell>
        </row>
      </sheetData>
      <sheetData sheetId="31"/>
      <sheetData sheetId="32">
        <row r="35">
          <cell r="H35">
            <v>28.100904206917996</v>
          </cell>
        </row>
      </sheetData>
      <sheetData sheetId="33"/>
      <sheetData sheetId="34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41150</v>
          </cell>
        </row>
      </sheetData>
      <sheetData sheetId="1">
        <row r="7">
          <cell r="C7">
            <v>41150</v>
          </cell>
        </row>
      </sheetData>
      <sheetData sheetId="2">
        <row r="7">
          <cell r="D7">
            <v>41150</v>
          </cell>
        </row>
      </sheetData>
      <sheetData sheetId="3">
        <row r="7">
          <cell r="C7">
            <v>41150</v>
          </cell>
        </row>
        <row r="11">
          <cell r="BD11">
            <v>170.81244833333301</v>
          </cell>
        </row>
        <row r="12">
          <cell r="BD12">
            <v>170.949903333333</v>
          </cell>
        </row>
        <row r="13">
          <cell r="BD13">
            <v>170.97216666666699</v>
          </cell>
        </row>
        <row r="14">
          <cell r="BD14">
            <v>170.952261666667</v>
          </cell>
        </row>
        <row r="15">
          <cell r="BD15">
            <v>170.95906500000001</v>
          </cell>
        </row>
        <row r="16">
          <cell r="BD16">
            <v>171.12212833333299</v>
          </cell>
        </row>
        <row r="17">
          <cell r="BD17">
            <v>171.53526666666701</v>
          </cell>
        </row>
        <row r="18">
          <cell r="BD18">
            <v>182.534398333333</v>
          </cell>
        </row>
        <row r="19">
          <cell r="BD19">
            <v>184.607225</v>
          </cell>
        </row>
        <row r="20">
          <cell r="BD20">
            <v>184.08893499999999</v>
          </cell>
        </row>
        <row r="21">
          <cell r="BD21">
            <v>180.85260500000001</v>
          </cell>
        </row>
        <row r="22">
          <cell r="BD22">
            <v>180.854248333333</v>
          </cell>
        </row>
        <row r="23">
          <cell r="BD23">
            <v>180.64655500000001</v>
          </cell>
        </row>
        <row r="24">
          <cell r="BD24">
            <v>181.37890666666701</v>
          </cell>
        </row>
        <row r="25">
          <cell r="BD25">
            <v>181.358916666667</v>
          </cell>
        </row>
        <row r="26">
          <cell r="BD26">
            <v>180.68692833333299</v>
          </cell>
        </row>
        <row r="27">
          <cell r="BD27">
            <v>180.846421666667</v>
          </cell>
        </row>
        <row r="28">
          <cell r="BD28">
            <v>182.77308666666701</v>
          </cell>
        </row>
        <row r="29">
          <cell r="BD29">
            <v>181.82009500000001</v>
          </cell>
        </row>
        <row r="30">
          <cell r="BD30">
            <v>181.33093500000001</v>
          </cell>
        </row>
        <row r="31">
          <cell r="BD31">
            <v>181.01578333333299</v>
          </cell>
        </row>
        <row r="32">
          <cell r="BD32">
            <v>187.83570166666701</v>
          </cell>
        </row>
        <row r="33">
          <cell r="BD33">
            <v>178.47866999999999</v>
          </cell>
        </row>
        <row r="34">
          <cell r="BD34">
            <v>170.47144</v>
          </cell>
        </row>
      </sheetData>
      <sheetData sheetId="4">
        <row r="7">
          <cell r="C7">
            <v>41150</v>
          </cell>
        </row>
      </sheetData>
      <sheetData sheetId="5">
        <row r="36">
          <cell r="P36">
            <v>644.03898655866124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1262.2412905947956</v>
          </cell>
        </row>
      </sheetData>
      <sheetData sheetId="29">
        <row r="35">
          <cell r="D35">
            <v>49.6358505322385</v>
          </cell>
        </row>
      </sheetData>
      <sheetData sheetId="30">
        <row r="35">
          <cell r="D35">
            <v>39.292149467761504</v>
          </cell>
        </row>
      </sheetData>
      <sheetData sheetId="31"/>
      <sheetData sheetId="32">
        <row r="35">
          <cell r="H35">
            <v>29.892670438806</v>
          </cell>
        </row>
      </sheetData>
      <sheetData sheetId="33"/>
      <sheetData sheetId="34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41149</v>
          </cell>
        </row>
      </sheetData>
      <sheetData sheetId="1">
        <row r="7">
          <cell r="C7">
            <v>41149</v>
          </cell>
        </row>
      </sheetData>
      <sheetData sheetId="2">
        <row r="7">
          <cell r="D7">
            <v>41149</v>
          </cell>
        </row>
      </sheetData>
      <sheetData sheetId="3">
        <row r="7">
          <cell r="C7">
            <v>41149</v>
          </cell>
        </row>
        <row r="11">
          <cell r="BD11">
            <v>170.44499999999999</v>
          </cell>
        </row>
        <row r="12">
          <cell r="BD12">
            <v>170.44499999999999</v>
          </cell>
        </row>
        <row r="13">
          <cell r="BD13">
            <v>170.44499999999999</v>
          </cell>
        </row>
        <row r="14">
          <cell r="BD14">
            <v>170.44499999999999</v>
          </cell>
        </row>
        <row r="15">
          <cell r="BD15">
            <v>173.75897166666701</v>
          </cell>
        </row>
        <row r="16">
          <cell r="BD16">
            <v>171.50409166666699</v>
          </cell>
        </row>
        <row r="17">
          <cell r="BD17">
            <v>170.96240333333299</v>
          </cell>
        </row>
        <row r="18">
          <cell r="BD18">
            <v>171.69374999999999</v>
          </cell>
        </row>
        <row r="19">
          <cell r="BD19">
            <v>186.52143000000001</v>
          </cell>
        </row>
        <row r="20">
          <cell r="BD20">
            <v>183.38978333333301</v>
          </cell>
        </row>
        <row r="21">
          <cell r="BD21">
            <v>183.10433499999999</v>
          </cell>
        </row>
        <row r="22">
          <cell r="BD22">
            <v>180.89747333333301</v>
          </cell>
        </row>
        <row r="23">
          <cell r="BD23">
            <v>180.65324333333299</v>
          </cell>
        </row>
        <row r="24">
          <cell r="BD24">
            <v>181.69895</v>
          </cell>
        </row>
        <row r="25">
          <cell r="BD25">
            <v>180.80278166666699</v>
          </cell>
        </row>
        <row r="26">
          <cell r="BD26">
            <v>181.0016</v>
          </cell>
        </row>
        <row r="27">
          <cell r="BD27">
            <v>185.43833333333299</v>
          </cell>
        </row>
        <row r="28">
          <cell r="BD28">
            <v>180.55222000000001</v>
          </cell>
        </row>
        <row r="29">
          <cell r="BD29">
            <v>182.93034499999999</v>
          </cell>
        </row>
        <row r="30">
          <cell r="BD30">
            <v>180.851</v>
          </cell>
        </row>
        <row r="31">
          <cell r="BD31">
            <v>183.573023333333</v>
          </cell>
        </row>
        <row r="32">
          <cell r="BD32">
            <v>185.35066333333299</v>
          </cell>
        </row>
        <row r="33">
          <cell r="BD33">
            <v>178.047323333333</v>
          </cell>
        </row>
        <row r="34">
          <cell r="BD34">
            <v>171.02630666666701</v>
          </cell>
        </row>
      </sheetData>
      <sheetData sheetId="4">
        <row r="7">
          <cell r="C7">
            <v>41149</v>
          </cell>
        </row>
      </sheetData>
      <sheetData sheetId="5">
        <row r="36">
          <cell r="P36">
            <v>606.28661638384267</v>
          </cell>
        </row>
      </sheetData>
      <sheetData sheetId="6">
        <row r="36">
          <cell r="F36">
            <v>162.33302702702676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1088.4509611981605</v>
          </cell>
        </row>
      </sheetData>
      <sheetData sheetId="29">
        <row r="35">
          <cell r="D35">
            <v>62.573137672498</v>
          </cell>
        </row>
      </sheetData>
      <sheetData sheetId="30">
        <row r="35">
          <cell r="D35">
            <v>48.418862327501998</v>
          </cell>
        </row>
      </sheetData>
      <sheetData sheetId="31"/>
      <sheetData sheetId="32">
        <row r="35">
          <cell r="H35">
            <v>42.497635363317499</v>
          </cell>
        </row>
      </sheetData>
      <sheetData sheetId="33"/>
      <sheetData sheetId="3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41148</v>
          </cell>
        </row>
      </sheetData>
      <sheetData sheetId="1">
        <row r="7">
          <cell r="C7">
            <v>41148</v>
          </cell>
        </row>
      </sheetData>
      <sheetData sheetId="2">
        <row r="7">
          <cell r="D7">
            <v>41148</v>
          </cell>
        </row>
      </sheetData>
      <sheetData sheetId="3">
        <row r="7">
          <cell r="C7">
            <v>41148</v>
          </cell>
        </row>
        <row r="11">
          <cell r="BD11">
            <v>168.49418666666699</v>
          </cell>
        </row>
        <row r="12">
          <cell r="BD12">
            <v>170.44499999999999</v>
          </cell>
        </row>
        <row r="13">
          <cell r="BD13">
            <v>170.44499999999999</v>
          </cell>
        </row>
        <row r="14">
          <cell r="BD14">
            <v>170.44499999999999</v>
          </cell>
        </row>
        <row r="15">
          <cell r="BD15">
            <v>170.44499999999999</v>
          </cell>
        </row>
        <row r="16">
          <cell r="BD16">
            <v>170.44499999999999</v>
          </cell>
        </row>
        <row r="17">
          <cell r="BD17">
            <v>170.70863</v>
          </cell>
        </row>
        <row r="18">
          <cell r="BD18">
            <v>174.36698999999999</v>
          </cell>
        </row>
        <row r="19">
          <cell r="BD19">
            <v>184.57633999999999</v>
          </cell>
        </row>
        <row r="20">
          <cell r="BD20">
            <v>184.113936666667</v>
          </cell>
        </row>
        <row r="21">
          <cell r="BD21">
            <v>182.79860333333301</v>
          </cell>
        </row>
        <row r="22">
          <cell r="BD22">
            <v>180.64158499999999</v>
          </cell>
        </row>
        <row r="23">
          <cell r="BD23">
            <v>180.516983333333</v>
          </cell>
        </row>
        <row r="24">
          <cell r="BD24">
            <v>180.66452000000001</v>
          </cell>
        </row>
        <row r="25">
          <cell r="BD25">
            <v>180.74203666666699</v>
          </cell>
        </row>
        <row r="26">
          <cell r="BD26">
            <v>184.40914333333299</v>
          </cell>
        </row>
        <row r="27">
          <cell r="BD27">
            <v>180.07608500000001</v>
          </cell>
        </row>
        <row r="28">
          <cell r="BD28">
            <v>181.57390333333299</v>
          </cell>
        </row>
        <row r="29">
          <cell r="BD29">
            <v>183.63059000000001</v>
          </cell>
        </row>
        <row r="30">
          <cell r="BD30">
            <v>182.68788833333301</v>
          </cell>
        </row>
        <row r="31">
          <cell r="BD31">
            <v>182.343183333333</v>
          </cell>
        </row>
        <row r="32">
          <cell r="BD32">
            <v>176.65474166666701</v>
          </cell>
        </row>
        <row r="33">
          <cell r="BD33">
            <v>173.806453333333</v>
          </cell>
        </row>
        <row r="34">
          <cell r="BD34">
            <v>170.44499999999999</v>
          </cell>
        </row>
      </sheetData>
      <sheetData sheetId="4">
        <row r="7">
          <cell r="C7">
            <v>41148</v>
          </cell>
        </row>
      </sheetData>
      <sheetData sheetId="5">
        <row r="36">
          <cell r="P36">
            <v>578.46416770393978</v>
          </cell>
        </row>
      </sheetData>
      <sheetData sheetId="6">
        <row r="36">
          <cell r="F36">
            <v>179.81395675675705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1100.3617735568096</v>
          </cell>
        </row>
      </sheetData>
      <sheetData sheetId="29">
        <row r="35">
          <cell r="D35">
            <v>3.8944140501485003</v>
          </cell>
        </row>
      </sheetData>
      <sheetData sheetId="30">
        <row r="35">
          <cell r="D35">
            <v>3.5615859498514997</v>
          </cell>
        </row>
      </sheetData>
      <sheetData sheetId="31"/>
      <sheetData sheetId="32">
        <row r="35">
          <cell r="H35">
            <v>4.0223156698274991</v>
          </cell>
        </row>
      </sheetData>
      <sheetData sheetId="33"/>
      <sheetData sheetId="34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41147</v>
          </cell>
        </row>
      </sheetData>
      <sheetData sheetId="1">
        <row r="7">
          <cell r="C7">
            <v>41147</v>
          </cell>
        </row>
      </sheetData>
      <sheetData sheetId="2">
        <row r="7">
          <cell r="D7">
            <v>41147</v>
          </cell>
        </row>
      </sheetData>
      <sheetData sheetId="3">
        <row r="7">
          <cell r="C7">
            <v>41147</v>
          </cell>
        </row>
        <row r="11">
          <cell r="BD11">
            <v>167.53899999999999</v>
          </cell>
        </row>
        <row r="12">
          <cell r="BD12">
            <v>167.53899999999999</v>
          </cell>
        </row>
        <row r="13">
          <cell r="BD13">
            <v>167.53899999999999</v>
          </cell>
        </row>
        <row r="14">
          <cell r="BD14">
            <v>167.53899999999999</v>
          </cell>
        </row>
        <row r="15">
          <cell r="BD15">
            <v>167.53899999999999</v>
          </cell>
        </row>
        <row r="16">
          <cell r="BD16">
            <v>167.53899999999999</v>
          </cell>
        </row>
        <row r="17">
          <cell r="BD17">
            <v>167.53899999999999</v>
          </cell>
        </row>
        <row r="18">
          <cell r="BD18">
            <v>167.53899999999999</v>
          </cell>
        </row>
        <row r="19">
          <cell r="BD19">
            <v>167.53899999999999</v>
          </cell>
        </row>
        <row r="20">
          <cell r="BD20">
            <v>167.53899999999999</v>
          </cell>
        </row>
        <row r="21">
          <cell r="BD21">
            <v>168.01121000000001</v>
          </cell>
        </row>
        <row r="22">
          <cell r="BD22">
            <v>168.15135166666701</v>
          </cell>
        </row>
        <row r="23">
          <cell r="BD23">
            <v>168.22916000000001</v>
          </cell>
        </row>
        <row r="24">
          <cell r="BD24">
            <v>168.25025833333299</v>
          </cell>
        </row>
        <row r="25">
          <cell r="BD25">
            <v>168.236876666667</v>
          </cell>
        </row>
        <row r="26">
          <cell r="BD26">
            <v>168.20240166666699</v>
          </cell>
        </row>
        <row r="27">
          <cell r="BD27">
            <v>167.57497166666701</v>
          </cell>
        </row>
        <row r="28">
          <cell r="BD28">
            <v>168.11758</v>
          </cell>
        </row>
        <row r="29">
          <cell r="BD29">
            <v>183.432723333333</v>
          </cell>
        </row>
        <row r="30">
          <cell r="BD30">
            <v>178.02531999999999</v>
          </cell>
        </row>
        <row r="31">
          <cell r="BD31">
            <v>179.31497999999999</v>
          </cell>
        </row>
        <row r="32">
          <cell r="BD32">
            <v>189.033255</v>
          </cell>
        </row>
        <row r="33">
          <cell r="BD33">
            <v>167.56112666666701</v>
          </cell>
        </row>
        <row r="34">
          <cell r="BD34">
            <v>170.253958333333</v>
          </cell>
        </row>
      </sheetData>
      <sheetData sheetId="4">
        <row r="7">
          <cell r="C7">
            <v>41147</v>
          </cell>
        </row>
      </sheetData>
      <sheetData sheetId="5">
        <row r="36">
          <cell r="P36">
            <v>570.89721803211273</v>
          </cell>
        </row>
      </sheetData>
      <sheetData sheetId="6">
        <row r="36">
          <cell r="F36">
            <v>61.670378378378075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795.44441449533053</v>
          </cell>
        </row>
      </sheetData>
      <sheetData sheetId="29">
        <row r="35">
          <cell r="D35">
            <v>1.2956257873395001</v>
          </cell>
        </row>
      </sheetData>
      <sheetData sheetId="30">
        <row r="35">
          <cell r="D35">
            <v>0.30437421266050002</v>
          </cell>
        </row>
      </sheetData>
      <sheetData sheetId="31"/>
      <sheetData sheetId="32">
        <row r="35">
          <cell r="H35">
            <v>5.1999433090760006</v>
          </cell>
        </row>
      </sheetData>
      <sheetData sheetId="33"/>
      <sheetData sheetId="34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41146</v>
          </cell>
        </row>
      </sheetData>
      <sheetData sheetId="1">
        <row r="7">
          <cell r="C7">
            <v>41146</v>
          </cell>
        </row>
      </sheetData>
      <sheetData sheetId="2">
        <row r="7">
          <cell r="D7">
            <v>41146</v>
          </cell>
        </row>
      </sheetData>
      <sheetData sheetId="3">
        <row r="7">
          <cell r="C7">
            <v>41146</v>
          </cell>
        </row>
        <row r="11">
          <cell r="BD11">
            <v>167.09270333333299</v>
          </cell>
        </row>
        <row r="12">
          <cell r="BD12">
            <v>166.94790499999999</v>
          </cell>
        </row>
        <row r="13">
          <cell r="BD13">
            <v>166.94768500000001</v>
          </cell>
        </row>
        <row r="14">
          <cell r="BD14">
            <v>166.95551</v>
          </cell>
        </row>
        <row r="15">
          <cell r="BD15">
            <v>167.23876000000001</v>
          </cell>
        </row>
        <row r="16">
          <cell r="BD16">
            <v>167.55716166666701</v>
          </cell>
        </row>
        <row r="17">
          <cell r="BD17">
            <v>167.56234499999999</v>
          </cell>
        </row>
        <row r="18">
          <cell r="BD18">
            <v>175.55851999999999</v>
          </cell>
        </row>
        <row r="19">
          <cell r="BD19">
            <v>182.07453000000001</v>
          </cell>
        </row>
        <row r="20">
          <cell r="BD20">
            <v>176.649808333333</v>
          </cell>
        </row>
        <row r="21">
          <cell r="BD21">
            <v>176.54046</v>
          </cell>
        </row>
        <row r="22">
          <cell r="BD22">
            <v>180.155475</v>
          </cell>
        </row>
        <row r="23">
          <cell r="BD23">
            <v>178.17941666666701</v>
          </cell>
        </row>
        <row r="24">
          <cell r="BD24">
            <v>175.97521166666701</v>
          </cell>
        </row>
        <row r="25">
          <cell r="BD25">
            <v>177.395653333333</v>
          </cell>
        </row>
        <row r="26">
          <cell r="BD26">
            <v>168.567968333333</v>
          </cell>
        </row>
        <row r="27">
          <cell r="BD27">
            <v>168.202181666667</v>
          </cell>
        </row>
        <row r="28">
          <cell r="BD28">
            <v>171.80492000000001</v>
          </cell>
        </row>
        <row r="29">
          <cell r="BD29">
            <v>185.69922500000001</v>
          </cell>
        </row>
        <row r="30">
          <cell r="BD30">
            <v>181.36088166666701</v>
          </cell>
        </row>
        <row r="31">
          <cell r="BD31">
            <v>178.112333333333</v>
          </cell>
        </row>
        <row r="32">
          <cell r="BD32">
            <v>176.537935</v>
          </cell>
        </row>
        <row r="33">
          <cell r="BD33">
            <v>174.91793833333301</v>
          </cell>
        </row>
        <row r="34">
          <cell r="BD34">
            <v>167.93809833333299</v>
          </cell>
        </row>
      </sheetData>
      <sheetData sheetId="4">
        <row r="7">
          <cell r="C7">
            <v>41146</v>
          </cell>
        </row>
      </sheetData>
      <sheetData sheetId="5">
        <row r="36">
          <cell r="P36">
            <v>570.11699999999996</v>
          </cell>
        </row>
      </sheetData>
      <sheetData sheetId="6">
        <row r="36">
          <cell r="F36">
            <v>155.99568108108215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1078.8275155141066</v>
          </cell>
        </row>
      </sheetData>
      <sheetData sheetId="29">
        <row r="35">
          <cell r="D35">
            <v>1.4430816335794996</v>
          </cell>
        </row>
      </sheetData>
      <sheetData sheetId="30">
        <row r="35">
          <cell r="D35">
            <v>0.94091836642049997</v>
          </cell>
        </row>
      </sheetData>
      <sheetData sheetId="31"/>
      <sheetData sheetId="32">
        <row r="35">
          <cell r="H35">
            <v>3.3478891883199995</v>
          </cell>
        </row>
      </sheetData>
      <sheetData sheetId="33"/>
      <sheetData sheetId="34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41145</v>
          </cell>
        </row>
      </sheetData>
      <sheetData sheetId="1">
        <row r="7">
          <cell r="C7">
            <v>41145</v>
          </cell>
        </row>
      </sheetData>
      <sheetData sheetId="2">
        <row r="7">
          <cell r="D7">
            <v>41145</v>
          </cell>
        </row>
      </sheetData>
      <sheetData sheetId="3">
        <row r="7">
          <cell r="C7">
            <v>41145</v>
          </cell>
        </row>
        <row r="11">
          <cell r="BD11">
            <v>167.89896833333299</v>
          </cell>
        </row>
        <row r="12">
          <cell r="BD12">
            <v>167.97152333333301</v>
          </cell>
        </row>
        <row r="13">
          <cell r="BD13">
            <v>167.98704000000001</v>
          </cell>
        </row>
        <row r="14">
          <cell r="BD14">
            <v>167.957561666667</v>
          </cell>
        </row>
        <row r="15">
          <cell r="BD15">
            <v>167.96633499999999</v>
          </cell>
        </row>
        <row r="16">
          <cell r="BD16">
            <v>167.95965333333299</v>
          </cell>
        </row>
        <row r="17">
          <cell r="BD17">
            <v>168.21522666666701</v>
          </cell>
        </row>
        <row r="18">
          <cell r="BD18">
            <v>175.44930333333301</v>
          </cell>
        </row>
        <row r="19">
          <cell r="BD19">
            <v>182.50422</v>
          </cell>
        </row>
        <row r="20">
          <cell r="BD20">
            <v>180.76113000000001</v>
          </cell>
        </row>
        <row r="21">
          <cell r="BD21">
            <v>177.64002500000001</v>
          </cell>
        </row>
        <row r="22">
          <cell r="BD22">
            <v>177.875</v>
          </cell>
        </row>
        <row r="23">
          <cell r="BD23">
            <v>177.87924000000001</v>
          </cell>
        </row>
        <row r="24">
          <cell r="BD24">
            <v>177.87711999999999</v>
          </cell>
        </row>
        <row r="25">
          <cell r="BD25">
            <v>177.87808166666699</v>
          </cell>
        </row>
        <row r="26">
          <cell r="BD26">
            <v>177.880953333333</v>
          </cell>
        </row>
        <row r="27">
          <cell r="BD27">
            <v>179.218723333333</v>
          </cell>
        </row>
        <row r="28">
          <cell r="BD28">
            <v>180.96115</v>
          </cell>
        </row>
        <row r="29">
          <cell r="BD29">
            <v>180.20683500000001</v>
          </cell>
        </row>
        <row r="30">
          <cell r="BD30">
            <v>177.87606</v>
          </cell>
        </row>
        <row r="31">
          <cell r="BD31">
            <v>177.88170666666699</v>
          </cell>
        </row>
        <row r="32">
          <cell r="BD32">
            <v>182.666883333333</v>
          </cell>
        </row>
        <row r="33">
          <cell r="BD33">
            <v>169.73046666666701</v>
          </cell>
        </row>
        <row r="34">
          <cell r="BD34">
            <v>167.69150500000001</v>
          </cell>
        </row>
      </sheetData>
      <sheetData sheetId="4">
        <row r="7">
          <cell r="C7">
            <v>41145</v>
          </cell>
        </row>
      </sheetData>
      <sheetData sheetId="5">
        <row r="36">
          <cell r="P36">
            <v>618.22136949399021</v>
          </cell>
        </row>
      </sheetData>
      <sheetData sheetId="6">
        <row r="36">
          <cell r="F36">
            <v>175.99021621621625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1314.9527749991912</v>
          </cell>
        </row>
      </sheetData>
      <sheetData sheetId="29">
        <row r="35">
          <cell r="D35">
            <v>6.761083936804499</v>
          </cell>
        </row>
      </sheetData>
      <sheetData sheetId="30">
        <row r="35">
          <cell r="D35">
            <v>4.7749160631955005</v>
          </cell>
        </row>
      </sheetData>
      <sheetData sheetId="31"/>
      <sheetData sheetId="32">
        <row r="35">
          <cell r="H35">
            <v>1.9895402848670001</v>
          </cell>
        </row>
      </sheetData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41150</v>
          </cell>
        </row>
        <row r="98">
          <cell r="N98">
            <v>215</v>
          </cell>
        </row>
      </sheetData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41144</v>
          </cell>
        </row>
      </sheetData>
      <sheetData sheetId="1">
        <row r="7">
          <cell r="C7">
            <v>41144</v>
          </cell>
        </row>
      </sheetData>
      <sheetData sheetId="2">
        <row r="7">
          <cell r="D7">
            <v>41144</v>
          </cell>
        </row>
      </sheetData>
      <sheetData sheetId="3">
        <row r="7">
          <cell r="C7">
            <v>41144</v>
          </cell>
        </row>
        <row r="11">
          <cell r="BD11">
            <v>167.53899999999999</v>
          </cell>
        </row>
        <row r="12">
          <cell r="BD12">
            <v>167.53899999999999</v>
          </cell>
        </row>
        <row r="13">
          <cell r="BD13">
            <v>167.53899999999999</v>
          </cell>
        </row>
        <row r="14">
          <cell r="BD14">
            <v>170.892875</v>
          </cell>
        </row>
        <row r="15">
          <cell r="BD15">
            <v>167.24447833333301</v>
          </cell>
        </row>
        <row r="16">
          <cell r="BD16">
            <v>167.43603999999999</v>
          </cell>
        </row>
        <row r="17">
          <cell r="BD17">
            <v>177.78751</v>
          </cell>
        </row>
        <row r="18">
          <cell r="BD18">
            <v>170.45533166666701</v>
          </cell>
        </row>
        <row r="19">
          <cell r="BD19">
            <v>176.42243500000001</v>
          </cell>
        </row>
        <row r="20">
          <cell r="BD20">
            <v>180.959798333333</v>
          </cell>
        </row>
        <row r="21">
          <cell r="BD21">
            <v>177.6182</v>
          </cell>
        </row>
        <row r="22">
          <cell r="BD22">
            <v>177.6182</v>
          </cell>
        </row>
        <row r="23">
          <cell r="BD23">
            <v>177.39659499999999</v>
          </cell>
        </row>
        <row r="24">
          <cell r="BD24">
            <v>180.654063333333</v>
          </cell>
        </row>
        <row r="25">
          <cell r="BD25">
            <v>178.06732833333299</v>
          </cell>
        </row>
        <row r="26">
          <cell r="BD26">
            <v>177.907858333333</v>
          </cell>
        </row>
        <row r="27">
          <cell r="BD27">
            <v>181.78454833333299</v>
          </cell>
        </row>
        <row r="28">
          <cell r="BD28">
            <v>177.45219</v>
          </cell>
        </row>
        <row r="29">
          <cell r="BD29">
            <v>180.248831666667</v>
          </cell>
        </row>
        <row r="30">
          <cell r="BD30">
            <v>177.875</v>
          </cell>
        </row>
        <row r="31">
          <cell r="BD31">
            <v>180.55930166666701</v>
          </cell>
        </row>
        <row r="32">
          <cell r="BD32">
            <v>182.19432333333299</v>
          </cell>
        </row>
        <row r="33">
          <cell r="BD33">
            <v>177.215</v>
          </cell>
        </row>
        <row r="34">
          <cell r="BD34">
            <v>168.09207499999999</v>
          </cell>
        </row>
      </sheetData>
      <sheetData sheetId="4">
        <row r="7">
          <cell r="C7">
            <v>41144</v>
          </cell>
        </row>
      </sheetData>
      <sheetData sheetId="5">
        <row r="36">
          <cell r="P36">
            <v>651.18914401328732</v>
          </cell>
        </row>
      </sheetData>
      <sheetData sheetId="6">
        <row r="36">
          <cell r="F36">
            <v>159.84068648648724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1329.9490436107469</v>
          </cell>
        </row>
      </sheetData>
      <sheetData sheetId="29">
        <row r="35">
          <cell r="D35">
            <v>45.918096553860011</v>
          </cell>
        </row>
      </sheetData>
      <sheetData sheetId="30">
        <row r="35">
          <cell r="D35">
            <v>32.769903446139999</v>
          </cell>
        </row>
      </sheetData>
      <sheetData sheetId="31"/>
      <sheetData sheetId="32">
        <row r="35">
          <cell r="H35">
            <v>27.590014985791001</v>
          </cell>
        </row>
      </sheetData>
      <sheetData sheetId="33"/>
      <sheetData sheetId="34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41143</v>
          </cell>
        </row>
      </sheetData>
      <sheetData sheetId="1">
        <row r="7">
          <cell r="C7">
            <v>41143</v>
          </cell>
        </row>
      </sheetData>
      <sheetData sheetId="2">
        <row r="7">
          <cell r="D7">
            <v>41143</v>
          </cell>
        </row>
      </sheetData>
      <sheetData sheetId="3">
        <row r="7">
          <cell r="C7">
            <v>41143</v>
          </cell>
        </row>
        <row r="11">
          <cell r="BD11">
            <v>167.53899999999999</v>
          </cell>
        </row>
        <row r="12">
          <cell r="BD12">
            <v>167.53899999999999</v>
          </cell>
        </row>
        <row r="13">
          <cell r="BD13">
            <v>167.53899999999999</v>
          </cell>
        </row>
        <row r="14">
          <cell r="BD14">
            <v>167.53899999999999</v>
          </cell>
        </row>
        <row r="15">
          <cell r="BD15">
            <v>167.53899999999999</v>
          </cell>
        </row>
        <row r="16">
          <cell r="BD16">
            <v>167.53899999999999</v>
          </cell>
        </row>
        <row r="17">
          <cell r="BD17">
            <v>169.71630999999999</v>
          </cell>
        </row>
        <row r="18">
          <cell r="BD18">
            <v>172.37808999999999</v>
          </cell>
        </row>
        <row r="19">
          <cell r="BD19">
            <v>178.72761666666699</v>
          </cell>
        </row>
        <row r="20">
          <cell r="BD20">
            <v>183.0292</v>
          </cell>
        </row>
        <row r="21">
          <cell r="BD21">
            <v>179.92120499999999</v>
          </cell>
        </row>
        <row r="22">
          <cell r="BD22">
            <v>183.41433833333301</v>
          </cell>
        </row>
        <row r="23">
          <cell r="BD23">
            <v>177.287088333333</v>
          </cell>
        </row>
        <row r="24">
          <cell r="BD24">
            <v>182.13454833333299</v>
          </cell>
        </row>
        <row r="25">
          <cell r="BD25">
            <v>177.55073666666701</v>
          </cell>
        </row>
        <row r="26">
          <cell r="BD26">
            <v>178.914138333333</v>
          </cell>
        </row>
        <row r="27">
          <cell r="BD27">
            <v>180.49329</v>
          </cell>
        </row>
        <row r="28">
          <cell r="BD28">
            <v>172.45079999999999</v>
          </cell>
        </row>
        <row r="29">
          <cell r="BD29">
            <v>181.88153500000001</v>
          </cell>
        </row>
        <row r="30">
          <cell r="BD30">
            <v>177.77536000000001</v>
          </cell>
        </row>
        <row r="31">
          <cell r="BD31">
            <v>182.456146666667</v>
          </cell>
        </row>
        <row r="32">
          <cell r="BD32">
            <v>176.572846666667</v>
          </cell>
        </row>
        <row r="33">
          <cell r="BD33">
            <v>173.36209500000001</v>
          </cell>
        </row>
        <row r="34">
          <cell r="BD34">
            <v>169.13166166666699</v>
          </cell>
        </row>
      </sheetData>
      <sheetData sheetId="4">
        <row r="7">
          <cell r="C7">
            <v>41143</v>
          </cell>
        </row>
      </sheetData>
      <sheetData sheetId="5">
        <row r="36">
          <cell r="P36">
            <v>575.68950000000007</v>
          </cell>
        </row>
      </sheetData>
      <sheetData sheetId="6">
        <row r="36">
          <cell r="F36">
            <v>159.70957837837869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1085.7893473207262</v>
          </cell>
        </row>
      </sheetData>
      <sheetData sheetId="29">
        <row r="35">
          <cell r="D35">
            <v>135.42762402895949</v>
          </cell>
        </row>
      </sheetData>
      <sheetData sheetId="30">
        <row r="35">
          <cell r="D35">
            <v>93.260375971040489</v>
          </cell>
        </row>
      </sheetData>
      <sheetData sheetId="31"/>
      <sheetData sheetId="32">
        <row r="35">
          <cell r="H35">
            <v>56.2247645669555</v>
          </cell>
        </row>
      </sheetData>
      <sheetData sheetId="33"/>
      <sheetData sheetId="34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41142</v>
          </cell>
        </row>
      </sheetData>
      <sheetData sheetId="1">
        <row r="7">
          <cell r="C7">
            <v>41142</v>
          </cell>
        </row>
      </sheetData>
      <sheetData sheetId="2">
        <row r="7">
          <cell r="D7">
            <v>41142</v>
          </cell>
        </row>
      </sheetData>
      <sheetData sheetId="3">
        <row r="7">
          <cell r="C7">
            <v>41142</v>
          </cell>
        </row>
        <row r="11">
          <cell r="BD11">
            <v>167.53899999999999</v>
          </cell>
        </row>
        <row r="12">
          <cell r="BD12">
            <v>167.53899999999999</v>
          </cell>
        </row>
        <row r="13">
          <cell r="BD13">
            <v>167.53899999999999</v>
          </cell>
        </row>
        <row r="14">
          <cell r="BD14">
            <v>167.53899999999999</v>
          </cell>
        </row>
        <row r="15">
          <cell r="BD15">
            <v>167.53899999999999</v>
          </cell>
        </row>
        <row r="16">
          <cell r="BD16">
            <v>167.53899999999999</v>
          </cell>
        </row>
        <row r="17">
          <cell r="BD17">
            <v>171.915955</v>
          </cell>
        </row>
        <row r="18">
          <cell r="BD18">
            <v>169.485671666667</v>
          </cell>
        </row>
        <row r="19">
          <cell r="BD19">
            <v>183.82293000000001</v>
          </cell>
        </row>
        <row r="20">
          <cell r="BD20">
            <v>181.96879000000001</v>
          </cell>
        </row>
        <row r="21">
          <cell r="BD21">
            <v>177.66588999999999</v>
          </cell>
        </row>
        <row r="22">
          <cell r="BD22">
            <v>177.79012666666699</v>
          </cell>
        </row>
        <row r="23">
          <cell r="BD23">
            <v>177.79967666666701</v>
          </cell>
        </row>
        <row r="24">
          <cell r="BD24">
            <v>177.902436666667</v>
          </cell>
        </row>
        <row r="25">
          <cell r="BD25">
            <v>180.158895</v>
          </cell>
        </row>
        <row r="26">
          <cell r="BD26">
            <v>180.19109666666699</v>
          </cell>
        </row>
        <row r="27">
          <cell r="BD27">
            <v>177.38325666666699</v>
          </cell>
        </row>
        <row r="28">
          <cell r="BD28">
            <v>172.48577</v>
          </cell>
        </row>
        <row r="29">
          <cell r="BD29">
            <v>183.199633333333</v>
          </cell>
        </row>
        <row r="30">
          <cell r="BD30">
            <v>181.70447666666701</v>
          </cell>
        </row>
        <row r="31">
          <cell r="BD31">
            <v>182.51257333333299</v>
          </cell>
        </row>
        <row r="32">
          <cell r="BD32">
            <v>178.74688499999999</v>
          </cell>
        </row>
        <row r="33">
          <cell r="BD33">
            <v>170.168033333333</v>
          </cell>
        </row>
        <row r="34">
          <cell r="BD34">
            <v>167.53899999999999</v>
          </cell>
        </row>
      </sheetData>
      <sheetData sheetId="4">
        <row r="7">
          <cell r="C7">
            <v>41142</v>
          </cell>
        </row>
      </sheetData>
      <sheetData sheetId="5">
        <row r="36">
          <cell r="P36">
            <v>584.71715008773765</v>
          </cell>
        </row>
      </sheetData>
      <sheetData sheetId="6">
        <row r="36">
          <cell r="F36">
            <v>174.68761081080734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1043.7753456482865</v>
          </cell>
        </row>
      </sheetData>
      <sheetData sheetId="29">
        <row r="35">
          <cell r="D35">
            <v>72.502916862207996</v>
          </cell>
        </row>
      </sheetData>
      <sheetData sheetId="30">
        <row r="35">
          <cell r="D35">
            <v>50.329083137792004</v>
          </cell>
        </row>
      </sheetData>
      <sheetData sheetId="31"/>
      <sheetData sheetId="32">
        <row r="35">
          <cell r="H35">
            <v>30.281562739674005</v>
          </cell>
        </row>
      </sheetData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41141</v>
          </cell>
        </row>
      </sheetData>
      <sheetData sheetId="1">
        <row r="7">
          <cell r="C7">
            <v>41141</v>
          </cell>
        </row>
      </sheetData>
      <sheetData sheetId="2">
        <row r="7">
          <cell r="D7">
            <v>41141</v>
          </cell>
        </row>
      </sheetData>
      <sheetData sheetId="3">
        <row r="7">
          <cell r="C7">
            <v>41141</v>
          </cell>
        </row>
        <row r="11">
          <cell r="BD11">
            <v>167.295535</v>
          </cell>
        </row>
        <row r="12">
          <cell r="BD12">
            <v>165.424431666667</v>
          </cell>
        </row>
        <row r="13">
          <cell r="BD13">
            <v>167.50441166666701</v>
          </cell>
        </row>
        <row r="14">
          <cell r="BD14">
            <v>167.53899999999999</v>
          </cell>
        </row>
        <row r="15">
          <cell r="BD15">
            <v>167.53899999999999</v>
          </cell>
        </row>
        <row r="16">
          <cell r="BD16">
            <v>167.53899999999999</v>
          </cell>
        </row>
        <row r="17">
          <cell r="BD17">
            <v>167.53899999999999</v>
          </cell>
        </row>
        <row r="18">
          <cell r="BD18">
            <v>172.18628166666701</v>
          </cell>
        </row>
        <row r="19">
          <cell r="BD19">
            <v>180.77594833333299</v>
          </cell>
        </row>
        <row r="20">
          <cell r="BD20">
            <v>178.32373833333301</v>
          </cell>
        </row>
        <row r="21">
          <cell r="BD21">
            <v>176.619971666667</v>
          </cell>
        </row>
        <row r="22">
          <cell r="BD22">
            <v>180.58255666666699</v>
          </cell>
        </row>
        <row r="23">
          <cell r="BD23">
            <v>179.44610333333301</v>
          </cell>
        </row>
        <row r="24">
          <cell r="BD24">
            <v>179.009076666667</v>
          </cell>
        </row>
        <row r="25">
          <cell r="BD25">
            <v>177.875</v>
          </cell>
        </row>
        <row r="26">
          <cell r="BD26">
            <v>177.85840999999999</v>
          </cell>
        </row>
        <row r="27">
          <cell r="BD27">
            <v>179.78748999999999</v>
          </cell>
        </row>
        <row r="28">
          <cell r="BD28">
            <v>180.94172</v>
          </cell>
        </row>
        <row r="29">
          <cell r="BD29">
            <v>183.28667833333299</v>
          </cell>
        </row>
        <row r="30">
          <cell r="BD30">
            <v>180.11721499999999</v>
          </cell>
        </row>
        <row r="31">
          <cell r="BD31">
            <v>182.15255999999999</v>
          </cell>
        </row>
        <row r="32">
          <cell r="BD32">
            <v>176.448743333333</v>
          </cell>
        </row>
        <row r="33">
          <cell r="BD33">
            <v>175.265625</v>
          </cell>
        </row>
        <row r="34">
          <cell r="BD34">
            <v>170.392226666667</v>
          </cell>
        </row>
      </sheetData>
      <sheetData sheetId="4">
        <row r="7">
          <cell r="C7">
            <v>41141</v>
          </cell>
        </row>
      </sheetData>
      <sheetData sheetId="5">
        <row r="36">
          <cell r="P36">
            <v>585.44335741957468</v>
          </cell>
        </row>
      </sheetData>
      <sheetData sheetId="6">
        <row r="36">
          <cell r="F36">
            <v>171.78734054054118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1012.0925716741181</v>
          </cell>
        </row>
      </sheetData>
      <sheetData sheetId="29">
        <row r="35">
          <cell r="D35">
            <v>98.491711389907493</v>
          </cell>
        </row>
      </sheetData>
      <sheetData sheetId="30">
        <row r="35">
          <cell r="D35">
            <v>69.764288610093004</v>
          </cell>
        </row>
      </sheetData>
      <sheetData sheetId="31"/>
      <sheetData sheetId="32">
        <row r="35">
          <cell r="H35">
            <v>25.928404278232499</v>
          </cell>
        </row>
      </sheetData>
      <sheetData sheetId="33"/>
      <sheetData sheetId="34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41140</v>
          </cell>
        </row>
      </sheetData>
      <sheetData sheetId="1">
        <row r="7">
          <cell r="C7">
            <v>41140</v>
          </cell>
        </row>
      </sheetData>
      <sheetData sheetId="2">
        <row r="7">
          <cell r="D7">
            <v>41140</v>
          </cell>
        </row>
      </sheetData>
      <sheetData sheetId="3">
        <row r="7">
          <cell r="C7">
            <v>41140</v>
          </cell>
        </row>
        <row r="11">
          <cell r="BD11">
            <v>164.777543333333</v>
          </cell>
        </row>
        <row r="12">
          <cell r="BD12">
            <v>161.76590666666701</v>
          </cell>
        </row>
        <row r="13">
          <cell r="BD13">
            <v>161.06513166666701</v>
          </cell>
        </row>
        <row r="14">
          <cell r="BD14">
            <v>161.83889833333299</v>
          </cell>
        </row>
        <row r="15">
          <cell r="BD15">
            <v>161.001</v>
          </cell>
        </row>
        <row r="16">
          <cell r="BD16">
            <v>161.001</v>
          </cell>
        </row>
        <row r="17">
          <cell r="BD17">
            <v>161.001</v>
          </cell>
        </row>
        <row r="18">
          <cell r="BD18">
            <v>161.225416666667</v>
          </cell>
        </row>
        <row r="19">
          <cell r="BD19">
            <v>161.04013499999999</v>
          </cell>
        </row>
        <row r="20">
          <cell r="BD20">
            <v>162.50168833333299</v>
          </cell>
        </row>
        <row r="21">
          <cell r="BD21">
            <v>163.06800000000001</v>
          </cell>
        </row>
        <row r="22">
          <cell r="BD22">
            <v>163.06800000000001</v>
          </cell>
        </row>
        <row r="23">
          <cell r="BD23">
            <v>163.06800000000001</v>
          </cell>
        </row>
        <row r="24">
          <cell r="BD24">
            <v>163.06800000000001</v>
          </cell>
        </row>
        <row r="25">
          <cell r="BD25">
            <v>163.06800000000001</v>
          </cell>
        </row>
        <row r="26">
          <cell r="BD26">
            <v>163.06800000000001</v>
          </cell>
        </row>
        <row r="27">
          <cell r="BD27">
            <v>163.06800000000001</v>
          </cell>
        </row>
        <row r="28">
          <cell r="BD28">
            <v>167.981298333333</v>
          </cell>
        </row>
        <row r="29">
          <cell r="BD29">
            <v>175.03410833333299</v>
          </cell>
        </row>
        <row r="30">
          <cell r="BD30">
            <v>171.42881499999999</v>
          </cell>
        </row>
        <row r="31">
          <cell r="BD31">
            <v>172.740968333333</v>
          </cell>
        </row>
        <row r="32">
          <cell r="BD32">
            <v>168.84383666666699</v>
          </cell>
        </row>
        <row r="33">
          <cell r="BD33">
            <v>165.995008333333</v>
          </cell>
        </row>
        <row r="34">
          <cell r="BD34">
            <v>162.72449666666699</v>
          </cell>
        </row>
      </sheetData>
      <sheetData sheetId="4">
        <row r="7">
          <cell r="C7">
            <v>41140</v>
          </cell>
        </row>
      </sheetData>
      <sheetData sheetId="5">
        <row r="36">
          <cell r="P36">
            <v>568.52065516616972</v>
          </cell>
        </row>
      </sheetData>
      <sheetData sheetId="6">
        <row r="36">
          <cell r="F36">
            <v>159.60507027026998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319.72481307089151</v>
          </cell>
        </row>
      </sheetData>
      <sheetData sheetId="29">
        <row r="35">
          <cell r="D35">
            <v>35.204747700030502</v>
          </cell>
        </row>
      </sheetData>
      <sheetData sheetId="30">
        <row r="35">
          <cell r="D35">
            <v>27.035252299969496</v>
          </cell>
        </row>
      </sheetData>
      <sheetData sheetId="31"/>
      <sheetData sheetId="32">
        <row r="35">
          <cell r="H35">
            <v>16.999313616133499</v>
          </cell>
        </row>
      </sheetData>
      <sheetData sheetId="33"/>
      <sheetData sheetId="34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41139</v>
          </cell>
        </row>
      </sheetData>
      <sheetData sheetId="1">
        <row r="7">
          <cell r="C7">
            <v>41139</v>
          </cell>
        </row>
      </sheetData>
      <sheetData sheetId="2">
        <row r="7">
          <cell r="D7">
            <v>41139</v>
          </cell>
        </row>
      </sheetData>
      <sheetData sheetId="3">
        <row r="7">
          <cell r="C7">
            <v>41139</v>
          </cell>
        </row>
        <row r="11">
          <cell r="BD11">
            <v>163.06800000000001</v>
          </cell>
        </row>
        <row r="12">
          <cell r="BD12">
            <v>163.06800000000001</v>
          </cell>
        </row>
        <row r="13">
          <cell r="BD13">
            <v>162.73257166666701</v>
          </cell>
        </row>
        <row r="14">
          <cell r="BD14">
            <v>161.068391666667</v>
          </cell>
        </row>
        <row r="15">
          <cell r="BD15">
            <v>161.053675</v>
          </cell>
        </row>
        <row r="16">
          <cell r="BD16">
            <v>161.75048000000001</v>
          </cell>
        </row>
        <row r="17">
          <cell r="BD17">
            <v>163.36158333333299</v>
          </cell>
        </row>
        <row r="18">
          <cell r="BD18">
            <v>163.22584000000001</v>
          </cell>
        </row>
        <row r="19">
          <cell r="BD19">
            <v>164.122671666667</v>
          </cell>
        </row>
        <row r="20">
          <cell r="BD20">
            <v>171.308795</v>
          </cell>
        </row>
        <row r="21">
          <cell r="BD21">
            <v>170.62545666666699</v>
          </cell>
        </row>
        <row r="22">
          <cell r="BD22">
            <v>168.09968499999999</v>
          </cell>
        </row>
        <row r="23">
          <cell r="BD23">
            <v>168.02866166666701</v>
          </cell>
        </row>
        <row r="24">
          <cell r="BD24">
            <v>167.73292833333301</v>
          </cell>
        </row>
        <row r="25">
          <cell r="BD25">
            <v>170.19163333333299</v>
          </cell>
        </row>
        <row r="26">
          <cell r="BD26">
            <v>165.07878500000001</v>
          </cell>
        </row>
        <row r="27">
          <cell r="BD27">
            <v>165.049933333333</v>
          </cell>
        </row>
        <row r="28">
          <cell r="BD28">
            <v>167.711905</v>
          </cell>
        </row>
        <row r="29">
          <cell r="BD29">
            <v>174.839305</v>
          </cell>
        </row>
        <row r="30">
          <cell r="BD30">
            <v>173.08594333333301</v>
          </cell>
        </row>
        <row r="31">
          <cell r="BD31">
            <v>167.64601999999999</v>
          </cell>
        </row>
        <row r="32">
          <cell r="BD32">
            <v>170.72142500000001</v>
          </cell>
        </row>
        <row r="33">
          <cell r="BD33">
            <v>164.48165166666701</v>
          </cell>
        </row>
        <row r="34">
          <cell r="BD34">
            <v>164.4085</v>
          </cell>
        </row>
      </sheetData>
      <sheetData sheetId="4">
        <row r="7">
          <cell r="C7">
            <v>41139</v>
          </cell>
        </row>
      </sheetData>
      <sheetData sheetId="5">
        <row r="36">
          <cell r="P36">
            <v>542.89127774200426</v>
          </cell>
        </row>
      </sheetData>
      <sheetData sheetId="6">
        <row r="36">
          <cell r="F36">
            <v>170.96292972973018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623.67324999999994</v>
          </cell>
        </row>
      </sheetData>
      <sheetData sheetId="29">
        <row r="35">
          <cell r="D35">
            <v>109.22145841229948</v>
          </cell>
        </row>
      </sheetData>
      <sheetData sheetId="30">
        <row r="35">
          <cell r="D35">
            <v>78.218541587700997</v>
          </cell>
        </row>
      </sheetData>
      <sheetData sheetId="31"/>
      <sheetData sheetId="32">
        <row r="35">
          <cell r="H35">
            <v>25.058361520111497</v>
          </cell>
        </row>
      </sheetData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41138</v>
          </cell>
        </row>
      </sheetData>
      <sheetData sheetId="1">
        <row r="7">
          <cell r="C7">
            <v>41138</v>
          </cell>
        </row>
      </sheetData>
      <sheetData sheetId="2">
        <row r="7">
          <cell r="D7">
            <v>41138</v>
          </cell>
        </row>
      </sheetData>
      <sheetData sheetId="3">
        <row r="7">
          <cell r="C7">
            <v>41138</v>
          </cell>
        </row>
        <row r="11">
          <cell r="BD11">
            <v>161.0205</v>
          </cell>
        </row>
        <row r="12">
          <cell r="BD12">
            <v>161.013718333333</v>
          </cell>
        </row>
        <row r="13">
          <cell r="BD13">
            <v>161.02636333333299</v>
          </cell>
        </row>
        <row r="14">
          <cell r="BD14">
            <v>161.02872500000001</v>
          </cell>
        </row>
        <row r="15">
          <cell r="BD15">
            <v>161.02798166666699</v>
          </cell>
        </row>
        <row r="16">
          <cell r="BD16">
            <v>162.648963333333</v>
          </cell>
        </row>
        <row r="17">
          <cell r="BD17">
            <v>163.06800000000001</v>
          </cell>
        </row>
        <row r="18">
          <cell r="BD18">
            <v>163.35578833333301</v>
          </cell>
        </row>
        <row r="19">
          <cell r="BD19">
            <v>177.03795</v>
          </cell>
        </row>
        <row r="20">
          <cell r="BD20">
            <v>172.044076666667</v>
          </cell>
        </row>
        <row r="21">
          <cell r="BD21">
            <v>171.889375</v>
          </cell>
        </row>
        <row r="22">
          <cell r="BD22">
            <v>171.923728333333</v>
          </cell>
        </row>
        <row r="23">
          <cell r="BD23">
            <v>171.921335</v>
          </cell>
        </row>
        <row r="24">
          <cell r="BD24">
            <v>171.941846666667</v>
          </cell>
        </row>
        <row r="25">
          <cell r="BD25">
            <v>173.362675</v>
          </cell>
        </row>
        <row r="26">
          <cell r="BD26">
            <v>177.26130166666701</v>
          </cell>
        </row>
        <row r="27">
          <cell r="BD27">
            <v>166.85731166666699</v>
          </cell>
        </row>
        <row r="28">
          <cell r="BD28">
            <v>165.77994833333301</v>
          </cell>
        </row>
        <row r="29">
          <cell r="BD29">
            <v>177.57585333333299</v>
          </cell>
        </row>
        <row r="30">
          <cell r="BD30">
            <v>172.69942</v>
          </cell>
        </row>
        <row r="31">
          <cell r="BD31">
            <v>173.30643000000001</v>
          </cell>
        </row>
        <row r="32">
          <cell r="BD32">
            <v>173.55332999999999</v>
          </cell>
        </row>
        <row r="33">
          <cell r="BD33">
            <v>168.35877833333299</v>
          </cell>
        </row>
        <row r="34">
          <cell r="BD34">
            <v>163.81261499999999</v>
          </cell>
        </row>
      </sheetData>
      <sheetData sheetId="4">
        <row r="7">
          <cell r="C7">
            <v>41138</v>
          </cell>
        </row>
      </sheetData>
      <sheetData sheetId="5">
        <row r="36">
          <cell r="P36">
            <v>573.69198899007279</v>
          </cell>
        </row>
      </sheetData>
      <sheetData sheetId="6">
        <row r="36">
          <cell r="F36">
            <v>158.65360000000103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902.05928296982552</v>
          </cell>
        </row>
      </sheetData>
      <sheetData sheetId="29">
        <row r="35">
          <cell r="D35">
            <v>160.95972821565996</v>
          </cell>
        </row>
      </sheetData>
      <sheetData sheetId="30">
        <row r="35">
          <cell r="D35">
            <v>117.07227178434051</v>
          </cell>
        </row>
      </sheetData>
      <sheetData sheetId="31"/>
      <sheetData sheetId="32">
        <row r="35">
          <cell r="H35">
            <v>23.360156133404999</v>
          </cell>
        </row>
      </sheetData>
      <sheetData sheetId="33"/>
      <sheetData sheetId="34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41137</v>
          </cell>
        </row>
      </sheetData>
      <sheetData sheetId="1">
        <row r="7">
          <cell r="C7">
            <v>41137</v>
          </cell>
        </row>
      </sheetData>
      <sheetData sheetId="2">
        <row r="7">
          <cell r="D7">
            <v>41137</v>
          </cell>
        </row>
      </sheetData>
      <sheetData sheetId="3">
        <row r="7">
          <cell r="C7">
            <v>41137</v>
          </cell>
        </row>
        <row r="11">
          <cell r="BD11">
            <v>163.06800000000001</v>
          </cell>
        </row>
        <row r="12">
          <cell r="BD12">
            <v>163.06800000000001</v>
          </cell>
        </row>
        <row r="13">
          <cell r="BD13">
            <v>163.06800000000001</v>
          </cell>
        </row>
        <row r="14">
          <cell r="BD14">
            <v>163.06800000000001</v>
          </cell>
        </row>
        <row r="15">
          <cell r="BD15">
            <v>163.129255</v>
          </cell>
        </row>
        <row r="16">
          <cell r="BD16">
            <v>163.79937333333299</v>
          </cell>
        </row>
        <row r="17">
          <cell r="BD17">
            <v>164.07872333333299</v>
          </cell>
        </row>
        <row r="18">
          <cell r="BD18">
            <v>168.480003333333</v>
          </cell>
        </row>
        <row r="19">
          <cell r="BD19">
            <v>177.12009</v>
          </cell>
        </row>
        <row r="20">
          <cell r="BD20">
            <v>171.171873333333</v>
          </cell>
        </row>
        <row r="21">
          <cell r="BD21">
            <v>176.54839166666699</v>
          </cell>
        </row>
        <row r="22">
          <cell r="BD22">
            <v>176.00478000000001</v>
          </cell>
        </row>
        <row r="23">
          <cell r="BD23">
            <v>174.480976666667</v>
          </cell>
        </row>
        <row r="24">
          <cell r="BD24">
            <v>175.385793333333</v>
          </cell>
        </row>
        <row r="25">
          <cell r="BD25">
            <v>172.97657333333299</v>
          </cell>
        </row>
        <row r="26">
          <cell r="BD26">
            <v>172.160441666667</v>
          </cell>
        </row>
        <row r="27">
          <cell r="BD27">
            <v>177.42154666666701</v>
          </cell>
        </row>
        <row r="28">
          <cell r="BD28">
            <v>168.214981666667</v>
          </cell>
        </row>
        <row r="29">
          <cell r="BD29">
            <v>175.53027499999999</v>
          </cell>
        </row>
        <row r="30">
          <cell r="BD30">
            <v>175.222815</v>
          </cell>
        </row>
        <row r="31">
          <cell r="BD31">
            <v>175.58001166666699</v>
          </cell>
        </row>
        <row r="32">
          <cell r="BD32">
            <v>171.80790666666701</v>
          </cell>
        </row>
        <row r="33">
          <cell r="BD33">
            <v>163.38892833333301</v>
          </cell>
        </row>
        <row r="34">
          <cell r="BD34">
            <v>162.93020000000001</v>
          </cell>
        </row>
      </sheetData>
      <sheetData sheetId="4">
        <row r="7">
          <cell r="C7">
            <v>41137</v>
          </cell>
        </row>
      </sheetData>
      <sheetData sheetId="5">
        <row r="36">
          <cell r="P36">
            <v>572.63134438399493</v>
          </cell>
        </row>
      </sheetData>
      <sheetData sheetId="6">
        <row r="36">
          <cell r="F36">
            <v>148.65366486486349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975.60201030057692</v>
          </cell>
        </row>
      </sheetData>
      <sheetData sheetId="29">
        <row r="35">
          <cell r="D35">
            <v>80.261909714607512</v>
          </cell>
        </row>
      </sheetData>
      <sheetData sheetId="30">
        <row r="35">
          <cell r="D35">
            <v>64.218090285392492</v>
          </cell>
        </row>
      </sheetData>
      <sheetData sheetId="31"/>
      <sheetData sheetId="32">
        <row r="35">
          <cell r="H35">
            <v>7.3979561757934995</v>
          </cell>
        </row>
      </sheetData>
      <sheetData sheetId="33"/>
      <sheetData sheetId="34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41136</v>
          </cell>
        </row>
      </sheetData>
      <sheetData sheetId="1">
        <row r="7">
          <cell r="C7">
            <v>41136</v>
          </cell>
        </row>
      </sheetData>
      <sheetData sheetId="2">
        <row r="7">
          <cell r="D7">
            <v>41136</v>
          </cell>
        </row>
      </sheetData>
      <sheetData sheetId="3">
        <row r="7">
          <cell r="C7">
            <v>41136</v>
          </cell>
        </row>
        <row r="11">
          <cell r="BD11">
            <v>163.09074333333299</v>
          </cell>
        </row>
        <row r="12">
          <cell r="BD12">
            <v>163.034793333333</v>
          </cell>
        </row>
        <row r="13">
          <cell r="BD13">
            <v>163.00744333333299</v>
          </cell>
        </row>
        <row r="14">
          <cell r="BD14">
            <v>163.00355666666701</v>
          </cell>
        </row>
        <row r="15">
          <cell r="BD15">
            <v>163.016813333333</v>
          </cell>
        </row>
        <row r="16">
          <cell r="BD16">
            <v>163.07737</v>
          </cell>
        </row>
        <row r="17">
          <cell r="BD17">
            <v>163.10966999999999</v>
          </cell>
        </row>
        <row r="18">
          <cell r="BD18">
            <v>171.65090166666701</v>
          </cell>
        </row>
        <row r="19">
          <cell r="BD19">
            <v>177.700848333333</v>
          </cell>
        </row>
        <row r="20">
          <cell r="BD20">
            <v>176.21101833333299</v>
          </cell>
        </row>
        <row r="21">
          <cell r="BD21">
            <v>174.20045500000001</v>
          </cell>
        </row>
        <row r="22">
          <cell r="BD22">
            <v>173.16129333333299</v>
          </cell>
        </row>
        <row r="23">
          <cell r="BD23">
            <v>174.36417499999999</v>
          </cell>
        </row>
        <row r="24">
          <cell r="BD24">
            <v>174.30090166666699</v>
          </cell>
        </row>
        <row r="25">
          <cell r="BD25">
            <v>173.526025</v>
          </cell>
        </row>
        <row r="26">
          <cell r="BD26">
            <v>175.93760499999999</v>
          </cell>
        </row>
        <row r="27">
          <cell r="BD27">
            <v>174.05282666666699</v>
          </cell>
        </row>
        <row r="28">
          <cell r="BD28">
            <v>171.745898333333</v>
          </cell>
        </row>
        <row r="29">
          <cell r="BD29">
            <v>175.19626500000001</v>
          </cell>
        </row>
        <row r="30">
          <cell r="BD30">
            <v>175.158246666666</v>
          </cell>
        </row>
        <row r="31">
          <cell r="BD31">
            <v>175.19949</v>
          </cell>
        </row>
        <row r="32">
          <cell r="BD32">
            <v>173.361111666667</v>
          </cell>
        </row>
        <row r="33">
          <cell r="BD33">
            <v>168.02697833333301</v>
          </cell>
        </row>
        <row r="34">
          <cell r="BD34">
            <v>163.362621666667</v>
          </cell>
        </row>
      </sheetData>
      <sheetData sheetId="4">
        <row r="7">
          <cell r="C7">
            <v>41136</v>
          </cell>
        </row>
      </sheetData>
      <sheetData sheetId="5">
        <row r="36">
          <cell r="P36">
            <v>575.08221415412277</v>
          </cell>
        </row>
      </sheetData>
      <sheetData sheetId="6">
        <row r="36">
          <cell r="F36">
            <v>176.28557837837931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1139.3037202942576</v>
          </cell>
        </row>
      </sheetData>
      <sheetData sheetId="29">
        <row r="35">
          <cell r="D35">
            <v>8.9753056414295003</v>
          </cell>
        </row>
      </sheetData>
      <sheetData sheetId="30">
        <row r="35">
          <cell r="D35">
            <v>4.9606943585704997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41135</v>
          </cell>
        </row>
      </sheetData>
      <sheetData sheetId="1">
        <row r="7">
          <cell r="C7">
            <v>41135</v>
          </cell>
        </row>
      </sheetData>
      <sheetData sheetId="2">
        <row r="7">
          <cell r="D7">
            <v>41135</v>
          </cell>
        </row>
      </sheetData>
      <sheetData sheetId="3">
        <row r="7">
          <cell r="C7">
            <v>41135</v>
          </cell>
        </row>
        <row r="11">
          <cell r="BD11">
            <v>163.06800000000001</v>
          </cell>
        </row>
        <row r="12">
          <cell r="BD12">
            <v>163.06800000000001</v>
          </cell>
        </row>
        <row r="13">
          <cell r="BD13">
            <v>163.06800000000001</v>
          </cell>
        </row>
        <row r="14">
          <cell r="BD14">
            <v>163.06800000000001</v>
          </cell>
        </row>
        <row r="15">
          <cell r="BD15">
            <v>163.06800000000001</v>
          </cell>
        </row>
        <row r="16">
          <cell r="BD16">
            <v>163.06800000000001</v>
          </cell>
        </row>
        <row r="17">
          <cell r="BD17">
            <v>166.48191</v>
          </cell>
        </row>
        <row r="18">
          <cell r="BD18">
            <v>171.44853166666701</v>
          </cell>
        </row>
        <row r="19">
          <cell r="BD19">
            <v>176.75740500000001</v>
          </cell>
        </row>
        <row r="20">
          <cell r="BD20">
            <v>180.320648333333</v>
          </cell>
        </row>
        <row r="21">
          <cell r="BD21">
            <v>173.203421666667</v>
          </cell>
        </row>
        <row r="22">
          <cell r="BD22">
            <v>173.31019499999999</v>
          </cell>
        </row>
        <row r="23">
          <cell r="BD23">
            <v>173.276301666667</v>
          </cell>
        </row>
        <row r="24">
          <cell r="BD24">
            <v>173.75343833333301</v>
          </cell>
        </row>
        <row r="25">
          <cell r="BD25">
            <v>173.91105833333299</v>
          </cell>
        </row>
        <row r="26">
          <cell r="BD26">
            <v>173.318195</v>
          </cell>
        </row>
        <row r="27">
          <cell r="BD27">
            <v>175.79741999999999</v>
          </cell>
        </row>
        <row r="28">
          <cell r="BD28">
            <v>176.440538333333</v>
          </cell>
        </row>
        <row r="29">
          <cell r="BD29">
            <v>176.82291000000001</v>
          </cell>
        </row>
        <row r="30">
          <cell r="BD30">
            <v>173.29949999999999</v>
          </cell>
        </row>
        <row r="31">
          <cell r="BD31">
            <v>174.83889666666701</v>
          </cell>
        </row>
        <row r="32">
          <cell r="BD32">
            <v>179.42472833333301</v>
          </cell>
        </row>
        <row r="33">
          <cell r="BD33">
            <v>167.187743333333</v>
          </cell>
        </row>
        <row r="34">
          <cell r="BD34">
            <v>163.085041666667</v>
          </cell>
        </row>
      </sheetData>
      <sheetData sheetId="4">
        <row r="7">
          <cell r="C7">
            <v>41135</v>
          </cell>
        </row>
      </sheetData>
      <sheetData sheetId="5">
        <row r="36">
          <cell r="P36">
            <v>599.71210039267567</v>
          </cell>
        </row>
      </sheetData>
      <sheetData sheetId="6">
        <row r="36">
          <cell r="F36">
            <v>147.36051891891984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1170.9689461923567</v>
          </cell>
        </row>
      </sheetData>
      <sheetData sheetId="29">
        <row r="35">
          <cell r="D35">
            <v>28.047255334553501</v>
          </cell>
        </row>
      </sheetData>
      <sheetData sheetId="30">
        <row r="35">
          <cell r="D35">
            <v>23.216744665446502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41149</v>
          </cell>
        </row>
        <row r="98">
          <cell r="N98">
            <v>215</v>
          </cell>
        </row>
      </sheetData>
      <sheetData sheetId="1"/>
      <sheetData sheetId="2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41134</v>
          </cell>
        </row>
      </sheetData>
      <sheetData sheetId="1">
        <row r="7">
          <cell r="C7">
            <v>41134</v>
          </cell>
        </row>
      </sheetData>
      <sheetData sheetId="2">
        <row r="7">
          <cell r="D7">
            <v>41134</v>
          </cell>
        </row>
      </sheetData>
      <sheetData sheetId="3">
        <row r="7">
          <cell r="C7">
            <v>41134</v>
          </cell>
        </row>
        <row r="11">
          <cell r="BD11">
            <v>161.001</v>
          </cell>
        </row>
        <row r="12">
          <cell r="BD12">
            <v>161.001</v>
          </cell>
        </row>
        <row r="13">
          <cell r="BD13">
            <v>161.001</v>
          </cell>
        </row>
        <row r="14">
          <cell r="BD14">
            <v>159.82945333333299</v>
          </cell>
        </row>
        <row r="15">
          <cell r="BD15">
            <v>158.20897666666701</v>
          </cell>
        </row>
        <row r="16">
          <cell r="BD16">
            <v>160.08950833333299</v>
          </cell>
        </row>
        <row r="17">
          <cell r="BD17">
            <v>161.001</v>
          </cell>
        </row>
        <row r="18">
          <cell r="BD18">
            <v>162.95412833333299</v>
          </cell>
        </row>
        <row r="19">
          <cell r="BD19">
            <v>185.30957333333299</v>
          </cell>
        </row>
        <row r="20">
          <cell r="BD20">
            <v>172.988595</v>
          </cell>
        </row>
        <row r="21">
          <cell r="BD21">
            <v>170.903686666667</v>
          </cell>
        </row>
        <row r="22">
          <cell r="BD22">
            <v>175.80438166666701</v>
          </cell>
        </row>
        <row r="23">
          <cell r="BD23">
            <v>174.739043333333</v>
          </cell>
        </row>
        <row r="24">
          <cell r="BD24">
            <v>175.14635999999999</v>
          </cell>
        </row>
        <row r="25">
          <cell r="BD25">
            <v>174.38854333333299</v>
          </cell>
        </row>
        <row r="26">
          <cell r="BD26">
            <v>175.22332499999999</v>
          </cell>
        </row>
        <row r="27">
          <cell r="BD27">
            <v>175.210221666667</v>
          </cell>
        </row>
        <row r="28">
          <cell r="BD28">
            <v>189.749766666667</v>
          </cell>
        </row>
        <row r="29">
          <cell r="BD29">
            <v>184.185745</v>
          </cell>
        </row>
        <row r="30">
          <cell r="BD30">
            <v>175.69242</v>
          </cell>
        </row>
        <row r="31">
          <cell r="BD31">
            <v>177.22740666666701</v>
          </cell>
        </row>
        <row r="32">
          <cell r="BD32">
            <v>177.159363333333</v>
          </cell>
        </row>
        <row r="33">
          <cell r="BD33">
            <v>170.29213166666699</v>
          </cell>
        </row>
        <row r="34">
          <cell r="BD34">
            <v>163.06800000000001</v>
          </cell>
        </row>
      </sheetData>
      <sheetData sheetId="4">
        <row r="7">
          <cell r="C7">
            <v>41134</v>
          </cell>
        </row>
      </sheetData>
      <sheetData sheetId="5">
        <row r="36">
          <cell r="P36">
            <v>575.3253796708085</v>
          </cell>
        </row>
      </sheetData>
      <sheetData sheetId="6">
        <row r="36">
          <cell r="F36">
            <v>170.6953405405402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941.69624448120612</v>
          </cell>
        </row>
      </sheetData>
      <sheetData sheetId="29">
        <row r="35">
          <cell r="D35">
            <v>184.76555098452499</v>
          </cell>
        </row>
      </sheetData>
      <sheetData sheetId="30">
        <row r="35">
          <cell r="D35">
            <v>124.94644901547549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41133</v>
          </cell>
        </row>
      </sheetData>
      <sheetData sheetId="1">
        <row r="7">
          <cell r="C7">
            <v>41133</v>
          </cell>
        </row>
      </sheetData>
      <sheetData sheetId="2">
        <row r="7">
          <cell r="D7">
            <v>41133</v>
          </cell>
        </row>
      </sheetData>
      <sheetData sheetId="3">
        <row r="7">
          <cell r="C7">
            <v>41133</v>
          </cell>
        </row>
        <row r="11">
          <cell r="BD11">
            <v>157.882053333333</v>
          </cell>
        </row>
        <row r="12">
          <cell r="BD12">
            <v>157.858835</v>
          </cell>
        </row>
        <row r="13">
          <cell r="BD13">
            <v>157.88523000000001</v>
          </cell>
        </row>
        <row r="14">
          <cell r="BD14">
            <v>157.766406666667</v>
          </cell>
        </row>
        <row r="15">
          <cell r="BD15">
            <v>156.66300000000001</v>
          </cell>
        </row>
        <row r="16">
          <cell r="BD16">
            <v>158.303163333333</v>
          </cell>
        </row>
        <row r="17">
          <cell r="BD17">
            <v>157.65037333333299</v>
          </cell>
        </row>
        <row r="18">
          <cell r="BD18">
            <v>157.70486333333301</v>
          </cell>
        </row>
        <row r="19">
          <cell r="BD19">
            <v>157.73245666666699</v>
          </cell>
        </row>
        <row r="20">
          <cell r="BD20">
            <v>158.78213666666699</v>
          </cell>
        </row>
        <row r="21">
          <cell r="BD21">
            <v>159.767</v>
          </cell>
        </row>
        <row r="22">
          <cell r="BD22">
            <v>158.48416166666701</v>
          </cell>
        </row>
        <row r="23">
          <cell r="BD23">
            <v>157.844111666667</v>
          </cell>
        </row>
        <row r="24">
          <cell r="BD24">
            <v>158.148595</v>
          </cell>
        </row>
        <row r="25">
          <cell r="BD25">
            <v>156.66300000000001</v>
          </cell>
        </row>
        <row r="26">
          <cell r="BD26">
            <v>156.66300000000001</v>
          </cell>
        </row>
        <row r="27">
          <cell r="BD27">
            <v>156.66300000000001</v>
          </cell>
        </row>
        <row r="28">
          <cell r="BD28">
            <v>159.157185</v>
          </cell>
        </row>
        <row r="29">
          <cell r="BD29">
            <v>169.99681833333301</v>
          </cell>
        </row>
        <row r="30">
          <cell r="BD30">
            <v>170.13634166666699</v>
          </cell>
        </row>
        <row r="31">
          <cell r="BD31">
            <v>183.387511666667</v>
          </cell>
        </row>
        <row r="32">
          <cell r="BD32">
            <v>162.94263000000001</v>
          </cell>
        </row>
        <row r="33">
          <cell r="BD33">
            <v>159.11546833333301</v>
          </cell>
        </row>
        <row r="34">
          <cell r="BD34">
            <v>157.93634</v>
          </cell>
        </row>
      </sheetData>
      <sheetData sheetId="4">
        <row r="7">
          <cell r="C7">
            <v>41133</v>
          </cell>
        </row>
      </sheetData>
      <sheetData sheetId="5">
        <row r="36">
          <cell r="P36">
            <v>577.55944939816379</v>
          </cell>
        </row>
      </sheetData>
      <sheetData sheetId="6">
        <row r="36">
          <cell r="F36">
            <v>172.55136216216204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233.65331379246749</v>
          </cell>
        </row>
      </sheetData>
      <sheetData sheetId="29">
        <row r="35">
          <cell r="D35">
            <v>192.84906952300148</v>
          </cell>
        </row>
      </sheetData>
      <sheetData sheetId="30">
        <row r="35">
          <cell r="D35">
            <v>131.74293047700002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41132</v>
          </cell>
        </row>
      </sheetData>
      <sheetData sheetId="1">
        <row r="7">
          <cell r="C7">
            <v>41132</v>
          </cell>
        </row>
      </sheetData>
      <sheetData sheetId="2">
        <row r="7">
          <cell r="D7">
            <v>41132</v>
          </cell>
        </row>
      </sheetData>
      <sheetData sheetId="3">
        <row r="7">
          <cell r="C7">
            <v>41132</v>
          </cell>
        </row>
        <row r="11">
          <cell r="BD11">
            <v>159.75099166666701</v>
          </cell>
        </row>
        <row r="12">
          <cell r="BD12">
            <v>160.01008166666699</v>
          </cell>
        </row>
        <row r="13">
          <cell r="BD13">
            <v>158.42283333333299</v>
          </cell>
        </row>
        <row r="14">
          <cell r="BD14">
            <v>156.66300000000001</v>
          </cell>
        </row>
        <row r="15">
          <cell r="BD15">
            <v>157.72414499999999</v>
          </cell>
        </row>
        <row r="16">
          <cell r="BD16">
            <v>157.83924833333299</v>
          </cell>
        </row>
        <row r="17">
          <cell r="BD17">
            <v>159.07741833333299</v>
          </cell>
        </row>
        <row r="18">
          <cell r="BD18">
            <v>160.24256500000001</v>
          </cell>
        </row>
        <row r="19">
          <cell r="BD19">
            <v>163.42876833333301</v>
          </cell>
        </row>
        <row r="20">
          <cell r="BD20">
            <v>160.850911666667</v>
          </cell>
        </row>
        <row r="21">
          <cell r="BD21">
            <v>160.699203333333</v>
          </cell>
        </row>
        <row r="22">
          <cell r="BD22">
            <v>160.74311666666699</v>
          </cell>
        </row>
        <row r="23">
          <cell r="BD23">
            <v>160.72788</v>
          </cell>
        </row>
        <row r="24">
          <cell r="BD24">
            <v>160.71352666666701</v>
          </cell>
        </row>
        <row r="25">
          <cell r="BD25">
            <v>161.90689499999999</v>
          </cell>
        </row>
        <row r="26">
          <cell r="BD26">
            <v>161.24108166666699</v>
          </cell>
        </row>
        <row r="27">
          <cell r="BD27">
            <v>160.26598000000001</v>
          </cell>
        </row>
        <row r="28">
          <cell r="BD28">
            <v>182.54311333333399</v>
          </cell>
        </row>
        <row r="29">
          <cell r="BD29">
            <v>169.75052500000001</v>
          </cell>
        </row>
        <row r="30">
          <cell r="BD30">
            <v>170.646516666667</v>
          </cell>
        </row>
        <row r="31">
          <cell r="BD31">
            <v>168.90538000000001</v>
          </cell>
        </row>
        <row r="32">
          <cell r="BD32">
            <v>177.686008333334</v>
          </cell>
        </row>
        <row r="33">
          <cell r="BD33">
            <v>161.42222833333301</v>
          </cell>
        </row>
        <row r="34">
          <cell r="BD34">
            <v>159.38402666666701</v>
          </cell>
        </row>
      </sheetData>
      <sheetData sheetId="4">
        <row r="7">
          <cell r="C7">
            <v>41132</v>
          </cell>
        </row>
      </sheetData>
      <sheetData sheetId="5">
        <row r="36">
          <cell r="P36">
            <v>574.97016010124344</v>
          </cell>
        </row>
      </sheetData>
      <sheetData sheetId="6">
        <row r="36">
          <cell r="F36">
            <v>174.37889189189235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578.31706002458554</v>
          </cell>
        </row>
      </sheetData>
      <sheetData sheetId="29">
        <row r="35">
          <cell r="D35">
            <v>37.241028201170501</v>
          </cell>
        </row>
      </sheetData>
      <sheetData sheetId="30">
        <row r="35">
          <cell r="D35">
            <v>27.078971798829496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41131</v>
          </cell>
        </row>
      </sheetData>
      <sheetData sheetId="1">
        <row r="7">
          <cell r="C7">
            <v>41131</v>
          </cell>
        </row>
      </sheetData>
      <sheetData sheetId="2">
        <row r="7">
          <cell r="D7">
            <v>41131</v>
          </cell>
        </row>
      </sheetData>
      <sheetData sheetId="3">
        <row r="7">
          <cell r="C7">
            <v>41131</v>
          </cell>
        </row>
        <row r="11">
          <cell r="BD11">
            <v>159.65936666666701</v>
          </cell>
        </row>
        <row r="12">
          <cell r="BD12">
            <v>159.68279999999999</v>
          </cell>
        </row>
        <row r="13">
          <cell r="BD13">
            <v>159.66891833333301</v>
          </cell>
        </row>
        <row r="14">
          <cell r="BD14">
            <v>159.66590333333301</v>
          </cell>
        </row>
        <row r="15">
          <cell r="BD15">
            <v>159.661341666667</v>
          </cell>
        </row>
        <row r="16">
          <cell r="BD16">
            <v>159.74712</v>
          </cell>
        </row>
        <row r="17">
          <cell r="BD17">
            <v>159.873416666667</v>
          </cell>
        </row>
        <row r="18">
          <cell r="BD18">
            <v>163.748048333333</v>
          </cell>
        </row>
        <row r="19">
          <cell r="BD19">
            <v>163.74063166666701</v>
          </cell>
        </row>
        <row r="20">
          <cell r="BD20">
            <v>167.019051666667</v>
          </cell>
        </row>
        <row r="21">
          <cell r="BD21">
            <v>162.20878833333299</v>
          </cell>
        </row>
        <row r="22">
          <cell r="BD22">
            <v>167.33299</v>
          </cell>
        </row>
        <row r="23">
          <cell r="BD23">
            <v>167.36070833333301</v>
          </cell>
        </row>
        <row r="24">
          <cell r="BD24">
            <v>167.36839333333299</v>
          </cell>
        </row>
        <row r="25">
          <cell r="BD25">
            <v>169.37858</v>
          </cell>
        </row>
        <row r="26">
          <cell r="BD26">
            <v>164.862368333333</v>
          </cell>
        </row>
        <row r="27">
          <cell r="BD27">
            <v>165.35937833333301</v>
          </cell>
        </row>
        <row r="28">
          <cell r="BD28">
            <v>172.64465166666599</v>
          </cell>
        </row>
        <row r="29">
          <cell r="BD29">
            <v>175.29212833333301</v>
          </cell>
        </row>
        <row r="30">
          <cell r="BD30">
            <v>171.29627833333299</v>
          </cell>
        </row>
        <row r="31">
          <cell r="BD31">
            <v>172.30787833333301</v>
          </cell>
        </row>
        <row r="32">
          <cell r="BD32">
            <v>163.33930333333299</v>
          </cell>
        </row>
        <row r="33">
          <cell r="BD33">
            <v>162.13612000000001</v>
          </cell>
        </row>
        <row r="34">
          <cell r="BD34">
            <v>159.77589333333299</v>
          </cell>
        </row>
      </sheetData>
      <sheetData sheetId="4">
        <row r="7">
          <cell r="C7">
            <v>41131</v>
          </cell>
        </row>
      </sheetData>
      <sheetData sheetId="5">
        <row r="36">
          <cell r="P36">
            <v>573.2937742811896</v>
          </cell>
        </row>
      </sheetData>
      <sheetData sheetId="6">
        <row r="36">
          <cell r="F36">
            <v>158.30087567567369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829.71113706043297</v>
          </cell>
        </row>
      </sheetData>
      <sheetData sheetId="29">
        <row r="35">
          <cell r="D35">
            <v>32.267069389072503</v>
          </cell>
        </row>
      </sheetData>
      <sheetData sheetId="30">
        <row r="35">
          <cell r="D35">
            <v>22.260930610927502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41130</v>
          </cell>
        </row>
      </sheetData>
      <sheetData sheetId="1">
        <row r="7">
          <cell r="C7">
            <v>41130</v>
          </cell>
        </row>
      </sheetData>
      <sheetData sheetId="2">
        <row r="7">
          <cell r="D7">
            <v>41130</v>
          </cell>
        </row>
      </sheetData>
      <sheetData sheetId="3">
        <row r="7">
          <cell r="C7">
            <v>41130</v>
          </cell>
        </row>
        <row r="11">
          <cell r="BD11">
            <v>159.699706666667</v>
          </cell>
        </row>
        <row r="12">
          <cell r="BD12">
            <v>159.69485333333299</v>
          </cell>
        </row>
        <row r="13">
          <cell r="BD13">
            <v>159.652173333333</v>
          </cell>
        </row>
        <row r="14">
          <cell r="BD14">
            <v>160.51447833333299</v>
          </cell>
        </row>
        <row r="15">
          <cell r="BD15">
            <v>160.439695</v>
          </cell>
        </row>
        <row r="16">
          <cell r="BD16">
            <v>160.076073333333</v>
          </cell>
        </row>
        <row r="17">
          <cell r="BD17">
            <v>160.248435</v>
          </cell>
        </row>
        <row r="18">
          <cell r="BD18">
            <v>166.204916666667</v>
          </cell>
        </row>
        <row r="19">
          <cell r="BD19">
            <v>176.099335</v>
          </cell>
        </row>
        <row r="20">
          <cell r="BD20">
            <v>174.232468333333</v>
          </cell>
        </row>
        <row r="21">
          <cell r="BD21">
            <v>170.92614499999999</v>
          </cell>
        </row>
        <row r="22">
          <cell r="BD22">
            <v>170.94301166666699</v>
          </cell>
        </row>
        <row r="23">
          <cell r="BD23">
            <v>170.983306666667</v>
          </cell>
        </row>
        <row r="24">
          <cell r="BD24">
            <v>170.97412333333301</v>
          </cell>
        </row>
        <row r="25">
          <cell r="BD25">
            <v>170.99056833333299</v>
          </cell>
        </row>
        <row r="26">
          <cell r="BD26">
            <v>170.93378833333301</v>
          </cell>
        </row>
        <row r="27">
          <cell r="BD27">
            <v>174.07543000000001</v>
          </cell>
        </row>
        <row r="28">
          <cell r="BD28">
            <v>170.215016666667</v>
          </cell>
        </row>
        <row r="29">
          <cell r="BD29">
            <v>172.61197999999999</v>
          </cell>
        </row>
        <row r="30">
          <cell r="BD30">
            <v>170.713603333333</v>
          </cell>
        </row>
        <row r="31">
          <cell r="BD31">
            <v>169.94368</v>
          </cell>
        </row>
        <row r="32">
          <cell r="BD32">
            <v>174.75015666666701</v>
          </cell>
        </row>
        <row r="33">
          <cell r="BD33">
            <v>169.33004333333301</v>
          </cell>
        </row>
        <row r="34">
          <cell r="BD34">
            <v>160.455698333333</v>
          </cell>
        </row>
      </sheetData>
      <sheetData sheetId="4">
        <row r="7">
          <cell r="C7">
            <v>41130</v>
          </cell>
        </row>
      </sheetData>
      <sheetData sheetId="5">
        <row r="36">
          <cell r="P36">
            <v>584.2007860834276</v>
          </cell>
        </row>
      </sheetData>
      <sheetData sheetId="6">
        <row r="36">
          <cell r="F36">
            <v>173.2707351351371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1166.2119256758269</v>
          </cell>
        </row>
      </sheetData>
      <sheetData sheetId="29">
        <row r="35">
          <cell r="D35">
            <v>82.664830961164483</v>
          </cell>
        </row>
      </sheetData>
      <sheetData sheetId="30">
        <row r="35">
          <cell r="D35">
            <v>58.199169038835997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41129</v>
          </cell>
        </row>
      </sheetData>
      <sheetData sheetId="1">
        <row r="7">
          <cell r="C7">
            <v>41129</v>
          </cell>
        </row>
      </sheetData>
      <sheetData sheetId="2">
        <row r="7">
          <cell r="D7">
            <v>41129</v>
          </cell>
        </row>
      </sheetData>
      <sheetData sheetId="3">
        <row r="7">
          <cell r="C7">
            <v>41129</v>
          </cell>
        </row>
        <row r="11">
          <cell r="BD11">
            <v>161.29105833333301</v>
          </cell>
        </row>
        <row r="12">
          <cell r="BD12">
            <v>161.29399333333299</v>
          </cell>
        </row>
        <row r="13">
          <cell r="BD13">
            <v>161.34304</v>
          </cell>
        </row>
        <row r="14">
          <cell r="BD14">
            <v>161.346438333333</v>
          </cell>
        </row>
        <row r="15">
          <cell r="BD15">
            <v>161.32228333333299</v>
          </cell>
        </row>
        <row r="16">
          <cell r="BD16">
            <v>161.348453333333</v>
          </cell>
        </row>
        <row r="17">
          <cell r="BD17">
            <v>161.72244000000001</v>
          </cell>
        </row>
        <row r="18">
          <cell r="BD18">
            <v>169.85663333333301</v>
          </cell>
        </row>
        <row r="19">
          <cell r="BD19">
            <v>171.66910666666701</v>
          </cell>
        </row>
        <row r="20">
          <cell r="BD20">
            <v>170.58554333333299</v>
          </cell>
        </row>
        <row r="21">
          <cell r="BD21">
            <v>169.42643166666701</v>
          </cell>
        </row>
        <row r="22">
          <cell r="BD22">
            <v>170.88484500000001</v>
          </cell>
        </row>
        <row r="23">
          <cell r="BD23">
            <v>170.962056666667</v>
          </cell>
        </row>
        <row r="24">
          <cell r="BD24">
            <v>170.89993000000001</v>
          </cell>
        </row>
        <row r="25">
          <cell r="BD25">
            <v>170.953098333333</v>
          </cell>
        </row>
        <row r="26">
          <cell r="BD26">
            <v>170.96912666666699</v>
          </cell>
        </row>
        <row r="27">
          <cell r="BD27">
            <v>173.98169166666699</v>
          </cell>
        </row>
        <row r="28">
          <cell r="BD28">
            <v>169.94365999999999</v>
          </cell>
        </row>
        <row r="29">
          <cell r="BD29">
            <v>172.75949499999999</v>
          </cell>
        </row>
        <row r="30">
          <cell r="BD30">
            <v>170.98688000000001</v>
          </cell>
        </row>
        <row r="31">
          <cell r="BD31">
            <v>173.51343333333301</v>
          </cell>
        </row>
        <row r="32">
          <cell r="BD32">
            <v>171.89012666666699</v>
          </cell>
        </row>
        <row r="33">
          <cell r="BD33">
            <v>166.90880000000001</v>
          </cell>
        </row>
        <row r="34">
          <cell r="BD34">
            <v>161.33944</v>
          </cell>
        </row>
      </sheetData>
      <sheetData sheetId="4">
        <row r="7">
          <cell r="C7">
            <v>41129</v>
          </cell>
        </row>
      </sheetData>
      <sheetData sheetId="5">
        <row r="36">
          <cell r="P36">
            <v>582.31549999999993</v>
          </cell>
        </row>
      </sheetData>
      <sheetData sheetId="6">
        <row r="36">
          <cell r="F36">
            <v>176.04623891891879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1332.4142752289338</v>
          </cell>
        </row>
      </sheetData>
      <sheetData sheetId="29">
        <row r="35">
          <cell r="D35">
            <v>21.235364145419005</v>
          </cell>
        </row>
      </sheetData>
      <sheetData sheetId="30">
        <row r="35">
          <cell r="D35">
            <v>13.676635854581003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41128</v>
          </cell>
        </row>
      </sheetData>
      <sheetData sheetId="1">
        <row r="7">
          <cell r="C7">
            <v>41128</v>
          </cell>
        </row>
      </sheetData>
      <sheetData sheetId="2">
        <row r="7">
          <cell r="D7">
            <v>41128</v>
          </cell>
        </row>
      </sheetData>
      <sheetData sheetId="3">
        <row r="7">
          <cell r="C7">
            <v>41128</v>
          </cell>
        </row>
        <row r="11">
          <cell r="BD11">
            <v>168.447106666667</v>
          </cell>
        </row>
        <row r="12">
          <cell r="BD12">
            <v>161.309118333333</v>
          </cell>
        </row>
        <row r="13">
          <cell r="BD13">
            <v>166.25514833333301</v>
          </cell>
        </row>
        <row r="14">
          <cell r="BD14">
            <v>163.18024500000001</v>
          </cell>
        </row>
        <row r="15">
          <cell r="BD15">
            <v>163.10215500000001</v>
          </cell>
        </row>
        <row r="16">
          <cell r="BD16">
            <v>163.22192166666699</v>
          </cell>
        </row>
        <row r="17">
          <cell r="BD17">
            <v>163.20109666666701</v>
          </cell>
        </row>
        <row r="18">
          <cell r="BD18">
            <v>172.914571666667</v>
          </cell>
        </row>
        <row r="19">
          <cell r="BD19">
            <v>170.66280333333299</v>
          </cell>
        </row>
        <row r="20">
          <cell r="BD20">
            <v>169.89289500000001</v>
          </cell>
        </row>
        <row r="21">
          <cell r="BD21">
            <v>169.92099999999999</v>
          </cell>
        </row>
        <row r="22">
          <cell r="BD22">
            <v>169.92099999999999</v>
          </cell>
        </row>
        <row r="23">
          <cell r="BD23">
            <v>170.06908999999999</v>
          </cell>
        </row>
        <row r="24">
          <cell r="BD24">
            <v>170.32514333333299</v>
          </cell>
        </row>
        <row r="25">
          <cell r="BD25">
            <v>169.92099999999999</v>
          </cell>
        </row>
        <row r="26">
          <cell r="BD26">
            <v>169.38687666666701</v>
          </cell>
        </row>
        <row r="27">
          <cell r="BD27">
            <v>169.949858333333</v>
          </cell>
        </row>
        <row r="28">
          <cell r="BD28">
            <v>172.00512166666701</v>
          </cell>
        </row>
        <row r="29">
          <cell r="BD29">
            <v>170.92926666666699</v>
          </cell>
        </row>
        <row r="30">
          <cell r="BD30">
            <v>169.92099999999999</v>
          </cell>
        </row>
        <row r="31">
          <cell r="BD31">
            <v>169.580626666667</v>
          </cell>
        </row>
        <row r="32">
          <cell r="BD32">
            <v>173.01892000000001</v>
          </cell>
        </row>
        <row r="33">
          <cell r="BD33">
            <v>168.57544999999999</v>
          </cell>
        </row>
        <row r="34">
          <cell r="BD34">
            <v>169.441753333333</v>
          </cell>
        </row>
      </sheetData>
      <sheetData sheetId="4">
        <row r="7">
          <cell r="C7">
            <v>41128</v>
          </cell>
        </row>
      </sheetData>
      <sheetData sheetId="5">
        <row r="36">
          <cell r="P36">
            <v>682.50749999999994</v>
          </cell>
        </row>
      </sheetData>
      <sheetData sheetId="6">
        <row r="36">
          <cell r="F36">
            <v>175.96622702702354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1363.9106505080999</v>
          </cell>
        </row>
      </sheetData>
      <sheetData sheetId="29">
        <row r="35">
          <cell r="D35">
            <v>2.9574288991420001</v>
          </cell>
        </row>
      </sheetData>
      <sheetData sheetId="30">
        <row r="35">
          <cell r="D35">
            <v>1.9705711008579998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41127</v>
          </cell>
        </row>
      </sheetData>
      <sheetData sheetId="1">
        <row r="7">
          <cell r="C7">
            <v>41127</v>
          </cell>
        </row>
      </sheetData>
      <sheetData sheetId="2">
        <row r="7">
          <cell r="D7">
            <v>41127</v>
          </cell>
        </row>
      </sheetData>
      <sheetData sheetId="3">
        <row r="7">
          <cell r="C7">
            <v>41127</v>
          </cell>
        </row>
        <row r="11">
          <cell r="BD11">
            <v>163.044105</v>
          </cell>
        </row>
        <row r="12">
          <cell r="BD12">
            <v>161.11328</v>
          </cell>
        </row>
        <row r="13">
          <cell r="BD13">
            <v>161.064506666667</v>
          </cell>
        </row>
        <row r="14">
          <cell r="BD14">
            <v>161.09536499999999</v>
          </cell>
        </row>
        <row r="15">
          <cell r="BD15">
            <v>163.62909500000001</v>
          </cell>
        </row>
        <row r="16">
          <cell r="BD16">
            <v>162.61028166666699</v>
          </cell>
        </row>
        <row r="17">
          <cell r="BD17">
            <v>162.571296666667</v>
          </cell>
        </row>
        <row r="18">
          <cell r="BD18">
            <v>167.70029500000001</v>
          </cell>
        </row>
        <row r="19">
          <cell r="BD19">
            <v>175.25016333333301</v>
          </cell>
        </row>
        <row r="20">
          <cell r="BD20">
            <v>169.94196500000001</v>
          </cell>
        </row>
        <row r="21">
          <cell r="BD21">
            <v>169.92099999999999</v>
          </cell>
        </row>
        <row r="22">
          <cell r="BD22">
            <v>169.92099999999999</v>
          </cell>
        </row>
        <row r="23">
          <cell r="BD23">
            <v>169.92099999999999</v>
          </cell>
        </row>
        <row r="24">
          <cell r="BD24">
            <v>169.93537000000001</v>
          </cell>
        </row>
        <row r="25">
          <cell r="BD25">
            <v>169.952503333333</v>
          </cell>
        </row>
        <row r="26">
          <cell r="BD26">
            <v>169.93554499999999</v>
          </cell>
        </row>
        <row r="27">
          <cell r="BD27">
            <v>169.67440166666699</v>
          </cell>
        </row>
        <row r="28">
          <cell r="BD28">
            <v>168.726206666667</v>
          </cell>
        </row>
        <row r="29">
          <cell r="BD29">
            <v>169.35851500000001</v>
          </cell>
        </row>
        <row r="30">
          <cell r="BD30">
            <v>169.92099999999999</v>
          </cell>
        </row>
        <row r="31">
          <cell r="BD31">
            <v>169.92099999999999</v>
          </cell>
        </row>
        <row r="32">
          <cell r="BD32">
            <v>170.98887833333299</v>
          </cell>
        </row>
        <row r="33">
          <cell r="BD33">
            <v>168.54735833333299</v>
          </cell>
        </row>
        <row r="34">
          <cell r="BD34">
            <v>162.568465</v>
          </cell>
        </row>
      </sheetData>
      <sheetData sheetId="4">
        <row r="7">
          <cell r="C7">
            <v>41127</v>
          </cell>
        </row>
      </sheetData>
      <sheetData sheetId="5">
        <row r="36">
          <cell r="P36">
            <v>713.04682973553997</v>
          </cell>
        </row>
      </sheetData>
      <sheetData sheetId="6">
        <row r="36">
          <cell r="F36">
            <v>181.97094054054125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1358.0911010925749</v>
          </cell>
        </row>
      </sheetData>
      <sheetData sheetId="29">
        <row r="35">
          <cell r="D35">
            <v>3.0508251805875002</v>
          </cell>
        </row>
      </sheetData>
      <sheetData sheetId="30">
        <row r="35">
          <cell r="D35">
            <v>2.9651748194124994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41126</v>
          </cell>
        </row>
      </sheetData>
      <sheetData sheetId="1">
        <row r="7">
          <cell r="C7">
            <v>41126</v>
          </cell>
        </row>
      </sheetData>
      <sheetData sheetId="2">
        <row r="7">
          <cell r="D7">
            <v>41126</v>
          </cell>
        </row>
      </sheetData>
      <sheetData sheetId="3">
        <row r="7">
          <cell r="C7">
            <v>41126</v>
          </cell>
        </row>
        <row r="11">
          <cell r="BD11">
            <v>170.17274333333299</v>
          </cell>
        </row>
        <row r="12">
          <cell r="BD12">
            <v>158.93799999999999</v>
          </cell>
        </row>
        <row r="13">
          <cell r="BD13">
            <v>158.93799999999999</v>
          </cell>
        </row>
        <row r="14">
          <cell r="BD14">
            <v>158.93799999999999</v>
          </cell>
        </row>
        <row r="15">
          <cell r="BD15">
            <v>158.93799999999999</v>
          </cell>
        </row>
        <row r="16">
          <cell r="BD16">
            <v>158.93799999999999</v>
          </cell>
        </row>
        <row r="17">
          <cell r="BD17">
            <v>158.93799999999999</v>
          </cell>
        </row>
        <row r="18">
          <cell r="BD18">
            <v>158.93799999999999</v>
          </cell>
        </row>
        <row r="19">
          <cell r="BD19">
            <v>158.93799999999999</v>
          </cell>
        </row>
        <row r="20">
          <cell r="BD20">
            <v>158.93799999999999</v>
          </cell>
        </row>
        <row r="21">
          <cell r="BD21">
            <v>158.93799999999999</v>
          </cell>
        </row>
        <row r="22">
          <cell r="BD22">
            <v>162.55319666666699</v>
          </cell>
        </row>
        <row r="23">
          <cell r="BD23">
            <v>158.93799999999999</v>
          </cell>
        </row>
        <row r="24">
          <cell r="BD24">
            <v>158.93799999999999</v>
          </cell>
        </row>
        <row r="25">
          <cell r="BD25">
            <v>158.93799999999999</v>
          </cell>
        </row>
        <row r="26">
          <cell r="BD26">
            <v>158.93799999999999</v>
          </cell>
        </row>
        <row r="27">
          <cell r="BD27">
            <v>158.93799999999999</v>
          </cell>
        </row>
        <row r="28">
          <cell r="BD28">
            <v>159.53920833333299</v>
          </cell>
        </row>
        <row r="29">
          <cell r="BD29">
            <v>171.15380833333299</v>
          </cell>
        </row>
        <row r="30">
          <cell r="BD30">
            <v>167.33725833333301</v>
          </cell>
        </row>
        <row r="31">
          <cell r="BD31">
            <v>167.583253333333</v>
          </cell>
        </row>
        <row r="32">
          <cell r="BD32">
            <v>172.61962666666699</v>
          </cell>
        </row>
        <row r="33">
          <cell r="BD33">
            <v>164.596708333333</v>
          </cell>
        </row>
        <row r="34">
          <cell r="BD34">
            <v>158.93799999999999</v>
          </cell>
        </row>
      </sheetData>
      <sheetData sheetId="4">
        <row r="7">
          <cell r="C7">
            <v>41126</v>
          </cell>
        </row>
      </sheetData>
      <sheetData sheetId="5">
        <row r="36">
          <cell r="P36">
            <v>576.08931349157012</v>
          </cell>
        </row>
      </sheetData>
      <sheetData sheetId="6">
        <row r="36">
          <cell r="F36">
            <v>175.39956756756681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560.34346685546052</v>
          </cell>
        </row>
      </sheetData>
      <sheetData sheetId="29">
        <row r="35">
          <cell r="D35">
            <v>162.20775172861852</v>
          </cell>
        </row>
      </sheetData>
      <sheetData sheetId="30">
        <row r="35">
          <cell r="D35">
            <v>110.80024827138152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41125</v>
          </cell>
        </row>
      </sheetData>
      <sheetData sheetId="1">
        <row r="7">
          <cell r="C7">
            <v>41125</v>
          </cell>
        </row>
      </sheetData>
      <sheetData sheetId="2">
        <row r="7">
          <cell r="D7">
            <v>41125</v>
          </cell>
        </row>
      </sheetData>
      <sheetData sheetId="3">
        <row r="7">
          <cell r="C7">
            <v>41125</v>
          </cell>
        </row>
        <row r="11">
          <cell r="BD11">
            <v>158.93799999999999</v>
          </cell>
        </row>
        <row r="12">
          <cell r="BD12">
            <v>158.93799999999999</v>
          </cell>
        </row>
        <row r="13">
          <cell r="BD13">
            <v>158.93799999999999</v>
          </cell>
        </row>
        <row r="14">
          <cell r="BD14">
            <v>158.93799999999999</v>
          </cell>
        </row>
        <row r="15">
          <cell r="BD15">
            <v>158.93799999999999</v>
          </cell>
        </row>
        <row r="16">
          <cell r="BD16">
            <v>159.28459000000001</v>
          </cell>
        </row>
        <row r="17">
          <cell r="BD17">
            <v>158.93799999999999</v>
          </cell>
        </row>
        <row r="18">
          <cell r="BD18">
            <v>159.24977833333301</v>
          </cell>
        </row>
        <row r="19">
          <cell r="BD19">
            <v>161.39266333333299</v>
          </cell>
        </row>
        <row r="20">
          <cell r="BD20">
            <v>161.95416666666699</v>
          </cell>
        </row>
        <row r="21">
          <cell r="BD21">
            <v>160.95656666666699</v>
          </cell>
        </row>
        <row r="22">
          <cell r="BD22">
            <v>160.56121166666699</v>
          </cell>
        </row>
        <row r="23">
          <cell r="BD23">
            <v>160.62246666666701</v>
          </cell>
        </row>
        <row r="24">
          <cell r="BD24">
            <v>161.05466000000001</v>
          </cell>
        </row>
        <row r="25">
          <cell r="BD25">
            <v>161.21939333333299</v>
          </cell>
        </row>
        <row r="26">
          <cell r="BD26">
            <v>161.32915666666699</v>
          </cell>
        </row>
        <row r="27">
          <cell r="BD27">
            <v>161.464936666667</v>
          </cell>
        </row>
        <row r="28">
          <cell r="BD28">
            <v>163.24295333333299</v>
          </cell>
        </row>
        <row r="29">
          <cell r="BD29">
            <v>175.61007333333299</v>
          </cell>
        </row>
        <row r="30">
          <cell r="BD30">
            <v>170.74531166666699</v>
          </cell>
        </row>
        <row r="31">
          <cell r="BD31">
            <v>171.33687166666701</v>
          </cell>
        </row>
        <row r="32">
          <cell r="BD32">
            <v>169.18170000000001</v>
          </cell>
        </row>
        <row r="33">
          <cell r="BD33">
            <v>165.08633499999999</v>
          </cell>
        </row>
        <row r="34">
          <cell r="BD34">
            <v>159.63759166666699</v>
          </cell>
        </row>
      </sheetData>
      <sheetData sheetId="4">
        <row r="7">
          <cell r="C7">
            <v>41125</v>
          </cell>
        </row>
      </sheetData>
      <sheetData sheetId="5">
        <row r="36">
          <cell r="P36">
            <v>576.55900000000008</v>
          </cell>
        </row>
      </sheetData>
      <sheetData sheetId="6">
        <row r="36">
          <cell r="F36">
            <v>177.36531891891804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1013.158285228301</v>
          </cell>
        </row>
      </sheetData>
      <sheetData sheetId="29">
        <row r="35">
          <cell r="D35">
            <v>148.716293304006</v>
          </cell>
        </row>
      </sheetData>
      <sheetData sheetId="30">
        <row r="35">
          <cell r="D35">
            <v>111.107706695994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41124</v>
          </cell>
        </row>
      </sheetData>
      <sheetData sheetId="1">
        <row r="7">
          <cell r="C7">
            <v>41124</v>
          </cell>
        </row>
      </sheetData>
      <sheetData sheetId="2">
        <row r="7">
          <cell r="D7">
            <v>41124</v>
          </cell>
        </row>
      </sheetData>
      <sheetData sheetId="3">
        <row r="7">
          <cell r="C7">
            <v>41124</v>
          </cell>
        </row>
        <row r="11">
          <cell r="BD11">
            <v>159.94933333333299</v>
          </cell>
        </row>
        <row r="12">
          <cell r="BD12">
            <v>161.42760000000001</v>
          </cell>
        </row>
        <row r="13">
          <cell r="BD13">
            <v>158.958566666667</v>
          </cell>
        </row>
        <row r="14">
          <cell r="BD14">
            <v>158.948268333333</v>
          </cell>
        </row>
        <row r="15">
          <cell r="BD15">
            <v>158.952955</v>
          </cell>
        </row>
        <row r="16">
          <cell r="BD16">
            <v>161.97459000000001</v>
          </cell>
        </row>
        <row r="17">
          <cell r="BD17">
            <v>160.09321666666699</v>
          </cell>
        </row>
        <row r="18">
          <cell r="BD18">
            <v>164.12987333333299</v>
          </cell>
        </row>
        <row r="19">
          <cell r="BD19">
            <v>171.838731666667</v>
          </cell>
        </row>
        <row r="20">
          <cell r="BD20">
            <v>172.19984333333301</v>
          </cell>
        </row>
        <row r="21">
          <cell r="BD21">
            <v>168.365688333333</v>
          </cell>
        </row>
        <row r="22">
          <cell r="BD22">
            <v>169.07300000000001</v>
          </cell>
        </row>
        <row r="23">
          <cell r="BD23">
            <v>169.07300000000001</v>
          </cell>
        </row>
        <row r="24">
          <cell r="BD24">
            <v>169.07300000000001</v>
          </cell>
        </row>
        <row r="25">
          <cell r="BD25">
            <v>169.496276666667</v>
          </cell>
        </row>
        <row r="26">
          <cell r="BD26">
            <v>169.14596666666699</v>
          </cell>
        </row>
        <row r="27">
          <cell r="BD27">
            <v>171.03015666666701</v>
          </cell>
        </row>
        <row r="28">
          <cell r="BD28">
            <v>161.36175</v>
          </cell>
        </row>
        <row r="29">
          <cell r="BD29">
            <v>170.632755</v>
          </cell>
        </row>
        <row r="30">
          <cell r="BD30">
            <v>169.07300000000001</v>
          </cell>
        </row>
        <row r="31">
          <cell r="BD31">
            <v>169.800698333333</v>
          </cell>
        </row>
        <row r="32">
          <cell r="BD32">
            <v>166.573761666667</v>
          </cell>
        </row>
        <row r="33">
          <cell r="BD33">
            <v>159.02003500000001</v>
          </cell>
        </row>
        <row r="34">
          <cell r="BD34">
            <v>162.36159333333299</v>
          </cell>
        </row>
      </sheetData>
      <sheetData sheetId="4">
        <row r="7">
          <cell r="C7">
            <v>41124</v>
          </cell>
        </row>
      </sheetData>
      <sheetData sheetId="5">
        <row r="36">
          <cell r="P36">
            <v>619.64200000000005</v>
          </cell>
        </row>
      </sheetData>
      <sheetData sheetId="6">
        <row r="36">
          <cell r="F36">
            <v>155.50254054054039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1416.4962768215551</v>
          </cell>
        </row>
      </sheetData>
      <sheetData sheetId="29">
        <row r="35">
          <cell r="D35">
            <v>136.8548845546245</v>
          </cell>
        </row>
      </sheetData>
      <sheetData sheetId="30">
        <row r="35">
          <cell r="D35">
            <v>98.265115445376509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41123</v>
          </cell>
        </row>
      </sheetData>
      <sheetData sheetId="1">
        <row r="7">
          <cell r="C7">
            <v>41123</v>
          </cell>
        </row>
      </sheetData>
      <sheetData sheetId="2">
        <row r="7">
          <cell r="D7">
            <v>41123</v>
          </cell>
        </row>
      </sheetData>
      <sheetData sheetId="3">
        <row r="7">
          <cell r="C7">
            <v>41123</v>
          </cell>
        </row>
        <row r="11">
          <cell r="BD11">
            <v>159.80927500000001</v>
          </cell>
        </row>
        <row r="12">
          <cell r="BD12">
            <v>161.211338333333</v>
          </cell>
        </row>
        <row r="13">
          <cell r="BD13">
            <v>158.948681666667</v>
          </cell>
        </row>
        <row r="14">
          <cell r="BD14">
            <v>158.95721166666701</v>
          </cell>
        </row>
        <row r="15">
          <cell r="BD15">
            <v>158.94874833333299</v>
          </cell>
        </row>
        <row r="16">
          <cell r="BD16">
            <v>158.95227499999999</v>
          </cell>
        </row>
        <row r="17">
          <cell r="BD17">
            <v>163.64626999999999</v>
          </cell>
        </row>
        <row r="18">
          <cell r="BD18">
            <v>165.38205500000001</v>
          </cell>
        </row>
        <row r="19">
          <cell r="BD19">
            <v>170.563373333333</v>
          </cell>
        </row>
        <row r="20">
          <cell r="BD20">
            <v>170.318006666667</v>
          </cell>
        </row>
        <row r="21">
          <cell r="BD21">
            <v>169.15174166666699</v>
          </cell>
        </row>
        <row r="22">
          <cell r="BD22">
            <v>169.06591666666699</v>
          </cell>
        </row>
        <row r="23">
          <cell r="BD23">
            <v>169.14839166666701</v>
          </cell>
        </row>
        <row r="24">
          <cell r="BD24">
            <v>169.12781833333301</v>
          </cell>
        </row>
        <row r="25">
          <cell r="BD25">
            <v>169.14510166666699</v>
          </cell>
        </row>
        <row r="26">
          <cell r="BD26">
            <v>168.99339166666701</v>
          </cell>
        </row>
        <row r="27">
          <cell r="BD27">
            <v>169.99749333333301</v>
          </cell>
        </row>
        <row r="28">
          <cell r="BD28">
            <v>168.850236666667</v>
          </cell>
        </row>
        <row r="29">
          <cell r="BD29">
            <v>170.775943333333</v>
          </cell>
        </row>
        <row r="30">
          <cell r="BD30">
            <v>169.07300000000001</v>
          </cell>
        </row>
        <row r="31">
          <cell r="BD31">
            <v>170.560431666667</v>
          </cell>
        </row>
        <row r="32">
          <cell r="BD32">
            <v>172.11134999999999</v>
          </cell>
        </row>
        <row r="33">
          <cell r="BD33">
            <v>159.95081999999999</v>
          </cell>
        </row>
        <row r="34">
          <cell r="BD34">
            <v>159.94683499999999</v>
          </cell>
        </row>
      </sheetData>
      <sheetData sheetId="4">
        <row r="7">
          <cell r="C7">
            <v>41123</v>
          </cell>
        </row>
      </sheetData>
      <sheetData sheetId="5">
        <row r="36">
          <cell r="P36">
            <v>603.14649999999995</v>
          </cell>
        </row>
      </sheetData>
      <sheetData sheetId="6">
        <row r="36">
          <cell r="F36">
            <v>163.79364324324328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1365.7507766923761</v>
          </cell>
        </row>
      </sheetData>
      <sheetData sheetId="29">
        <row r="35">
          <cell r="D35">
            <v>145.37780649995349</v>
          </cell>
        </row>
      </sheetData>
      <sheetData sheetId="30">
        <row r="35">
          <cell r="D35">
            <v>104.3981935000465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41122</v>
          </cell>
        </row>
      </sheetData>
      <sheetData sheetId="1">
        <row r="7">
          <cell r="C7">
            <v>41122</v>
          </cell>
        </row>
      </sheetData>
      <sheetData sheetId="2">
        <row r="7">
          <cell r="D7">
            <v>41122</v>
          </cell>
        </row>
      </sheetData>
      <sheetData sheetId="3">
        <row r="7">
          <cell r="C7">
            <v>41122</v>
          </cell>
        </row>
        <row r="11">
          <cell r="BD11">
            <v>158.939163333333</v>
          </cell>
        </row>
        <row r="12">
          <cell r="BD12">
            <v>158.9384</v>
          </cell>
        </row>
        <row r="13">
          <cell r="BD13">
            <v>158.93824333333299</v>
          </cell>
        </row>
        <row r="14">
          <cell r="BD14">
            <v>158.93834166666699</v>
          </cell>
        </row>
        <row r="15">
          <cell r="BD15">
            <v>158.93890833333299</v>
          </cell>
        </row>
        <row r="16">
          <cell r="BD16">
            <v>158.938596666667</v>
          </cell>
        </row>
        <row r="17">
          <cell r="BD17">
            <v>158.93925166666699</v>
          </cell>
        </row>
        <row r="18">
          <cell r="BD18">
            <v>161.02056166666699</v>
          </cell>
        </row>
        <row r="19">
          <cell r="BD19">
            <v>162.34149833333299</v>
          </cell>
        </row>
        <row r="20">
          <cell r="BD20">
            <v>160.300031666667</v>
          </cell>
        </row>
        <row r="21">
          <cell r="BD21">
            <v>161.84370999999999</v>
          </cell>
        </row>
        <row r="22">
          <cell r="BD22">
            <v>170.25908999999999</v>
          </cell>
        </row>
        <row r="23">
          <cell r="BD23">
            <v>167.59005833333299</v>
          </cell>
        </row>
        <row r="24">
          <cell r="BD24">
            <v>166.71262666666701</v>
          </cell>
        </row>
        <row r="25">
          <cell r="BD25">
            <v>167.091941666667</v>
          </cell>
        </row>
        <row r="26">
          <cell r="BD26">
            <v>168.283283333333</v>
          </cell>
        </row>
        <row r="27">
          <cell r="BD27">
            <v>160.31255833333299</v>
          </cell>
        </row>
        <row r="28">
          <cell r="BD28">
            <v>160.14096499999999</v>
          </cell>
        </row>
        <row r="29">
          <cell r="BD29">
            <v>175.34543333333301</v>
          </cell>
        </row>
        <row r="30">
          <cell r="BD30">
            <v>169.92492833333301</v>
          </cell>
        </row>
        <row r="31">
          <cell r="BD31">
            <v>171.276068333333</v>
          </cell>
        </row>
        <row r="32">
          <cell r="BD32">
            <v>171.264006666667</v>
          </cell>
        </row>
        <row r="33">
          <cell r="BD33">
            <v>159.95759166666701</v>
          </cell>
        </row>
        <row r="34">
          <cell r="BD34">
            <v>159.83887833333301</v>
          </cell>
        </row>
      </sheetData>
      <sheetData sheetId="4">
        <row r="7">
          <cell r="C7">
            <v>41122</v>
          </cell>
        </row>
      </sheetData>
      <sheetData sheetId="5">
        <row r="36">
          <cell r="P36">
            <v>573.08550000000002</v>
          </cell>
        </row>
      </sheetData>
      <sheetData sheetId="6">
        <row r="36">
          <cell r="F36">
            <v>141.31592432432524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1029.681661239616</v>
          </cell>
        </row>
      </sheetData>
      <sheetData sheetId="29">
        <row r="35">
          <cell r="D35">
            <v>120.837448517284</v>
          </cell>
        </row>
      </sheetData>
      <sheetData sheetId="30">
        <row r="35">
          <cell r="D35">
            <v>90.538551482716485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41146</v>
          </cell>
        </row>
        <row r="98">
          <cell r="N98">
            <v>200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41145</v>
          </cell>
        </row>
        <row r="98">
          <cell r="N98">
            <v>200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zoomScaleNormal="100" workbookViewId="0">
      <pane xSplit="2" ySplit="12" topLeftCell="K31" activePane="bottomRight" state="frozen"/>
      <selection pane="topRight" activeCell="C1" sqref="C1"/>
      <selection pane="bottomLeft" activeCell="A13" sqref="A13"/>
      <selection pane="bottomRight" activeCell="K50" sqref="K50"/>
    </sheetView>
  </sheetViews>
  <sheetFormatPr defaultColWidth="9.140625" defaultRowHeight="12.75"/>
  <cols>
    <col min="1" max="1" width="2.28515625" style="1" customWidth="1"/>
    <col min="2" max="2" width="9.85546875" style="1" customWidth="1"/>
    <col min="3" max="3" width="9" style="1" customWidth="1"/>
    <col min="4" max="4" width="8" style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8" style="1" customWidth="1"/>
    <col min="10" max="11" width="10.85546875" style="1" bestFit="1" customWidth="1"/>
    <col min="12" max="12" width="10.5703125" style="1" bestFit="1" customWidth="1"/>
    <col min="13" max="15" width="9" style="1" bestFit="1" customWidth="1"/>
    <col min="16" max="16" width="9.5703125" style="1" bestFit="1" customWidth="1"/>
    <col min="17" max="17" width="9.7109375" style="1" customWidth="1"/>
    <col min="18" max="18" width="10.28515625" style="1" customWidth="1"/>
    <col min="19" max="19" width="8" style="1" customWidth="1"/>
    <col min="20" max="20" width="8.5703125" style="1" customWidth="1"/>
    <col min="21" max="21" width="8.28515625" style="1" customWidth="1"/>
    <col min="22" max="22" width="9.5703125" style="1" customWidth="1"/>
    <col min="23" max="23" width="8.7109375" style="1" customWidth="1"/>
    <col min="24" max="24" width="8" style="1" customWidth="1"/>
    <col min="25" max="25" width="8.42578125" style="1" customWidth="1"/>
    <col min="26" max="32" width="9" style="1" customWidth="1"/>
    <col min="33" max="33" width="9.140625" customWidth="1"/>
    <col min="34" max="34" width="9.140625" style="1" customWidth="1"/>
    <col min="35" max="16384" width="9.140625" style="1"/>
  </cols>
  <sheetData>
    <row r="2" spans="2:33" s="1" customFormat="1" ht="25.5" customHeight="1">
      <c r="B2" s="27"/>
      <c r="C2" s="29"/>
      <c r="D2" s="28"/>
      <c r="E2" s="25"/>
      <c r="F2" s="25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8"/>
      <c r="T2" s="25"/>
      <c r="U2" s="25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/>
    </row>
    <row r="3" spans="2:33" s="1" customFormat="1" ht="24.75" customHeight="1">
      <c r="B3" s="27"/>
      <c r="C3" s="25"/>
      <c r="D3" s="26"/>
      <c r="E3" s="25"/>
      <c r="F3" s="25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6"/>
      <c r="T3" s="25"/>
      <c r="U3" s="25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/>
    </row>
    <row r="4" spans="2:33" s="1" customFormat="1" ht="13.5" customHeight="1">
      <c r="AG4"/>
    </row>
    <row r="7" spans="2:33" s="1" customFormat="1" ht="26.25" customHeight="1">
      <c r="B7" s="10" t="s">
        <v>11</v>
      </c>
      <c r="AG7"/>
    </row>
    <row r="8" spans="2:33" s="1" customFormat="1" ht="18.75">
      <c r="B8" s="23" t="s">
        <v>10</v>
      </c>
      <c r="AG8"/>
    </row>
    <row r="9" spans="2:33" s="1" customFormat="1" ht="20.25">
      <c r="B9" s="10" t="str">
        <f>+[1]PEAJE!C8</f>
        <v>PERIODO: 01.JULIO.2012 - 31.AGOSTO. 2012</v>
      </c>
      <c r="C9" s="22"/>
      <c r="D9" s="22"/>
      <c r="E9" s="22"/>
      <c r="F9" s="22"/>
      <c r="G9" s="22"/>
      <c r="S9" s="22"/>
      <c r="T9" s="22"/>
      <c r="U9" s="22"/>
      <c r="V9" s="22"/>
      <c r="AG9"/>
    </row>
    <row r="11" spans="2:33" s="1" customFormat="1">
      <c r="C11" s="20">
        <f>[31]Sheet1!C4</f>
        <v>41122</v>
      </c>
      <c r="D11" s="20">
        <f>[31]Sheet1!D4</f>
        <v>41123</v>
      </c>
      <c r="E11" s="20">
        <f>[31]Sheet1!E4</f>
        <v>41124</v>
      </c>
      <c r="F11" s="20">
        <f>[31]Sheet1!F4</f>
        <v>41125</v>
      </c>
      <c r="G11" s="20">
        <f>[31]Sheet1!G4</f>
        <v>41126</v>
      </c>
      <c r="H11" s="20">
        <f>[31]Sheet1!H4</f>
        <v>41127</v>
      </c>
      <c r="I11" s="20">
        <f>[31]Sheet1!I4</f>
        <v>41128</v>
      </c>
      <c r="J11" s="21">
        <f>[31]Sheet1!J4</f>
        <v>41129</v>
      </c>
      <c r="K11" s="21">
        <f>[31]Sheet1!K4</f>
        <v>41130</v>
      </c>
      <c r="L11" s="21">
        <f>[31]Sheet1!L4</f>
        <v>41131</v>
      </c>
      <c r="M11" s="20">
        <f>[31]Sheet1!M4</f>
        <v>41132</v>
      </c>
      <c r="N11" s="20">
        <f>[31]Sheet1!N4</f>
        <v>41133</v>
      </c>
      <c r="O11" s="20">
        <f>[31]Sheet1!O4</f>
        <v>41134</v>
      </c>
      <c r="P11" s="20">
        <f>[31]Sheet1!P4</f>
        <v>41135</v>
      </c>
      <c r="Q11" s="20">
        <f>[31]Sheet1!Q4</f>
        <v>41136</v>
      </c>
      <c r="R11" s="20">
        <f>[31]Sheet1!R4</f>
        <v>41137</v>
      </c>
      <c r="S11" s="20">
        <f>[31]Sheet1!S4</f>
        <v>41138</v>
      </c>
      <c r="T11" s="20">
        <f>[31]Sheet1!T4</f>
        <v>41139</v>
      </c>
      <c r="U11" s="20">
        <f>[31]Sheet1!U4</f>
        <v>41140</v>
      </c>
      <c r="V11" s="20">
        <f>[31]Sheet1!V4</f>
        <v>41141</v>
      </c>
      <c r="W11" s="20">
        <f>[31]Sheet1!W4</f>
        <v>41142</v>
      </c>
      <c r="X11" s="20">
        <f>[31]Sheet1!X4</f>
        <v>41143</v>
      </c>
      <c r="Y11" s="20">
        <f>[31]Sheet1!Y4</f>
        <v>41144</v>
      </c>
      <c r="Z11" s="20">
        <f>[31]Sheet1!Z4</f>
        <v>41145</v>
      </c>
      <c r="AA11" s="20">
        <f>[31]Sheet1!AA4</f>
        <v>41146</v>
      </c>
      <c r="AB11" s="20">
        <f>[31]Sheet1!AB4</f>
        <v>41147</v>
      </c>
      <c r="AC11" s="20">
        <f>[31]Sheet1!AC4</f>
        <v>41148</v>
      </c>
      <c r="AD11" s="20">
        <f>[31]Sheet1!AD4</f>
        <v>41149</v>
      </c>
      <c r="AE11" s="20">
        <f>[31]Sheet1!AE4</f>
        <v>41150</v>
      </c>
      <c r="AF11" s="20">
        <f>[31]Sheet1!AF4</f>
        <v>41151</v>
      </c>
      <c r="AG11" s="20">
        <f>[31]Sheet1!AG4</f>
        <v>41152</v>
      </c>
    </row>
    <row r="12" spans="2:33" s="18" customFormat="1" ht="20.100000000000001" customHeight="1">
      <c r="B12" s="19" t="s">
        <v>9</v>
      </c>
      <c r="C12" s="13">
        <f>+'[62]ENEL PLB+PMG'!$C$7</f>
        <v>41122</v>
      </c>
      <c r="D12" s="13">
        <f>+'[61]ENEL PLB+PMG'!$C$7</f>
        <v>41123</v>
      </c>
      <c r="E12" s="13">
        <f>+'[60]ENEL PLB+PMG'!$C$7</f>
        <v>41124</v>
      </c>
      <c r="F12" s="13">
        <f>+'[59]ENEL PLB+PMG'!$C$7</f>
        <v>41125</v>
      </c>
      <c r="G12" s="13">
        <f>+'[58]ENEL PLB+PMG'!$C$7</f>
        <v>41126</v>
      </c>
      <c r="H12" s="13">
        <f>+'[57]ENEL PLB+PMG'!$C$7</f>
        <v>41127</v>
      </c>
      <c r="I12" s="13">
        <f>+'[56]ENEL PLB+PMG'!$C$7</f>
        <v>41128</v>
      </c>
      <c r="J12" s="13">
        <f>+'[55]ENEL PLB+PMG'!$C$7</f>
        <v>41129</v>
      </c>
      <c r="K12" s="13">
        <f>+'[54]ENEL PLB+PMG'!$C$7</f>
        <v>41130</v>
      </c>
      <c r="L12" s="13">
        <f>+'[53]ENEL PLB+PMG'!$C$7</f>
        <v>41131</v>
      </c>
      <c r="M12" s="13">
        <f>+'[52]ENEL PLB+PMG'!$C$7</f>
        <v>41132</v>
      </c>
      <c r="N12" s="13">
        <f>+'[51]ENEL PLB+PMG'!$C$7</f>
        <v>41133</v>
      </c>
      <c r="O12" s="13">
        <f>+'[50]ENEL PLB+PMG'!$C$7</f>
        <v>41134</v>
      </c>
      <c r="P12" s="13">
        <f>+'[49]ENEL PLB+PMG'!$C$7</f>
        <v>41135</v>
      </c>
      <c r="Q12" s="13">
        <f>+'[48]ENEL PLB+PMG'!$C$7</f>
        <v>41136</v>
      </c>
      <c r="R12" s="13">
        <f>+'[47]ENEL PLB+PMG'!$C$7</f>
        <v>41137</v>
      </c>
      <c r="S12" s="13">
        <f>+'[46]ENEL PLB+PMG'!$C$7</f>
        <v>41138</v>
      </c>
      <c r="T12" s="13">
        <f>+'[45]ENEL PLB+PMG'!$C$7</f>
        <v>41139</v>
      </c>
      <c r="U12" s="13">
        <f>+'[44]ENEL PLB+PMG'!$C$7</f>
        <v>41140</v>
      </c>
      <c r="V12" s="13">
        <f>+'[43]ENEL PLB+PMG'!$C$7</f>
        <v>41141</v>
      </c>
      <c r="W12" s="13">
        <f>+'[42]ENEL PLB+PMG'!$C$7</f>
        <v>41142</v>
      </c>
      <c r="X12" s="13">
        <f>+'[41]ENEL PLB+PMG'!$C$7</f>
        <v>41143</v>
      </c>
      <c r="Y12" s="13">
        <f>+'[40]ENEL PLB+PMG'!$C$7</f>
        <v>41144</v>
      </c>
      <c r="Z12" s="13">
        <f>+'[39]ENEL PLB+PMG'!$C$7</f>
        <v>41145</v>
      </c>
      <c r="AA12" s="13">
        <f>+'[38]ENEL PLB+PMG'!$C$7</f>
        <v>41146</v>
      </c>
      <c r="AB12" s="13">
        <f>+'[37]ENEL PLB+PMG'!$C$7</f>
        <v>41147</v>
      </c>
      <c r="AC12" s="13">
        <f>+'[36]ENEL PLB+PMG'!$C$7</f>
        <v>41148</v>
      </c>
      <c r="AD12" s="13">
        <f>+'[35]ENEL PLB+PMG'!$C$7</f>
        <v>41149</v>
      </c>
      <c r="AE12" s="13">
        <f>+'[34]ENEL PLB+PMG'!$C$7</f>
        <v>41150</v>
      </c>
      <c r="AF12" s="13">
        <f>+'[33]ENEL PLB+PMG'!$C$7</f>
        <v>41151</v>
      </c>
      <c r="AG12" s="13">
        <f>+'[32]ENEL PLB+PMG'!$C$7</f>
        <v>41152</v>
      </c>
    </row>
    <row r="13" spans="2:33" s="1" customFormat="1" ht="20.100000000000001" customHeight="1">
      <c r="B13" s="16">
        <v>4.1666666666666664E-2</v>
      </c>
      <c r="C13" s="6">
        <f>+'[62]ENEL PLB+PMG'!$BD11</f>
        <v>158.939163333333</v>
      </c>
      <c r="D13" s="6">
        <f>+'[61]ENEL PLB+PMG'!$BD11</f>
        <v>159.80927500000001</v>
      </c>
      <c r="E13" s="6">
        <f>+'[60]ENEL PLB+PMG'!$BD11</f>
        <v>159.94933333333299</v>
      </c>
      <c r="F13" s="6">
        <f>+'[59]ENEL PLB+PMG'!$BD11</f>
        <v>158.93799999999999</v>
      </c>
      <c r="G13" s="6">
        <f>+'[58]ENEL PLB+PMG'!$BD11</f>
        <v>170.17274333333299</v>
      </c>
      <c r="H13" s="6">
        <f>+'[57]ENEL PLB+PMG'!$BD11</f>
        <v>163.044105</v>
      </c>
      <c r="I13" s="6">
        <f>+'[56]ENEL PLB+PMG'!$BD11</f>
        <v>168.447106666667</v>
      </c>
      <c r="J13" s="6">
        <f>+'[55]ENEL PLB+PMG'!$BD11</f>
        <v>161.29105833333301</v>
      </c>
      <c r="K13" s="6">
        <f>+'[54]ENEL PLB+PMG'!$BD11</f>
        <v>159.699706666667</v>
      </c>
      <c r="L13" s="6">
        <f>+'[53]ENEL PLB+PMG'!$BD11</f>
        <v>159.65936666666701</v>
      </c>
      <c r="M13" s="6">
        <f>+'[52]ENEL PLB+PMG'!$BD11</f>
        <v>159.75099166666701</v>
      </c>
      <c r="N13" s="6">
        <f>+'[51]ENEL PLB+PMG'!$BD11</f>
        <v>157.882053333333</v>
      </c>
      <c r="O13" s="6">
        <f>+'[50]ENEL PLB+PMG'!$BD11</f>
        <v>161.001</v>
      </c>
      <c r="P13" s="6">
        <f>+'[49]ENEL PLB+PMG'!$BD11</f>
        <v>163.06800000000001</v>
      </c>
      <c r="Q13" s="6">
        <f>+'[48]ENEL PLB+PMG'!$BD11</f>
        <v>163.09074333333299</v>
      </c>
      <c r="R13" s="6">
        <f>+'[47]ENEL PLB+PMG'!$BD11</f>
        <v>163.06800000000001</v>
      </c>
      <c r="S13" s="6">
        <f>+'[46]ENEL PLB+PMG'!$BD11</f>
        <v>161.0205</v>
      </c>
      <c r="T13" s="6">
        <f>+'[45]ENEL PLB+PMG'!$BD11</f>
        <v>163.06800000000001</v>
      </c>
      <c r="U13" s="6">
        <f>+'[44]ENEL PLB+PMG'!$BD11</f>
        <v>164.777543333333</v>
      </c>
      <c r="V13" s="6">
        <f>+'[43]ENEL PLB+PMG'!$BD11</f>
        <v>167.295535</v>
      </c>
      <c r="W13" s="6">
        <f>+'[42]ENEL PLB+PMG'!$BD11</f>
        <v>167.53899999999999</v>
      </c>
      <c r="X13" s="6">
        <f>+'[41]ENEL PLB+PMG'!$BD11</f>
        <v>167.53899999999999</v>
      </c>
      <c r="Y13" s="6">
        <f>+'[40]ENEL PLB+PMG'!$BD11</f>
        <v>167.53899999999999</v>
      </c>
      <c r="Z13" s="6">
        <f>+'[39]ENEL PLB+PMG'!$BD11</f>
        <v>167.89896833333299</v>
      </c>
      <c r="AA13" s="6">
        <f>+'[38]ENEL PLB+PMG'!$BD11</f>
        <v>167.09270333333299</v>
      </c>
      <c r="AB13" s="6">
        <f>+'[37]ENEL PLB+PMG'!$BD11</f>
        <v>167.53899999999999</v>
      </c>
      <c r="AC13" s="6">
        <f>+'[36]ENEL PLB+PMG'!$BD11</f>
        <v>168.49418666666699</v>
      </c>
      <c r="AD13" s="6">
        <f>+'[35]ENEL PLB+PMG'!$BD11</f>
        <v>170.44499999999999</v>
      </c>
      <c r="AE13" s="6">
        <f>+'[34]ENEL PLB+PMG'!$BD11</f>
        <v>170.81244833333301</v>
      </c>
      <c r="AF13" s="6">
        <f>+'[33]ENEL PLB+PMG'!$BD11</f>
        <v>172.30661000000001</v>
      </c>
      <c r="AG13" s="6">
        <f>+'[32]ENEL PLB+PMG'!$BD11</f>
        <v>170.44499999999999</v>
      </c>
    </row>
    <row r="14" spans="2:33" s="1" customFormat="1" ht="20.100000000000001" customHeight="1">
      <c r="B14" s="16">
        <v>8.3333333333333301E-2</v>
      </c>
      <c r="C14" s="6">
        <f>+'[62]ENEL PLB+PMG'!$BD12</f>
        <v>158.9384</v>
      </c>
      <c r="D14" s="6">
        <f>+'[61]ENEL PLB+PMG'!$BD12</f>
        <v>161.211338333333</v>
      </c>
      <c r="E14" s="6">
        <f>+'[60]ENEL PLB+PMG'!$BD12</f>
        <v>161.42760000000001</v>
      </c>
      <c r="F14" s="6">
        <f>+'[59]ENEL PLB+PMG'!$BD12</f>
        <v>158.93799999999999</v>
      </c>
      <c r="G14" s="6">
        <f>+'[58]ENEL PLB+PMG'!$BD12</f>
        <v>158.93799999999999</v>
      </c>
      <c r="H14" s="6">
        <f>+'[57]ENEL PLB+PMG'!$BD12</f>
        <v>161.11328</v>
      </c>
      <c r="I14" s="6">
        <f>+'[56]ENEL PLB+PMG'!$BD12</f>
        <v>161.309118333333</v>
      </c>
      <c r="J14" s="6">
        <f>+'[55]ENEL PLB+PMG'!$BD12</f>
        <v>161.29399333333299</v>
      </c>
      <c r="K14" s="6">
        <f>+'[54]ENEL PLB+PMG'!$BD12</f>
        <v>159.69485333333299</v>
      </c>
      <c r="L14" s="6">
        <f>+'[53]ENEL PLB+PMG'!$BD12</f>
        <v>159.68279999999999</v>
      </c>
      <c r="M14" s="6">
        <f>+'[52]ENEL PLB+PMG'!$BD12</f>
        <v>160.01008166666699</v>
      </c>
      <c r="N14" s="6">
        <f>+'[51]ENEL PLB+PMG'!$BD12</f>
        <v>157.858835</v>
      </c>
      <c r="O14" s="6">
        <f>+'[50]ENEL PLB+PMG'!$BD12</f>
        <v>161.001</v>
      </c>
      <c r="P14" s="6">
        <f>+'[49]ENEL PLB+PMG'!$BD12</f>
        <v>163.06800000000001</v>
      </c>
      <c r="Q14" s="6">
        <f>+'[48]ENEL PLB+PMG'!$BD12</f>
        <v>163.034793333333</v>
      </c>
      <c r="R14" s="6">
        <f>+'[47]ENEL PLB+PMG'!$BD12</f>
        <v>163.06800000000001</v>
      </c>
      <c r="S14" s="6">
        <f>+'[46]ENEL PLB+PMG'!$BD12</f>
        <v>161.013718333333</v>
      </c>
      <c r="T14" s="6">
        <f>+'[45]ENEL PLB+PMG'!$BD12</f>
        <v>163.06800000000001</v>
      </c>
      <c r="U14" s="6">
        <f>+'[44]ENEL PLB+PMG'!$BD12</f>
        <v>161.76590666666701</v>
      </c>
      <c r="V14" s="6">
        <f>+'[43]ENEL PLB+PMG'!$BD12</f>
        <v>165.424431666667</v>
      </c>
      <c r="W14" s="6">
        <f>+'[42]ENEL PLB+PMG'!$BD12</f>
        <v>167.53899999999999</v>
      </c>
      <c r="X14" s="6">
        <f>+'[41]ENEL PLB+PMG'!$BD12</f>
        <v>167.53899999999999</v>
      </c>
      <c r="Y14" s="6">
        <f>+'[40]ENEL PLB+PMG'!$BD12</f>
        <v>167.53899999999999</v>
      </c>
      <c r="Z14" s="6">
        <f>+'[39]ENEL PLB+PMG'!$BD12</f>
        <v>167.97152333333301</v>
      </c>
      <c r="AA14" s="6">
        <f>+'[38]ENEL PLB+PMG'!$BD12</f>
        <v>166.94790499999999</v>
      </c>
      <c r="AB14" s="6">
        <f>+'[37]ENEL PLB+PMG'!$BD12</f>
        <v>167.53899999999999</v>
      </c>
      <c r="AC14" s="6">
        <f>+'[36]ENEL PLB+PMG'!$BD12</f>
        <v>170.44499999999999</v>
      </c>
      <c r="AD14" s="6">
        <f>+'[35]ENEL PLB+PMG'!$BD12</f>
        <v>170.44499999999999</v>
      </c>
      <c r="AE14" s="6">
        <f>+'[34]ENEL PLB+PMG'!$BD12</f>
        <v>170.949903333333</v>
      </c>
      <c r="AF14" s="6">
        <f>+'[33]ENEL PLB+PMG'!$BD12</f>
        <v>170.44499999999999</v>
      </c>
      <c r="AG14" s="6">
        <f>+'[32]ENEL PLB+PMG'!$BD12</f>
        <v>170.44499999999999</v>
      </c>
    </row>
    <row r="15" spans="2:33" s="1" customFormat="1" ht="20.100000000000001" customHeight="1">
      <c r="B15" s="16">
        <v>0.125</v>
      </c>
      <c r="C15" s="6">
        <f>+'[62]ENEL PLB+PMG'!$BD13</f>
        <v>158.93824333333299</v>
      </c>
      <c r="D15" s="6">
        <f>+'[61]ENEL PLB+PMG'!$BD13</f>
        <v>158.948681666667</v>
      </c>
      <c r="E15" s="6">
        <f>+'[60]ENEL PLB+PMG'!$BD13</f>
        <v>158.958566666667</v>
      </c>
      <c r="F15" s="6">
        <f>+'[59]ENEL PLB+PMG'!$BD13</f>
        <v>158.93799999999999</v>
      </c>
      <c r="G15" s="6">
        <f>+'[58]ENEL PLB+PMG'!$BD13</f>
        <v>158.93799999999999</v>
      </c>
      <c r="H15" s="6">
        <f>+'[57]ENEL PLB+PMG'!$BD13</f>
        <v>161.064506666667</v>
      </c>
      <c r="I15" s="6">
        <f>+'[56]ENEL PLB+PMG'!$BD13</f>
        <v>166.25514833333301</v>
      </c>
      <c r="J15" s="6">
        <f>+'[55]ENEL PLB+PMG'!$BD13</f>
        <v>161.34304</v>
      </c>
      <c r="K15" s="6">
        <f>+'[54]ENEL PLB+PMG'!$BD13</f>
        <v>159.652173333333</v>
      </c>
      <c r="L15" s="6">
        <f>+'[53]ENEL PLB+PMG'!$BD13</f>
        <v>159.66891833333301</v>
      </c>
      <c r="M15" s="6">
        <f>+'[52]ENEL PLB+PMG'!$BD13</f>
        <v>158.42283333333299</v>
      </c>
      <c r="N15" s="6">
        <f>+'[51]ENEL PLB+PMG'!$BD13</f>
        <v>157.88523000000001</v>
      </c>
      <c r="O15" s="6">
        <f>+'[50]ENEL PLB+PMG'!$BD13</f>
        <v>161.001</v>
      </c>
      <c r="P15" s="6">
        <f>+'[49]ENEL PLB+PMG'!$BD13</f>
        <v>163.06800000000001</v>
      </c>
      <c r="Q15" s="6">
        <f>+'[48]ENEL PLB+PMG'!$BD13</f>
        <v>163.00744333333299</v>
      </c>
      <c r="R15" s="6">
        <f>+'[47]ENEL PLB+PMG'!$BD13</f>
        <v>163.06800000000001</v>
      </c>
      <c r="S15" s="6">
        <f>+'[46]ENEL PLB+PMG'!$BD13</f>
        <v>161.02636333333299</v>
      </c>
      <c r="T15" s="6">
        <f>+'[45]ENEL PLB+PMG'!$BD13</f>
        <v>162.73257166666701</v>
      </c>
      <c r="U15" s="6">
        <f>+'[44]ENEL PLB+PMG'!$BD13</f>
        <v>161.06513166666701</v>
      </c>
      <c r="V15" s="6">
        <f>+'[43]ENEL PLB+PMG'!$BD13</f>
        <v>167.50441166666701</v>
      </c>
      <c r="W15" s="6">
        <f>+'[42]ENEL PLB+PMG'!$BD13</f>
        <v>167.53899999999999</v>
      </c>
      <c r="X15" s="6">
        <f>+'[41]ENEL PLB+PMG'!$BD13</f>
        <v>167.53899999999999</v>
      </c>
      <c r="Y15" s="6">
        <f>+'[40]ENEL PLB+PMG'!$BD13</f>
        <v>167.53899999999999</v>
      </c>
      <c r="Z15" s="6">
        <f>+'[39]ENEL PLB+PMG'!$BD13</f>
        <v>167.98704000000001</v>
      </c>
      <c r="AA15" s="6">
        <f>+'[38]ENEL PLB+PMG'!$BD13</f>
        <v>166.94768500000001</v>
      </c>
      <c r="AB15" s="6">
        <f>+'[37]ENEL PLB+PMG'!$BD13</f>
        <v>167.53899999999999</v>
      </c>
      <c r="AC15" s="6">
        <f>+'[36]ENEL PLB+PMG'!$BD13</f>
        <v>170.44499999999999</v>
      </c>
      <c r="AD15" s="6">
        <f>+'[35]ENEL PLB+PMG'!$BD13</f>
        <v>170.44499999999999</v>
      </c>
      <c r="AE15" s="6">
        <f>+'[34]ENEL PLB+PMG'!$BD13</f>
        <v>170.97216666666699</v>
      </c>
      <c r="AF15" s="6">
        <f>+'[33]ENEL PLB+PMG'!$BD13</f>
        <v>170.44499999999999</v>
      </c>
      <c r="AG15" s="6">
        <f>+'[32]ENEL PLB+PMG'!$BD13</f>
        <v>170.44499999999999</v>
      </c>
    </row>
    <row r="16" spans="2:33" s="1" customFormat="1" ht="20.100000000000001" customHeight="1">
      <c r="B16" s="16">
        <v>0.16666666666666699</v>
      </c>
      <c r="C16" s="6">
        <f>+'[62]ENEL PLB+PMG'!$BD14</f>
        <v>158.93834166666699</v>
      </c>
      <c r="D16" s="6">
        <f>+'[61]ENEL PLB+PMG'!$BD14</f>
        <v>158.95721166666701</v>
      </c>
      <c r="E16" s="6">
        <f>+'[60]ENEL PLB+PMG'!$BD14</f>
        <v>158.948268333333</v>
      </c>
      <c r="F16" s="6">
        <f>+'[59]ENEL PLB+PMG'!$BD14</f>
        <v>158.93799999999999</v>
      </c>
      <c r="G16" s="6">
        <f>+'[58]ENEL PLB+PMG'!$BD14</f>
        <v>158.93799999999999</v>
      </c>
      <c r="H16" s="6">
        <f>+'[57]ENEL PLB+PMG'!$BD14</f>
        <v>161.09536499999999</v>
      </c>
      <c r="I16" s="6">
        <f>+'[56]ENEL PLB+PMG'!$BD14</f>
        <v>163.18024500000001</v>
      </c>
      <c r="J16" s="6">
        <f>+'[55]ENEL PLB+PMG'!$BD14</f>
        <v>161.346438333333</v>
      </c>
      <c r="K16" s="6">
        <f>+'[54]ENEL PLB+PMG'!$BD14</f>
        <v>160.51447833333299</v>
      </c>
      <c r="L16" s="6">
        <f>+'[53]ENEL PLB+PMG'!$BD14</f>
        <v>159.66590333333301</v>
      </c>
      <c r="M16" s="6">
        <f>+'[52]ENEL PLB+PMG'!$BD14</f>
        <v>156.66300000000001</v>
      </c>
      <c r="N16" s="6">
        <f>+'[51]ENEL PLB+PMG'!$BD14</f>
        <v>157.766406666667</v>
      </c>
      <c r="O16" s="6">
        <f>+'[50]ENEL PLB+PMG'!$BD14</f>
        <v>159.82945333333299</v>
      </c>
      <c r="P16" s="6">
        <f>+'[49]ENEL PLB+PMG'!$BD14</f>
        <v>163.06800000000001</v>
      </c>
      <c r="Q16" s="6">
        <f>+'[48]ENEL PLB+PMG'!$BD14</f>
        <v>163.00355666666701</v>
      </c>
      <c r="R16" s="6">
        <f>+'[47]ENEL PLB+PMG'!$BD14</f>
        <v>163.06800000000001</v>
      </c>
      <c r="S16" s="6">
        <f>+'[46]ENEL PLB+PMG'!$BD14</f>
        <v>161.02872500000001</v>
      </c>
      <c r="T16" s="6">
        <f>+'[45]ENEL PLB+PMG'!$BD14</f>
        <v>161.068391666667</v>
      </c>
      <c r="U16" s="6">
        <f>+'[44]ENEL PLB+PMG'!$BD14</f>
        <v>161.83889833333299</v>
      </c>
      <c r="V16" s="6">
        <f>+'[43]ENEL PLB+PMG'!$BD14</f>
        <v>167.53899999999999</v>
      </c>
      <c r="W16" s="6">
        <f>+'[42]ENEL PLB+PMG'!$BD14</f>
        <v>167.53899999999999</v>
      </c>
      <c r="X16" s="6">
        <f>+'[41]ENEL PLB+PMG'!$BD14</f>
        <v>167.53899999999999</v>
      </c>
      <c r="Y16" s="6">
        <f>+'[40]ENEL PLB+PMG'!$BD14</f>
        <v>170.892875</v>
      </c>
      <c r="Z16" s="6">
        <f>+'[39]ENEL PLB+PMG'!$BD14</f>
        <v>167.957561666667</v>
      </c>
      <c r="AA16" s="6">
        <f>+'[38]ENEL PLB+PMG'!$BD14</f>
        <v>166.95551</v>
      </c>
      <c r="AB16" s="6">
        <f>+'[37]ENEL PLB+PMG'!$BD14</f>
        <v>167.53899999999999</v>
      </c>
      <c r="AC16" s="6">
        <f>+'[36]ENEL PLB+PMG'!$BD14</f>
        <v>170.44499999999999</v>
      </c>
      <c r="AD16" s="6">
        <f>+'[35]ENEL PLB+PMG'!$BD14</f>
        <v>170.44499999999999</v>
      </c>
      <c r="AE16" s="6">
        <f>+'[34]ENEL PLB+PMG'!$BD14</f>
        <v>170.952261666667</v>
      </c>
      <c r="AF16" s="6">
        <f>+'[33]ENEL PLB+PMG'!$BD14</f>
        <v>170.44499999999999</v>
      </c>
      <c r="AG16" s="6">
        <f>+'[32]ENEL PLB+PMG'!$BD14</f>
        <v>170.44499999999999</v>
      </c>
    </row>
    <row r="17" spans="2:109" s="1" customFormat="1" ht="20.100000000000001" customHeight="1">
      <c r="B17" s="16">
        <v>0.20833333333333301</v>
      </c>
      <c r="C17" s="6">
        <f>+'[62]ENEL PLB+PMG'!$BD15</f>
        <v>158.93890833333299</v>
      </c>
      <c r="D17" s="6">
        <f>+'[61]ENEL PLB+PMG'!$BD15</f>
        <v>158.94874833333299</v>
      </c>
      <c r="E17" s="6">
        <f>+'[60]ENEL PLB+PMG'!$BD15</f>
        <v>158.952955</v>
      </c>
      <c r="F17" s="6">
        <f>+'[59]ENEL PLB+PMG'!$BD15</f>
        <v>158.93799999999999</v>
      </c>
      <c r="G17" s="6">
        <f>+'[58]ENEL PLB+PMG'!$BD15</f>
        <v>158.93799999999999</v>
      </c>
      <c r="H17" s="6">
        <f>+'[57]ENEL PLB+PMG'!$BD15</f>
        <v>163.62909500000001</v>
      </c>
      <c r="I17" s="6">
        <f>+'[56]ENEL PLB+PMG'!$BD15</f>
        <v>163.10215500000001</v>
      </c>
      <c r="J17" s="6">
        <f>+'[55]ENEL PLB+PMG'!$BD15</f>
        <v>161.32228333333299</v>
      </c>
      <c r="K17" s="6">
        <f>+'[54]ENEL PLB+PMG'!$BD15</f>
        <v>160.439695</v>
      </c>
      <c r="L17" s="6">
        <f>+'[53]ENEL PLB+PMG'!$BD15</f>
        <v>159.661341666667</v>
      </c>
      <c r="M17" s="6">
        <f>+'[52]ENEL PLB+PMG'!$BD15</f>
        <v>157.72414499999999</v>
      </c>
      <c r="N17" s="6">
        <f>+'[51]ENEL PLB+PMG'!$BD15</f>
        <v>156.66300000000001</v>
      </c>
      <c r="O17" s="6">
        <f>+'[50]ENEL PLB+PMG'!$BD15</f>
        <v>158.20897666666701</v>
      </c>
      <c r="P17" s="6">
        <f>+'[49]ENEL PLB+PMG'!$BD15</f>
        <v>163.06800000000001</v>
      </c>
      <c r="Q17" s="6">
        <f>+'[48]ENEL PLB+PMG'!$BD15</f>
        <v>163.016813333333</v>
      </c>
      <c r="R17" s="6">
        <f>+'[47]ENEL PLB+PMG'!$BD15</f>
        <v>163.129255</v>
      </c>
      <c r="S17" s="6">
        <f>+'[46]ENEL PLB+PMG'!$BD15</f>
        <v>161.02798166666699</v>
      </c>
      <c r="T17" s="6">
        <f>+'[45]ENEL PLB+PMG'!$BD15</f>
        <v>161.053675</v>
      </c>
      <c r="U17" s="6">
        <f>+'[44]ENEL PLB+PMG'!$BD15</f>
        <v>161.001</v>
      </c>
      <c r="V17" s="6">
        <f>+'[43]ENEL PLB+PMG'!$BD15</f>
        <v>167.53899999999999</v>
      </c>
      <c r="W17" s="6">
        <f>+'[42]ENEL PLB+PMG'!$BD15</f>
        <v>167.53899999999999</v>
      </c>
      <c r="X17" s="6">
        <f>+'[41]ENEL PLB+PMG'!$BD15</f>
        <v>167.53899999999999</v>
      </c>
      <c r="Y17" s="6">
        <f>+'[40]ENEL PLB+PMG'!$BD15</f>
        <v>167.24447833333301</v>
      </c>
      <c r="Z17" s="6">
        <f>+'[39]ENEL PLB+PMG'!$BD15</f>
        <v>167.96633499999999</v>
      </c>
      <c r="AA17" s="6">
        <f>+'[38]ENEL PLB+PMG'!$BD15</f>
        <v>167.23876000000001</v>
      </c>
      <c r="AB17" s="6">
        <f>+'[37]ENEL PLB+PMG'!$BD15</f>
        <v>167.53899999999999</v>
      </c>
      <c r="AC17" s="6">
        <f>+'[36]ENEL PLB+PMG'!$BD15</f>
        <v>170.44499999999999</v>
      </c>
      <c r="AD17" s="6">
        <f>+'[35]ENEL PLB+PMG'!$BD15</f>
        <v>173.75897166666701</v>
      </c>
      <c r="AE17" s="6">
        <f>+'[34]ENEL PLB+PMG'!$BD15</f>
        <v>170.95906500000001</v>
      </c>
      <c r="AF17" s="6">
        <f>+'[33]ENEL PLB+PMG'!$BD15</f>
        <v>170.44499999999999</v>
      </c>
      <c r="AG17" s="6">
        <f>+'[32]ENEL PLB+PMG'!$BD15</f>
        <v>170.44499999999999</v>
      </c>
    </row>
    <row r="18" spans="2:109" s="1" customFormat="1" ht="20.100000000000001" customHeight="1">
      <c r="B18" s="16">
        <v>0.25</v>
      </c>
      <c r="C18" s="6">
        <f>+'[62]ENEL PLB+PMG'!$BD16</f>
        <v>158.938596666667</v>
      </c>
      <c r="D18" s="6">
        <f>+'[61]ENEL PLB+PMG'!$BD16</f>
        <v>158.95227499999999</v>
      </c>
      <c r="E18" s="6">
        <f>+'[60]ENEL PLB+PMG'!$BD16</f>
        <v>161.97459000000001</v>
      </c>
      <c r="F18" s="6">
        <f>+'[59]ENEL PLB+PMG'!$BD16</f>
        <v>159.28459000000001</v>
      </c>
      <c r="G18" s="6">
        <f>+'[58]ENEL PLB+PMG'!$BD16</f>
        <v>158.93799999999999</v>
      </c>
      <c r="H18" s="6">
        <f>+'[57]ENEL PLB+PMG'!$BD16</f>
        <v>162.61028166666699</v>
      </c>
      <c r="I18" s="6">
        <f>+'[56]ENEL PLB+PMG'!$BD16</f>
        <v>163.22192166666699</v>
      </c>
      <c r="J18" s="6">
        <f>+'[55]ENEL PLB+PMG'!$BD16</f>
        <v>161.348453333333</v>
      </c>
      <c r="K18" s="6">
        <f>+'[54]ENEL PLB+PMG'!$BD16</f>
        <v>160.076073333333</v>
      </c>
      <c r="L18" s="6">
        <f>+'[53]ENEL PLB+PMG'!$BD16</f>
        <v>159.74712</v>
      </c>
      <c r="M18" s="6">
        <f>+'[52]ENEL PLB+PMG'!$BD16</f>
        <v>157.83924833333299</v>
      </c>
      <c r="N18" s="6">
        <f>+'[51]ENEL PLB+PMG'!$BD16</f>
        <v>158.303163333333</v>
      </c>
      <c r="O18" s="6">
        <f>+'[50]ENEL PLB+PMG'!$BD16</f>
        <v>160.08950833333299</v>
      </c>
      <c r="P18" s="6">
        <f>+'[49]ENEL PLB+PMG'!$BD16</f>
        <v>163.06800000000001</v>
      </c>
      <c r="Q18" s="6">
        <f>+'[48]ENEL PLB+PMG'!$BD16</f>
        <v>163.07737</v>
      </c>
      <c r="R18" s="6">
        <f>+'[47]ENEL PLB+PMG'!$BD16</f>
        <v>163.79937333333299</v>
      </c>
      <c r="S18" s="6">
        <f>+'[46]ENEL PLB+PMG'!$BD16</f>
        <v>162.648963333333</v>
      </c>
      <c r="T18" s="6">
        <f>+'[45]ENEL PLB+PMG'!$BD16</f>
        <v>161.75048000000001</v>
      </c>
      <c r="U18" s="6">
        <f>+'[44]ENEL PLB+PMG'!$BD16</f>
        <v>161.001</v>
      </c>
      <c r="V18" s="6">
        <f>+'[43]ENEL PLB+PMG'!$BD16</f>
        <v>167.53899999999999</v>
      </c>
      <c r="W18" s="6">
        <f>+'[42]ENEL PLB+PMG'!$BD16</f>
        <v>167.53899999999999</v>
      </c>
      <c r="X18" s="6">
        <f>+'[41]ENEL PLB+PMG'!$BD16</f>
        <v>167.53899999999999</v>
      </c>
      <c r="Y18" s="6">
        <f>+'[40]ENEL PLB+PMG'!$BD16</f>
        <v>167.43603999999999</v>
      </c>
      <c r="Z18" s="6">
        <f>+'[39]ENEL PLB+PMG'!$BD16</f>
        <v>167.95965333333299</v>
      </c>
      <c r="AA18" s="6">
        <f>+'[38]ENEL PLB+PMG'!$BD16</f>
        <v>167.55716166666701</v>
      </c>
      <c r="AB18" s="6">
        <f>+'[37]ENEL PLB+PMG'!$BD16</f>
        <v>167.53899999999999</v>
      </c>
      <c r="AC18" s="6">
        <f>+'[36]ENEL PLB+PMG'!$BD16</f>
        <v>170.44499999999999</v>
      </c>
      <c r="AD18" s="6">
        <f>+'[35]ENEL PLB+PMG'!$BD16</f>
        <v>171.50409166666699</v>
      </c>
      <c r="AE18" s="6">
        <f>+'[34]ENEL PLB+PMG'!$BD16</f>
        <v>171.12212833333299</v>
      </c>
      <c r="AF18" s="6">
        <f>+'[33]ENEL PLB+PMG'!$BD16</f>
        <v>175.49277499999999</v>
      </c>
      <c r="AG18" s="6">
        <f>+'[32]ENEL PLB+PMG'!$BD16</f>
        <v>170.44499999999999</v>
      </c>
    </row>
    <row r="19" spans="2:109" s="1" customFormat="1" ht="20.100000000000001" customHeight="1">
      <c r="B19" s="16">
        <v>0.29166666666666702</v>
      </c>
      <c r="C19" s="6">
        <f>+'[62]ENEL PLB+PMG'!$BD17</f>
        <v>158.93925166666699</v>
      </c>
      <c r="D19" s="6">
        <f>+'[61]ENEL PLB+PMG'!$BD17</f>
        <v>163.64626999999999</v>
      </c>
      <c r="E19" s="6">
        <f>+'[60]ENEL PLB+PMG'!$BD17</f>
        <v>160.09321666666699</v>
      </c>
      <c r="F19" s="6">
        <f>+'[59]ENEL PLB+PMG'!$BD17</f>
        <v>158.93799999999999</v>
      </c>
      <c r="G19" s="6">
        <f>+'[58]ENEL PLB+PMG'!$BD17</f>
        <v>158.93799999999999</v>
      </c>
      <c r="H19" s="6">
        <f>+'[57]ENEL PLB+PMG'!$BD17</f>
        <v>162.571296666667</v>
      </c>
      <c r="I19" s="6">
        <f>+'[56]ENEL PLB+PMG'!$BD17</f>
        <v>163.20109666666701</v>
      </c>
      <c r="J19" s="6">
        <f>+'[55]ENEL PLB+PMG'!$BD17</f>
        <v>161.72244000000001</v>
      </c>
      <c r="K19" s="6">
        <f>+'[54]ENEL PLB+PMG'!$BD17</f>
        <v>160.248435</v>
      </c>
      <c r="L19" s="6">
        <f>+'[53]ENEL PLB+PMG'!$BD17</f>
        <v>159.873416666667</v>
      </c>
      <c r="M19" s="6">
        <f>+'[52]ENEL PLB+PMG'!$BD17</f>
        <v>159.07741833333299</v>
      </c>
      <c r="N19" s="6">
        <f>+'[51]ENEL PLB+PMG'!$BD17</f>
        <v>157.65037333333299</v>
      </c>
      <c r="O19" s="6">
        <f>+'[50]ENEL PLB+PMG'!$BD17</f>
        <v>161.001</v>
      </c>
      <c r="P19" s="6">
        <f>+'[49]ENEL PLB+PMG'!$BD17</f>
        <v>166.48191</v>
      </c>
      <c r="Q19" s="6">
        <f>+'[48]ENEL PLB+PMG'!$BD17</f>
        <v>163.10966999999999</v>
      </c>
      <c r="R19" s="6">
        <f>+'[47]ENEL PLB+PMG'!$BD17</f>
        <v>164.07872333333299</v>
      </c>
      <c r="S19" s="6">
        <f>+'[46]ENEL PLB+PMG'!$BD17</f>
        <v>163.06800000000001</v>
      </c>
      <c r="T19" s="6">
        <f>+'[45]ENEL PLB+PMG'!$BD17</f>
        <v>163.36158333333299</v>
      </c>
      <c r="U19" s="6">
        <f>+'[44]ENEL PLB+PMG'!$BD17</f>
        <v>161.001</v>
      </c>
      <c r="V19" s="6">
        <f>+'[43]ENEL PLB+PMG'!$BD17</f>
        <v>167.53899999999999</v>
      </c>
      <c r="W19" s="6">
        <f>+'[42]ENEL PLB+PMG'!$BD17</f>
        <v>171.915955</v>
      </c>
      <c r="X19" s="6">
        <f>+'[41]ENEL PLB+PMG'!$BD17</f>
        <v>169.71630999999999</v>
      </c>
      <c r="Y19" s="6">
        <f>+'[40]ENEL PLB+PMG'!$BD17</f>
        <v>177.78751</v>
      </c>
      <c r="Z19" s="6">
        <f>+'[39]ENEL PLB+PMG'!$BD17</f>
        <v>168.21522666666701</v>
      </c>
      <c r="AA19" s="6">
        <f>+'[38]ENEL PLB+PMG'!$BD17</f>
        <v>167.56234499999999</v>
      </c>
      <c r="AB19" s="6">
        <f>+'[37]ENEL PLB+PMG'!$BD17</f>
        <v>167.53899999999999</v>
      </c>
      <c r="AC19" s="6">
        <f>+'[36]ENEL PLB+PMG'!$BD17</f>
        <v>170.70863</v>
      </c>
      <c r="AD19" s="6">
        <f>+'[35]ENEL PLB+PMG'!$BD17</f>
        <v>170.96240333333299</v>
      </c>
      <c r="AE19" s="6">
        <f>+'[34]ENEL PLB+PMG'!$BD17</f>
        <v>171.53526666666701</v>
      </c>
      <c r="AF19" s="6">
        <f>+'[33]ENEL PLB+PMG'!$BD17</f>
        <v>171.762091666667</v>
      </c>
      <c r="AG19" s="6">
        <f>+'[32]ENEL PLB+PMG'!$BD17</f>
        <v>170.44499999999999</v>
      </c>
    </row>
    <row r="20" spans="2:109" s="1" customFormat="1" ht="20.100000000000001" customHeight="1">
      <c r="B20" s="16">
        <v>0.33333333333333298</v>
      </c>
      <c r="C20" s="6">
        <f>+'[62]ENEL PLB+PMG'!$BD18</f>
        <v>161.02056166666699</v>
      </c>
      <c r="D20" s="6">
        <f>+'[61]ENEL PLB+PMG'!$BD18</f>
        <v>165.38205500000001</v>
      </c>
      <c r="E20" s="6">
        <f>+'[60]ENEL PLB+PMG'!$BD18</f>
        <v>164.12987333333299</v>
      </c>
      <c r="F20" s="6">
        <f>+'[59]ENEL PLB+PMG'!$BD18</f>
        <v>159.24977833333301</v>
      </c>
      <c r="G20" s="6">
        <f>+'[58]ENEL PLB+PMG'!$BD18</f>
        <v>158.93799999999999</v>
      </c>
      <c r="H20" s="6">
        <f>+'[57]ENEL PLB+PMG'!$BD18</f>
        <v>167.70029500000001</v>
      </c>
      <c r="I20" s="6">
        <f>+'[56]ENEL PLB+PMG'!$BD18</f>
        <v>172.914571666667</v>
      </c>
      <c r="J20" s="6">
        <f>+'[55]ENEL PLB+PMG'!$BD18</f>
        <v>169.85663333333301</v>
      </c>
      <c r="K20" s="6">
        <f>+'[54]ENEL PLB+PMG'!$BD18</f>
        <v>166.204916666667</v>
      </c>
      <c r="L20" s="6">
        <f>+'[53]ENEL PLB+PMG'!$BD18</f>
        <v>163.748048333333</v>
      </c>
      <c r="M20" s="6">
        <f>+'[52]ENEL PLB+PMG'!$BD18</f>
        <v>160.24256500000001</v>
      </c>
      <c r="N20" s="6">
        <f>+'[51]ENEL PLB+PMG'!$BD18</f>
        <v>157.70486333333301</v>
      </c>
      <c r="O20" s="6">
        <f>+'[50]ENEL PLB+PMG'!$BD18</f>
        <v>162.95412833333299</v>
      </c>
      <c r="P20" s="6">
        <f>+'[49]ENEL PLB+PMG'!$BD18</f>
        <v>171.44853166666701</v>
      </c>
      <c r="Q20" s="6">
        <f>+'[48]ENEL PLB+PMG'!$BD18</f>
        <v>171.65090166666701</v>
      </c>
      <c r="R20" s="6">
        <f>+'[47]ENEL PLB+PMG'!$BD18</f>
        <v>168.480003333333</v>
      </c>
      <c r="S20" s="6">
        <f>+'[46]ENEL PLB+PMG'!$BD18</f>
        <v>163.35578833333301</v>
      </c>
      <c r="T20" s="6">
        <f>+'[45]ENEL PLB+PMG'!$BD18</f>
        <v>163.22584000000001</v>
      </c>
      <c r="U20" s="6">
        <f>+'[44]ENEL PLB+PMG'!$BD18</f>
        <v>161.225416666667</v>
      </c>
      <c r="V20" s="6">
        <f>+'[43]ENEL PLB+PMG'!$BD18</f>
        <v>172.18628166666701</v>
      </c>
      <c r="W20" s="6">
        <f>+'[42]ENEL PLB+PMG'!$BD18</f>
        <v>169.485671666667</v>
      </c>
      <c r="X20" s="6">
        <f>+'[41]ENEL PLB+PMG'!$BD18</f>
        <v>172.37808999999999</v>
      </c>
      <c r="Y20" s="6">
        <f>+'[40]ENEL PLB+PMG'!$BD18</f>
        <v>170.45533166666701</v>
      </c>
      <c r="Z20" s="6">
        <f>+'[39]ENEL PLB+PMG'!$BD18</f>
        <v>175.44930333333301</v>
      </c>
      <c r="AA20" s="6">
        <f>+'[38]ENEL PLB+PMG'!$BD18</f>
        <v>175.55851999999999</v>
      </c>
      <c r="AB20" s="6">
        <f>+'[37]ENEL PLB+PMG'!$BD18</f>
        <v>167.53899999999999</v>
      </c>
      <c r="AC20" s="6">
        <f>+'[36]ENEL PLB+PMG'!$BD18</f>
        <v>174.36698999999999</v>
      </c>
      <c r="AD20" s="6">
        <f>+'[35]ENEL PLB+PMG'!$BD18</f>
        <v>171.69374999999999</v>
      </c>
      <c r="AE20" s="6">
        <f>+'[34]ENEL PLB+PMG'!$BD18</f>
        <v>182.534398333333</v>
      </c>
      <c r="AF20" s="6">
        <f>+'[33]ENEL PLB+PMG'!$BD18</f>
        <v>177.297828333333</v>
      </c>
      <c r="AG20" s="6">
        <f>+'[32]ENEL PLB+PMG'!$BD18</f>
        <v>174.91996499999999</v>
      </c>
    </row>
    <row r="21" spans="2:109" s="1" customFormat="1" ht="20.100000000000001" customHeight="1">
      <c r="B21" s="16">
        <v>0.375</v>
      </c>
      <c r="C21" s="6">
        <f>+'[62]ENEL PLB+PMG'!$BD19</f>
        <v>162.34149833333299</v>
      </c>
      <c r="D21" s="6">
        <f>+'[61]ENEL PLB+PMG'!$BD19</f>
        <v>170.563373333333</v>
      </c>
      <c r="E21" s="6">
        <f>+'[60]ENEL PLB+PMG'!$BD19</f>
        <v>171.838731666667</v>
      </c>
      <c r="F21" s="6">
        <f>+'[59]ENEL PLB+PMG'!$BD19</f>
        <v>161.39266333333299</v>
      </c>
      <c r="G21" s="6">
        <f>+'[58]ENEL PLB+PMG'!$BD19</f>
        <v>158.93799999999999</v>
      </c>
      <c r="H21" s="6">
        <f>+'[57]ENEL PLB+PMG'!$BD19</f>
        <v>175.25016333333301</v>
      </c>
      <c r="I21" s="6">
        <f>+'[56]ENEL PLB+PMG'!$BD19</f>
        <v>170.66280333333299</v>
      </c>
      <c r="J21" s="6">
        <f>+'[55]ENEL PLB+PMG'!$BD19</f>
        <v>171.66910666666701</v>
      </c>
      <c r="K21" s="6">
        <f>+'[54]ENEL PLB+PMG'!$BD19</f>
        <v>176.099335</v>
      </c>
      <c r="L21" s="6">
        <f>+'[53]ENEL PLB+PMG'!$BD19</f>
        <v>163.74063166666701</v>
      </c>
      <c r="M21" s="6">
        <f>+'[52]ENEL PLB+PMG'!$BD19</f>
        <v>163.42876833333301</v>
      </c>
      <c r="N21" s="6">
        <f>+'[51]ENEL PLB+PMG'!$BD19</f>
        <v>157.73245666666699</v>
      </c>
      <c r="O21" s="6">
        <f>+'[50]ENEL PLB+PMG'!$BD19</f>
        <v>185.30957333333299</v>
      </c>
      <c r="P21" s="6">
        <f>+'[49]ENEL PLB+PMG'!$BD19</f>
        <v>176.75740500000001</v>
      </c>
      <c r="Q21" s="6">
        <f>+'[48]ENEL PLB+PMG'!$BD19</f>
        <v>177.700848333333</v>
      </c>
      <c r="R21" s="6">
        <f>+'[47]ENEL PLB+PMG'!$BD19</f>
        <v>177.12009</v>
      </c>
      <c r="S21" s="6">
        <f>+'[46]ENEL PLB+PMG'!$BD19</f>
        <v>177.03795</v>
      </c>
      <c r="T21" s="6">
        <f>+'[45]ENEL PLB+PMG'!$BD19</f>
        <v>164.122671666667</v>
      </c>
      <c r="U21" s="6">
        <f>+'[44]ENEL PLB+PMG'!$BD19</f>
        <v>161.04013499999999</v>
      </c>
      <c r="V21" s="6">
        <f>+'[43]ENEL PLB+PMG'!$BD19</f>
        <v>180.77594833333299</v>
      </c>
      <c r="W21" s="6">
        <f>+'[42]ENEL PLB+PMG'!$BD19</f>
        <v>183.82293000000001</v>
      </c>
      <c r="X21" s="6">
        <f>+'[41]ENEL PLB+PMG'!$BD19</f>
        <v>178.72761666666699</v>
      </c>
      <c r="Y21" s="6">
        <f>+'[40]ENEL PLB+PMG'!$BD19</f>
        <v>176.42243500000001</v>
      </c>
      <c r="Z21" s="6">
        <f>+'[39]ENEL PLB+PMG'!$BD19</f>
        <v>182.50422</v>
      </c>
      <c r="AA21" s="6">
        <f>+'[38]ENEL PLB+PMG'!$BD19</f>
        <v>182.07453000000001</v>
      </c>
      <c r="AB21" s="6">
        <f>+'[37]ENEL PLB+PMG'!$BD19</f>
        <v>167.53899999999999</v>
      </c>
      <c r="AC21" s="6">
        <f>+'[36]ENEL PLB+PMG'!$BD19</f>
        <v>184.57633999999999</v>
      </c>
      <c r="AD21" s="6">
        <f>+'[35]ENEL PLB+PMG'!$BD19</f>
        <v>186.52143000000001</v>
      </c>
      <c r="AE21" s="6">
        <f>+'[34]ENEL PLB+PMG'!$BD19</f>
        <v>184.607225</v>
      </c>
      <c r="AF21" s="6">
        <f>+'[33]ENEL PLB+PMG'!$BD19</f>
        <v>188.76682666666699</v>
      </c>
      <c r="AG21" s="6">
        <f>+'[32]ENEL PLB+PMG'!$BD19</f>
        <v>186.30536166666701</v>
      </c>
    </row>
    <row r="22" spans="2:109" s="1" customFormat="1" ht="20.100000000000001" customHeight="1">
      <c r="B22" s="16">
        <v>0.41666666666666702</v>
      </c>
      <c r="C22" s="6">
        <f>+'[62]ENEL PLB+PMG'!$BD20</f>
        <v>160.300031666667</v>
      </c>
      <c r="D22" s="6">
        <f>+'[61]ENEL PLB+PMG'!$BD20</f>
        <v>170.318006666667</v>
      </c>
      <c r="E22" s="6">
        <f>+'[60]ENEL PLB+PMG'!$BD20</f>
        <v>172.19984333333301</v>
      </c>
      <c r="F22" s="6">
        <f>+'[59]ENEL PLB+PMG'!$BD20</f>
        <v>161.95416666666699</v>
      </c>
      <c r="G22" s="6">
        <f>+'[58]ENEL PLB+PMG'!$BD20</f>
        <v>158.93799999999999</v>
      </c>
      <c r="H22" s="6">
        <f>+'[57]ENEL PLB+PMG'!$BD20</f>
        <v>169.94196500000001</v>
      </c>
      <c r="I22" s="6">
        <f>+'[56]ENEL PLB+PMG'!$BD20</f>
        <v>169.89289500000001</v>
      </c>
      <c r="J22" s="6">
        <f>+'[55]ENEL PLB+PMG'!$BD20</f>
        <v>170.58554333333299</v>
      </c>
      <c r="K22" s="6">
        <f>+'[54]ENEL PLB+PMG'!$BD20</f>
        <v>174.232468333333</v>
      </c>
      <c r="L22" s="6">
        <f>+'[53]ENEL PLB+PMG'!$BD20</f>
        <v>167.019051666667</v>
      </c>
      <c r="M22" s="6">
        <f>+'[52]ENEL PLB+PMG'!$BD20</f>
        <v>160.850911666667</v>
      </c>
      <c r="N22" s="6">
        <f>+'[51]ENEL PLB+PMG'!$BD20</f>
        <v>158.78213666666699</v>
      </c>
      <c r="O22" s="6">
        <f>+'[50]ENEL PLB+PMG'!$BD20</f>
        <v>172.988595</v>
      </c>
      <c r="P22" s="6">
        <f>+'[49]ENEL PLB+PMG'!$BD20</f>
        <v>180.320648333333</v>
      </c>
      <c r="Q22" s="6">
        <f>+'[48]ENEL PLB+PMG'!$BD20</f>
        <v>176.21101833333299</v>
      </c>
      <c r="R22" s="6">
        <f>+'[47]ENEL PLB+PMG'!$BD20</f>
        <v>171.171873333333</v>
      </c>
      <c r="S22" s="6">
        <f>+'[46]ENEL PLB+PMG'!$BD20</f>
        <v>172.044076666667</v>
      </c>
      <c r="T22" s="6">
        <f>+'[45]ENEL PLB+PMG'!$BD20</f>
        <v>171.308795</v>
      </c>
      <c r="U22" s="6">
        <f>+'[44]ENEL PLB+PMG'!$BD20</f>
        <v>162.50168833333299</v>
      </c>
      <c r="V22" s="6">
        <f>+'[43]ENEL PLB+PMG'!$BD20</f>
        <v>178.32373833333301</v>
      </c>
      <c r="W22" s="6">
        <f>+'[42]ENEL PLB+PMG'!$BD20</f>
        <v>181.96879000000001</v>
      </c>
      <c r="X22" s="6">
        <f>+'[41]ENEL PLB+PMG'!$BD20</f>
        <v>183.0292</v>
      </c>
      <c r="Y22" s="6">
        <f>+'[40]ENEL PLB+PMG'!$BD20</f>
        <v>180.959798333333</v>
      </c>
      <c r="Z22" s="6">
        <f>+'[39]ENEL PLB+PMG'!$BD20</f>
        <v>180.76113000000001</v>
      </c>
      <c r="AA22" s="6">
        <f>+'[38]ENEL PLB+PMG'!$BD20</f>
        <v>176.649808333333</v>
      </c>
      <c r="AB22" s="6">
        <f>+'[37]ENEL PLB+PMG'!$BD20</f>
        <v>167.53899999999999</v>
      </c>
      <c r="AC22" s="6">
        <f>+'[36]ENEL PLB+PMG'!$BD20</f>
        <v>184.113936666667</v>
      </c>
      <c r="AD22" s="6">
        <f>+'[35]ENEL PLB+PMG'!$BD20</f>
        <v>183.38978333333301</v>
      </c>
      <c r="AE22" s="6">
        <f>+'[34]ENEL PLB+PMG'!$BD20</f>
        <v>184.08893499999999</v>
      </c>
      <c r="AF22" s="6">
        <f>+'[33]ENEL PLB+PMG'!$BD20</f>
        <v>180.514815</v>
      </c>
      <c r="AG22" s="6">
        <f>+'[32]ENEL PLB+PMG'!$BD20</f>
        <v>185.11159499999999</v>
      </c>
    </row>
    <row r="23" spans="2:109" s="1" customFormat="1" ht="20.100000000000001" customHeight="1">
      <c r="B23" s="16">
        <v>0.45833333333333298</v>
      </c>
      <c r="C23" s="6">
        <f>+'[62]ENEL PLB+PMG'!$BD21</f>
        <v>161.84370999999999</v>
      </c>
      <c r="D23" s="6">
        <f>+'[61]ENEL PLB+PMG'!$BD21</f>
        <v>169.15174166666699</v>
      </c>
      <c r="E23" s="6">
        <f>+'[60]ENEL PLB+PMG'!$BD21</f>
        <v>168.365688333333</v>
      </c>
      <c r="F23" s="6">
        <f>+'[59]ENEL PLB+PMG'!$BD21</f>
        <v>160.95656666666699</v>
      </c>
      <c r="G23" s="6">
        <f>+'[58]ENEL PLB+PMG'!$BD21</f>
        <v>158.93799999999999</v>
      </c>
      <c r="H23" s="6">
        <f>+'[57]ENEL PLB+PMG'!$BD21</f>
        <v>169.92099999999999</v>
      </c>
      <c r="I23" s="6">
        <f>+'[56]ENEL PLB+PMG'!$BD21</f>
        <v>169.92099999999999</v>
      </c>
      <c r="J23" s="6">
        <f>+'[55]ENEL PLB+PMG'!$BD21</f>
        <v>169.42643166666701</v>
      </c>
      <c r="K23" s="6">
        <f>+'[54]ENEL PLB+PMG'!$BD21</f>
        <v>170.92614499999999</v>
      </c>
      <c r="L23" s="6">
        <f>+'[53]ENEL PLB+PMG'!$BD21</f>
        <v>162.20878833333299</v>
      </c>
      <c r="M23" s="6">
        <f>+'[52]ENEL PLB+PMG'!$BD21</f>
        <v>160.699203333333</v>
      </c>
      <c r="N23" s="6">
        <f>+'[51]ENEL PLB+PMG'!$BD21</f>
        <v>159.767</v>
      </c>
      <c r="O23" s="6">
        <f>+'[50]ENEL PLB+PMG'!$BD21</f>
        <v>170.903686666667</v>
      </c>
      <c r="P23" s="6">
        <f>+'[49]ENEL PLB+PMG'!$BD21</f>
        <v>173.203421666667</v>
      </c>
      <c r="Q23" s="6">
        <f>+'[48]ENEL PLB+PMG'!$BD21</f>
        <v>174.20045500000001</v>
      </c>
      <c r="R23" s="6">
        <f>+'[47]ENEL PLB+PMG'!$BD21</f>
        <v>176.54839166666699</v>
      </c>
      <c r="S23" s="6">
        <f>+'[46]ENEL PLB+PMG'!$BD21</f>
        <v>171.889375</v>
      </c>
      <c r="T23" s="6">
        <f>+'[45]ENEL PLB+PMG'!$BD21</f>
        <v>170.62545666666699</v>
      </c>
      <c r="U23" s="6">
        <f>+'[44]ENEL PLB+PMG'!$BD21</f>
        <v>163.06800000000001</v>
      </c>
      <c r="V23" s="6">
        <f>+'[43]ENEL PLB+PMG'!$BD21</f>
        <v>176.619971666667</v>
      </c>
      <c r="W23" s="6">
        <f>+'[42]ENEL PLB+PMG'!$BD21</f>
        <v>177.66588999999999</v>
      </c>
      <c r="X23" s="6">
        <f>+'[41]ENEL PLB+PMG'!$BD21</f>
        <v>179.92120499999999</v>
      </c>
      <c r="Y23" s="6">
        <f>+'[40]ENEL PLB+PMG'!$BD21</f>
        <v>177.6182</v>
      </c>
      <c r="Z23" s="6">
        <f>+'[39]ENEL PLB+PMG'!$BD21</f>
        <v>177.64002500000001</v>
      </c>
      <c r="AA23" s="6">
        <f>+'[38]ENEL PLB+PMG'!$BD21</f>
        <v>176.54046</v>
      </c>
      <c r="AB23" s="6">
        <f>+'[37]ENEL PLB+PMG'!$BD21</f>
        <v>168.01121000000001</v>
      </c>
      <c r="AC23" s="6">
        <f>+'[36]ENEL PLB+PMG'!$BD21</f>
        <v>182.79860333333301</v>
      </c>
      <c r="AD23" s="6">
        <f>+'[35]ENEL PLB+PMG'!$BD21</f>
        <v>183.10433499999999</v>
      </c>
      <c r="AE23" s="6">
        <f>+'[34]ENEL PLB+PMG'!$BD21</f>
        <v>180.85260500000001</v>
      </c>
      <c r="AF23" s="6">
        <f>+'[33]ENEL PLB+PMG'!$BD21</f>
        <v>180.851</v>
      </c>
      <c r="AG23" s="6">
        <f>+'[32]ENEL PLB+PMG'!$BD21</f>
        <v>180.60669666666701</v>
      </c>
    </row>
    <row r="24" spans="2:109" s="1" customFormat="1" ht="20.100000000000001" customHeight="1">
      <c r="B24" s="16">
        <v>0.5</v>
      </c>
      <c r="C24" s="6">
        <f>+'[62]ENEL PLB+PMG'!$BD22</f>
        <v>170.25908999999999</v>
      </c>
      <c r="D24" s="6">
        <f>+'[61]ENEL PLB+PMG'!$BD22</f>
        <v>169.06591666666699</v>
      </c>
      <c r="E24" s="6">
        <f>+'[60]ENEL PLB+PMG'!$BD22</f>
        <v>169.07300000000001</v>
      </c>
      <c r="F24" s="6">
        <f>+'[59]ENEL PLB+PMG'!$BD22</f>
        <v>160.56121166666699</v>
      </c>
      <c r="G24" s="6">
        <f>+'[58]ENEL PLB+PMG'!$BD22</f>
        <v>162.55319666666699</v>
      </c>
      <c r="H24" s="6">
        <f>+'[57]ENEL PLB+PMG'!$BD22</f>
        <v>169.92099999999999</v>
      </c>
      <c r="I24" s="6">
        <f>+'[56]ENEL PLB+PMG'!$BD22</f>
        <v>169.92099999999999</v>
      </c>
      <c r="J24" s="6">
        <f>+'[55]ENEL PLB+PMG'!$BD22</f>
        <v>170.88484500000001</v>
      </c>
      <c r="K24" s="6">
        <f>+'[54]ENEL PLB+PMG'!$BD22</f>
        <v>170.94301166666699</v>
      </c>
      <c r="L24" s="6">
        <f>+'[53]ENEL PLB+PMG'!$BD22</f>
        <v>167.33299</v>
      </c>
      <c r="M24" s="6">
        <f>+'[52]ENEL PLB+PMG'!$BD22</f>
        <v>160.74311666666699</v>
      </c>
      <c r="N24" s="6">
        <f>+'[51]ENEL PLB+PMG'!$BD22</f>
        <v>158.48416166666701</v>
      </c>
      <c r="O24" s="6">
        <f>+'[50]ENEL PLB+PMG'!$BD22</f>
        <v>175.80438166666701</v>
      </c>
      <c r="P24" s="6">
        <f>+'[49]ENEL PLB+PMG'!$BD22</f>
        <v>173.31019499999999</v>
      </c>
      <c r="Q24" s="6">
        <f>+'[48]ENEL PLB+PMG'!$BD22</f>
        <v>173.16129333333299</v>
      </c>
      <c r="R24" s="6">
        <f>+'[47]ENEL PLB+PMG'!$BD22</f>
        <v>176.00478000000001</v>
      </c>
      <c r="S24" s="6">
        <f>+'[46]ENEL PLB+PMG'!$BD22</f>
        <v>171.923728333333</v>
      </c>
      <c r="T24" s="6">
        <f>+'[45]ENEL PLB+PMG'!$BD22</f>
        <v>168.09968499999999</v>
      </c>
      <c r="U24" s="6">
        <f>+'[44]ENEL PLB+PMG'!$BD22</f>
        <v>163.06800000000001</v>
      </c>
      <c r="V24" s="6">
        <f>+'[43]ENEL PLB+PMG'!$BD22</f>
        <v>180.58255666666699</v>
      </c>
      <c r="W24" s="6">
        <f>+'[42]ENEL PLB+PMG'!$BD22</f>
        <v>177.79012666666699</v>
      </c>
      <c r="X24" s="6">
        <f>+'[41]ENEL PLB+PMG'!$BD22</f>
        <v>183.41433833333301</v>
      </c>
      <c r="Y24" s="6">
        <f>+'[40]ENEL PLB+PMG'!$BD22</f>
        <v>177.6182</v>
      </c>
      <c r="Z24" s="6">
        <f>+'[39]ENEL PLB+PMG'!$BD22</f>
        <v>177.875</v>
      </c>
      <c r="AA24" s="6">
        <f>+'[38]ENEL PLB+PMG'!$BD22</f>
        <v>180.155475</v>
      </c>
      <c r="AB24" s="6">
        <f>+'[37]ENEL PLB+PMG'!$BD22</f>
        <v>168.15135166666701</v>
      </c>
      <c r="AC24" s="6">
        <f>+'[36]ENEL PLB+PMG'!$BD22</f>
        <v>180.64158499999999</v>
      </c>
      <c r="AD24" s="6">
        <f>+'[35]ENEL PLB+PMG'!$BD22</f>
        <v>180.89747333333301</v>
      </c>
      <c r="AE24" s="6">
        <f>+'[34]ENEL PLB+PMG'!$BD22</f>
        <v>180.854248333333</v>
      </c>
      <c r="AF24" s="6">
        <f>+'[33]ENEL PLB+PMG'!$BD22</f>
        <v>180.851</v>
      </c>
      <c r="AG24" s="6">
        <f>+'[32]ENEL PLB+PMG'!$BD22</f>
        <v>180.723758333333</v>
      </c>
    </row>
    <row r="25" spans="2:109" s="1" customFormat="1" ht="20.100000000000001" customHeight="1">
      <c r="B25" s="16">
        <v>0.54166666666666696</v>
      </c>
      <c r="C25" s="6">
        <f>+'[62]ENEL PLB+PMG'!$BD23</f>
        <v>167.59005833333299</v>
      </c>
      <c r="D25" s="6">
        <f>+'[61]ENEL PLB+PMG'!$BD23</f>
        <v>169.14839166666701</v>
      </c>
      <c r="E25" s="6">
        <f>+'[60]ENEL PLB+PMG'!$BD23</f>
        <v>169.07300000000001</v>
      </c>
      <c r="F25" s="6">
        <f>+'[59]ENEL PLB+PMG'!$BD23</f>
        <v>160.62246666666701</v>
      </c>
      <c r="G25" s="6">
        <f>+'[58]ENEL PLB+PMG'!$BD23</f>
        <v>158.93799999999999</v>
      </c>
      <c r="H25" s="6">
        <f>+'[57]ENEL PLB+PMG'!$BD23</f>
        <v>169.92099999999999</v>
      </c>
      <c r="I25" s="6">
        <f>+'[56]ENEL PLB+PMG'!$BD23</f>
        <v>170.06908999999999</v>
      </c>
      <c r="J25" s="6">
        <f>+'[55]ENEL PLB+PMG'!$BD23</f>
        <v>170.962056666667</v>
      </c>
      <c r="K25" s="6">
        <f>+'[54]ENEL PLB+PMG'!$BD23</f>
        <v>170.983306666667</v>
      </c>
      <c r="L25" s="6">
        <f>+'[53]ENEL PLB+PMG'!$BD23</f>
        <v>167.36070833333301</v>
      </c>
      <c r="M25" s="6">
        <f>+'[52]ENEL PLB+PMG'!$BD23</f>
        <v>160.72788</v>
      </c>
      <c r="N25" s="6">
        <f>+'[51]ENEL PLB+PMG'!$BD23</f>
        <v>157.844111666667</v>
      </c>
      <c r="O25" s="6">
        <f>+'[50]ENEL PLB+PMG'!$BD23</f>
        <v>174.739043333333</v>
      </c>
      <c r="P25" s="6">
        <f>+'[49]ENEL PLB+PMG'!$BD23</f>
        <v>173.276301666667</v>
      </c>
      <c r="Q25" s="6">
        <f>+'[48]ENEL PLB+PMG'!$BD23</f>
        <v>174.36417499999999</v>
      </c>
      <c r="R25" s="6">
        <f>+'[47]ENEL PLB+PMG'!$BD23</f>
        <v>174.480976666667</v>
      </c>
      <c r="S25" s="6">
        <f>+'[46]ENEL PLB+PMG'!$BD23</f>
        <v>171.921335</v>
      </c>
      <c r="T25" s="6">
        <f>+'[45]ENEL PLB+PMG'!$BD23</f>
        <v>168.02866166666701</v>
      </c>
      <c r="U25" s="6">
        <f>+'[44]ENEL PLB+PMG'!$BD23</f>
        <v>163.06800000000001</v>
      </c>
      <c r="V25" s="6">
        <f>+'[43]ENEL PLB+PMG'!$BD23</f>
        <v>179.44610333333301</v>
      </c>
      <c r="W25" s="6">
        <f>+'[42]ENEL PLB+PMG'!$BD23</f>
        <v>177.79967666666701</v>
      </c>
      <c r="X25" s="6">
        <f>+'[41]ENEL PLB+PMG'!$BD23</f>
        <v>177.287088333333</v>
      </c>
      <c r="Y25" s="6">
        <f>+'[40]ENEL PLB+PMG'!$BD23</f>
        <v>177.39659499999999</v>
      </c>
      <c r="Z25" s="6">
        <f>+'[39]ENEL PLB+PMG'!$BD23</f>
        <v>177.87924000000001</v>
      </c>
      <c r="AA25" s="6">
        <f>+'[38]ENEL PLB+PMG'!$BD23</f>
        <v>178.17941666666701</v>
      </c>
      <c r="AB25" s="6">
        <f>+'[37]ENEL PLB+PMG'!$BD23</f>
        <v>168.22916000000001</v>
      </c>
      <c r="AC25" s="6">
        <f>+'[36]ENEL PLB+PMG'!$BD23</f>
        <v>180.516983333333</v>
      </c>
      <c r="AD25" s="6">
        <f>+'[35]ENEL PLB+PMG'!$BD23</f>
        <v>180.65324333333299</v>
      </c>
      <c r="AE25" s="6">
        <f>+'[34]ENEL PLB+PMG'!$BD23</f>
        <v>180.64655500000001</v>
      </c>
      <c r="AF25" s="6">
        <f>+'[33]ENEL PLB+PMG'!$BD23</f>
        <v>181.33497</v>
      </c>
      <c r="AG25" s="6">
        <f>+'[32]ENEL PLB+PMG'!$BD23</f>
        <v>182.22631833333301</v>
      </c>
    </row>
    <row r="26" spans="2:109" s="1" customFormat="1" ht="20.100000000000001" customHeight="1">
      <c r="B26" s="16">
        <v>0.58333333333333304</v>
      </c>
      <c r="C26" s="6">
        <f>+'[62]ENEL PLB+PMG'!$BD24</f>
        <v>166.71262666666701</v>
      </c>
      <c r="D26" s="6">
        <f>+'[61]ENEL PLB+PMG'!$BD24</f>
        <v>169.12781833333301</v>
      </c>
      <c r="E26" s="6">
        <f>+'[60]ENEL PLB+PMG'!$BD24</f>
        <v>169.07300000000001</v>
      </c>
      <c r="F26" s="6">
        <f>+'[59]ENEL PLB+PMG'!$BD24</f>
        <v>161.05466000000001</v>
      </c>
      <c r="G26" s="6">
        <f>+'[58]ENEL PLB+PMG'!$BD24</f>
        <v>158.93799999999999</v>
      </c>
      <c r="H26" s="6">
        <f>+'[57]ENEL PLB+PMG'!$BD24</f>
        <v>169.93537000000001</v>
      </c>
      <c r="I26" s="6">
        <f>+'[56]ENEL PLB+PMG'!$BD24</f>
        <v>170.32514333333299</v>
      </c>
      <c r="J26" s="6">
        <f>+'[55]ENEL PLB+PMG'!$BD24</f>
        <v>170.89993000000001</v>
      </c>
      <c r="K26" s="6">
        <f>+'[54]ENEL PLB+PMG'!$BD24</f>
        <v>170.97412333333301</v>
      </c>
      <c r="L26" s="6">
        <f>+'[53]ENEL PLB+PMG'!$BD24</f>
        <v>167.36839333333299</v>
      </c>
      <c r="M26" s="6">
        <f>+'[52]ENEL PLB+PMG'!$BD24</f>
        <v>160.71352666666701</v>
      </c>
      <c r="N26" s="6">
        <f>+'[51]ENEL PLB+PMG'!$BD24</f>
        <v>158.148595</v>
      </c>
      <c r="O26" s="6">
        <f>+'[50]ENEL PLB+PMG'!$BD24</f>
        <v>175.14635999999999</v>
      </c>
      <c r="P26" s="6">
        <f>+'[49]ENEL PLB+PMG'!$BD24</f>
        <v>173.75343833333301</v>
      </c>
      <c r="Q26" s="6">
        <f>+'[48]ENEL PLB+PMG'!$BD24</f>
        <v>174.30090166666699</v>
      </c>
      <c r="R26" s="6">
        <f>+'[47]ENEL PLB+PMG'!$BD24</f>
        <v>175.385793333333</v>
      </c>
      <c r="S26" s="6">
        <f>+'[46]ENEL PLB+PMG'!$BD24</f>
        <v>171.941846666667</v>
      </c>
      <c r="T26" s="6">
        <f>+'[45]ENEL PLB+PMG'!$BD24</f>
        <v>167.73292833333301</v>
      </c>
      <c r="U26" s="6">
        <f>+'[44]ENEL PLB+PMG'!$BD24</f>
        <v>163.06800000000001</v>
      </c>
      <c r="V26" s="6">
        <f>+'[43]ENEL PLB+PMG'!$BD24</f>
        <v>179.009076666667</v>
      </c>
      <c r="W26" s="6">
        <f>+'[42]ENEL PLB+PMG'!$BD24</f>
        <v>177.902436666667</v>
      </c>
      <c r="X26" s="6">
        <f>+'[41]ENEL PLB+PMG'!$BD24</f>
        <v>182.13454833333299</v>
      </c>
      <c r="Y26" s="6">
        <f>+'[40]ENEL PLB+PMG'!$BD24</f>
        <v>180.654063333333</v>
      </c>
      <c r="Z26" s="6">
        <f>+'[39]ENEL PLB+PMG'!$BD24</f>
        <v>177.87711999999999</v>
      </c>
      <c r="AA26" s="6">
        <f>+'[38]ENEL PLB+PMG'!$BD24</f>
        <v>175.97521166666701</v>
      </c>
      <c r="AB26" s="6">
        <f>+'[37]ENEL PLB+PMG'!$BD24</f>
        <v>168.25025833333299</v>
      </c>
      <c r="AC26" s="6">
        <f>+'[36]ENEL PLB+PMG'!$BD24</f>
        <v>180.66452000000001</v>
      </c>
      <c r="AD26" s="6">
        <f>+'[35]ENEL PLB+PMG'!$BD24</f>
        <v>181.69895</v>
      </c>
      <c r="AE26" s="6">
        <f>+'[34]ENEL PLB+PMG'!$BD24</f>
        <v>181.37890666666701</v>
      </c>
      <c r="AF26" s="6">
        <f>+'[33]ENEL PLB+PMG'!$BD24</f>
        <v>182.466466666667</v>
      </c>
      <c r="AG26" s="6">
        <f>+'[32]ENEL PLB+PMG'!$BD24</f>
        <v>182.66998833333301</v>
      </c>
    </row>
    <row r="27" spans="2:109" s="1" customFormat="1" ht="20.100000000000001" customHeight="1">
      <c r="B27" s="16">
        <v>0.625</v>
      </c>
      <c r="C27" s="6">
        <f>+'[62]ENEL PLB+PMG'!$BD25</f>
        <v>167.091941666667</v>
      </c>
      <c r="D27" s="6">
        <f>+'[61]ENEL PLB+PMG'!$BD25</f>
        <v>169.14510166666699</v>
      </c>
      <c r="E27" s="6">
        <f>+'[60]ENEL PLB+PMG'!$BD25</f>
        <v>169.496276666667</v>
      </c>
      <c r="F27" s="6">
        <f>+'[59]ENEL PLB+PMG'!$BD25</f>
        <v>161.21939333333299</v>
      </c>
      <c r="G27" s="6">
        <f>+'[58]ENEL PLB+PMG'!$BD25</f>
        <v>158.93799999999999</v>
      </c>
      <c r="H27" s="6">
        <f>+'[57]ENEL PLB+PMG'!$BD25</f>
        <v>169.952503333333</v>
      </c>
      <c r="I27" s="6">
        <f>+'[56]ENEL PLB+PMG'!$BD25</f>
        <v>169.92099999999999</v>
      </c>
      <c r="J27" s="6">
        <f>+'[55]ENEL PLB+PMG'!$BD25</f>
        <v>170.953098333333</v>
      </c>
      <c r="K27" s="6">
        <f>+'[54]ENEL PLB+PMG'!$BD25</f>
        <v>170.99056833333299</v>
      </c>
      <c r="L27" s="6">
        <f>+'[53]ENEL PLB+PMG'!$BD25</f>
        <v>169.37858</v>
      </c>
      <c r="M27" s="6">
        <f>+'[52]ENEL PLB+PMG'!$BD25</f>
        <v>161.90689499999999</v>
      </c>
      <c r="N27" s="6">
        <f>+'[51]ENEL PLB+PMG'!$BD25</f>
        <v>156.66300000000001</v>
      </c>
      <c r="O27" s="6">
        <f>+'[50]ENEL PLB+PMG'!$BD25</f>
        <v>174.38854333333299</v>
      </c>
      <c r="P27" s="6">
        <f>+'[49]ENEL PLB+PMG'!$BD25</f>
        <v>173.91105833333299</v>
      </c>
      <c r="Q27" s="6">
        <f>+'[48]ENEL PLB+PMG'!$BD25</f>
        <v>173.526025</v>
      </c>
      <c r="R27" s="6">
        <f>+'[47]ENEL PLB+PMG'!$BD25</f>
        <v>172.97657333333299</v>
      </c>
      <c r="S27" s="6">
        <f>+'[46]ENEL PLB+PMG'!$BD25</f>
        <v>173.362675</v>
      </c>
      <c r="T27" s="6">
        <f>+'[45]ENEL PLB+PMG'!$BD25</f>
        <v>170.19163333333299</v>
      </c>
      <c r="U27" s="6">
        <f>+'[44]ENEL PLB+PMG'!$BD25</f>
        <v>163.06800000000001</v>
      </c>
      <c r="V27" s="6">
        <f>+'[43]ENEL PLB+PMG'!$BD25</f>
        <v>177.875</v>
      </c>
      <c r="W27" s="6">
        <f>+'[42]ENEL PLB+PMG'!$BD25</f>
        <v>180.158895</v>
      </c>
      <c r="X27" s="6">
        <f>+'[41]ENEL PLB+PMG'!$BD25</f>
        <v>177.55073666666701</v>
      </c>
      <c r="Y27" s="6">
        <f>+'[40]ENEL PLB+PMG'!$BD25</f>
        <v>178.06732833333299</v>
      </c>
      <c r="Z27" s="6">
        <f>+'[39]ENEL PLB+PMG'!$BD25</f>
        <v>177.87808166666699</v>
      </c>
      <c r="AA27" s="6">
        <f>+'[38]ENEL PLB+PMG'!$BD25</f>
        <v>177.395653333333</v>
      </c>
      <c r="AB27" s="6">
        <f>+'[37]ENEL PLB+PMG'!$BD25</f>
        <v>168.236876666667</v>
      </c>
      <c r="AC27" s="6">
        <f>+'[36]ENEL PLB+PMG'!$BD25</f>
        <v>180.74203666666699</v>
      </c>
      <c r="AD27" s="6">
        <f>+'[35]ENEL PLB+PMG'!$BD25</f>
        <v>180.80278166666699</v>
      </c>
      <c r="AE27" s="6">
        <f>+'[34]ENEL PLB+PMG'!$BD25</f>
        <v>181.358916666667</v>
      </c>
      <c r="AF27" s="6">
        <f>+'[33]ENEL PLB+PMG'!$BD25</f>
        <v>181.812453333333</v>
      </c>
      <c r="AG27" s="6">
        <f>+'[32]ENEL PLB+PMG'!$BD25</f>
        <v>180.90080499999999</v>
      </c>
    </row>
    <row r="28" spans="2:109" s="1" customFormat="1" ht="20.100000000000001" customHeight="1">
      <c r="B28" s="16">
        <v>0.66666666666666696</v>
      </c>
      <c r="C28" s="6">
        <f>+'[62]ENEL PLB+PMG'!$BD26</f>
        <v>168.283283333333</v>
      </c>
      <c r="D28" s="6">
        <f>+'[61]ENEL PLB+PMG'!$BD26</f>
        <v>168.99339166666701</v>
      </c>
      <c r="E28" s="6">
        <f>+'[60]ENEL PLB+PMG'!$BD26</f>
        <v>169.14596666666699</v>
      </c>
      <c r="F28" s="6">
        <f>+'[59]ENEL PLB+PMG'!$BD26</f>
        <v>161.32915666666699</v>
      </c>
      <c r="G28" s="6">
        <f>+'[58]ENEL PLB+PMG'!$BD26</f>
        <v>158.93799999999999</v>
      </c>
      <c r="H28" s="6">
        <f>+'[57]ENEL PLB+PMG'!$BD26</f>
        <v>169.93554499999999</v>
      </c>
      <c r="I28" s="6">
        <f>+'[56]ENEL PLB+PMG'!$BD26</f>
        <v>169.38687666666701</v>
      </c>
      <c r="J28" s="6">
        <f>+'[55]ENEL PLB+PMG'!$BD26</f>
        <v>170.96912666666699</v>
      </c>
      <c r="K28" s="6">
        <f>+'[54]ENEL PLB+PMG'!$BD26</f>
        <v>170.93378833333301</v>
      </c>
      <c r="L28" s="6">
        <f>+'[53]ENEL PLB+PMG'!$BD26</f>
        <v>164.862368333333</v>
      </c>
      <c r="M28" s="6">
        <f>+'[52]ENEL PLB+PMG'!$BD26</f>
        <v>161.24108166666699</v>
      </c>
      <c r="N28" s="6">
        <f>+'[51]ENEL PLB+PMG'!$BD26</f>
        <v>156.66300000000001</v>
      </c>
      <c r="O28" s="6">
        <f>+'[50]ENEL PLB+PMG'!$BD26</f>
        <v>175.22332499999999</v>
      </c>
      <c r="P28" s="6">
        <f>+'[49]ENEL PLB+PMG'!$BD26</f>
        <v>173.318195</v>
      </c>
      <c r="Q28" s="6">
        <f>+'[48]ENEL PLB+PMG'!$BD26</f>
        <v>175.93760499999999</v>
      </c>
      <c r="R28" s="6">
        <f>+'[47]ENEL PLB+PMG'!$BD26</f>
        <v>172.160441666667</v>
      </c>
      <c r="S28" s="6">
        <f>+'[46]ENEL PLB+PMG'!$BD26</f>
        <v>177.26130166666701</v>
      </c>
      <c r="T28" s="6">
        <f>+'[45]ENEL PLB+PMG'!$BD26</f>
        <v>165.07878500000001</v>
      </c>
      <c r="U28" s="6">
        <f>+'[44]ENEL PLB+PMG'!$BD26</f>
        <v>163.06800000000001</v>
      </c>
      <c r="V28" s="6">
        <f>+'[43]ENEL PLB+PMG'!$BD26</f>
        <v>177.85840999999999</v>
      </c>
      <c r="W28" s="6">
        <f>+'[42]ENEL PLB+PMG'!$BD26</f>
        <v>180.19109666666699</v>
      </c>
      <c r="X28" s="6">
        <f>+'[41]ENEL PLB+PMG'!$BD26</f>
        <v>178.914138333333</v>
      </c>
      <c r="Y28" s="6">
        <f>+'[40]ENEL PLB+PMG'!$BD26</f>
        <v>177.907858333333</v>
      </c>
      <c r="Z28" s="6">
        <f>+'[39]ENEL PLB+PMG'!$BD26</f>
        <v>177.880953333333</v>
      </c>
      <c r="AA28" s="6">
        <f>+'[38]ENEL PLB+PMG'!$BD26</f>
        <v>168.567968333333</v>
      </c>
      <c r="AB28" s="6">
        <f>+'[37]ENEL PLB+PMG'!$BD26</f>
        <v>168.20240166666699</v>
      </c>
      <c r="AC28" s="6">
        <f>+'[36]ENEL PLB+PMG'!$BD26</f>
        <v>184.40914333333299</v>
      </c>
      <c r="AD28" s="6">
        <f>+'[35]ENEL PLB+PMG'!$BD26</f>
        <v>181.0016</v>
      </c>
      <c r="AE28" s="6">
        <f>+'[34]ENEL PLB+PMG'!$BD26</f>
        <v>180.68692833333299</v>
      </c>
      <c r="AF28" s="6">
        <f>+'[33]ENEL PLB+PMG'!$BD26</f>
        <v>181.67252999999999</v>
      </c>
      <c r="AG28" s="6">
        <f>+'[32]ENEL PLB+PMG'!$BD26</f>
        <v>180.12905166666701</v>
      </c>
    </row>
    <row r="29" spans="2:109" s="1" customFormat="1" ht="20.100000000000001" customHeight="1">
      <c r="B29" s="16">
        <v>0.70833333333333304</v>
      </c>
      <c r="C29" s="6">
        <f>+'[62]ENEL PLB+PMG'!$BD27</f>
        <v>160.31255833333299</v>
      </c>
      <c r="D29" s="6">
        <f>+'[61]ENEL PLB+PMG'!$BD27</f>
        <v>169.99749333333301</v>
      </c>
      <c r="E29" s="6">
        <f>+'[60]ENEL PLB+PMG'!$BD27</f>
        <v>171.03015666666701</v>
      </c>
      <c r="F29" s="6">
        <f>+'[59]ENEL PLB+PMG'!$BD27</f>
        <v>161.464936666667</v>
      </c>
      <c r="G29" s="6">
        <f>+'[58]ENEL PLB+PMG'!$BD27</f>
        <v>158.93799999999999</v>
      </c>
      <c r="H29" s="6">
        <f>+'[57]ENEL PLB+PMG'!$BD27</f>
        <v>169.67440166666699</v>
      </c>
      <c r="I29" s="6">
        <f>+'[56]ENEL PLB+PMG'!$BD27</f>
        <v>169.949858333333</v>
      </c>
      <c r="J29" s="6">
        <f>+'[55]ENEL PLB+PMG'!$BD27</f>
        <v>173.98169166666699</v>
      </c>
      <c r="K29" s="6">
        <f>+'[54]ENEL PLB+PMG'!$BD27</f>
        <v>174.07543000000001</v>
      </c>
      <c r="L29" s="6">
        <f>+'[53]ENEL PLB+PMG'!$BD27</f>
        <v>165.35937833333301</v>
      </c>
      <c r="M29" s="6">
        <f>+'[52]ENEL PLB+PMG'!$BD27</f>
        <v>160.26598000000001</v>
      </c>
      <c r="N29" s="6">
        <f>+'[51]ENEL PLB+PMG'!$BD27</f>
        <v>156.66300000000001</v>
      </c>
      <c r="O29" s="6">
        <f>+'[50]ENEL PLB+PMG'!$BD27</f>
        <v>175.210221666667</v>
      </c>
      <c r="P29" s="6">
        <f>+'[49]ENEL PLB+PMG'!$BD27</f>
        <v>175.79741999999999</v>
      </c>
      <c r="Q29" s="6">
        <f>+'[48]ENEL PLB+PMG'!$BD27</f>
        <v>174.05282666666699</v>
      </c>
      <c r="R29" s="6">
        <f>+'[47]ENEL PLB+PMG'!$BD27</f>
        <v>177.42154666666701</v>
      </c>
      <c r="S29" s="6">
        <f>+'[46]ENEL PLB+PMG'!$BD27</f>
        <v>166.85731166666699</v>
      </c>
      <c r="T29" s="6">
        <f>+'[45]ENEL PLB+PMG'!$BD27</f>
        <v>165.049933333333</v>
      </c>
      <c r="U29" s="6">
        <f>+'[44]ENEL PLB+PMG'!$BD27</f>
        <v>163.06800000000001</v>
      </c>
      <c r="V29" s="6">
        <f>+'[43]ENEL PLB+PMG'!$BD27</f>
        <v>179.78748999999999</v>
      </c>
      <c r="W29" s="6">
        <f>+'[42]ENEL PLB+PMG'!$BD27</f>
        <v>177.38325666666699</v>
      </c>
      <c r="X29" s="6">
        <f>+'[41]ENEL PLB+PMG'!$BD27</f>
        <v>180.49329</v>
      </c>
      <c r="Y29" s="6">
        <f>+'[40]ENEL PLB+PMG'!$BD27</f>
        <v>181.78454833333299</v>
      </c>
      <c r="Z29" s="6">
        <f>+'[39]ENEL PLB+PMG'!$BD27</f>
        <v>179.218723333333</v>
      </c>
      <c r="AA29" s="6">
        <f>+'[38]ENEL PLB+PMG'!$BD27</f>
        <v>168.202181666667</v>
      </c>
      <c r="AB29" s="6">
        <f>+'[37]ENEL PLB+PMG'!$BD27</f>
        <v>167.57497166666701</v>
      </c>
      <c r="AC29" s="6">
        <f>+'[36]ENEL PLB+PMG'!$BD27</f>
        <v>180.07608500000001</v>
      </c>
      <c r="AD29" s="6">
        <f>+'[35]ENEL PLB+PMG'!$BD27</f>
        <v>185.43833333333299</v>
      </c>
      <c r="AE29" s="6">
        <f>+'[34]ENEL PLB+PMG'!$BD27</f>
        <v>180.846421666667</v>
      </c>
      <c r="AF29" s="6">
        <f>+'[33]ENEL PLB+PMG'!$BD27</f>
        <v>180.16659999999999</v>
      </c>
      <c r="AG29" s="6">
        <f>+'[32]ENEL PLB+PMG'!$BD27</f>
        <v>180.298188333333</v>
      </c>
    </row>
    <row r="30" spans="2:109" s="1" customFormat="1" ht="20.100000000000001" customHeight="1">
      <c r="B30" s="16">
        <v>0.75</v>
      </c>
      <c r="C30" s="6">
        <f>+'[62]ENEL PLB+PMG'!$BD28</f>
        <v>160.14096499999999</v>
      </c>
      <c r="D30" s="6">
        <f>+'[61]ENEL PLB+PMG'!$BD28</f>
        <v>168.850236666667</v>
      </c>
      <c r="E30" s="6">
        <f>+'[60]ENEL PLB+PMG'!$BD28</f>
        <v>161.36175</v>
      </c>
      <c r="F30" s="6">
        <f>+'[59]ENEL PLB+PMG'!$BD28</f>
        <v>163.24295333333299</v>
      </c>
      <c r="G30" s="6">
        <f>+'[58]ENEL PLB+PMG'!$BD28</f>
        <v>159.53920833333299</v>
      </c>
      <c r="H30" s="6">
        <f>+'[57]ENEL PLB+PMG'!$BD28</f>
        <v>168.726206666667</v>
      </c>
      <c r="I30" s="6">
        <f>+'[56]ENEL PLB+PMG'!$BD28</f>
        <v>172.00512166666701</v>
      </c>
      <c r="J30" s="6">
        <f>+'[55]ENEL PLB+PMG'!$BD28</f>
        <v>169.94365999999999</v>
      </c>
      <c r="K30" s="6">
        <f>+'[54]ENEL PLB+PMG'!$BD28</f>
        <v>170.215016666667</v>
      </c>
      <c r="L30" s="6">
        <f>+'[53]ENEL PLB+PMG'!$BD28</f>
        <v>172.64465166666599</v>
      </c>
      <c r="M30" s="6">
        <f>+'[52]ENEL PLB+PMG'!$BD28</f>
        <v>182.54311333333399</v>
      </c>
      <c r="N30" s="6">
        <f>+'[51]ENEL PLB+PMG'!$BD28</f>
        <v>159.157185</v>
      </c>
      <c r="O30" s="6">
        <f>+'[50]ENEL PLB+PMG'!$BD28</f>
        <v>189.749766666667</v>
      </c>
      <c r="P30" s="6">
        <f>+'[49]ENEL PLB+PMG'!$BD28</f>
        <v>176.440538333333</v>
      </c>
      <c r="Q30" s="6">
        <f>+'[48]ENEL PLB+PMG'!$BD28</f>
        <v>171.745898333333</v>
      </c>
      <c r="R30" s="6">
        <f>+'[47]ENEL PLB+PMG'!$BD28</f>
        <v>168.214981666667</v>
      </c>
      <c r="S30" s="6">
        <f>+'[46]ENEL PLB+PMG'!$BD28</f>
        <v>165.77994833333301</v>
      </c>
      <c r="T30" s="6">
        <f>+'[45]ENEL PLB+PMG'!$BD28</f>
        <v>167.711905</v>
      </c>
      <c r="U30" s="6">
        <f>+'[44]ENEL PLB+PMG'!$BD28</f>
        <v>167.981298333333</v>
      </c>
      <c r="V30" s="6">
        <f>+'[43]ENEL PLB+PMG'!$BD28</f>
        <v>180.94172</v>
      </c>
      <c r="W30" s="6">
        <f>+'[42]ENEL PLB+PMG'!$BD28</f>
        <v>172.48577</v>
      </c>
      <c r="X30" s="6">
        <f>+'[41]ENEL PLB+PMG'!$BD28</f>
        <v>172.45079999999999</v>
      </c>
      <c r="Y30" s="6">
        <f>+'[40]ENEL PLB+PMG'!$BD28</f>
        <v>177.45219</v>
      </c>
      <c r="Z30" s="6">
        <f>+'[39]ENEL PLB+PMG'!$BD28</f>
        <v>180.96115</v>
      </c>
      <c r="AA30" s="6">
        <f>+'[38]ENEL PLB+PMG'!$BD28</f>
        <v>171.80492000000001</v>
      </c>
      <c r="AB30" s="6">
        <f>+'[37]ENEL PLB+PMG'!$BD28</f>
        <v>168.11758</v>
      </c>
      <c r="AC30" s="6">
        <f>+'[36]ENEL PLB+PMG'!$BD28</f>
        <v>181.57390333333299</v>
      </c>
      <c r="AD30" s="6">
        <f>+'[35]ENEL PLB+PMG'!$BD28</f>
        <v>180.55222000000001</v>
      </c>
      <c r="AE30" s="6">
        <f>+'[34]ENEL PLB+PMG'!$BD28</f>
        <v>182.77308666666701</v>
      </c>
      <c r="AF30" s="6">
        <f>+'[33]ENEL PLB+PMG'!$BD28</f>
        <v>180.05100833333299</v>
      </c>
      <c r="AG30" s="6">
        <f>+'[32]ENEL PLB+PMG'!$BD28</f>
        <v>181.92002500000001</v>
      </c>
    </row>
    <row r="31" spans="2:109" s="1" customFormat="1" ht="20.100000000000001" customHeight="1">
      <c r="B31" s="16">
        <v>0.79166666666666696</v>
      </c>
      <c r="C31" s="6">
        <f>+'[62]ENEL PLB+PMG'!$BD29</f>
        <v>175.34543333333301</v>
      </c>
      <c r="D31" s="6">
        <f>+'[61]ENEL PLB+PMG'!$BD29</f>
        <v>170.775943333333</v>
      </c>
      <c r="E31" s="6">
        <f>+'[60]ENEL PLB+PMG'!$BD29</f>
        <v>170.632755</v>
      </c>
      <c r="F31" s="6">
        <f>+'[59]ENEL PLB+PMG'!$BD29</f>
        <v>175.61007333333299</v>
      </c>
      <c r="G31" s="6">
        <f>+'[58]ENEL PLB+PMG'!$BD29</f>
        <v>171.15380833333299</v>
      </c>
      <c r="H31" s="6">
        <f>+'[57]ENEL PLB+PMG'!$BD29</f>
        <v>169.35851500000001</v>
      </c>
      <c r="I31" s="6">
        <f>+'[56]ENEL PLB+PMG'!$BD29</f>
        <v>170.92926666666699</v>
      </c>
      <c r="J31" s="6">
        <f>+'[55]ENEL PLB+PMG'!$BD29</f>
        <v>172.75949499999999</v>
      </c>
      <c r="K31" s="6">
        <f>+'[54]ENEL PLB+PMG'!$BD29</f>
        <v>172.61197999999999</v>
      </c>
      <c r="L31" s="6">
        <f>+'[53]ENEL PLB+PMG'!$BD29</f>
        <v>175.29212833333301</v>
      </c>
      <c r="M31" s="6">
        <f>+'[52]ENEL PLB+PMG'!$BD29</f>
        <v>169.75052500000001</v>
      </c>
      <c r="N31" s="6">
        <f>+'[51]ENEL PLB+PMG'!$BD29</f>
        <v>169.99681833333301</v>
      </c>
      <c r="O31" s="6">
        <f>+'[50]ENEL PLB+PMG'!$BD29</f>
        <v>184.185745</v>
      </c>
      <c r="P31" s="6">
        <f>+'[49]ENEL PLB+PMG'!$BD29</f>
        <v>176.82291000000001</v>
      </c>
      <c r="Q31" s="6">
        <f>+'[48]ENEL PLB+PMG'!$BD29</f>
        <v>175.19626500000001</v>
      </c>
      <c r="R31" s="6">
        <f>+'[47]ENEL PLB+PMG'!$BD29</f>
        <v>175.53027499999999</v>
      </c>
      <c r="S31" s="6">
        <f>+'[46]ENEL PLB+PMG'!$BD29</f>
        <v>177.57585333333299</v>
      </c>
      <c r="T31" s="6">
        <f>+'[45]ENEL PLB+PMG'!$BD29</f>
        <v>174.839305</v>
      </c>
      <c r="U31" s="6">
        <f>+'[44]ENEL PLB+PMG'!$BD29</f>
        <v>175.03410833333299</v>
      </c>
      <c r="V31" s="6">
        <f>+'[43]ENEL PLB+PMG'!$BD29</f>
        <v>183.28667833333299</v>
      </c>
      <c r="W31" s="6">
        <f>+'[42]ENEL PLB+PMG'!$BD29</f>
        <v>183.199633333333</v>
      </c>
      <c r="X31" s="6">
        <f>+'[41]ENEL PLB+PMG'!$BD29</f>
        <v>181.88153500000001</v>
      </c>
      <c r="Y31" s="6">
        <f>+'[40]ENEL PLB+PMG'!$BD29</f>
        <v>180.248831666667</v>
      </c>
      <c r="Z31" s="6">
        <f>+'[39]ENEL PLB+PMG'!$BD29</f>
        <v>180.20683500000001</v>
      </c>
      <c r="AA31" s="6">
        <f>+'[38]ENEL PLB+PMG'!$BD29</f>
        <v>185.69922500000001</v>
      </c>
      <c r="AB31" s="6">
        <f>+'[37]ENEL PLB+PMG'!$BD29</f>
        <v>183.432723333333</v>
      </c>
      <c r="AC31" s="6">
        <f>+'[36]ENEL PLB+PMG'!$BD29</f>
        <v>183.63059000000001</v>
      </c>
      <c r="AD31" s="6">
        <f>+'[35]ENEL PLB+PMG'!$BD29</f>
        <v>182.93034499999999</v>
      </c>
      <c r="AE31" s="6">
        <f>+'[34]ENEL PLB+PMG'!$BD29</f>
        <v>181.82009500000001</v>
      </c>
      <c r="AF31" s="6">
        <f>+'[33]ENEL PLB+PMG'!$BD29</f>
        <v>183.372195</v>
      </c>
      <c r="AG31" s="6">
        <f>+'[32]ENEL PLB+PMG'!$BD29</f>
        <v>183.07643666666701</v>
      </c>
      <c r="DE31" s="17"/>
    </row>
    <row r="32" spans="2:109" s="1" customFormat="1" ht="20.100000000000001" customHeight="1">
      <c r="B32" s="16">
        <v>0.83333333333333304</v>
      </c>
      <c r="C32" s="6">
        <f>+'[62]ENEL PLB+PMG'!$BD30</f>
        <v>169.92492833333301</v>
      </c>
      <c r="D32" s="6">
        <f>+'[61]ENEL PLB+PMG'!$BD30</f>
        <v>169.07300000000001</v>
      </c>
      <c r="E32" s="6">
        <f>+'[60]ENEL PLB+PMG'!$BD30</f>
        <v>169.07300000000001</v>
      </c>
      <c r="F32" s="6">
        <f>+'[59]ENEL PLB+PMG'!$BD30</f>
        <v>170.74531166666699</v>
      </c>
      <c r="G32" s="6">
        <f>+'[58]ENEL PLB+PMG'!$BD30</f>
        <v>167.33725833333301</v>
      </c>
      <c r="H32" s="6">
        <f>+'[57]ENEL PLB+PMG'!$BD30</f>
        <v>169.92099999999999</v>
      </c>
      <c r="I32" s="6">
        <f>+'[56]ENEL PLB+PMG'!$BD30</f>
        <v>169.92099999999999</v>
      </c>
      <c r="J32" s="6">
        <f>+'[55]ENEL PLB+PMG'!$BD30</f>
        <v>170.98688000000001</v>
      </c>
      <c r="K32" s="6">
        <f>+'[54]ENEL PLB+PMG'!$BD30</f>
        <v>170.713603333333</v>
      </c>
      <c r="L32" s="6">
        <f>+'[53]ENEL PLB+PMG'!$BD30</f>
        <v>171.29627833333299</v>
      </c>
      <c r="M32" s="6">
        <f>+'[52]ENEL PLB+PMG'!$BD30</f>
        <v>170.646516666667</v>
      </c>
      <c r="N32" s="6">
        <f>+'[51]ENEL PLB+PMG'!$BD30</f>
        <v>170.13634166666699</v>
      </c>
      <c r="O32" s="6">
        <f>+'[50]ENEL PLB+PMG'!$BD30</f>
        <v>175.69242</v>
      </c>
      <c r="P32" s="6">
        <f>+'[49]ENEL PLB+PMG'!$BD30</f>
        <v>173.29949999999999</v>
      </c>
      <c r="Q32" s="6">
        <f>+'[48]ENEL PLB+PMG'!$BD30</f>
        <v>175.158246666666</v>
      </c>
      <c r="R32" s="6">
        <f>+'[47]ENEL PLB+PMG'!$BD30</f>
        <v>175.222815</v>
      </c>
      <c r="S32" s="6">
        <f>+'[46]ENEL PLB+PMG'!$BD30</f>
        <v>172.69942</v>
      </c>
      <c r="T32" s="6">
        <f>+'[45]ENEL PLB+PMG'!$BD30</f>
        <v>173.08594333333301</v>
      </c>
      <c r="U32" s="6">
        <f>+'[44]ENEL PLB+PMG'!$BD30</f>
        <v>171.42881499999999</v>
      </c>
      <c r="V32" s="6">
        <f>+'[43]ENEL PLB+PMG'!$BD30</f>
        <v>180.11721499999999</v>
      </c>
      <c r="W32" s="6">
        <f>+'[42]ENEL PLB+PMG'!$BD30</f>
        <v>181.70447666666701</v>
      </c>
      <c r="X32" s="6">
        <f>+'[41]ENEL PLB+PMG'!$BD30</f>
        <v>177.77536000000001</v>
      </c>
      <c r="Y32" s="6">
        <f>+'[40]ENEL PLB+PMG'!$BD30</f>
        <v>177.875</v>
      </c>
      <c r="Z32" s="6">
        <f>+'[39]ENEL PLB+PMG'!$BD30</f>
        <v>177.87606</v>
      </c>
      <c r="AA32" s="6">
        <f>+'[38]ENEL PLB+PMG'!$BD30</f>
        <v>181.36088166666701</v>
      </c>
      <c r="AB32" s="6">
        <f>+'[37]ENEL PLB+PMG'!$BD30</f>
        <v>178.02531999999999</v>
      </c>
      <c r="AC32" s="6">
        <f>+'[36]ENEL PLB+PMG'!$BD30</f>
        <v>182.68788833333301</v>
      </c>
      <c r="AD32" s="6">
        <f>+'[35]ENEL PLB+PMG'!$BD30</f>
        <v>180.851</v>
      </c>
      <c r="AE32" s="6">
        <f>+'[34]ENEL PLB+PMG'!$BD30</f>
        <v>181.33093500000001</v>
      </c>
      <c r="AF32" s="6">
        <f>+'[33]ENEL PLB+PMG'!$BD30</f>
        <v>182.15961999999999</v>
      </c>
      <c r="AG32" s="6">
        <f>+'[32]ENEL PLB+PMG'!$BD30</f>
        <v>191.43186666666699</v>
      </c>
    </row>
    <row r="33" spans="2:63" s="1" customFormat="1" ht="20.100000000000001" customHeight="1">
      <c r="B33" s="16">
        <v>0.875</v>
      </c>
      <c r="C33" s="6">
        <f>+'[62]ENEL PLB+PMG'!$BD31</f>
        <v>171.276068333333</v>
      </c>
      <c r="D33" s="6">
        <f>+'[61]ENEL PLB+PMG'!$BD31</f>
        <v>170.560431666667</v>
      </c>
      <c r="E33" s="6">
        <f>+'[60]ENEL PLB+PMG'!$BD31</f>
        <v>169.800698333333</v>
      </c>
      <c r="F33" s="6">
        <f>+'[59]ENEL PLB+PMG'!$BD31</f>
        <v>171.33687166666701</v>
      </c>
      <c r="G33" s="6">
        <f>+'[58]ENEL PLB+PMG'!$BD31</f>
        <v>167.583253333333</v>
      </c>
      <c r="H33" s="6">
        <f>+'[57]ENEL PLB+PMG'!$BD31</f>
        <v>169.92099999999999</v>
      </c>
      <c r="I33" s="6">
        <f>+'[56]ENEL PLB+PMG'!$BD31</f>
        <v>169.580626666667</v>
      </c>
      <c r="J33" s="6">
        <f>+'[55]ENEL PLB+PMG'!$BD31</f>
        <v>173.51343333333301</v>
      </c>
      <c r="K33" s="6">
        <f>+'[54]ENEL PLB+PMG'!$BD31</f>
        <v>169.94368</v>
      </c>
      <c r="L33" s="6">
        <f>+'[53]ENEL PLB+PMG'!$BD31</f>
        <v>172.30787833333301</v>
      </c>
      <c r="M33" s="6">
        <f>+'[52]ENEL PLB+PMG'!$BD31</f>
        <v>168.90538000000001</v>
      </c>
      <c r="N33" s="6">
        <f>+'[51]ENEL PLB+PMG'!$BD31</f>
        <v>183.387511666667</v>
      </c>
      <c r="O33" s="6">
        <f>+'[50]ENEL PLB+PMG'!$BD31</f>
        <v>177.22740666666701</v>
      </c>
      <c r="P33" s="6">
        <f>+'[49]ENEL PLB+PMG'!$BD31</f>
        <v>174.83889666666701</v>
      </c>
      <c r="Q33" s="6">
        <f>+'[48]ENEL PLB+PMG'!$BD31</f>
        <v>175.19949</v>
      </c>
      <c r="R33" s="6">
        <f>+'[47]ENEL PLB+PMG'!$BD31</f>
        <v>175.58001166666699</v>
      </c>
      <c r="S33" s="6">
        <f>+'[46]ENEL PLB+PMG'!$BD31</f>
        <v>173.30643000000001</v>
      </c>
      <c r="T33" s="6">
        <f>+'[45]ENEL PLB+PMG'!$BD31</f>
        <v>167.64601999999999</v>
      </c>
      <c r="U33" s="6">
        <f>+'[44]ENEL PLB+PMG'!$BD31</f>
        <v>172.740968333333</v>
      </c>
      <c r="V33" s="6">
        <f>+'[43]ENEL PLB+PMG'!$BD31</f>
        <v>182.15255999999999</v>
      </c>
      <c r="W33" s="6">
        <f>+'[42]ENEL PLB+PMG'!$BD31</f>
        <v>182.51257333333299</v>
      </c>
      <c r="X33" s="6">
        <f>+'[41]ENEL PLB+PMG'!$BD31</f>
        <v>182.456146666667</v>
      </c>
      <c r="Y33" s="6">
        <f>+'[40]ENEL PLB+PMG'!$BD31</f>
        <v>180.55930166666701</v>
      </c>
      <c r="Z33" s="6">
        <f>+'[39]ENEL PLB+PMG'!$BD31</f>
        <v>177.88170666666699</v>
      </c>
      <c r="AA33" s="6">
        <f>+'[38]ENEL PLB+PMG'!$BD31</f>
        <v>178.112333333333</v>
      </c>
      <c r="AB33" s="6">
        <f>+'[37]ENEL PLB+PMG'!$BD31</f>
        <v>179.31497999999999</v>
      </c>
      <c r="AC33" s="6">
        <f>+'[36]ENEL PLB+PMG'!$BD31</f>
        <v>182.343183333333</v>
      </c>
      <c r="AD33" s="6">
        <f>+'[35]ENEL PLB+PMG'!$BD31</f>
        <v>183.573023333333</v>
      </c>
      <c r="AE33" s="6">
        <f>+'[34]ENEL PLB+PMG'!$BD31</f>
        <v>181.01578333333299</v>
      </c>
      <c r="AF33" s="6">
        <f>+'[33]ENEL PLB+PMG'!$BD31</f>
        <v>184.128921666667</v>
      </c>
      <c r="AG33" s="6">
        <f>+'[32]ENEL PLB+PMG'!$BD31</f>
        <v>183.605191666667</v>
      </c>
    </row>
    <row r="34" spans="2:63" s="1" customFormat="1" ht="20.100000000000001" customHeight="1">
      <c r="B34" s="16">
        <v>0.91666666666666696</v>
      </c>
      <c r="C34" s="6">
        <f>+'[62]ENEL PLB+PMG'!$BD32</f>
        <v>171.264006666667</v>
      </c>
      <c r="D34" s="6">
        <f>+'[61]ENEL PLB+PMG'!$BD32</f>
        <v>172.11134999999999</v>
      </c>
      <c r="E34" s="6">
        <f>+'[60]ENEL PLB+PMG'!$BD32</f>
        <v>166.573761666667</v>
      </c>
      <c r="F34" s="6">
        <f>+'[59]ENEL PLB+PMG'!$BD32</f>
        <v>169.18170000000001</v>
      </c>
      <c r="G34" s="6">
        <f>+'[58]ENEL PLB+PMG'!$BD32</f>
        <v>172.61962666666699</v>
      </c>
      <c r="H34" s="6">
        <f>+'[57]ENEL PLB+PMG'!$BD32</f>
        <v>170.98887833333299</v>
      </c>
      <c r="I34" s="6">
        <f>+'[56]ENEL PLB+PMG'!$BD32</f>
        <v>173.01892000000001</v>
      </c>
      <c r="J34" s="6">
        <f>+'[55]ENEL PLB+PMG'!$BD32</f>
        <v>171.89012666666699</v>
      </c>
      <c r="K34" s="6">
        <f>+'[54]ENEL PLB+PMG'!$BD32</f>
        <v>174.75015666666701</v>
      </c>
      <c r="L34" s="6">
        <f>+'[53]ENEL PLB+PMG'!$BD32</f>
        <v>163.33930333333299</v>
      </c>
      <c r="M34" s="6">
        <f>+'[52]ENEL PLB+PMG'!$BD32</f>
        <v>177.686008333334</v>
      </c>
      <c r="N34" s="6">
        <f>+'[51]ENEL PLB+PMG'!$BD32</f>
        <v>162.94263000000001</v>
      </c>
      <c r="O34" s="6">
        <f>+'[50]ENEL PLB+PMG'!$BD32</f>
        <v>177.159363333333</v>
      </c>
      <c r="P34" s="6">
        <f>+'[49]ENEL PLB+PMG'!$BD32</f>
        <v>179.42472833333301</v>
      </c>
      <c r="Q34" s="6">
        <f>+'[48]ENEL PLB+PMG'!$BD32</f>
        <v>173.361111666667</v>
      </c>
      <c r="R34" s="6">
        <f>+'[47]ENEL PLB+PMG'!$BD32</f>
        <v>171.80790666666701</v>
      </c>
      <c r="S34" s="6">
        <f>+'[46]ENEL PLB+PMG'!$BD32</f>
        <v>173.55332999999999</v>
      </c>
      <c r="T34" s="6">
        <f>+'[45]ENEL PLB+PMG'!$BD32</f>
        <v>170.72142500000001</v>
      </c>
      <c r="U34" s="6">
        <f>+'[44]ENEL PLB+PMG'!$BD32</f>
        <v>168.84383666666699</v>
      </c>
      <c r="V34" s="6">
        <f>+'[43]ENEL PLB+PMG'!$BD32</f>
        <v>176.448743333333</v>
      </c>
      <c r="W34" s="6">
        <f>+'[42]ENEL PLB+PMG'!$BD32</f>
        <v>178.74688499999999</v>
      </c>
      <c r="X34" s="6">
        <f>+'[41]ENEL PLB+PMG'!$BD32</f>
        <v>176.572846666667</v>
      </c>
      <c r="Y34" s="6">
        <f>+'[40]ENEL PLB+PMG'!$BD32</f>
        <v>182.19432333333299</v>
      </c>
      <c r="Z34" s="6">
        <f>+'[39]ENEL PLB+PMG'!$BD32</f>
        <v>182.666883333333</v>
      </c>
      <c r="AA34" s="6">
        <f>+'[38]ENEL PLB+PMG'!$BD32</f>
        <v>176.537935</v>
      </c>
      <c r="AB34" s="6">
        <f>+'[37]ENEL PLB+PMG'!$BD32</f>
        <v>189.033255</v>
      </c>
      <c r="AC34" s="6">
        <f>+'[36]ENEL PLB+PMG'!$BD32</f>
        <v>176.65474166666701</v>
      </c>
      <c r="AD34" s="6">
        <f>+'[35]ENEL PLB+PMG'!$BD32</f>
        <v>185.35066333333299</v>
      </c>
      <c r="AE34" s="6">
        <f>+'[34]ENEL PLB+PMG'!$BD32</f>
        <v>187.83570166666701</v>
      </c>
      <c r="AF34" s="6">
        <f>+'[33]ENEL PLB+PMG'!$BD32</f>
        <v>175.55804833333301</v>
      </c>
      <c r="AG34" s="6">
        <f>+'[32]ENEL PLB+PMG'!$BD32</f>
        <v>181.285728333333</v>
      </c>
    </row>
    <row r="35" spans="2:63" s="1" customFormat="1" ht="20.100000000000001" customHeight="1">
      <c r="B35" s="16">
        <v>0.95833333333333304</v>
      </c>
      <c r="C35" s="6">
        <f>+'[62]ENEL PLB+PMG'!$BD33</f>
        <v>159.95759166666701</v>
      </c>
      <c r="D35" s="6">
        <f>+'[61]ENEL PLB+PMG'!$BD33</f>
        <v>159.95081999999999</v>
      </c>
      <c r="E35" s="6">
        <f>+'[60]ENEL PLB+PMG'!$BD33</f>
        <v>159.02003500000001</v>
      </c>
      <c r="F35" s="6">
        <f>+'[59]ENEL PLB+PMG'!$BD33</f>
        <v>165.08633499999999</v>
      </c>
      <c r="G35" s="6">
        <f>+'[58]ENEL PLB+PMG'!$BD33</f>
        <v>164.596708333333</v>
      </c>
      <c r="H35" s="6">
        <f>+'[57]ENEL PLB+PMG'!$BD33</f>
        <v>168.54735833333299</v>
      </c>
      <c r="I35" s="6">
        <f>+'[56]ENEL PLB+PMG'!$BD33</f>
        <v>168.57544999999999</v>
      </c>
      <c r="J35" s="6">
        <f>+'[55]ENEL PLB+PMG'!$BD33</f>
        <v>166.90880000000001</v>
      </c>
      <c r="K35" s="6">
        <f>+'[54]ENEL PLB+PMG'!$BD33</f>
        <v>169.33004333333301</v>
      </c>
      <c r="L35" s="6">
        <f>+'[53]ENEL PLB+PMG'!$BD33</f>
        <v>162.13612000000001</v>
      </c>
      <c r="M35" s="6">
        <f>+'[52]ENEL PLB+PMG'!$BD33</f>
        <v>161.42222833333301</v>
      </c>
      <c r="N35" s="6">
        <f>+'[51]ENEL PLB+PMG'!$BD33</f>
        <v>159.11546833333301</v>
      </c>
      <c r="O35" s="6">
        <f>+'[50]ENEL PLB+PMG'!$BD33</f>
        <v>170.29213166666699</v>
      </c>
      <c r="P35" s="6">
        <f>+'[49]ENEL PLB+PMG'!$BD33</f>
        <v>167.187743333333</v>
      </c>
      <c r="Q35" s="6">
        <f>+'[48]ENEL PLB+PMG'!$BD33</f>
        <v>168.02697833333301</v>
      </c>
      <c r="R35" s="6">
        <f>+'[47]ENEL PLB+PMG'!$BD33</f>
        <v>163.38892833333301</v>
      </c>
      <c r="S35" s="6">
        <f>+'[46]ENEL PLB+PMG'!$BD33</f>
        <v>168.35877833333299</v>
      </c>
      <c r="T35" s="6">
        <f>+'[45]ENEL PLB+PMG'!$BD33</f>
        <v>164.48165166666701</v>
      </c>
      <c r="U35" s="6">
        <f>+'[44]ENEL PLB+PMG'!$BD33</f>
        <v>165.995008333333</v>
      </c>
      <c r="V35" s="6">
        <f>+'[43]ENEL PLB+PMG'!$BD33</f>
        <v>175.265625</v>
      </c>
      <c r="W35" s="6">
        <f>+'[42]ENEL PLB+PMG'!$BD33</f>
        <v>170.168033333333</v>
      </c>
      <c r="X35" s="6">
        <f>+'[41]ENEL PLB+PMG'!$BD33</f>
        <v>173.36209500000001</v>
      </c>
      <c r="Y35" s="6">
        <f>+'[40]ENEL PLB+PMG'!$BD33</f>
        <v>177.215</v>
      </c>
      <c r="Z35" s="6">
        <f>+'[39]ENEL PLB+PMG'!$BD33</f>
        <v>169.73046666666701</v>
      </c>
      <c r="AA35" s="6">
        <f>+'[38]ENEL PLB+PMG'!$BD33</f>
        <v>174.91793833333301</v>
      </c>
      <c r="AB35" s="6">
        <f>+'[37]ENEL PLB+PMG'!$BD33</f>
        <v>167.56112666666701</v>
      </c>
      <c r="AC35" s="6">
        <f>+'[36]ENEL PLB+PMG'!$BD33</f>
        <v>173.806453333333</v>
      </c>
      <c r="AD35" s="6">
        <f>+'[35]ENEL PLB+PMG'!$BD33</f>
        <v>178.047323333333</v>
      </c>
      <c r="AE35" s="6">
        <f>+'[34]ENEL PLB+PMG'!$BD33</f>
        <v>178.47866999999999</v>
      </c>
      <c r="AF35" s="6">
        <f>+'[33]ENEL PLB+PMG'!$BD33</f>
        <v>170.44654333333301</v>
      </c>
      <c r="AG35" s="6">
        <f>+'[32]ENEL PLB+PMG'!$BD33</f>
        <v>173.99184500000001</v>
      </c>
    </row>
    <row r="36" spans="2:63" s="1" customFormat="1" ht="20.100000000000001" customHeight="1">
      <c r="B36" s="15" t="s">
        <v>8</v>
      </c>
      <c r="C36" s="6">
        <f>+'[62]ENEL PLB+PMG'!$BD34</f>
        <v>159.83887833333301</v>
      </c>
      <c r="D36" s="6">
        <f>+'[61]ENEL PLB+PMG'!$BD34</f>
        <v>159.94683499999999</v>
      </c>
      <c r="E36" s="6">
        <f>+'[60]ENEL PLB+PMG'!$BD34</f>
        <v>162.36159333333299</v>
      </c>
      <c r="F36" s="6">
        <f>+'[59]ENEL PLB+PMG'!$BD34</f>
        <v>159.63759166666699</v>
      </c>
      <c r="G36" s="6">
        <f>+'[58]ENEL PLB+PMG'!$BD34</f>
        <v>158.93799999999999</v>
      </c>
      <c r="H36" s="6">
        <f>+'[57]ENEL PLB+PMG'!$BD34</f>
        <v>162.568465</v>
      </c>
      <c r="I36" s="6">
        <f>+'[56]ENEL PLB+PMG'!$BD34</f>
        <v>169.441753333333</v>
      </c>
      <c r="J36" s="6">
        <f>+'[55]ENEL PLB+PMG'!$BD34</f>
        <v>161.33944</v>
      </c>
      <c r="K36" s="6">
        <f>+'[54]ENEL PLB+PMG'!$BD34</f>
        <v>160.455698333333</v>
      </c>
      <c r="L36" s="6">
        <f>+'[53]ENEL PLB+PMG'!$BD34</f>
        <v>159.77589333333299</v>
      </c>
      <c r="M36" s="6">
        <f>+'[52]ENEL PLB+PMG'!$BD34</f>
        <v>159.38402666666701</v>
      </c>
      <c r="N36" s="6">
        <f>+'[51]ENEL PLB+PMG'!$BD34</f>
        <v>157.93634</v>
      </c>
      <c r="O36" s="6">
        <f>+'[50]ENEL PLB+PMG'!$BD34</f>
        <v>163.06800000000001</v>
      </c>
      <c r="P36" s="6">
        <f>+'[49]ENEL PLB+PMG'!$BD34</f>
        <v>163.085041666667</v>
      </c>
      <c r="Q36" s="6">
        <f>+'[48]ENEL PLB+PMG'!$BD34</f>
        <v>163.362621666667</v>
      </c>
      <c r="R36" s="6">
        <f>+'[47]ENEL PLB+PMG'!$BD34</f>
        <v>162.93020000000001</v>
      </c>
      <c r="S36" s="6">
        <f>+'[46]ENEL PLB+PMG'!$BD34</f>
        <v>163.81261499999999</v>
      </c>
      <c r="T36" s="6">
        <f>+'[45]ENEL PLB+PMG'!$BD34</f>
        <v>164.4085</v>
      </c>
      <c r="U36" s="6">
        <f>+'[44]ENEL PLB+PMG'!$BD34</f>
        <v>162.72449666666699</v>
      </c>
      <c r="V36" s="6">
        <f>+'[43]ENEL PLB+PMG'!$BD34</f>
        <v>170.392226666667</v>
      </c>
      <c r="W36" s="6">
        <f>+'[42]ENEL PLB+PMG'!$BD34</f>
        <v>167.53899999999999</v>
      </c>
      <c r="X36" s="6">
        <f>+'[41]ENEL PLB+PMG'!$BD34</f>
        <v>169.13166166666699</v>
      </c>
      <c r="Y36" s="6">
        <f>+'[40]ENEL PLB+PMG'!$BD34</f>
        <v>168.09207499999999</v>
      </c>
      <c r="Z36" s="6">
        <f>+'[39]ENEL PLB+PMG'!$BD34</f>
        <v>167.69150500000001</v>
      </c>
      <c r="AA36" s="6">
        <f>+'[38]ENEL PLB+PMG'!$BD34</f>
        <v>167.93809833333299</v>
      </c>
      <c r="AB36" s="6">
        <f>+'[37]ENEL PLB+PMG'!$BD34</f>
        <v>170.253958333333</v>
      </c>
      <c r="AC36" s="6">
        <f>+'[36]ENEL PLB+PMG'!$BD34</f>
        <v>170.44499999999999</v>
      </c>
      <c r="AD36" s="6">
        <f>+'[35]ENEL PLB+PMG'!$BD34</f>
        <v>171.02630666666701</v>
      </c>
      <c r="AE36" s="6">
        <f>+'[34]ENEL PLB+PMG'!$BD34</f>
        <v>170.47144</v>
      </c>
      <c r="AF36" s="6">
        <f>+'[33]ENEL PLB+PMG'!$BD34</f>
        <v>173.25614833333299</v>
      </c>
      <c r="AG36" s="6">
        <f>+'[32]ENEL PLB+PMG'!$BD34</f>
        <v>170.44499999999999</v>
      </c>
    </row>
    <row r="37" spans="2:63" s="1" customFormat="1">
      <c r="B37" s="4"/>
      <c r="C37" s="14">
        <f>SUM(C13:C36)-[31]Sheet1!C$29</f>
        <v>0</v>
      </c>
      <c r="D37" s="14">
        <f>SUM(D13:D36)-[31]Sheet1!D$29</f>
        <v>0</v>
      </c>
      <c r="E37" s="14">
        <f>SUM(E13:E36)-[31]Sheet1!E$29</f>
        <v>0</v>
      </c>
      <c r="F37" s="14">
        <f>SUM(F13:F36)-[31]Sheet1!F$29</f>
        <v>0</v>
      </c>
      <c r="G37" s="14">
        <f>SUM(G13:G36)-[31]Sheet1!G$29</f>
        <v>0</v>
      </c>
      <c r="H37" s="14">
        <f>SUM(H13:H36)-[31]Sheet1!H$29</f>
        <v>0</v>
      </c>
      <c r="I37" s="14">
        <f>SUM(I13:I36)-[31]Sheet1!I$29</f>
        <v>0</v>
      </c>
      <c r="J37" s="14">
        <f>SUM(J13:J36)-[31]Sheet1!J$29</f>
        <v>0</v>
      </c>
      <c r="K37" s="14">
        <f>SUM(K13:K36)-[31]Sheet1!K$29</f>
        <v>0</v>
      </c>
      <c r="L37" s="14">
        <f>SUM(L13:L36)-[31]Sheet1!L$29</f>
        <v>0</v>
      </c>
      <c r="M37" s="14">
        <f>SUM(M13:M36)-[31]Sheet1!M$29</f>
        <v>0</v>
      </c>
      <c r="N37" s="14">
        <f>SUM(N13:N36)-[31]Sheet1!N$29</f>
        <v>0</v>
      </c>
      <c r="O37" s="14">
        <f>SUM(O13:O36)-[31]Sheet1!O$29</f>
        <v>0</v>
      </c>
      <c r="P37" s="14">
        <f>SUM(P13:P36)-[31]Sheet1!P$29</f>
        <v>0</v>
      </c>
      <c r="Q37" s="14">
        <f>SUM(Q13:Q36)-[31]Sheet1!Q$29</f>
        <v>0</v>
      </c>
      <c r="R37" s="14">
        <f>SUM(R13:R36)-[31]Sheet1!R$29</f>
        <v>0</v>
      </c>
      <c r="S37" s="14">
        <f>SUM(S13:S36)-[31]Sheet1!S$29</f>
        <v>0</v>
      </c>
      <c r="T37" s="14">
        <f>SUM(T13:T36)-[31]Sheet1!T$29</f>
        <v>0</v>
      </c>
      <c r="U37" s="14">
        <f>SUM(U13:U36)-[31]Sheet1!U$29</f>
        <v>0</v>
      </c>
      <c r="V37" s="14">
        <f>SUM(V13:V36)-[31]Sheet1!V$29</f>
        <v>0</v>
      </c>
      <c r="W37" s="14">
        <f>SUM(W13:W36)-[31]Sheet1!W$29</f>
        <v>0</v>
      </c>
      <c r="X37" s="14">
        <f>SUM(X13:X36)-[31]Sheet1!X$29</f>
        <v>0</v>
      </c>
      <c r="Y37" s="14">
        <f>SUM(Y13:Y36)-[31]Sheet1!Y$29</f>
        <v>0</v>
      </c>
      <c r="Z37" s="14">
        <f>SUM(Z13:Z36)-[31]Sheet1!Z$29</f>
        <v>0</v>
      </c>
      <c r="AA37" s="14">
        <f>SUM(AA13:AA36)-[31]Sheet1!AA$29</f>
        <v>0</v>
      </c>
      <c r="AB37" s="14">
        <f>SUM(AB13:AB36)-[31]Sheet1!AB$29</f>
        <v>0</v>
      </c>
      <c r="AC37" s="14">
        <f>SUM(AC13:AC36)-[31]Sheet1!AC$29</f>
        <v>0</v>
      </c>
      <c r="AD37" s="14">
        <f>SUM(AD13:AD36)-[31]Sheet1!AD$29</f>
        <v>0</v>
      </c>
      <c r="AE37" s="14">
        <f>SUM(AE13:AE36)-[31]Sheet1!AE$29</f>
        <v>0</v>
      </c>
      <c r="AF37" s="14">
        <f>SUM(AF13:AF36)-[31]Sheet1!AF$29</f>
        <v>0</v>
      </c>
      <c r="AG37" s="14">
        <f>SUM(AG13:AG36)-[31]Sheet1!AG$29</f>
        <v>0</v>
      </c>
    </row>
    <row r="38" spans="2:63" s="1" customFormat="1" ht="20.100000000000001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2:63" s="1" customFormat="1" ht="18.75">
      <c r="B39" s="10" t="s">
        <v>7</v>
      </c>
      <c r="C39" s="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2:63" s="1" customFormat="1">
      <c r="B40" s="5"/>
      <c r="C40" s="4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2:63" s="1" customFormat="1" ht="13.5" customHeight="1">
      <c r="B41" s="5"/>
      <c r="C41" s="13">
        <f>+[30]Sheet1!$B$10</f>
        <v>41122</v>
      </c>
      <c r="D41" s="13">
        <f>+[29]Sheet1!$B$10</f>
        <v>41123</v>
      </c>
      <c r="E41" s="13">
        <f>+[28]Sheet1!$B$10</f>
        <v>41124</v>
      </c>
      <c r="F41" s="13">
        <f>+[27]Sheet1!$B$10</f>
        <v>41125</v>
      </c>
      <c r="G41" s="13">
        <f>+[26]Sheet1!$B$10</f>
        <v>41126</v>
      </c>
      <c r="H41" s="13">
        <f>+[25]Sheet1!$B$10</f>
        <v>41127</v>
      </c>
      <c r="I41" s="13">
        <f>+[24]Sheet1!$B$10</f>
        <v>41128</v>
      </c>
      <c r="J41" s="13">
        <f>+[23]Sheet1!$B$10</f>
        <v>41129</v>
      </c>
      <c r="K41" s="13">
        <f>+[23]Sheet1!$B$10</f>
        <v>41129</v>
      </c>
      <c r="L41" s="13">
        <f>+[22]Sheet1!$B$10</f>
        <v>41131</v>
      </c>
      <c r="M41" s="13">
        <f>+[21]Sheet1!$B$10</f>
        <v>41132</v>
      </c>
      <c r="N41" s="13">
        <f>+[20]Sheet1!$B$10</f>
        <v>41133</v>
      </c>
      <c r="O41" s="13">
        <f>+[19]Sheet1!$B$10</f>
        <v>41134</v>
      </c>
      <c r="P41" s="13">
        <f>+[18]Sheet1!$B$10</f>
        <v>41135</v>
      </c>
      <c r="Q41" s="13">
        <f>+[17]Sheet1!$B$10</f>
        <v>41136</v>
      </c>
      <c r="R41" s="13">
        <f>+[16]Sheet1!$B$10</f>
        <v>41137</v>
      </c>
      <c r="S41" s="13">
        <f>+[15]Sheet1!$B$10</f>
        <v>41138</v>
      </c>
      <c r="T41" s="13">
        <f>+[14]Sheet1!$B$10</f>
        <v>41139</v>
      </c>
      <c r="U41" s="13">
        <f>+[14]Sheet1!$B$10</f>
        <v>41139</v>
      </c>
      <c r="V41" s="13">
        <f>+[13]Sheet1!$B$10</f>
        <v>41141</v>
      </c>
      <c r="W41" s="13">
        <f>+[12]Sheet1!$B$10</f>
        <v>41142</v>
      </c>
      <c r="X41" s="13">
        <f>+[11]Sheet1!$B$10</f>
        <v>41143</v>
      </c>
      <c r="Y41" s="13">
        <f>+[10]Sheet1!$B$10</f>
        <v>41144</v>
      </c>
      <c r="Z41" s="13">
        <f>+[9]Sheet1!$B$10</f>
        <v>41145</v>
      </c>
      <c r="AA41" s="13">
        <f>+[8]Sheet1!$B$10</f>
        <v>41146</v>
      </c>
      <c r="AB41" s="13">
        <f>+[7]Sheet1!$B$10</f>
        <v>41147</v>
      </c>
      <c r="AC41" s="13">
        <f>+[6]Sheet1!$B$10</f>
        <v>41148</v>
      </c>
      <c r="AD41" s="13">
        <f>+[5]Sheet1!$B$10</f>
        <v>41149</v>
      </c>
      <c r="AE41" s="13">
        <f>+[4]Sheet1!$B$10</f>
        <v>41150</v>
      </c>
      <c r="AF41" s="13">
        <f>+[3]Sheet1!$B$10</f>
        <v>41151</v>
      </c>
      <c r="AG41" s="13">
        <f>+[2]Sheet1!$B$10</f>
        <v>41152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2:63" s="12" customFormat="1" ht="19.5" customHeight="1">
      <c r="B42" s="8" t="s">
        <v>5</v>
      </c>
      <c r="C42" s="6">
        <f>+[30]Sheet1!$N$98</f>
        <v>215</v>
      </c>
      <c r="D42" s="6">
        <f>+[29]Sheet1!$N$98</f>
        <v>0.5</v>
      </c>
      <c r="E42" s="6">
        <f>+[28]Sheet1!$N$98</f>
        <v>0.5</v>
      </c>
      <c r="F42" s="6">
        <f>+[27]Sheet1!$N$98</f>
        <v>0.5</v>
      </c>
      <c r="G42" s="6">
        <f>+[26]Sheet1!$N$98</f>
        <v>0.5</v>
      </c>
      <c r="H42" s="6">
        <f>+[25]Sheet1!$N$98</f>
        <v>0.5</v>
      </c>
      <c r="I42" s="6">
        <f>+[24]Sheet1!$N$98</f>
        <v>0.5</v>
      </c>
      <c r="J42" s="6">
        <f>+[23]Sheet1!$N$98</f>
        <v>0.5</v>
      </c>
      <c r="K42" s="6">
        <f>+[23]Sheet1!$N$98</f>
        <v>0.5</v>
      </c>
      <c r="L42" s="6">
        <f>+[22]Sheet1!$N$98</f>
        <v>0.5</v>
      </c>
      <c r="M42" s="6">
        <f>+[21]Sheet1!$N$98</f>
        <v>0.5</v>
      </c>
      <c r="N42" s="6">
        <f>+[20]Sheet1!$N$98</f>
        <v>0.5</v>
      </c>
      <c r="O42" s="6">
        <f>+[19]Sheet1!$N$98</f>
        <v>0.5</v>
      </c>
      <c r="P42" s="6">
        <f>+[18]Sheet1!$N$98</f>
        <v>0.5</v>
      </c>
      <c r="Q42" s="6">
        <f>+[17]Sheet1!$N$98</f>
        <v>0.5</v>
      </c>
      <c r="R42" s="6">
        <f>+[16]Sheet1!$N$98</f>
        <v>0.5</v>
      </c>
      <c r="S42" s="6">
        <f>+[15]Sheet1!$N$98</f>
        <v>0.5</v>
      </c>
      <c r="T42" s="6">
        <f>+[14]Sheet1!$N$98</f>
        <v>0.5</v>
      </c>
      <c r="U42" s="6">
        <f>+[14]Sheet1!$N$98</f>
        <v>0.5</v>
      </c>
      <c r="V42" s="6">
        <f>+[13]Sheet1!$N$98</f>
        <v>0.5</v>
      </c>
      <c r="W42" s="6">
        <f>+[12]Sheet1!$N$98</f>
        <v>0.5</v>
      </c>
      <c r="X42" s="6">
        <f>+[11]Sheet1!$N$98</f>
        <v>0.5</v>
      </c>
      <c r="Y42" s="6">
        <f>+[10]Sheet1!$N$98</f>
        <v>0.5</v>
      </c>
      <c r="Z42" s="6">
        <f>+[9]Sheet1!$N$98</f>
        <v>200</v>
      </c>
      <c r="AA42" s="6">
        <f>+[8]Sheet1!$N$98</f>
        <v>200</v>
      </c>
      <c r="AB42" s="6">
        <f>+[7]Sheet1!$N$98</f>
        <v>0.5</v>
      </c>
      <c r="AC42" s="6">
        <f>+[6]Sheet1!$N$98</f>
        <v>0.5</v>
      </c>
      <c r="AD42" s="6">
        <f>+[5]Sheet1!$N$98</f>
        <v>215</v>
      </c>
      <c r="AE42" s="6">
        <f>+[4]Sheet1!$N$98</f>
        <v>215</v>
      </c>
      <c r="AF42" s="6">
        <f>+[3]Sheet1!$N$98</f>
        <v>0.5</v>
      </c>
      <c r="AG42" s="6">
        <f>+[2]Sheet1!$N$98</f>
        <v>0.5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2:63" s="1" customFormat="1">
      <c r="B43" s="5"/>
      <c r="C43" s="4"/>
      <c r="AG4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2:63" s="1" customFormat="1">
      <c r="B44" s="5"/>
      <c r="C44" s="4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2:63" s="1" customFormat="1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2:63" s="1" customFormat="1" ht="18.75">
      <c r="B46" s="10" t="s">
        <v>6</v>
      </c>
      <c r="C46" s="4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2:63" s="1" customFormat="1"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2:63" s="1" customFormat="1">
      <c r="E48" s="3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2:63" s="1" customFormat="1">
      <c r="B49" s="8" t="s">
        <v>5</v>
      </c>
      <c r="C49" s="9" t="s">
        <v>4</v>
      </c>
      <c r="D49" s="8" t="s">
        <v>3</v>
      </c>
      <c r="E49" s="8" t="s">
        <v>2</v>
      </c>
      <c r="F49" s="8" t="s">
        <v>2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2:63" s="1" customFormat="1">
      <c r="B50" s="7" t="s">
        <v>1</v>
      </c>
      <c r="C50" s="6">
        <f>MAX($C$13:$AG$36)</f>
        <v>191.43186666666699</v>
      </c>
      <c r="D50" s="6">
        <f>MIN($C$13:$AG$36)</f>
        <v>156.66300000000001</v>
      </c>
      <c r="E50" s="6">
        <f>+[1]LIQUIDAC!BN256/[1]LIQUIDAC!BM256</f>
        <v>69.724851424517766</v>
      </c>
      <c r="F50" s="6">
        <f>AVERAGE($C$13:$AG$36)</f>
        <v>169.94624530017916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2:63" s="1" customFormat="1">
      <c r="B51" s="7" t="s">
        <v>0</v>
      </c>
      <c r="C51" s="6">
        <f>MAX($C$42:$AG$42)</f>
        <v>215</v>
      </c>
      <c r="D51" s="6">
        <f>MIN($C$42:$AG$42)</f>
        <v>0.5</v>
      </c>
      <c r="E51" s="6">
        <f>AVERAGE($C$42:$AG$42)</f>
        <v>34.12903225806452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2:63" s="1" customFormat="1">
      <c r="B52" s="5"/>
      <c r="C52" s="4"/>
      <c r="E52" s="3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2:63" s="1" customFormat="1">
      <c r="B53" s="5"/>
      <c r="C53" s="4"/>
      <c r="E53" s="3"/>
      <c r="T53" s="3"/>
      <c r="AG53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</sheetData>
  <conditionalFormatting sqref="C11:AG11">
    <cfRule type="cellIs" dxfId="16" priority="17" stopIfTrue="1" operator="equal">
      <formula>TRUNC(C$12,0)</formula>
    </cfRule>
  </conditionalFormatting>
  <conditionalFormatting sqref="C42:AF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C13:AF36">
    <cfRule type="cellIs" dxfId="13" priority="13" stopIfTrue="1" operator="equal">
      <formula>$C$50</formula>
    </cfRule>
    <cfRule type="cellIs" dxfId="12" priority="14" stopIfTrue="1" operator="equal">
      <formula>$D$50</formula>
    </cfRule>
  </conditionalFormatting>
  <conditionalFormatting sqref="C37:Q37 S37:AF37">
    <cfRule type="cellIs" dxfId="11" priority="12" operator="notEqual">
      <formula>0</formula>
    </cfRule>
  </conditionalFormatting>
  <conditionalFormatting sqref="R37">
    <cfRule type="cellIs" dxfId="10" priority="11" operator="notEqual">
      <formula>0</formula>
    </cfRule>
  </conditionalFormatting>
  <conditionalFormatting sqref="C11:G11">
    <cfRule type="cellIs" dxfId="9" priority="10" stopIfTrue="1" operator="equal">
      <formula>TRUNC(C$12,0)</formula>
    </cfRule>
  </conditionalFormatting>
  <conditionalFormatting sqref="C13:R36">
    <cfRule type="cellIs" dxfId="8" priority="9" operator="equal">
      <formula>$D$50</formula>
    </cfRule>
  </conditionalFormatting>
  <conditionalFormatting sqref="C13:AG36">
    <cfRule type="cellIs" dxfId="7" priority="7" stopIfTrue="1" operator="equal">
      <formula>$C$50</formula>
    </cfRule>
    <cfRule type="cellIs" dxfId="6" priority="8" stopIfTrue="1" operator="equal">
      <formula>$D$50</formula>
    </cfRule>
  </conditionalFormatting>
  <conditionalFormatting sqref="C37:AG37">
    <cfRule type="cellIs" dxfId="5" priority="6" operator="notEqual">
      <formula>0</formula>
    </cfRule>
  </conditionalFormatting>
  <conditionalFormatting sqref="AG37">
    <cfRule type="cellIs" dxfId="4" priority="5" operator="notEqual">
      <formula>0</formula>
    </cfRule>
  </conditionalFormatting>
  <conditionalFormatting sqref="C13: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2012-09-13T16:36:55Z</dcterms:created>
  <dcterms:modified xsi:type="dcterms:W3CDTF">2012-09-13T16:37:45Z</dcterms:modified>
</cp:coreProperties>
</file>