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PRECIOS!$B$2:$AE$52</definedName>
  </definedNames>
  <calcPr calcId="145621" concurrentCalc="0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F51" i="1"/>
  <c r="E51" i="1"/>
  <c r="D51" i="1"/>
  <c r="C5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F50" i="1"/>
  <c r="E50" i="1"/>
  <c r="D50" i="1"/>
  <c r="C50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<sst xmlns="http://schemas.openxmlformats.org/spreadsheetml/2006/main" count="14" uniqueCount="12">
  <si>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</si>
  <si>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AGOSTO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</si>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</sst>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4" fillId="3" borderId="0" xfId="2" applyFont="1" applyFill="1" applyBorder="1" applyAlignment="1" applyProtection="1">
      <alignment horizontal="left" vertical="center"/>
      <protection hidden="1"/>
    </xf>
    <xf numFmtId="0" fontId="5" fillId="3" borderId="0" xfId="2" applyFont="1" applyFill="1" applyBorder="1" applyAlignment="1" applyProtection="1">
      <alignment horizontal="center" vertical="center"/>
      <protection hidden="1"/>
    </xf>
    <xf numFmtId="0" fontId="6" fillId="3" borderId="0" xfId="2" applyFont="1" applyFill="1" applyBorder="1" applyAlignment="1" applyProtection="1">
      <alignment vertical="center"/>
      <protection hidden="1"/>
    </xf>
    <xf numFmtId="0" fontId="7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3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8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32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0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Ago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8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8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8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8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8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8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8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8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8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8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Ago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8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8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8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8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8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8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8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8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8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8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8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8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8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8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820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8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8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8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8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8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8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8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8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8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8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8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8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8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8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8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8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8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8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8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8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8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8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8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8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8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8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8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8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8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8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8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8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8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8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8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8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8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42062.854651213871</v>
          </cell>
          <cell r="BV288">
            <v>3639998.3813296789</v>
          </cell>
        </row>
        <row r="290">
          <cell r="BU290">
            <v>-74.389740548187987</v>
          </cell>
          <cell r="BV290">
            <v>-8440.2846252939944</v>
          </cell>
        </row>
      </sheetData>
      <sheetData sheetId="7">
        <row r="8">
          <cell r="C8" t="str">
            <v>PERIODO: 1.AGOSTO.2013 - 31.AGOSTO.2013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41494</v>
          </cell>
        </row>
      </sheetData>
      <sheetData sheetId="9"/>
      <sheetData sheetId="10">
        <row r="7">
          <cell r="B7">
            <v>41494</v>
          </cell>
        </row>
      </sheetData>
      <sheetData sheetId="11">
        <row r="7">
          <cell r="B7">
            <v>41494</v>
          </cell>
        </row>
      </sheetData>
      <sheetData sheetId="12">
        <row r="7">
          <cell r="B7">
            <v>41494</v>
          </cell>
        </row>
      </sheetData>
      <sheetData sheetId="13">
        <row r="7">
          <cell r="B7">
            <v>41494</v>
          </cell>
        </row>
      </sheetData>
      <sheetData sheetId="14">
        <row r="7">
          <cell r="B7">
            <v>41494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155.93700000000001</v>
          </cell>
        </row>
        <row r="13">
          <cell r="C13">
            <v>155.93700000000001</v>
          </cell>
        </row>
        <row r="14">
          <cell r="C14">
            <v>155.93700000000001</v>
          </cell>
        </row>
        <row r="15">
          <cell r="C15">
            <v>155.93700000000001</v>
          </cell>
        </row>
        <row r="16">
          <cell r="C16">
            <v>156.073428333333</v>
          </cell>
        </row>
        <row r="17">
          <cell r="C17">
            <v>156.328</v>
          </cell>
        </row>
        <row r="18">
          <cell r="C18">
            <v>156.30844999999999</v>
          </cell>
        </row>
        <row r="19">
          <cell r="C19">
            <v>158.070245</v>
          </cell>
        </row>
        <row r="20">
          <cell r="C20">
            <v>158.75172333333299</v>
          </cell>
        </row>
        <row r="21">
          <cell r="C21">
            <v>164.649136666667</v>
          </cell>
        </row>
        <row r="22">
          <cell r="C22">
            <v>165.24083833333299</v>
          </cell>
        </row>
        <row r="23">
          <cell r="C23">
            <v>165.32934</v>
          </cell>
        </row>
        <row r="24">
          <cell r="C24">
            <v>164.67061833333301</v>
          </cell>
        </row>
        <row r="25">
          <cell r="C25">
            <v>167.55484166666699</v>
          </cell>
        </row>
        <row r="26">
          <cell r="C26">
            <v>168.93598666666699</v>
          </cell>
        </row>
        <row r="27">
          <cell r="C27">
            <v>168.655855</v>
          </cell>
        </row>
        <row r="28">
          <cell r="C28">
            <v>167.668628333333</v>
          </cell>
        </row>
        <row r="29">
          <cell r="C29">
            <v>165.10752333333301</v>
          </cell>
        </row>
        <row r="30">
          <cell r="C30">
            <v>169.094181666667</v>
          </cell>
        </row>
        <row r="31">
          <cell r="C31">
            <v>167.24908666666701</v>
          </cell>
        </row>
        <row r="32">
          <cell r="C32">
            <v>170.36769833333301</v>
          </cell>
        </row>
        <row r="33">
          <cell r="C33">
            <v>171.084566666667</v>
          </cell>
        </row>
        <row r="34">
          <cell r="C34">
            <v>156.92543000000001</v>
          </cell>
        </row>
        <row r="35">
          <cell r="C35">
            <v>157.47396499999999</v>
          </cell>
        </row>
      </sheetData>
      <sheetData sheetId="17">
        <row r="36">
          <cell r="I36">
            <v>288.31385090821442</v>
          </cell>
        </row>
      </sheetData>
      <sheetData sheetId="18">
        <row r="36">
          <cell r="G36">
            <v>565.66091666666659</v>
          </cell>
        </row>
      </sheetData>
      <sheetData sheetId="19">
        <row r="8">
          <cell r="B8">
            <v>41494</v>
          </cell>
        </row>
      </sheetData>
      <sheetData sheetId="20">
        <row r="8">
          <cell r="B8">
            <v>41494</v>
          </cell>
        </row>
      </sheetData>
      <sheetData sheetId="21"/>
      <sheetData sheetId="22">
        <row r="8">
          <cell r="B8">
            <v>41494</v>
          </cell>
        </row>
      </sheetData>
      <sheetData sheetId="23">
        <row r="36">
          <cell r="E36">
            <v>160.97600000000003</v>
          </cell>
        </row>
      </sheetData>
      <sheetData sheetId="24"/>
      <sheetData sheetId="25"/>
      <sheetData sheetId="26"/>
      <sheetData sheetId="27">
        <row r="36">
          <cell r="H36">
            <v>626.67200000000014</v>
          </cell>
        </row>
      </sheetData>
      <sheetData sheetId="28"/>
      <sheetData sheetId="29"/>
      <sheetData sheetId="30"/>
      <sheetData sheetId="31">
        <row r="8">
          <cell r="B8">
            <v>41494</v>
          </cell>
        </row>
      </sheetData>
      <sheetData sheetId="32">
        <row r="36">
          <cell r="E36">
            <v>97.953976775867488</v>
          </cell>
        </row>
      </sheetData>
      <sheetData sheetId="33">
        <row r="12">
          <cell r="R12">
            <v>20.176000000000002</v>
          </cell>
        </row>
      </sheetData>
      <sheetData sheetId="34">
        <row r="36">
          <cell r="E36">
            <v>69.950023224133005</v>
          </cell>
        </row>
      </sheetData>
      <sheetData sheetId="35">
        <row r="36">
          <cell r="E36">
            <v>90.075813043176979</v>
          </cell>
        </row>
      </sheetData>
      <sheetData sheetId="36"/>
      <sheetData sheetId="37">
        <row r="36">
          <cell r="E36">
            <v>132.4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41495</v>
          </cell>
        </row>
      </sheetData>
      <sheetData sheetId="9"/>
      <sheetData sheetId="10">
        <row r="7">
          <cell r="B7">
            <v>41495</v>
          </cell>
        </row>
      </sheetData>
      <sheetData sheetId="11">
        <row r="7">
          <cell r="B7">
            <v>41495</v>
          </cell>
        </row>
      </sheetData>
      <sheetData sheetId="12">
        <row r="7">
          <cell r="B7">
            <v>41495</v>
          </cell>
        </row>
      </sheetData>
      <sheetData sheetId="13">
        <row r="7">
          <cell r="B7">
            <v>41495</v>
          </cell>
        </row>
      </sheetData>
      <sheetData sheetId="14">
        <row r="7">
          <cell r="B7">
            <v>41495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156.328</v>
          </cell>
        </row>
        <row r="13">
          <cell r="C13">
            <v>158.258806666667</v>
          </cell>
        </row>
        <row r="14">
          <cell r="C14">
            <v>156.328</v>
          </cell>
        </row>
        <row r="15">
          <cell r="C15">
            <v>156.328</v>
          </cell>
        </row>
        <row r="16">
          <cell r="C16">
            <v>156.328</v>
          </cell>
        </row>
        <row r="17">
          <cell r="C17">
            <v>156.328</v>
          </cell>
        </row>
        <row r="18">
          <cell r="C18">
            <v>156.328</v>
          </cell>
        </row>
        <row r="19">
          <cell r="C19">
            <v>161.723635</v>
          </cell>
        </row>
        <row r="20">
          <cell r="C20">
            <v>165.94115500000001</v>
          </cell>
        </row>
        <row r="21">
          <cell r="C21">
            <v>169.82068166666701</v>
          </cell>
        </row>
        <row r="22">
          <cell r="C22">
            <v>167.32205500000001</v>
          </cell>
        </row>
        <row r="23">
          <cell r="C23">
            <v>167.34480500000001</v>
          </cell>
        </row>
        <row r="24">
          <cell r="C24">
            <v>167.34211500000001</v>
          </cell>
        </row>
        <row r="25">
          <cell r="C25">
            <v>167.33975833333301</v>
          </cell>
        </row>
        <row r="26">
          <cell r="C26">
            <v>167.18251000000001</v>
          </cell>
        </row>
        <row r="27">
          <cell r="C27">
            <v>166.85229000000001</v>
          </cell>
        </row>
        <row r="28">
          <cell r="C28">
            <v>170.132331666667</v>
          </cell>
        </row>
        <row r="29">
          <cell r="C29">
            <v>166.23465666666701</v>
          </cell>
        </row>
        <row r="30">
          <cell r="C30">
            <v>168.34556833333301</v>
          </cell>
        </row>
        <row r="31">
          <cell r="C31">
            <v>167.28685666666701</v>
          </cell>
        </row>
        <row r="32">
          <cell r="C32">
            <v>169.193733333333</v>
          </cell>
        </row>
        <row r="33">
          <cell r="C33">
            <v>170.86778166666701</v>
          </cell>
        </row>
        <row r="34">
          <cell r="C34">
            <v>166.31556166666701</v>
          </cell>
        </row>
        <row r="35">
          <cell r="C35">
            <v>169.67188999999999</v>
          </cell>
        </row>
      </sheetData>
      <sheetData sheetId="17">
        <row r="36">
          <cell r="I36">
            <v>312.02219910665877</v>
          </cell>
        </row>
      </sheetData>
      <sheetData sheetId="18">
        <row r="36">
          <cell r="G36">
            <v>565.74275</v>
          </cell>
        </row>
      </sheetData>
      <sheetData sheetId="19">
        <row r="8">
          <cell r="B8">
            <v>41495</v>
          </cell>
        </row>
      </sheetData>
      <sheetData sheetId="20">
        <row r="8">
          <cell r="B8">
            <v>41495</v>
          </cell>
        </row>
      </sheetData>
      <sheetData sheetId="21"/>
      <sheetData sheetId="22">
        <row r="8">
          <cell r="B8">
            <v>41495</v>
          </cell>
        </row>
      </sheetData>
      <sheetData sheetId="23">
        <row r="36">
          <cell r="E36">
            <v>163.93599999999998</v>
          </cell>
        </row>
      </sheetData>
      <sheetData sheetId="24"/>
      <sheetData sheetId="25"/>
      <sheetData sheetId="26"/>
      <sheetData sheetId="27">
        <row r="36">
          <cell r="H36">
            <v>619.87999999999977</v>
          </cell>
        </row>
      </sheetData>
      <sheetData sheetId="28"/>
      <sheetData sheetId="29"/>
      <sheetData sheetId="30"/>
      <sheetData sheetId="31">
        <row r="8">
          <cell r="B8">
            <v>41495</v>
          </cell>
        </row>
      </sheetData>
      <sheetData sheetId="32">
        <row r="36">
          <cell r="E36">
            <v>18.054349904538501</v>
          </cell>
        </row>
      </sheetData>
      <sheetData sheetId="33">
        <row r="12">
          <cell r="R12">
            <v>19.687999999999999</v>
          </cell>
        </row>
      </sheetData>
      <sheetData sheetId="34">
        <row r="36">
          <cell r="E36">
            <v>13.977650095461497</v>
          </cell>
        </row>
      </sheetData>
      <sheetData sheetId="35">
        <row r="36">
          <cell r="E36">
            <v>27.6648251858275</v>
          </cell>
        </row>
      </sheetData>
      <sheetData sheetId="36"/>
      <sheetData sheetId="37">
        <row r="36">
          <cell r="E36">
            <v>42.736000000000004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41496</v>
          </cell>
        </row>
      </sheetData>
      <sheetData sheetId="9"/>
      <sheetData sheetId="10">
        <row r="7">
          <cell r="B7">
            <v>41496</v>
          </cell>
        </row>
      </sheetData>
      <sheetData sheetId="11">
        <row r="7">
          <cell r="B7">
            <v>41496</v>
          </cell>
        </row>
      </sheetData>
      <sheetData sheetId="12">
        <row r="7">
          <cell r="B7">
            <v>41496</v>
          </cell>
        </row>
      </sheetData>
      <sheetData sheetId="13">
        <row r="7">
          <cell r="B7">
            <v>41496</v>
          </cell>
        </row>
      </sheetData>
      <sheetData sheetId="14">
        <row r="7">
          <cell r="B7">
            <v>41496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156.328</v>
          </cell>
        </row>
        <row r="13">
          <cell r="C13">
            <v>156.328</v>
          </cell>
        </row>
        <row r="14">
          <cell r="C14">
            <v>156.328</v>
          </cell>
        </row>
        <row r="15">
          <cell r="C15">
            <v>156.333566666667</v>
          </cell>
        </row>
        <row r="16">
          <cell r="C16">
            <v>158.058811666667</v>
          </cell>
        </row>
        <row r="17">
          <cell r="C17">
            <v>159.785235</v>
          </cell>
        </row>
        <row r="18">
          <cell r="C18">
            <v>158.09072</v>
          </cell>
        </row>
        <row r="19">
          <cell r="C19">
            <v>158.10023000000001</v>
          </cell>
        </row>
        <row r="20">
          <cell r="C20">
            <v>158.06826333333299</v>
          </cell>
        </row>
        <row r="21">
          <cell r="C21">
            <v>160.43158333333301</v>
          </cell>
        </row>
        <row r="22">
          <cell r="C22">
            <v>156.328</v>
          </cell>
        </row>
        <row r="23">
          <cell r="C23">
            <v>156.52999</v>
          </cell>
        </row>
        <row r="24">
          <cell r="C24">
            <v>156.328</v>
          </cell>
        </row>
        <row r="25">
          <cell r="C25">
            <v>156.328</v>
          </cell>
        </row>
        <row r="26">
          <cell r="C26">
            <v>158.32777999999999</v>
          </cell>
        </row>
        <row r="27">
          <cell r="C27">
            <v>156.328</v>
          </cell>
        </row>
        <row r="28">
          <cell r="C28">
            <v>156.328</v>
          </cell>
        </row>
        <row r="29">
          <cell r="C29">
            <v>158.25077999999999</v>
          </cell>
        </row>
        <row r="30">
          <cell r="C30">
            <v>169.35871499999999</v>
          </cell>
        </row>
        <row r="31">
          <cell r="C31">
            <v>165.82028500000001</v>
          </cell>
        </row>
        <row r="32">
          <cell r="C32">
            <v>164.951731666667</v>
          </cell>
        </row>
        <row r="33">
          <cell r="C33">
            <v>163.80239499999999</v>
          </cell>
        </row>
        <row r="34">
          <cell r="C34">
            <v>160.43700000000001</v>
          </cell>
        </row>
        <row r="35">
          <cell r="C35">
            <v>157.29940500000001</v>
          </cell>
        </row>
      </sheetData>
      <sheetData sheetId="17">
        <row r="36">
          <cell r="I36">
            <v>286.73531410875336</v>
          </cell>
        </row>
      </sheetData>
      <sheetData sheetId="18">
        <row r="36">
          <cell r="G36">
            <v>567.71299999999997</v>
          </cell>
        </row>
      </sheetData>
      <sheetData sheetId="19">
        <row r="8">
          <cell r="B8">
            <v>41496</v>
          </cell>
        </row>
      </sheetData>
      <sheetData sheetId="20">
        <row r="8">
          <cell r="B8">
            <v>41496</v>
          </cell>
        </row>
      </sheetData>
      <sheetData sheetId="21"/>
      <sheetData sheetId="22">
        <row r="8">
          <cell r="B8">
            <v>41496</v>
          </cell>
        </row>
      </sheetData>
      <sheetData sheetId="23">
        <row r="36">
          <cell r="E36">
            <v>164.23199999999997</v>
          </cell>
        </row>
      </sheetData>
      <sheetData sheetId="24"/>
      <sheetData sheetId="25"/>
      <sheetData sheetId="26"/>
      <sheetData sheetId="27">
        <row r="36">
          <cell r="H36">
            <v>619.04799999999989</v>
          </cell>
        </row>
      </sheetData>
      <sheetData sheetId="28"/>
      <sheetData sheetId="29"/>
      <sheetData sheetId="30"/>
      <sheetData sheetId="31">
        <row r="8">
          <cell r="B8">
            <v>41496</v>
          </cell>
        </row>
      </sheetData>
      <sheetData sheetId="32">
        <row r="36">
          <cell r="E36">
            <v>88.269699770185525</v>
          </cell>
        </row>
      </sheetData>
      <sheetData sheetId="33">
        <row r="12">
          <cell r="R12">
            <v>38.504000000000005</v>
          </cell>
        </row>
      </sheetData>
      <sheetData sheetId="34">
        <row r="36">
          <cell r="E36">
            <v>64.722300229814493</v>
          </cell>
        </row>
      </sheetData>
      <sheetData sheetId="35">
        <row r="36">
          <cell r="E36">
            <v>91.784737606772993</v>
          </cell>
        </row>
      </sheetData>
      <sheetData sheetId="36"/>
      <sheetData sheetId="37">
        <row r="36">
          <cell r="E36">
            <v>130.47199999999998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41497</v>
          </cell>
        </row>
      </sheetData>
      <sheetData sheetId="9"/>
      <sheetData sheetId="10">
        <row r="7">
          <cell r="B7">
            <v>41497</v>
          </cell>
        </row>
      </sheetData>
      <sheetData sheetId="11">
        <row r="7">
          <cell r="B7">
            <v>41497</v>
          </cell>
        </row>
      </sheetData>
      <sheetData sheetId="12">
        <row r="7">
          <cell r="B7">
            <v>41497</v>
          </cell>
        </row>
      </sheetData>
      <sheetData sheetId="13">
        <row r="7">
          <cell r="B7">
            <v>41497</v>
          </cell>
        </row>
      </sheetData>
      <sheetData sheetId="14">
        <row r="7">
          <cell r="B7">
            <v>41497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156.583766666667</v>
          </cell>
        </row>
        <row r="13">
          <cell r="C13">
            <v>156.08688333333299</v>
          </cell>
        </row>
        <row r="14">
          <cell r="C14">
            <v>155.93700000000001</v>
          </cell>
        </row>
        <row r="15">
          <cell r="C15">
            <v>155.93700000000001</v>
          </cell>
        </row>
        <row r="16">
          <cell r="C16">
            <v>155.93700000000001</v>
          </cell>
        </row>
        <row r="17">
          <cell r="C17">
            <v>155.93700000000001</v>
          </cell>
        </row>
        <row r="18">
          <cell r="C18">
            <v>155.93700000000001</v>
          </cell>
        </row>
        <row r="19">
          <cell r="C19">
            <v>155.94084000000001</v>
          </cell>
        </row>
        <row r="20">
          <cell r="C20">
            <v>155.93700000000001</v>
          </cell>
        </row>
        <row r="21">
          <cell r="C21">
            <v>156.328</v>
          </cell>
        </row>
        <row r="22">
          <cell r="C22">
            <v>156.328</v>
          </cell>
        </row>
        <row r="23">
          <cell r="C23">
            <v>156.328</v>
          </cell>
        </row>
        <row r="24">
          <cell r="C24">
            <v>156.328</v>
          </cell>
        </row>
        <row r="25">
          <cell r="C25">
            <v>156.328</v>
          </cell>
        </row>
        <row r="26">
          <cell r="C26">
            <v>159.196558333333</v>
          </cell>
        </row>
        <row r="27">
          <cell r="C27">
            <v>157.077703333334</v>
          </cell>
        </row>
        <row r="28">
          <cell r="C28">
            <v>157.58113499999999</v>
          </cell>
        </row>
        <row r="29">
          <cell r="C29">
            <v>158.03663</v>
          </cell>
        </row>
        <row r="30">
          <cell r="C30">
            <v>167.383195</v>
          </cell>
        </row>
        <row r="31">
          <cell r="C31">
            <v>165.22039166666701</v>
          </cell>
        </row>
        <row r="32">
          <cell r="C32">
            <v>166.71298166666699</v>
          </cell>
        </row>
        <row r="33">
          <cell r="C33">
            <v>160.76587499999999</v>
          </cell>
        </row>
        <row r="34">
          <cell r="C34">
            <v>159.80837</v>
          </cell>
        </row>
        <row r="35">
          <cell r="C35">
            <v>155.93700000000001</v>
          </cell>
        </row>
      </sheetData>
      <sheetData sheetId="17">
        <row r="36">
          <cell r="I36">
            <v>286.53299999999996</v>
          </cell>
        </row>
      </sheetData>
      <sheetData sheetId="18">
        <row r="36">
          <cell r="G36">
            <v>567.66529166666669</v>
          </cell>
        </row>
      </sheetData>
      <sheetData sheetId="19">
        <row r="8">
          <cell r="B8">
            <v>41497</v>
          </cell>
        </row>
      </sheetData>
      <sheetData sheetId="20">
        <row r="8">
          <cell r="B8">
            <v>41497</v>
          </cell>
        </row>
      </sheetData>
      <sheetData sheetId="21"/>
      <sheetData sheetId="22">
        <row r="8">
          <cell r="B8">
            <v>41497</v>
          </cell>
        </row>
      </sheetData>
      <sheetData sheetId="23">
        <row r="36">
          <cell r="E36">
            <v>153.304</v>
          </cell>
        </row>
      </sheetData>
      <sheetData sheetId="24"/>
      <sheetData sheetId="25"/>
      <sheetData sheetId="26"/>
      <sheetData sheetId="27">
        <row r="36">
          <cell r="H36">
            <v>618.2639999999999</v>
          </cell>
        </row>
      </sheetData>
      <sheetData sheetId="28"/>
      <sheetData sheetId="29"/>
      <sheetData sheetId="30"/>
      <sheetData sheetId="31">
        <row r="8">
          <cell r="B8">
            <v>41497</v>
          </cell>
        </row>
      </sheetData>
      <sheetData sheetId="32">
        <row r="36">
          <cell r="E36">
            <v>22.625327050934001</v>
          </cell>
        </row>
      </sheetData>
      <sheetData sheetId="33">
        <row r="12">
          <cell r="R12">
            <v>20.584</v>
          </cell>
        </row>
      </sheetData>
      <sheetData sheetId="34">
        <row r="36">
          <cell r="E36">
            <v>14.270672949066002</v>
          </cell>
        </row>
      </sheetData>
      <sheetData sheetId="35">
        <row r="36">
          <cell r="E36">
            <v>35.252759083040004</v>
          </cell>
        </row>
      </sheetData>
      <sheetData sheetId="36"/>
      <sheetData sheetId="37">
        <row r="36">
          <cell r="E36">
            <v>50.456000000000003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41498</v>
          </cell>
        </row>
      </sheetData>
      <sheetData sheetId="9"/>
      <sheetData sheetId="10">
        <row r="7">
          <cell r="B7">
            <v>41498</v>
          </cell>
        </row>
      </sheetData>
      <sheetData sheetId="11">
        <row r="7">
          <cell r="B7">
            <v>41498</v>
          </cell>
        </row>
      </sheetData>
      <sheetData sheetId="12">
        <row r="7">
          <cell r="B7">
            <v>41498</v>
          </cell>
        </row>
      </sheetData>
      <sheetData sheetId="13">
        <row r="7">
          <cell r="B7">
            <v>41498</v>
          </cell>
        </row>
      </sheetData>
      <sheetData sheetId="14">
        <row r="7">
          <cell r="B7">
            <v>41498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155.47999999999999</v>
          </cell>
        </row>
        <row r="13">
          <cell r="C13">
            <v>155.47999999999999</v>
          </cell>
        </row>
        <row r="14">
          <cell r="C14">
            <v>155.47999999999999</v>
          </cell>
        </row>
        <row r="15">
          <cell r="C15">
            <v>155.47999999999999</v>
          </cell>
        </row>
        <row r="16">
          <cell r="C16">
            <v>155.774475</v>
          </cell>
        </row>
        <row r="17">
          <cell r="C17">
            <v>156.226</v>
          </cell>
        </row>
        <row r="18">
          <cell r="C18">
            <v>160.033221666667</v>
          </cell>
        </row>
        <row r="19">
          <cell r="C19">
            <v>159.592185</v>
          </cell>
        </row>
        <row r="20">
          <cell r="C20">
            <v>168.435935</v>
          </cell>
        </row>
        <row r="21">
          <cell r="C21">
            <v>168.0838</v>
          </cell>
        </row>
        <row r="22">
          <cell r="C22">
            <v>166.358341666667</v>
          </cell>
        </row>
        <row r="23">
          <cell r="C23">
            <v>169.10546500000001</v>
          </cell>
        </row>
        <row r="24">
          <cell r="C24">
            <v>167.25584499999999</v>
          </cell>
        </row>
        <row r="25">
          <cell r="C25">
            <v>167.27693333333301</v>
          </cell>
        </row>
        <row r="26">
          <cell r="C26">
            <v>167.229831666667</v>
          </cell>
        </row>
        <row r="27">
          <cell r="C27">
            <v>168.88826166666701</v>
          </cell>
        </row>
        <row r="28">
          <cell r="C28">
            <v>170.04193333333299</v>
          </cell>
        </row>
        <row r="29">
          <cell r="C29">
            <v>167.13131833333301</v>
          </cell>
        </row>
        <row r="30">
          <cell r="C30">
            <v>167.19145</v>
          </cell>
        </row>
        <row r="31">
          <cell r="C31">
            <v>167.20590000000001</v>
          </cell>
        </row>
        <row r="32">
          <cell r="C32">
            <v>169.510625</v>
          </cell>
        </row>
        <row r="33">
          <cell r="C33">
            <v>172.61238166666701</v>
          </cell>
        </row>
        <row r="34">
          <cell r="C34">
            <v>162.740573333333</v>
          </cell>
        </row>
        <row r="35">
          <cell r="C35">
            <v>160.01909333333299</v>
          </cell>
        </row>
      </sheetData>
      <sheetData sheetId="17">
        <row r="36">
          <cell r="I36">
            <v>319.82787134988411</v>
          </cell>
        </row>
      </sheetData>
      <sheetData sheetId="18">
        <row r="36">
          <cell r="G36">
            <v>384.05591666666669</v>
          </cell>
        </row>
      </sheetData>
      <sheetData sheetId="19">
        <row r="8">
          <cell r="B8">
            <v>41498</v>
          </cell>
        </row>
      </sheetData>
      <sheetData sheetId="20">
        <row r="8">
          <cell r="B8">
            <v>41498</v>
          </cell>
        </row>
      </sheetData>
      <sheetData sheetId="21"/>
      <sheetData sheetId="22">
        <row r="8">
          <cell r="B8">
            <v>41498</v>
          </cell>
        </row>
      </sheetData>
      <sheetData sheetId="23">
        <row r="36">
          <cell r="E36">
            <v>150.66400000000002</v>
          </cell>
        </row>
      </sheetData>
      <sheetData sheetId="24"/>
      <sheetData sheetId="25"/>
      <sheetData sheetId="26"/>
      <sheetData sheetId="27">
        <row r="36">
          <cell r="H36">
            <v>611.5440000000001</v>
          </cell>
        </row>
      </sheetData>
      <sheetData sheetId="28"/>
      <sheetData sheetId="29"/>
      <sheetData sheetId="30"/>
      <sheetData sheetId="31">
        <row r="8">
          <cell r="B8">
            <v>41498</v>
          </cell>
        </row>
      </sheetData>
      <sheetData sheetId="32">
        <row r="36">
          <cell r="E36">
            <v>15.6358405805745</v>
          </cell>
        </row>
      </sheetData>
      <sheetData sheetId="33">
        <row r="12">
          <cell r="R12">
            <v>21.88</v>
          </cell>
        </row>
      </sheetData>
      <sheetData sheetId="34">
        <row r="36">
          <cell r="E36">
            <v>8.8761594194255</v>
          </cell>
        </row>
      </sheetData>
      <sheetData sheetId="35">
        <row r="36">
          <cell r="E36">
            <v>10.78574807119</v>
          </cell>
        </row>
      </sheetData>
      <sheetData sheetId="36"/>
      <sheetData sheetId="37">
        <row r="36">
          <cell r="E36">
            <v>30.847999999999999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41499</v>
          </cell>
        </row>
      </sheetData>
      <sheetData sheetId="9"/>
      <sheetData sheetId="10">
        <row r="7">
          <cell r="B7">
            <v>41499</v>
          </cell>
        </row>
      </sheetData>
      <sheetData sheetId="11">
        <row r="7">
          <cell r="B7">
            <v>41499</v>
          </cell>
        </row>
      </sheetData>
      <sheetData sheetId="12">
        <row r="7">
          <cell r="B7">
            <v>41499</v>
          </cell>
        </row>
      </sheetData>
      <sheetData sheetId="13">
        <row r="7">
          <cell r="B7">
            <v>41499</v>
          </cell>
        </row>
      </sheetData>
      <sheetData sheetId="14">
        <row r="7">
          <cell r="B7">
            <v>41499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160.102645</v>
          </cell>
        </row>
        <row r="13">
          <cell r="C13">
            <v>157.166343333333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156.75854166666701</v>
          </cell>
        </row>
        <row r="17">
          <cell r="C17">
            <v>158.40766666666701</v>
          </cell>
        </row>
        <row r="18">
          <cell r="C18">
            <v>159.07934499999999</v>
          </cell>
        </row>
        <row r="19">
          <cell r="C19">
            <v>158.980543333333</v>
          </cell>
        </row>
        <row r="20">
          <cell r="C20">
            <v>169.285378333333</v>
          </cell>
        </row>
        <row r="21">
          <cell r="C21">
            <v>170.87101833333301</v>
          </cell>
        </row>
        <row r="22">
          <cell r="C22">
            <v>167.20194000000001</v>
          </cell>
        </row>
        <row r="23">
          <cell r="C23">
            <v>167.237398333333</v>
          </cell>
        </row>
        <row r="24">
          <cell r="C24">
            <v>167.222196666667</v>
          </cell>
        </row>
        <row r="25">
          <cell r="C25">
            <v>167.26748000000001</v>
          </cell>
        </row>
        <row r="26">
          <cell r="C26">
            <v>167.22648000000001</v>
          </cell>
        </row>
        <row r="27">
          <cell r="C27">
            <v>167.22531333333299</v>
          </cell>
        </row>
        <row r="28">
          <cell r="C28">
            <v>167.227315</v>
          </cell>
        </row>
        <row r="29">
          <cell r="C29">
            <v>168.029911666667</v>
          </cell>
        </row>
        <row r="30">
          <cell r="C30">
            <v>167.70804999999999</v>
          </cell>
        </row>
        <row r="31">
          <cell r="C31">
            <v>167.16313500000001</v>
          </cell>
        </row>
        <row r="32">
          <cell r="C32">
            <v>171.84935666666701</v>
          </cell>
        </row>
        <row r="33">
          <cell r="C33">
            <v>174.743703333333</v>
          </cell>
        </row>
        <row r="34">
          <cell r="C34">
            <v>156.81210333333399</v>
          </cell>
        </row>
        <row r="35">
          <cell r="C35">
            <v>156.226</v>
          </cell>
        </row>
      </sheetData>
      <sheetData sheetId="17">
        <row r="36">
          <cell r="I36">
            <v>610.81175344450298</v>
          </cell>
        </row>
      </sheetData>
      <sheetData sheetId="18">
        <row r="36">
          <cell r="G36">
            <v>0</v>
          </cell>
        </row>
      </sheetData>
      <sheetData sheetId="19">
        <row r="8">
          <cell r="B8">
            <v>41499</v>
          </cell>
        </row>
      </sheetData>
      <sheetData sheetId="20">
        <row r="8">
          <cell r="B8">
            <v>41499</v>
          </cell>
        </row>
      </sheetData>
      <sheetData sheetId="21"/>
      <sheetData sheetId="22">
        <row r="8">
          <cell r="B8">
            <v>41499</v>
          </cell>
        </row>
      </sheetData>
      <sheetData sheetId="23">
        <row r="36">
          <cell r="E36">
            <v>158.94399999999999</v>
          </cell>
        </row>
      </sheetData>
      <sheetData sheetId="24"/>
      <sheetData sheetId="25"/>
      <sheetData sheetId="26"/>
      <sheetData sheetId="27">
        <row r="36">
          <cell r="H36">
            <v>612.77600000000018</v>
          </cell>
        </row>
      </sheetData>
      <sheetData sheetId="28"/>
      <sheetData sheetId="29"/>
      <sheetData sheetId="30"/>
      <sheetData sheetId="31">
        <row r="8">
          <cell r="B8">
            <v>41499</v>
          </cell>
        </row>
      </sheetData>
      <sheetData sheetId="32">
        <row r="36">
          <cell r="E36">
            <v>12.951494217581498</v>
          </cell>
        </row>
      </sheetData>
      <sheetData sheetId="33">
        <row r="12">
          <cell r="R12">
            <v>41.248022331135999</v>
          </cell>
        </row>
      </sheetData>
      <sheetData sheetId="34">
        <row r="36">
          <cell r="E36">
            <v>9.4805057824184988</v>
          </cell>
        </row>
      </sheetData>
      <sheetData sheetId="35">
        <row r="36">
          <cell r="E36">
            <v>16.895839949447499</v>
          </cell>
        </row>
      </sheetData>
      <sheetData sheetId="36"/>
      <sheetData sheetId="37">
        <row r="36">
          <cell r="E36">
            <v>48.248000000000005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41500</v>
          </cell>
        </row>
      </sheetData>
      <sheetData sheetId="9"/>
      <sheetData sheetId="10">
        <row r="7">
          <cell r="B7">
            <v>41500</v>
          </cell>
        </row>
      </sheetData>
      <sheetData sheetId="11">
        <row r="7">
          <cell r="B7">
            <v>41500</v>
          </cell>
        </row>
      </sheetData>
      <sheetData sheetId="12">
        <row r="7">
          <cell r="B7">
            <v>41500</v>
          </cell>
        </row>
      </sheetData>
      <sheetData sheetId="13">
        <row r="7">
          <cell r="B7">
            <v>41500</v>
          </cell>
        </row>
      </sheetData>
      <sheetData sheetId="14">
        <row r="7">
          <cell r="B7">
            <v>41500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156.20712333333299</v>
          </cell>
        </row>
        <row r="13">
          <cell r="C13">
            <v>156.226</v>
          </cell>
        </row>
        <row r="14">
          <cell r="C14">
            <v>156.05547833333401</v>
          </cell>
        </row>
        <row r="15">
          <cell r="C15">
            <v>155.93740333333301</v>
          </cell>
        </row>
        <row r="16">
          <cell r="C16">
            <v>156.054116666667</v>
          </cell>
        </row>
        <row r="17">
          <cell r="C17">
            <v>156.828</v>
          </cell>
        </row>
        <row r="18">
          <cell r="C18">
            <v>161.73404500000001</v>
          </cell>
        </row>
        <row r="19">
          <cell r="C19">
            <v>156.828</v>
          </cell>
        </row>
        <row r="20">
          <cell r="C20">
            <v>166.54403666666701</v>
          </cell>
        </row>
        <row r="21">
          <cell r="C21">
            <v>163.367388333333</v>
          </cell>
        </row>
        <row r="22">
          <cell r="C22">
            <v>175.130416666667</v>
          </cell>
        </row>
        <row r="23">
          <cell r="C23">
            <v>164.34412166666701</v>
          </cell>
        </row>
        <row r="24">
          <cell r="C24">
            <v>164.75617500000001</v>
          </cell>
        </row>
        <row r="25">
          <cell r="C25">
            <v>173.72666833333301</v>
          </cell>
        </row>
        <row r="26">
          <cell r="C26">
            <v>164.87024666666699</v>
          </cell>
        </row>
        <row r="27">
          <cell r="C27">
            <v>166.82859999999999</v>
          </cell>
        </row>
        <row r="28">
          <cell r="C28">
            <v>168.770913333333</v>
          </cell>
        </row>
        <row r="29">
          <cell r="C29">
            <v>178.77973333333301</v>
          </cell>
        </row>
        <row r="30">
          <cell r="C30">
            <v>172.08926500000001</v>
          </cell>
        </row>
        <row r="31">
          <cell r="C31">
            <v>170.43807166666701</v>
          </cell>
        </row>
        <row r="32">
          <cell r="C32">
            <v>171.11404166666699</v>
          </cell>
        </row>
        <row r="33">
          <cell r="C33">
            <v>166.701668333333</v>
          </cell>
        </row>
        <row r="34">
          <cell r="C34">
            <v>160.55298500000001</v>
          </cell>
        </row>
        <row r="35">
          <cell r="C35">
            <v>155.265905</v>
          </cell>
        </row>
      </sheetData>
      <sheetData sheetId="17">
        <row r="36">
          <cell r="I36">
            <v>387.48547712403331</v>
          </cell>
        </row>
      </sheetData>
      <sheetData sheetId="18">
        <row r="36">
          <cell r="G36">
            <v>393.33466666666669</v>
          </cell>
        </row>
      </sheetData>
      <sheetData sheetId="19">
        <row r="8">
          <cell r="B8">
            <v>41500</v>
          </cell>
        </row>
      </sheetData>
      <sheetData sheetId="20">
        <row r="8">
          <cell r="B8">
            <v>41500</v>
          </cell>
        </row>
      </sheetData>
      <sheetData sheetId="21"/>
      <sheetData sheetId="22">
        <row r="8">
          <cell r="B8">
            <v>41500</v>
          </cell>
        </row>
      </sheetData>
      <sheetData sheetId="23">
        <row r="36">
          <cell r="E36">
            <v>164.95999999999998</v>
          </cell>
        </row>
      </sheetData>
      <sheetData sheetId="24"/>
      <sheetData sheetId="25"/>
      <sheetData sheetId="26"/>
      <sheetData sheetId="27">
        <row r="36">
          <cell r="H36">
            <v>561.80799999999999</v>
          </cell>
        </row>
      </sheetData>
      <sheetData sheetId="28"/>
      <sheetData sheetId="29"/>
      <sheetData sheetId="30"/>
      <sheetData sheetId="31">
        <row r="8">
          <cell r="B8">
            <v>41500</v>
          </cell>
        </row>
      </sheetData>
      <sheetData sheetId="32">
        <row r="36">
          <cell r="E36">
            <v>35.045884705927001</v>
          </cell>
        </row>
      </sheetData>
      <sheetData sheetId="33">
        <row r="12">
          <cell r="R12">
            <v>40.352018955253996</v>
          </cell>
        </row>
      </sheetData>
      <sheetData sheetId="34">
        <row r="36">
          <cell r="E36">
            <v>25.1141152940735</v>
          </cell>
        </row>
      </sheetData>
      <sheetData sheetId="35">
        <row r="36">
          <cell r="E36">
            <v>26.487791761272497</v>
          </cell>
        </row>
      </sheetData>
      <sheetData sheetId="36"/>
      <sheetData sheetId="37">
        <row r="36">
          <cell r="E36">
            <v>66.112000000000009</v>
          </cell>
        </row>
      </sheetData>
      <sheetData sheetId="38">
        <row r="36">
          <cell r="E36">
            <v>6.1003821500000002E-5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41501</v>
          </cell>
        </row>
      </sheetData>
      <sheetData sheetId="9"/>
      <sheetData sheetId="10">
        <row r="7">
          <cell r="B7">
            <v>41501</v>
          </cell>
        </row>
      </sheetData>
      <sheetData sheetId="11">
        <row r="7">
          <cell r="B7">
            <v>41501</v>
          </cell>
        </row>
      </sheetData>
      <sheetData sheetId="12">
        <row r="7">
          <cell r="B7">
            <v>41501</v>
          </cell>
        </row>
      </sheetData>
      <sheetData sheetId="13">
        <row r="7">
          <cell r="B7">
            <v>41501</v>
          </cell>
        </row>
      </sheetData>
      <sheetData sheetId="14">
        <row r="7">
          <cell r="B7">
            <v>41501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160.38332500000001</v>
          </cell>
        </row>
        <row r="13">
          <cell r="C13">
            <v>156.499955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156.22999999999999</v>
          </cell>
        </row>
        <row r="17">
          <cell r="C17">
            <v>156.40777</v>
          </cell>
        </row>
        <row r="18">
          <cell r="C18">
            <v>156.22999999999999</v>
          </cell>
        </row>
        <row r="19">
          <cell r="C19">
            <v>158.81105833333299</v>
          </cell>
        </row>
        <row r="20">
          <cell r="C20">
            <v>161.320803333333</v>
          </cell>
        </row>
        <row r="21">
          <cell r="C21">
            <v>163.66555500000001</v>
          </cell>
        </row>
        <row r="22">
          <cell r="C22">
            <v>167.538636666667</v>
          </cell>
        </row>
        <row r="23">
          <cell r="C23">
            <v>167.10095000000001</v>
          </cell>
        </row>
        <row r="24">
          <cell r="C24">
            <v>166.14070333333299</v>
          </cell>
        </row>
        <row r="25">
          <cell r="C25">
            <v>170.530763333333</v>
          </cell>
        </row>
        <row r="26">
          <cell r="C26">
            <v>168.11452666666699</v>
          </cell>
        </row>
        <row r="27">
          <cell r="C27">
            <v>168.95198500000001</v>
          </cell>
        </row>
        <row r="28">
          <cell r="C28">
            <v>172.10147166666701</v>
          </cell>
        </row>
        <row r="29">
          <cell r="C29">
            <v>165.16181166666701</v>
          </cell>
        </row>
        <row r="30">
          <cell r="C30">
            <v>169.526258333333</v>
          </cell>
        </row>
        <row r="31">
          <cell r="C31">
            <v>165.798261666667</v>
          </cell>
        </row>
        <row r="32">
          <cell r="C32">
            <v>167.47429333333301</v>
          </cell>
        </row>
        <row r="33">
          <cell r="C33">
            <v>171.509311666667</v>
          </cell>
        </row>
        <row r="34">
          <cell r="C34">
            <v>157.79598999999999</v>
          </cell>
        </row>
        <row r="35">
          <cell r="C35">
            <v>157.22407666666601</v>
          </cell>
        </row>
      </sheetData>
      <sheetData sheetId="17">
        <row r="36">
          <cell r="I36">
            <v>289.54494926217046</v>
          </cell>
        </row>
      </sheetData>
      <sheetData sheetId="18">
        <row r="36">
          <cell r="G36">
            <v>566.3268333333333</v>
          </cell>
        </row>
      </sheetData>
      <sheetData sheetId="19">
        <row r="8">
          <cell r="B8">
            <v>41501</v>
          </cell>
        </row>
      </sheetData>
      <sheetData sheetId="20">
        <row r="8">
          <cell r="B8">
            <v>41501</v>
          </cell>
        </row>
      </sheetData>
      <sheetData sheetId="21"/>
      <sheetData sheetId="22">
        <row r="8">
          <cell r="B8">
            <v>41501</v>
          </cell>
        </row>
      </sheetData>
      <sheetData sheetId="23">
        <row r="36">
          <cell r="E36">
            <v>150.26400000000004</v>
          </cell>
        </row>
      </sheetData>
      <sheetData sheetId="24"/>
      <sheetData sheetId="25"/>
      <sheetData sheetId="26"/>
      <sheetData sheetId="27">
        <row r="36">
          <cell r="H36">
            <v>557.34400000000005</v>
          </cell>
        </row>
      </sheetData>
      <sheetData sheetId="28"/>
      <sheetData sheetId="29"/>
      <sheetData sheetId="30"/>
      <sheetData sheetId="31">
        <row r="8">
          <cell r="B8">
            <v>41501</v>
          </cell>
        </row>
      </sheetData>
      <sheetData sheetId="32">
        <row r="36">
          <cell r="E36">
            <v>125.76398242511002</v>
          </cell>
        </row>
      </sheetData>
      <sheetData sheetId="33">
        <row r="12">
          <cell r="R12">
            <v>15.256116866037999</v>
          </cell>
        </row>
      </sheetData>
      <sheetData sheetId="34">
        <row r="36">
          <cell r="E36">
            <v>83.292017574891489</v>
          </cell>
        </row>
      </sheetData>
      <sheetData sheetId="35">
        <row r="36">
          <cell r="E36">
            <v>117.09978914172</v>
          </cell>
        </row>
      </sheetData>
      <sheetData sheetId="36"/>
      <sheetData sheetId="37">
        <row r="36">
          <cell r="E36">
            <v>174.27999999999997</v>
          </cell>
        </row>
      </sheetData>
      <sheetData sheetId="38">
        <row r="36">
          <cell r="E36">
            <v>3.2257564635000003E-3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41502</v>
          </cell>
        </row>
      </sheetData>
      <sheetData sheetId="9"/>
      <sheetData sheetId="10">
        <row r="7">
          <cell r="B7">
            <v>41502</v>
          </cell>
        </row>
      </sheetData>
      <sheetData sheetId="11">
        <row r="7">
          <cell r="B7">
            <v>41502</v>
          </cell>
        </row>
      </sheetData>
      <sheetData sheetId="12">
        <row r="7">
          <cell r="B7">
            <v>41502</v>
          </cell>
        </row>
      </sheetData>
      <sheetData sheetId="13">
        <row r="7">
          <cell r="B7">
            <v>41502</v>
          </cell>
        </row>
      </sheetData>
      <sheetData sheetId="14">
        <row r="7">
          <cell r="B7">
            <v>41502</v>
          </cell>
        </row>
      </sheetData>
      <sheetData sheetId="15"/>
      <sheetData sheetId="16">
        <row r="8">
          <cell r="B8">
            <v>41502</v>
          </cell>
        </row>
        <row r="12">
          <cell r="C12">
            <v>156.226</v>
          </cell>
        </row>
        <row r="13">
          <cell r="C13">
            <v>156.226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156.226</v>
          </cell>
        </row>
        <row r="17">
          <cell r="C17">
            <v>156.226</v>
          </cell>
        </row>
        <row r="18">
          <cell r="C18">
            <v>156.226</v>
          </cell>
        </row>
        <row r="19">
          <cell r="C19">
            <v>156.22999999999999</v>
          </cell>
        </row>
        <row r="20">
          <cell r="C20">
            <v>162.81041999999999</v>
          </cell>
        </row>
        <row r="21">
          <cell r="C21">
            <v>165.63443000000001</v>
          </cell>
        </row>
        <row r="22">
          <cell r="C22">
            <v>166.59125333333299</v>
          </cell>
        </row>
        <row r="23">
          <cell r="C23">
            <v>163.91423</v>
          </cell>
        </row>
        <row r="24">
          <cell r="C24">
            <v>163.952361666667</v>
          </cell>
        </row>
        <row r="25">
          <cell r="C25">
            <v>165.73209</v>
          </cell>
        </row>
        <row r="26">
          <cell r="C26">
            <v>165.74377166666699</v>
          </cell>
        </row>
        <row r="27">
          <cell r="C27">
            <v>164.977261666667</v>
          </cell>
        </row>
        <row r="28">
          <cell r="C28">
            <v>167.42074333333301</v>
          </cell>
        </row>
        <row r="29">
          <cell r="C29">
            <v>163.44520666666699</v>
          </cell>
        </row>
        <row r="30">
          <cell r="C30">
            <v>170.39162833333299</v>
          </cell>
        </row>
        <row r="31">
          <cell r="C31">
            <v>171.38523833333301</v>
          </cell>
        </row>
        <row r="32">
          <cell r="C32">
            <v>166.305646666667</v>
          </cell>
        </row>
        <row r="33">
          <cell r="C33">
            <v>163.36371666666699</v>
          </cell>
        </row>
        <row r="34">
          <cell r="C34">
            <v>157.574418333333</v>
          </cell>
        </row>
        <row r="35">
          <cell r="C35">
            <v>156.22999999999999</v>
          </cell>
        </row>
      </sheetData>
      <sheetData sheetId="17">
        <row r="36">
          <cell r="I36">
            <v>287.59725091475053</v>
          </cell>
        </row>
      </sheetData>
      <sheetData sheetId="18">
        <row r="36">
          <cell r="G36">
            <v>567.30574999999988</v>
          </cell>
        </row>
      </sheetData>
      <sheetData sheetId="19">
        <row r="8">
          <cell r="B8">
            <v>41502</v>
          </cell>
        </row>
      </sheetData>
      <sheetData sheetId="20">
        <row r="8">
          <cell r="B8">
            <v>41502</v>
          </cell>
        </row>
      </sheetData>
      <sheetData sheetId="21"/>
      <sheetData sheetId="22">
        <row r="8">
          <cell r="B8">
            <v>41502</v>
          </cell>
        </row>
      </sheetData>
      <sheetData sheetId="23">
        <row r="36">
          <cell r="E36">
            <v>127.98400000000001</v>
          </cell>
        </row>
      </sheetData>
      <sheetData sheetId="24"/>
      <sheetData sheetId="25"/>
      <sheetData sheetId="26"/>
      <sheetData sheetId="27">
        <row r="36">
          <cell r="H36">
            <v>557.80799999999999</v>
          </cell>
        </row>
      </sheetData>
      <sheetData sheetId="28"/>
      <sheetData sheetId="29"/>
      <sheetData sheetId="30"/>
      <sheetData sheetId="31">
        <row r="8">
          <cell r="B8">
            <v>41502</v>
          </cell>
        </row>
      </sheetData>
      <sheetData sheetId="32">
        <row r="36">
          <cell r="E36">
            <v>68.316118837525522</v>
          </cell>
        </row>
      </sheetData>
      <sheetData sheetId="33">
        <row r="12">
          <cell r="R12">
            <v>20.808</v>
          </cell>
        </row>
      </sheetData>
      <sheetData sheetId="34">
        <row r="36">
          <cell r="E36">
            <v>43.875881162474997</v>
          </cell>
        </row>
      </sheetData>
      <sheetData sheetId="35">
        <row r="36">
          <cell r="E36">
            <v>84.666194482657502</v>
          </cell>
        </row>
      </sheetData>
      <sheetData sheetId="36"/>
      <sheetData sheetId="37">
        <row r="36">
          <cell r="E36">
            <v>117.90400000000001</v>
          </cell>
        </row>
      </sheetData>
      <sheetData sheetId="38">
        <row r="36">
          <cell r="E36">
            <v>9.7715732215499992E-2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41503</v>
          </cell>
        </row>
      </sheetData>
      <sheetData sheetId="9"/>
      <sheetData sheetId="10">
        <row r="7">
          <cell r="B7">
            <v>41503</v>
          </cell>
        </row>
      </sheetData>
      <sheetData sheetId="11">
        <row r="7">
          <cell r="B7">
            <v>41503</v>
          </cell>
        </row>
      </sheetData>
      <sheetData sheetId="12">
        <row r="7">
          <cell r="B7">
            <v>41503</v>
          </cell>
        </row>
      </sheetData>
      <sheetData sheetId="13">
        <row r="7">
          <cell r="B7">
            <v>41503</v>
          </cell>
        </row>
      </sheetData>
      <sheetData sheetId="14">
        <row r="7">
          <cell r="B7">
            <v>41503</v>
          </cell>
        </row>
      </sheetData>
      <sheetData sheetId="15"/>
      <sheetData sheetId="16">
        <row r="8">
          <cell r="B8">
            <v>41503</v>
          </cell>
        </row>
        <row r="12">
          <cell r="C12">
            <v>156.22999999999999</v>
          </cell>
        </row>
        <row r="13">
          <cell r="C13">
            <v>156.22999999999999</v>
          </cell>
        </row>
        <row r="14">
          <cell r="C14">
            <v>156.22999999999999</v>
          </cell>
        </row>
        <row r="15">
          <cell r="C15">
            <v>156.22648333333299</v>
          </cell>
        </row>
        <row r="16">
          <cell r="C16">
            <v>156.22646333333299</v>
          </cell>
        </row>
        <row r="17">
          <cell r="C17">
            <v>156.22875833333299</v>
          </cell>
        </row>
        <row r="18">
          <cell r="C18">
            <v>156.22968166666601</v>
          </cell>
        </row>
        <row r="19">
          <cell r="C19">
            <v>157.534478333333</v>
          </cell>
        </row>
        <row r="20">
          <cell r="C20">
            <v>157.93200166666699</v>
          </cell>
        </row>
        <row r="21">
          <cell r="C21">
            <v>157.727403333333</v>
          </cell>
        </row>
        <row r="22">
          <cell r="C22">
            <v>159.76531333333301</v>
          </cell>
        </row>
        <row r="23">
          <cell r="C23">
            <v>158.26158833333301</v>
          </cell>
        </row>
        <row r="24">
          <cell r="C24">
            <v>156.70320833333301</v>
          </cell>
        </row>
        <row r="25">
          <cell r="C25">
            <v>157.975181666666</v>
          </cell>
        </row>
        <row r="26">
          <cell r="C26">
            <v>156.81020000000001</v>
          </cell>
        </row>
        <row r="27">
          <cell r="C27">
            <v>156.27834999999999</v>
          </cell>
        </row>
        <row r="28">
          <cell r="C28">
            <v>156.22999999999999</v>
          </cell>
        </row>
        <row r="29">
          <cell r="C29">
            <v>157.231351666666</v>
          </cell>
        </row>
        <row r="30">
          <cell r="C30">
            <v>167.80781666666701</v>
          </cell>
        </row>
        <row r="31">
          <cell r="C31">
            <v>165.84298166666699</v>
          </cell>
        </row>
        <row r="32">
          <cell r="C32">
            <v>164.90660666666699</v>
          </cell>
        </row>
        <row r="33">
          <cell r="C33">
            <v>162.635443333333</v>
          </cell>
        </row>
        <row r="34">
          <cell r="C34">
            <v>157.95772666666701</v>
          </cell>
        </row>
        <row r="35">
          <cell r="C35">
            <v>156.22999999999999</v>
          </cell>
        </row>
      </sheetData>
      <sheetData sheetId="17">
        <row r="36">
          <cell r="I36">
            <v>289.37256793441782</v>
          </cell>
        </row>
      </sheetData>
      <sheetData sheetId="18">
        <row r="36">
          <cell r="G36">
            <v>566.4679166666665</v>
          </cell>
        </row>
      </sheetData>
      <sheetData sheetId="19">
        <row r="8">
          <cell r="B8">
            <v>41503</v>
          </cell>
        </row>
      </sheetData>
      <sheetData sheetId="20">
        <row r="8">
          <cell r="B8">
            <v>41503</v>
          </cell>
        </row>
      </sheetData>
      <sheetData sheetId="21"/>
      <sheetData sheetId="22">
        <row r="8">
          <cell r="B8">
            <v>41503</v>
          </cell>
        </row>
      </sheetData>
      <sheetData sheetId="23">
        <row r="36">
          <cell r="E36">
            <v>40.071999999999996</v>
          </cell>
        </row>
      </sheetData>
      <sheetData sheetId="24"/>
      <sheetData sheetId="25"/>
      <sheetData sheetId="26"/>
      <sheetData sheetId="27">
        <row r="36">
          <cell r="H36">
            <v>557.096</v>
          </cell>
        </row>
      </sheetData>
      <sheetData sheetId="28"/>
      <sheetData sheetId="29"/>
      <sheetData sheetId="30"/>
      <sheetData sheetId="31">
        <row r="8">
          <cell r="B8">
            <v>41503</v>
          </cell>
        </row>
      </sheetData>
      <sheetData sheetId="32">
        <row r="36">
          <cell r="E36">
            <v>49.086334356391497</v>
          </cell>
        </row>
      </sheetData>
      <sheetData sheetId="33">
        <row r="12">
          <cell r="R12">
            <v>19.808</v>
          </cell>
        </row>
      </sheetData>
      <sheetData sheetId="34">
        <row r="36">
          <cell r="E36">
            <v>28.481665643608498</v>
          </cell>
        </row>
      </sheetData>
      <sheetData sheetId="35">
        <row r="36">
          <cell r="E36">
            <v>66.486809786617499</v>
          </cell>
        </row>
      </sheetData>
      <sheetData sheetId="36"/>
      <sheetData sheetId="37">
        <row r="36">
          <cell r="E36">
            <v>88.992000000000019</v>
          </cell>
        </row>
      </sheetData>
      <sheetData sheetId="38">
        <row r="36">
          <cell r="E36">
            <v>6.8522410761499994E-2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41487</v>
          </cell>
          <cell r="D4">
            <v>41488</v>
          </cell>
          <cell r="E4">
            <v>41489</v>
          </cell>
          <cell r="F4">
            <v>41490</v>
          </cell>
          <cell r="G4">
            <v>41491</v>
          </cell>
          <cell r="H4">
            <v>41492</v>
          </cell>
          <cell r="I4">
            <v>41493</v>
          </cell>
          <cell r="J4">
            <v>41494</v>
          </cell>
          <cell r="K4">
            <v>41495</v>
          </cell>
          <cell r="L4">
            <v>41496</v>
          </cell>
          <cell r="M4">
            <v>41497</v>
          </cell>
          <cell r="N4">
            <v>41498</v>
          </cell>
          <cell r="O4">
            <v>41499</v>
          </cell>
          <cell r="P4">
            <v>41500</v>
          </cell>
          <cell r="Q4">
            <v>41501</v>
          </cell>
          <cell r="R4">
            <v>41502</v>
          </cell>
          <cell r="S4">
            <v>41503</v>
          </cell>
          <cell r="T4">
            <v>41504</v>
          </cell>
          <cell r="U4">
            <v>41505</v>
          </cell>
          <cell r="V4">
            <v>41506</v>
          </cell>
          <cell r="W4">
            <v>41507</v>
          </cell>
          <cell r="X4">
            <v>41508</v>
          </cell>
          <cell r="Y4">
            <v>41509</v>
          </cell>
          <cell r="Z4">
            <v>41510</v>
          </cell>
          <cell r="AA4">
            <v>41511</v>
          </cell>
          <cell r="AB4">
            <v>41512</v>
          </cell>
          <cell r="AC4">
            <v>41513</v>
          </cell>
          <cell r="AD4">
            <v>41514</v>
          </cell>
          <cell r="AE4">
            <v>41515</v>
          </cell>
          <cell r="AF4">
            <v>41516</v>
          </cell>
          <cell r="AG4">
            <v>41517</v>
          </cell>
        </row>
        <row r="29">
          <cell r="C29">
            <v>3787.1212416666676</v>
          </cell>
          <cell r="D29">
            <v>3761.0696016666657</v>
          </cell>
          <cell r="E29">
            <v>3789.1962066666674</v>
          </cell>
          <cell r="F29">
            <v>3744.6429116666673</v>
          </cell>
          <cell r="G29">
            <v>3759.6400033333325</v>
          </cell>
          <cell r="H29">
            <v>3806.2126716666658</v>
          </cell>
          <cell r="I29">
            <v>3822.0976416666676</v>
          </cell>
          <cell r="J29">
            <v>3899.2875433333329</v>
          </cell>
          <cell r="K29">
            <v>3945.1441916666686</v>
          </cell>
          <cell r="L29">
            <v>3814.2704916666671</v>
          </cell>
          <cell r="M29">
            <v>3793.5933300000011</v>
          </cell>
          <cell r="N29">
            <v>3932.6335699999995</v>
          </cell>
          <cell r="O29">
            <v>3936.2438650000004</v>
          </cell>
          <cell r="P29">
            <v>3939.1504033333345</v>
          </cell>
          <cell r="Q29">
            <v>3916.9695066666663</v>
          </cell>
          <cell r="R29">
            <v>3885.2844166666669</v>
          </cell>
          <cell r="S29">
            <v>3801.43103833333</v>
          </cell>
          <cell r="T29">
            <v>3800.723566666667</v>
          </cell>
          <cell r="U29">
            <v>3948.802268333332</v>
          </cell>
          <cell r="V29">
            <v>3927.2733633333314</v>
          </cell>
          <cell r="W29">
            <v>3869.474013333333</v>
          </cell>
          <cell r="X29">
            <v>3953.8007950000019</v>
          </cell>
          <cell r="Y29">
            <v>3986.7717983333328</v>
          </cell>
          <cell r="Z29">
            <v>3873.2766116666662</v>
          </cell>
          <cell r="AA29">
            <v>3831.8462416666684</v>
          </cell>
          <cell r="AB29">
            <v>3941.726533333333</v>
          </cell>
          <cell r="AC29">
            <v>3960.1469183333343</v>
          </cell>
          <cell r="AD29">
            <v>3957.418031666667</v>
          </cell>
          <cell r="AE29">
            <v>3929.6370383333342</v>
          </cell>
          <cell r="AF29">
            <v>3954.7775649999999</v>
          </cell>
          <cell r="AG29">
            <v>3898.549388333332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41504</v>
          </cell>
        </row>
      </sheetData>
      <sheetData sheetId="9"/>
      <sheetData sheetId="10">
        <row r="7">
          <cell r="B7">
            <v>41504</v>
          </cell>
        </row>
      </sheetData>
      <sheetData sheetId="11">
        <row r="7">
          <cell r="B7">
            <v>41504</v>
          </cell>
        </row>
      </sheetData>
      <sheetData sheetId="12">
        <row r="7">
          <cell r="B7">
            <v>41504</v>
          </cell>
        </row>
      </sheetData>
      <sheetData sheetId="13">
        <row r="7">
          <cell r="B7">
            <v>41504</v>
          </cell>
        </row>
      </sheetData>
      <sheetData sheetId="14">
        <row r="7">
          <cell r="B7">
            <v>41504</v>
          </cell>
        </row>
      </sheetData>
      <sheetData sheetId="15"/>
      <sheetData sheetId="16">
        <row r="8">
          <cell r="B8">
            <v>41504</v>
          </cell>
        </row>
        <row r="12">
          <cell r="C12">
            <v>156.226</v>
          </cell>
        </row>
        <row r="13">
          <cell r="C13">
            <v>159.002473333333</v>
          </cell>
        </row>
        <row r="14">
          <cell r="C14">
            <v>157.210716666667</v>
          </cell>
        </row>
        <row r="15">
          <cell r="C15">
            <v>156.226</v>
          </cell>
        </row>
        <row r="16">
          <cell r="C16">
            <v>156.226</v>
          </cell>
        </row>
        <row r="17">
          <cell r="C17">
            <v>156.226</v>
          </cell>
        </row>
        <row r="18">
          <cell r="C18">
            <v>156.25864833333301</v>
          </cell>
        </row>
        <row r="19">
          <cell r="C19">
            <v>156.226</v>
          </cell>
        </row>
        <row r="20">
          <cell r="C20">
            <v>156.22999999999999</v>
          </cell>
        </row>
        <row r="21">
          <cell r="C21">
            <v>156.22999999999999</v>
          </cell>
        </row>
        <row r="22">
          <cell r="C22">
            <v>156.22999999999999</v>
          </cell>
        </row>
        <row r="23">
          <cell r="C23">
            <v>156.22999999999999</v>
          </cell>
        </row>
        <row r="24">
          <cell r="C24">
            <v>163.42911166666701</v>
          </cell>
        </row>
        <row r="25">
          <cell r="C25">
            <v>156.22999999999999</v>
          </cell>
        </row>
        <row r="26">
          <cell r="C26">
            <v>156.22999999999999</v>
          </cell>
        </row>
        <row r="27">
          <cell r="C27">
            <v>156.22999999999999</v>
          </cell>
        </row>
        <row r="28">
          <cell r="C28">
            <v>156.22999999999999</v>
          </cell>
        </row>
        <row r="29">
          <cell r="C29">
            <v>156.290271666666</v>
          </cell>
        </row>
        <row r="30">
          <cell r="C30">
            <v>168.94961000000001</v>
          </cell>
        </row>
        <row r="31">
          <cell r="C31">
            <v>163.64417666666699</v>
          </cell>
        </row>
        <row r="32">
          <cell r="C32">
            <v>165.13100666666699</v>
          </cell>
        </row>
        <row r="33">
          <cell r="C33">
            <v>163.04891166666701</v>
          </cell>
        </row>
        <row r="34">
          <cell r="C34">
            <v>157.90724499999999</v>
          </cell>
        </row>
        <row r="35">
          <cell r="C35">
            <v>158.881395</v>
          </cell>
        </row>
      </sheetData>
      <sheetData sheetId="17">
        <row r="36">
          <cell r="I36">
            <v>288.45491483574511</v>
          </cell>
        </row>
      </sheetData>
      <sheetData sheetId="18">
        <row r="36">
          <cell r="G36">
            <v>566.06399999999996</v>
          </cell>
        </row>
      </sheetData>
      <sheetData sheetId="19">
        <row r="8">
          <cell r="B8">
            <v>41504</v>
          </cell>
        </row>
      </sheetData>
      <sheetData sheetId="20">
        <row r="8">
          <cell r="B8">
            <v>41504</v>
          </cell>
        </row>
      </sheetData>
      <sheetData sheetId="21"/>
      <sheetData sheetId="22">
        <row r="8">
          <cell r="B8">
            <v>41504</v>
          </cell>
        </row>
      </sheetData>
      <sheetData sheetId="23">
        <row r="36">
          <cell r="E36">
            <v>34.311999999999998</v>
          </cell>
        </row>
      </sheetData>
      <sheetData sheetId="24"/>
      <sheetData sheetId="25"/>
      <sheetData sheetId="26"/>
      <sheetData sheetId="27">
        <row r="36">
          <cell r="H36">
            <v>557.24800000000005</v>
          </cell>
        </row>
      </sheetData>
      <sheetData sheetId="28"/>
      <sheetData sheetId="29"/>
      <sheetData sheetId="30"/>
      <sheetData sheetId="31">
        <row r="8">
          <cell r="B8">
            <v>41504</v>
          </cell>
        </row>
      </sheetData>
      <sheetData sheetId="32">
        <row r="36">
          <cell r="E36">
            <v>77.033729131928027</v>
          </cell>
        </row>
      </sheetData>
      <sheetData sheetId="33">
        <row r="12">
          <cell r="R12">
            <v>21.776</v>
          </cell>
        </row>
      </sheetData>
      <sheetData sheetId="34">
        <row r="36">
          <cell r="E36">
            <v>59.222270868072002</v>
          </cell>
        </row>
      </sheetData>
      <sheetData sheetId="35">
        <row r="36">
          <cell r="E36">
            <v>87.392755248272479</v>
          </cell>
        </row>
      </sheetData>
      <sheetData sheetId="36"/>
      <sheetData sheetId="37">
        <row r="36">
          <cell r="E36">
            <v>138.84800000000001</v>
          </cell>
        </row>
      </sheetData>
      <sheetData sheetId="38">
        <row r="36">
          <cell r="E36">
            <v>5.7760876896570013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41505</v>
          </cell>
        </row>
      </sheetData>
      <sheetData sheetId="9"/>
      <sheetData sheetId="10">
        <row r="7">
          <cell r="B7">
            <v>41505</v>
          </cell>
        </row>
      </sheetData>
      <sheetData sheetId="11">
        <row r="7">
          <cell r="B7">
            <v>41505</v>
          </cell>
        </row>
      </sheetData>
      <sheetData sheetId="12">
        <row r="7">
          <cell r="B7">
            <v>41505</v>
          </cell>
        </row>
      </sheetData>
      <sheetData sheetId="13">
        <row r="7">
          <cell r="B7">
            <v>41505</v>
          </cell>
        </row>
      </sheetData>
      <sheetData sheetId="14">
        <row r="7">
          <cell r="B7">
            <v>41505</v>
          </cell>
        </row>
      </sheetData>
      <sheetData sheetId="15"/>
      <sheetData sheetId="16">
        <row r="8">
          <cell r="B8">
            <v>41505</v>
          </cell>
        </row>
        <row r="12">
          <cell r="C12">
            <v>157.67940833333299</v>
          </cell>
        </row>
        <row r="13">
          <cell r="C13">
            <v>157.29599999999999</v>
          </cell>
        </row>
        <row r="14">
          <cell r="C14">
            <v>157.29599999999999</v>
          </cell>
        </row>
        <row r="15">
          <cell r="C15">
            <v>157.29599999999999</v>
          </cell>
        </row>
        <row r="16">
          <cell r="C16">
            <v>157.29599999999999</v>
          </cell>
        </row>
        <row r="17">
          <cell r="C17">
            <v>157.29599999999999</v>
          </cell>
        </row>
        <row r="18">
          <cell r="C18">
            <v>158.557958333333</v>
          </cell>
        </row>
        <row r="19">
          <cell r="C19">
            <v>157.29599999999999</v>
          </cell>
        </row>
        <row r="20">
          <cell r="C20">
            <v>164.80735833333301</v>
          </cell>
        </row>
        <row r="21">
          <cell r="C21">
            <v>165.022865</v>
          </cell>
        </row>
        <row r="22">
          <cell r="C22">
            <v>167.84911333333301</v>
          </cell>
        </row>
        <row r="23">
          <cell r="C23">
            <v>169.07248166666699</v>
          </cell>
        </row>
        <row r="24">
          <cell r="C24">
            <v>165.834098333333</v>
          </cell>
        </row>
        <row r="25">
          <cell r="C25">
            <v>172.37386833333301</v>
          </cell>
        </row>
        <row r="26">
          <cell r="C26">
            <v>171.70740166666701</v>
          </cell>
        </row>
        <row r="27">
          <cell r="C27">
            <v>170.499425</v>
          </cell>
        </row>
        <row r="28">
          <cell r="C28">
            <v>174.28979000000001</v>
          </cell>
        </row>
        <row r="29">
          <cell r="C29">
            <v>162.55616833333301</v>
          </cell>
        </row>
        <row r="30">
          <cell r="C30">
            <v>172.24605666666699</v>
          </cell>
        </row>
        <row r="31">
          <cell r="C31">
            <v>166.003021666667</v>
          </cell>
        </row>
        <row r="32">
          <cell r="C32">
            <v>172.88468333333299</v>
          </cell>
        </row>
        <row r="33">
          <cell r="C33">
            <v>176.05418</v>
          </cell>
        </row>
        <row r="34">
          <cell r="C34">
            <v>161.010633333333</v>
          </cell>
        </row>
        <row r="35">
          <cell r="C35">
            <v>156.577756666667</v>
          </cell>
        </row>
      </sheetData>
      <sheetData sheetId="17">
        <row r="36">
          <cell r="I36">
            <v>287.53914681867775</v>
          </cell>
        </row>
      </sheetData>
      <sheetData sheetId="18">
        <row r="36">
          <cell r="G36">
            <v>569.27666666666642</v>
          </cell>
        </row>
      </sheetData>
      <sheetData sheetId="19">
        <row r="8">
          <cell r="B8">
            <v>41505</v>
          </cell>
        </row>
      </sheetData>
      <sheetData sheetId="20">
        <row r="8">
          <cell r="B8">
            <v>41505</v>
          </cell>
        </row>
      </sheetData>
      <sheetData sheetId="21"/>
      <sheetData sheetId="22">
        <row r="8">
          <cell r="B8">
            <v>41505</v>
          </cell>
        </row>
      </sheetData>
      <sheetData sheetId="23">
        <row r="36">
          <cell r="E36">
            <v>156.048</v>
          </cell>
        </row>
      </sheetData>
      <sheetData sheetId="24"/>
      <sheetData sheetId="25"/>
      <sheetData sheetId="26"/>
      <sheetData sheetId="27">
        <row r="36">
          <cell r="H36">
            <v>553.79199999999992</v>
          </cell>
        </row>
      </sheetData>
      <sheetData sheetId="28"/>
      <sheetData sheetId="29"/>
      <sheetData sheetId="30"/>
      <sheetData sheetId="31">
        <row r="8">
          <cell r="B8">
            <v>41505</v>
          </cell>
        </row>
      </sheetData>
      <sheetData sheetId="32">
        <row r="36">
          <cell r="E36">
            <v>172.3061277798455</v>
          </cell>
        </row>
      </sheetData>
      <sheetData sheetId="33">
        <row r="12">
          <cell r="R12">
            <v>3.08</v>
          </cell>
        </row>
      </sheetData>
      <sheetData sheetId="34">
        <row r="36">
          <cell r="E36">
            <v>112.65387222015498</v>
          </cell>
        </row>
      </sheetData>
      <sheetData sheetId="35">
        <row r="36">
          <cell r="E36">
            <v>132.43089047599997</v>
          </cell>
        </row>
      </sheetData>
      <sheetData sheetId="36"/>
      <sheetData sheetId="37">
        <row r="36">
          <cell r="E36">
            <v>222.54400000000001</v>
          </cell>
        </row>
      </sheetData>
      <sheetData sheetId="38">
        <row r="36">
          <cell r="E36">
            <v>22.560267038330998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41506</v>
          </cell>
        </row>
      </sheetData>
      <sheetData sheetId="9"/>
      <sheetData sheetId="10">
        <row r="7">
          <cell r="B7">
            <v>41506</v>
          </cell>
        </row>
      </sheetData>
      <sheetData sheetId="11">
        <row r="7">
          <cell r="B7">
            <v>41506</v>
          </cell>
        </row>
      </sheetData>
      <sheetData sheetId="12">
        <row r="7">
          <cell r="B7">
            <v>41506</v>
          </cell>
        </row>
      </sheetData>
      <sheetData sheetId="13">
        <row r="7">
          <cell r="B7">
            <v>41506</v>
          </cell>
        </row>
      </sheetData>
      <sheetData sheetId="14">
        <row r="7">
          <cell r="B7">
            <v>41506</v>
          </cell>
        </row>
      </sheetData>
      <sheetData sheetId="15"/>
      <sheetData sheetId="16">
        <row r="8">
          <cell r="B8">
            <v>41506</v>
          </cell>
        </row>
        <row r="12">
          <cell r="C12">
            <v>156.090215</v>
          </cell>
        </row>
        <row r="13">
          <cell r="C13">
            <v>156.09744333333299</v>
          </cell>
        </row>
        <row r="14">
          <cell r="C14">
            <v>156.10260500000001</v>
          </cell>
        </row>
        <row r="15">
          <cell r="C15">
            <v>156.18329333333301</v>
          </cell>
        </row>
        <row r="16">
          <cell r="C16">
            <v>157.29599999999999</v>
          </cell>
        </row>
        <row r="17">
          <cell r="C17">
            <v>157.29599999999999</v>
          </cell>
        </row>
        <row r="18">
          <cell r="C18">
            <v>157.29599999999999</v>
          </cell>
        </row>
        <row r="19">
          <cell r="C19">
            <v>161.091158333333</v>
          </cell>
        </row>
        <row r="20">
          <cell r="C20">
            <v>164.12181833333301</v>
          </cell>
        </row>
        <row r="21">
          <cell r="C21">
            <v>166.66924166666701</v>
          </cell>
        </row>
        <row r="22">
          <cell r="C22">
            <v>164.79467333333301</v>
          </cell>
        </row>
        <row r="23">
          <cell r="C23">
            <v>168.44662500000001</v>
          </cell>
        </row>
        <row r="24">
          <cell r="C24">
            <v>168.846916666667</v>
          </cell>
        </row>
        <row r="25">
          <cell r="C25">
            <v>167.10904833333299</v>
          </cell>
        </row>
        <row r="26">
          <cell r="C26">
            <v>166.999721666667</v>
          </cell>
        </row>
        <row r="27">
          <cell r="C27">
            <v>167.07382000000001</v>
          </cell>
        </row>
        <row r="28">
          <cell r="C28">
            <v>170.13061999999999</v>
          </cell>
        </row>
        <row r="29">
          <cell r="C29">
            <v>167.20123166666701</v>
          </cell>
        </row>
        <row r="30">
          <cell r="C30">
            <v>172.51021499999999</v>
          </cell>
        </row>
        <row r="31">
          <cell r="C31">
            <v>171.125188333333</v>
          </cell>
        </row>
        <row r="32">
          <cell r="C32">
            <v>171.40551833333299</v>
          </cell>
        </row>
        <row r="33">
          <cell r="C33">
            <v>164.378308333333</v>
          </cell>
        </row>
        <row r="34">
          <cell r="C34">
            <v>161.71170166666701</v>
          </cell>
        </row>
        <row r="35">
          <cell r="C35">
            <v>157.29599999999999</v>
          </cell>
        </row>
      </sheetData>
      <sheetData sheetId="17">
        <row r="36">
          <cell r="I36">
            <v>287.27543793527559</v>
          </cell>
        </row>
      </sheetData>
      <sheetData sheetId="18">
        <row r="36">
          <cell r="G36">
            <v>565.78845833333332</v>
          </cell>
        </row>
      </sheetData>
      <sheetData sheetId="19">
        <row r="8">
          <cell r="B8">
            <v>41506</v>
          </cell>
        </row>
      </sheetData>
      <sheetData sheetId="20">
        <row r="8">
          <cell r="B8">
            <v>41506</v>
          </cell>
        </row>
      </sheetData>
      <sheetData sheetId="21"/>
      <sheetData sheetId="22">
        <row r="8">
          <cell r="B8">
            <v>41506</v>
          </cell>
        </row>
      </sheetData>
      <sheetData sheetId="23">
        <row r="36">
          <cell r="E36">
            <v>148.29599999999996</v>
          </cell>
        </row>
      </sheetData>
      <sheetData sheetId="24"/>
      <sheetData sheetId="25"/>
      <sheetData sheetId="26"/>
      <sheetData sheetId="27">
        <row r="36">
          <cell r="H36">
            <v>526.72799999999995</v>
          </cell>
        </row>
      </sheetData>
      <sheetData sheetId="28"/>
      <sheetData sheetId="29"/>
      <sheetData sheetId="30"/>
      <sheetData sheetId="31">
        <row r="8">
          <cell r="B8">
            <v>41506</v>
          </cell>
        </row>
      </sheetData>
      <sheetData sheetId="32">
        <row r="36">
          <cell r="E36">
            <v>88.252611936936972</v>
          </cell>
        </row>
      </sheetData>
      <sheetData sheetId="33">
        <row r="12">
          <cell r="R12">
            <v>20.808</v>
          </cell>
        </row>
      </sheetData>
      <sheetData sheetId="34">
        <row r="36">
          <cell r="E36">
            <v>60.291388063063003</v>
          </cell>
        </row>
      </sheetData>
      <sheetData sheetId="35">
        <row r="36">
          <cell r="E36">
            <v>103.80376367410499</v>
          </cell>
        </row>
      </sheetData>
      <sheetData sheetId="36"/>
      <sheetData sheetId="37">
        <row r="36">
          <cell r="E36">
            <v>167.488</v>
          </cell>
        </row>
      </sheetData>
      <sheetData sheetId="38">
        <row r="36">
          <cell r="E36">
            <v>21.556569216406501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41507</v>
          </cell>
        </row>
      </sheetData>
      <sheetData sheetId="9"/>
      <sheetData sheetId="10">
        <row r="7">
          <cell r="B7">
            <v>41507</v>
          </cell>
        </row>
      </sheetData>
      <sheetData sheetId="11">
        <row r="7">
          <cell r="B7">
            <v>41507</v>
          </cell>
        </row>
      </sheetData>
      <sheetData sheetId="12">
        <row r="7">
          <cell r="B7">
            <v>41507</v>
          </cell>
        </row>
      </sheetData>
      <sheetData sheetId="13">
        <row r="7">
          <cell r="B7">
            <v>41507</v>
          </cell>
        </row>
      </sheetData>
      <sheetData sheetId="14">
        <row r="7">
          <cell r="B7">
            <v>41507</v>
          </cell>
        </row>
      </sheetData>
      <sheetData sheetId="15"/>
      <sheetData sheetId="16">
        <row r="8">
          <cell r="B8">
            <v>41507</v>
          </cell>
        </row>
        <row r="12">
          <cell r="C12">
            <v>157.25405499999999</v>
          </cell>
        </row>
        <row r="13">
          <cell r="C13">
            <v>156.662473333333</v>
          </cell>
        </row>
        <row r="14">
          <cell r="C14">
            <v>156.21796333333299</v>
          </cell>
        </row>
        <row r="15">
          <cell r="C15">
            <v>156.305105</v>
          </cell>
        </row>
        <row r="16">
          <cell r="C16">
            <v>156.35292000000001</v>
          </cell>
        </row>
        <row r="17">
          <cell r="C17">
            <v>157.29599999999999</v>
          </cell>
        </row>
        <row r="18">
          <cell r="C18">
            <v>157.29599999999999</v>
          </cell>
        </row>
        <row r="19">
          <cell r="C19">
            <v>161.03150500000001</v>
          </cell>
        </row>
        <row r="20">
          <cell r="C20">
            <v>157.87940666666699</v>
          </cell>
        </row>
        <row r="21">
          <cell r="C21">
            <v>160.507106666667</v>
          </cell>
        </row>
        <row r="22">
          <cell r="C22">
            <v>161.27601166666699</v>
          </cell>
        </row>
        <row r="23">
          <cell r="C23">
            <v>165.97149833333299</v>
          </cell>
        </row>
        <row r="24">
          <cell r="C24">
            <v>164.131611666667</v>
          </cell>
        </row>
        <row r="25">
          <cell r="C25">
            <v>161.215358333333</v>
          </cell>
        </row>
        <row r="26">
          <cell r="C26">
            <v>158.82836499999999</v>
          </cell>
        </row>
        <row r="27">
          <cell r="C27">
            <v>158.38767999999999</v>
          </cell>
        </row>
        <row r="28">
          <cell r="C28">
            <v>158.086831666667</v>
          </cell>
        </row>
        <row r="29">
          <cell r="C29">
            <v>158.54894166666699</v>
          </cell>
        </row>
        <row r="30">
          <cell r="C30">
            <v>173.34381833333299</v>
          </cell>
        </row>
        <row r="31">
          <cell r="C31">
            <v>170.63114999999999</v>
          </cell>
        </row>
        <row r="32">
          <cell r="C32">
            <v>167.73164333333301</v>
          </cell>
        </row>
        <row r="33">
          <cell r="C33">
            <v>172.50885666666699</v>
          </cell>
        </row>
        <row r="34">
          <cell r="C34">
            <v>164.713711666667</v>
          </cell>
        </row>
        <row r="35">
          <cell r="C35">
            <v>157.29599999999999</v>
          </cell>
        </row>
      </sheetData>
      <sheetData sheetId="17">
        <row r="36">
          <cell r="I36">
            <v>285.69848127788094</v>
          </cell>
        </row>
      </sheetData>
      <sheetData sheetId="18">
        <row r="36">
          <cell r="G36">
            <v>565.17349999999988</v>
          </cell>
        </row>
      </sheetData>
      <sheetData sheetId="19">
        <row r="8">
          <cell r="B8">
            <v>41507</v>
          </cell>
        </row>
      </sheetData>
      <sheetData sheetId="20">
        <row r="8">
          <cell r="B8">
            <v>41507</v>
          </cell>
        </row>
      </sheetData>
      <sheetData sheetId="21"/>
      <sheetData sheetId="22">
        <row r="8">
          <cell r="B8">
            <v>41507</v>
          </cell>
        </row>
      </sheetData>
      <sheetData sheetId="23">
        <row r="36">
          <cell r="E36">
            <v>158.44800000000001</v>
          </cell>
        </row>
      </sheetData>
      <sheetData sheetId="24"/>
      <sheetData sheetId="25"/>
      <sheetData sheetId="26"/>
      <sheetData sheetId="27">
        <row r="36">
          <cell r="H36">
            <v>453.25600000000003</v>
          </cell>
        </row>
      </sheetData>
      <sheetData sheetId="28"/>
      <sheetData sheetId="29"/>
      <sheetData sheetId="30"/>
      <sheetData sheetId="31">
        <row r="8">
          <cell r="B8">
            <v>41507</v>
          </cell>
        </row>
      </sheetData>
      <sheetData sheetId="32">
        <row r="36">
          <cell r="E36">
            <v>203.57682553258698</v>
          </cell>
        </row>
      </sheetData>
      <sheetData sheetId="33">
        <row r="12">
          <cell r="R12">
            <v>20.768000000000001</v>
          </cell>
        </row>
      </sheetData>
      <sheetData sheetId="34">
        <row r="36">
          <cell r="E36">
            <v>132.16717446741299</v>
          </cell>
        </row>
      </sheetData>
      <sheetData sheetId="35">
        <row r="36">
          <cell r="E36">
            <v>223.66988823031497</v>
          </cell>
        </row>
      </sheetData>
      <sheetData sheetId="36"/>
      <sheetData sheetId="37">
        <row r="36">
          <cell r="E36">
            <v>297.48800000000017</v>
          </cell>
        </row>
      </sheetData>
      <sheetData sheetId="38">
        <row r="36">
          <cell r="E36">
            <v>10.078919725390501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41508</v>
          </cell>
        </row>
      </sheetData>
      <sheetData sheetId="9"/>
      <sheetData sheetId="10">
        <row r="7">
          <cell r="B7">
            <v>41508</v>
          </cell>
        </row>
      </sheetData>
      <sheetData sheetId="11">
        <row r="7">
          <cell r="B7">
            <v>41508</v>
          </cell>
        </row>
      </sheetData>
      <sheetData sheetId="12">
        <row r="7">
          <cell r="B7">
            <v>41508</v>
          </cell>
        </row>
      </sheetData>
      <sheetData sheetId="13">
        <row r="7">
          <cell r="B7">
            <v>41508</v>
          </cell>
        </row>
      </sheetData>
      <sheetData sheetId="14">
        <row r="7">
          <cell r="B7">
            <v>41508</v>
          </cell>
        </row>
      </sheetData>
      <sheetData sheetId="15"/>
      <sheetData sheetId="16">
        <row r="8">
          <cell r="B8">
            <v>41508</v>
          </cell>
        </row>
        <row r="12">
          <cell r="C12">
            <v>157.82291333333299</v>
          </cell>
        </row>
        <row r="13">
          <cell r="C13">
            <v>157.29599999999999</v>
          </cell>
        </row>
        <row r="14">
          <cell r="C14">
            <v>157.29599999999999</v>
          </cell>
        </row>
        <row r="15">
          <cell r="C15">
            <v>157.29599999999999</v>
          </cell>
        </row>
        <row r="16">
          <cell r="C16">
            <v>157.81093000000001</v>
          </cell>
        </row>
        <row r="17">
          <cell r="C17">
            <v>157.9</v>
          </cell>
        </row>
        <row r="18">
          <cell r="C18">
            <v>161.34765666666701</v>
          </cell>
        </row>
        <row r="19">
          <cell r="C19">
            <v>159.765913333334</v>
          </cell>
        </row>
        <row r="20">
          <cell r="C20">
            <v>169.83181666666701</v>
          </cell>
        </row>
        <row r="21">
          <cell r="C21">
            <v>168.537618333333</v>
          </cell>
        </row>
        <row r="22">
          <cell r="C22">
            <v>168.359411666667</v>
          </cell>
        </row>
        <row r="23">
          <cell r="C23">
            <v>167.08051166666701</v>
          </cell>
        </row>
        <row r="24">
          <cell r="C24">
            <v>167.19454999999999</v>
          </cell>
        </row>
        <row r="25">
          <cell r="C25">
            <v>170.45048499999999</v>
          </cell>
        </row>
        <row r="26">
          <cell r="C26">
            <v>168.309181666667</v>
          </cell>
        </row>
        <row r="27">
          <cell r="C27">
            <v>168.548565</v>
          </cell>
        </row>
        <row r="28">
          <cell r="C28">
            <v>170.45682833333299</v>
          </cell>
        </row>
        <row r="29">
          <cell r="C29">
            <v>166.56796666666699</v>
          </cell>
        </row>
        <row r="30">
          <cell r="C30">
            <v>168.85195999999999</v>
          </cell>
        </row>
        <row r="31">
          <cell r="C31">
            <v>168.17354499999999</v>
          </cell>
        </row>
        <row r="32">
          <cell r="C32">
            <v>171.294168333333</v>
          </cell>
        </row>
        <row r="33">
          <cell r="C33">
            <v>168.44672666666699</v>
          </cell>
        </row>
        <row r="34">
          <cell r="C34">
            <v>163.84386166666701</v>
          </cell>
        </row>
        <row r="35">
          <cell r="C35">
            <v>161.318185</v>
          </cell>
        </row>
      </sheetData>
      <sheetData sheetId="17">
        <row r="36">
          <cell r="I36">
            <v>227.24774929469908</v>
          </cell>
        </row>
      </sheetData>
      <sheetData sheetId="18">
        <row r="36">
          <cell r="G36">
            <v>566.60058333333325</v>
          </cell>
        </row>
      </sheetData>
      <sheetData sheetId="19">
        <row r="8">
          <cell r="B8">
            <v>41508</v>
          </cell>
        </row>
      </sheetData>
      <sheetData sheetId="20">
        <row r="8">
          <cell r="B8">
            <v>41508</v>
          </cell>
        </row>
      </sheetData>
      <sheetData sheetId="21"/>
      <sheetData sheetId="22">
        <row r="8">
          <cell r="B8">
            <v>41508</v>
          </cell>
        </row>
      </sheetData>
      <sheetData sheetId="23">
        <row r="36">
          <cell r="E36">
            <v>40.352000000000004</v>
          </cell>
        </row>
      </sheetData>
      <sheetData sheetId="24"/>
      <sheetData sheetId="25"/>
      <sheetData sheetId="26"/>
      <sheetData sheetId="27">
        <row r="36">
          <cell r="H36">
            <v>427.33600000000001</v>
          </cell>
        </row>
      </sheetData>
      <sheetData sheetId="28"/>
      <sheetData sheetId="29"/>
      <sheetData sheetId="30"/>
      <sheetData sheetId="31">
        <row r="8">
          <cell r="B8">
            <v>41508</v>
          </cell>
        </row>
      </sheetData>
      <sheetData sheetId="32">
        <row r="36">
          <cell r="E36">
            <v>61.393869873579995</v>
          </cell>
        </row>
      </sheetData>
      <sheetData sheetId="33">
        <row r="12">
          <cell r="R12">
            <v>20.832000000000001</v>
          </cell>
        </row>
      </sheetData>
      <sheetData sheetId="34">
        <row r="36">
          <cell r="E36">
            <v>40.686130126420004</v>
          </cell>
        </row>
      </sheetData>
      <sheetData sheetId="35">
        <row r="36">
          <cell r="E36">
            <v>78.429865452369995</v>
          </cell>
        </row>
      </sheetData>
      <sheetData sheetId="36"/>
      <sheetData sheetId="37">
        <row r="36">
          <cell r="E36">
            <v>105.84800000000001</v>
          </cell>
        </row>
      </sheetData>
      <sheetData sheetId="38">
        <row r="36">
          <cell r="E36">
            <v>21.0290011230475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41509</v>
          </cell>
        </row>
      </sheetData>
      <sheetData sheetId="9"/>
      <sheetData sheetId="10">
        <row r="7">
          <cell r="B7">
            <v>41509</v>
          </cell>
        </row>
      </sheetData>
      <sheetData sheetId="11">
        <row r="7">
          <cell r="B7">
            <v>41509</v>
          </cell>
        </row>
      </sheetData>
      <sheetData sheetId="12">
        <row r="7">
          <cell r="B7">
            <v>41509</v>
          </cell>
        </row>
      </sheetData>
      <sheetData sheetId="13">
        <row r="7">
          <cell r="B7">
            <v>41509</v>
          </cell>
        </row>
      </sheetData>
      <sheetData sheetId="14">
        <row r="7">
          <cell r="B7">
            <v>41509</v>
          </cell>
        </row>
      </sheetData>
      <sheetData sheetId="15"/>
      <sheetData sheetId="16">
        <row r="8">
          <cell r="B8">
            <v>41509</v>
          </cell>
        </row>
        <row r="12">
          <cell r="C12">
            <v>161.3194</v>
          </cell>
        </row>
        <row r="13">
          <cell r="C13">
            <v>161.31784166666699</v>
          </cell>
        </row>
        <row r="14">
          <cell r="C14">
            <v>161.31766500000001</v>
          </cell>
        </row>
        <row r="15">
          <cell r="C15">
            <v>161.31741666666699</v>
          </cell>
        </row>
        <row r="16">
          <cell r="C16">
            <v>161.316835</v>
          </cell>
        </row>
        <row r="17">
          <cell r="C17">
            <v>167.95479666666699</v>
          </cell>
        </row>
        <row r="18">
          <cell r="C18">
            <v>164.71107499999999</v>
          </cell>
        </row>
        <row r="19">
          <cell r="C19">
            <v>168.64419833333301</v>
          </cell>
        </row>
        <row r="20">
          <cell r="C20">
            <v>171.45194833333301</v>
          </cell>
        </row>
        <row r="21">
          <cell r="C21">
            <v>168.618063333333</v>
          </cell>
        </row>
        <row r="22">
          <cell r="C22">
            <v>168.21675166666699</v>
          </cell>
        </row>
        <row r="23">
          <cell r="C23">
            <v>168.23350500000001</v>
          </cell>
        </row>
        <row r="24">
          <cell r="C24">
            <v>168.28266666666701</v>
          </cell>
        </row>
        <row r="25">
          <cell r="C25">
            <v>168.55529833333301</v>
          </cell>
        </row>
        <row r="26">
          <cell r="C26">
            <v>169.17392833333301</v>
          </cell>
        </row>
        <row r="27">
          <cell r="C27">
            <v>168.518656666667</v>
          </cell>
        </row>
        <row r="28">
          <cell r="C28">
            <v>167.94626500000001</v>
          </cell>
        </row>
        <row r="29">
          <cell r="C29">
            <v>169.586563333333</v>
          </cell>
        </row>
        <row r="30">
          <cell r="C30">
            <v>169.561123333333</v>
          </cell>
        </row>
        <row r="31">
          <cell r="C31">
            <v>169.54868999999999</v>
          </cell>
        </row>
        <row r="32">
          <cell r="C32">
            <v>167.74260333333299</v>
          </cell>
        </row>
        <row r="33">
          <cell r="C33">
            <v>165.321135</v>
          </cell>
        </row>
        <row r="34">
          <cell r="C34">
            <v>160.21537166666599</v>
          </cell>
        </row>
        <row r="35">
          <cell r="C35">
            <v>157.9</v>
          </cell>
        </row>
      </sheetData>
      <sheetData sheetId="17">
        <row r="36">
          <cell r="I36">
            <v>252.8105576814329</v>
          </cell>
        </row>
      </sheetData>
      <sheetData sheetId="18">
        <row r="36">
          <cell r="G36">
            <v>565.02866666666671</v>
          </cell>
        </row>
      </sheetData>
      <sheetData sheetId="19">
        <row r="8">
          <cell r="B8">
            <v>41509</v>
          </cell>
        </row>
      </sheetData>
      <sheetData sheetId="20">
        <row r="8">
          <cell r="B8">
            <v>41509</v>
          </cell>
        </row>
      </sheetData>
      <sheetData sheetId="21"/>
      <sheetData sheetId="22">
        <row r="8">
          <cell r="B8">
            <v>41509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425.048</v>
          </cell>
        </row>
      </sheetData>
      <sheetData sheetId="28"/>
      <sheetData sheetId="29"/>
      <sheetData sheetId="30"/>
      <sheetData sheetId="31">
        <row r="8">
          <cell r="B8">
            <v>41509</v>
          </cell>
        </row>
      </sheetData>
      <sheetData sheetId="32">
        <row r="36">
          <cell r="E36">
            <v>8.9072712378240002</v>
          </cell>
        </row>
      </sheetData>
      <sheetData sheetId="33">
        <row r="12">
          <cell r="R12">
            <v>48.616</v>
          </cell>
        </row>
      </sheetData>
      <sheetData sheetId="34">
        <row r="36">
          <cell r="E36">
            <v>5.6527287621759994</v>
          </cell>
        </row>
      </sheetData>
      <sheetData sheetId="35">
        <row r="36">
          <cell r="E36">
            <v>14.463154181232499</v>
          </cell>
        </row>
      </sheetData>
      <sheetData sheetId="36"/>
      <sheetData sheetId="37">
        <row r="36">
          <cell r="E36">
            <v>22.863999999999997</v>
          </cell>
        </row>
      </sheetData>
      <sheetData sheetId="38">
        <row r="36">
          <cell r="E36">
            <v>31.182936566407996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41510</v>
          </cell>
        </row>
      </sheetData>
      <sheetData sheetId="9"/>
      <sheetData sheetId="10">
        <row r="7">
          <cell r="B7">
            <v>41510</v>
          </cell>
        </row>
      </sheetData>
      <sheetData sheetId="11">
        <row r="7">
          <cell r="B7">
            <v>41510</v>
          </cell>
        </row>
      </sheetData>
      <sheetData sheetId="12">
        <row r="7">
          <cell r="B7">
            <v>41510</v>
          </cell>
        </row>
      </sheetData>
      <sheetData sheetId="13">
        <row r="7">
          <cell r="B7">
            <v>41510</v>
          </cell>
        </row>
      </sheetData>
      <sheetData sheetId="14">
        <row r="7">
          <cell r="B7">
            <v>41510</v>
          </cell>
        </row>
      </sheetData>
      <sheetData sheetId="15"/>
      <sheetData sheetId="16">
        <row r="8">
          <cell r="B8">
            <v>41510</v>
          </cell>
        </row>
        <row r="12">
          <cell r="C12">
            <v>157.9</v>
          </cell>
        </row>
        <row r="13">
          <cell r="C13">
            <v>157.9</v>
          </cell>
        </row>
        <row r="14">
          <cell r="C14">
            <v>157.9</v>
          </cell>
        </row>
        <row r="15">
          <cell r="C15">
            <v>157.9</v>
          </cell>
        </row>
        <row r="16">
          <cell r="C16">
            <v>157.9</v>
          </cell>
        </row>
        <row r="17">
          <cell r="C17">
            <v>157.9</v>
          </cell>
        </row>
        <row r="18">
          <cell r="C18">
            <v>157.9</v>
          </cell>
        </row>
        <row r="19">
          <cell r="C19">
            <v>160.07944333333299</v>
          </cell>
        </row>
        <row r="20">
          <cell r="C20">
            <v>158.28446</v>
          </cell>
        </row>
        <row r="21">
          <cell r="C21">
            <v>158.34100000000001</v>
          </cell>
        </row>
        <row r="22">
          <cell r="C22">
            <v>161.235193333333</v>
          </cell>
        </row>
        <row r="23">
          <cell r="C23">
            <v>164.945335</v>
          </cell>
        </row>
        <row r="24">
          <cell r="C24">
            <v>165.97533166666699</v>
          </cell>
        </row>
        <row r="25">
          <cell r="C25">
            <v>161.33016833333301</v>
          </cell>
        </row>
        <row r="26">
          <cell r="C26">
            <v>161.3331</v>
          </cell>
        </row>
        <row r="27">
          <cell r="C27">
            <v>161.33222833333301</v>
          </cell>
        </row>
        <row r="28">
          <cell r="C28">
            <v>161.33471</v>
          </cell>
        </row>
        <row r="29">
          <cell r="C29">
            <v>166.897363333333</v>
          </cell>
        </row>
        <row r="30">
          <cell r="C30">
            <v>170.579925</v>
          </cell>
        </row>
        <row r="31">
          <cell r="C31">
            <v>170.32962166666701</v>
          </cell>
        </row>
        <row r="32">
          <cell r="C32">
            <v>168.42069166666701</v>
          </cell>
        </row>
        <row r="33">
          <cell r="C33">
            <v>161.78824</v>
          </cell>
        </row>
        <row r="34">
          <cell r="C34">
            <v>157.9</v>
          </cell>
        </row>
        <row r="35">
          <cell r="C35">
            <v>157.8698</v>
          </cell>
        </row>
      </sheetData>
      <sheetData sheetId="17">
        <row r="36">
          <cell r="I36">
            <v>291.42949999999996</v>
          </cell>
        </row>
      </sheetData>
      <sheetData sheetId="18">
        <row r="36">
          <cell r="G36">
            <v>565.85720833333335</v>
          </cell>
        </row>
      </sheetData>
      <sheetData sheetId="19">
        <row r="8">
          <cell r="B8">
            <v>41510</v>
          </cell>
        </row>
      </sheetData>
      <sheetData sheetId="20">
        <row r="8">
          <cell r="B8">
            <v>41510</v>
          </cell>
        </row>
      </sheetData>
      <sheetData sheetId="21"/>
      <sheetData sheetId="22">
        <row r="8">
          <cell r="B8">
            <v>41510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450.91200000000003</v>
          </cell>
        </row>
      </sheetData>
      <sheetData sheetId="28"/>
      <sheetData sheetId="29"/>
      <sheetData sheetId="30"/>
      <sheetData sheetId="31">
        <row r="8">
          <cell r="B8">
            <v>41510</v>
          </cell>
        </row>
      </sheetData>
      <sheetData sheetId="32">
        <row r="36">
          <cell r="E36">
            <v>20.628392827761502</v>
          </cell>
        </row>
      </sheetData>
      <sheetData sheetId="33">
        <row r="12">
          <cell r="R12">
            <v>20.391999999999999</v>
          </cell>
        </row>
      </sheetData>
      <sheetData sheetId="34">
        <row r="36">
          <cell r="E36">
            <v>14.091607172238502</v>
          </cell>
        </row>
      </sheetData>
      <sheetData sheetId="35">
        <row r="36">
          <cell r="E36">
            <v>37.539476760807503</v>
          </cell>
        </row>
      </sheetData>
      <sheetData sheetId="36"/>
      <sheetData sheetId="37">
        <row r="36">
          <cell r="E36">
            <v>39.608000000000004</v>
          </cell>
        </row>
      </sheetData>
      <sheetData sheetId="38">
        <row r="36">
          <cell r="E36">
            <v>104.24196284531301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41511</v>
          </cell>
        </row>
      </sheetData>
      <sheetData sheetId="9"/>
      <sheetData sheetId="10">
        <row r="7">
          <cell r="B7">
            <v>41511</v>
          </cell>
        </row>
      </sheetData>
      <sheetData sheetId="11">
        <row r="7">
          <cell r="B7">
            <v>41511</v>
          </cell>
        </row>
      </sheetData>
      <sheetData sheetId="12">
        <row r="7">
          <cell r="B7">
            <v>41511</v>
          </cell>
        </row>
      </sheetData>
      <sheetData sheetId="13">
        <row r="7">
          <cell r="B7">
            <v>41511</v>
          </cell>
        </row>
      </sheetData>
      <sheetData sheetId="14">
        <row r="7">
          <cell r="B7">
            <v>41511</v>
          </cell>
        </row>
      </sheetData>
      <sheetData sheetId="15"/>
      <sheetData sheetId="16">
        <row r="8">
          <cell r="B8">
            <v>41511</v>
          </cell>
        </row>
        <row r="12">
          <cell r="C12">
            <v>156.30315999999999</v>
          </cell>
        </row>
        <row r="13">
          <cell r="C13">
            <v>156.08149</v>
          </cell>
        </row>
        <row r="14">
          <cell r="C14">
            <v>156.09174666666701</v>
          </cell>
        </row>
        <row r="15">
          <cell r="C15">
            <v>156.465735</v>
          </cell>
        </row>
        <row r="16">
          <cell r="C16">
            <v>157.9</v>
          </cell>
        </row>
        <row r="17">
          <cell r="C17">
            <v>161.353941666667</v>
          </cell>
        </row>
        <row r="18">
          <cell r="C18">
            <v>157.9</v>
          </cell>
        </row>
        <row r="19">
          <cell r="C19">
            <v>161.637818333333</v>
          </cell>
        </row>
        <row r="20">
          <cell r="C20">
            <v>159.90129833333299</v>
          </cell>
        </row>
        <row r="21">
          <cell r="C21">
            <v>157.9</v>
          </cell>
        </row>
        <row r="22">
          <cell r="C22">
            <v>165.56421</v>
          </cell>
        </row>
        <row r="23">
          <cell r="C23">
            <v>164.43685500000001</v>
          </cell>
        </row>
        <row r="24">
          <cell r="C24">
            <v>166.82012666666699</v>
          </cell>
        </row>
        <row r="25">
          <cell r="C25">
            <v>163.98095166666701</v>
          </cell>
        </row>
        <row r="26">
          <cell r="C26">
            <v>162.486146666667</v>
          </cell>
        </row>
        <row r="27">
          <cell r="C27">
            <v>157.9</v>
          </cell>
        </row>
        <row r="28">
          <cell r="C28">
            <v>157.9</v>
          </cell>
        </row>
        <row r="29">
          <cell r="C29">
            <v>158.83588499999999</v>
          </cell>
        </row>
        <row r="30">
          <cell r="C30">
            <v>159.72424333333299</v>
          </cell>
        </row>
        <row r="31">
          <cell r="C31">
            <v>161.172326666667</v>
          </cell>
        </row>
        <row r="32">
          <cell r="C32">
            <v>158.16387666666699</v>
          </cell>
        </row>
        <row r="33">
          <cell r="C33">
            <v>159.38246166666701</v>
          </cell>
        </row>
        <row r="34">
          <cell r="C34">
            <v>161.72112000000001</v>
          </cell>
        </row>
        <row r="35">
          <cell r="C35">
            <v>152.22284833333299</v>
          </cell>
        </row>
      </sheetData>
      <sheetData sheetId="17">
        <row r="36">
          <cell r="I36">
            <v>286.45823914801008</v>
          </cell>
        </row>
      </sheetData>
      <sheetData sheetId="18">
        <row r="36">
          <cell r="G36">
            <v>408.2080416666667</v>
          </cell>
        </row>
      </sheetData>
      <sheetData sheetId="19">
        <row r="8">
          <cell r="B8">
            <v>41511</v>
          </cell>
        </row>
      </sheetData>
      <sheetData sheetId="20">
        <row r="8">
          <cell r="B8">
            <v>41511</v>
          </cell>
        </row>
      </sheetData>
      <sheetData sheetId="21"/>
      <sheetData sheetId="22">
        <row r="8">
          <cell r="B8">
            <v>41511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449.1520000000001</v>
          </cell>
        </row>
      </sheetData>
      <sheetData sheetId="28"/>
      <sheetData sheetId="29"/>
      <sheetData sheetId="30"/>
      <sheetData sheetId="31">
        <row r="8">
          <cell r="B8">
            <v>41511</v>
          </cell>
        </row>
      </sheetData>
      <sheetData sheetId="32">
        <row r="36">
          <cell r="E36">
            <v>102.61381763600801</v>
          </cell>
        </row>
      </sheetData>
      <sheetData sheetId="33">
        <row r="12">
          <cell r="R12">
            <v>20.248000000000001</v>
          </cell>
        </row>
      </sheetData>
      <sheetData sheetId="34">
        <row r="36">
          <cell r="E36">
            <v>65.898182363992504</v>
          </cell>
        </row>
      </sheetData>
      <sheetData sheetId="35">
        <row r="36">
          <cell r="E36">
            <v>113.58111361355999</v>
          </cell>
        </row>
      </sheetData>
      <sheetData sheetId="36"/>
      <sheetData sheetId="37">
        <row r="36">
          <cell r="E36">
            <v>145.584</v>
          </cell>
        </row>
      </sheetData>
      <sheetData sheetId="38">
        <row r="36">
          <cell r="E36">
            <v>159.77052490781247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41512</v>
          </cell>
        </row>
      </sheetData>
      <sheetData sheetId="9"/>
      <sheetData sheetId="10">
        <row r="7">
          <cell r="B7">
            <v>41512</v>
          </cell>
        </row>
      </sheetData>
      <sheetData sheetId="11">
        <row r="7">
          <cell r="B7">
            <v>41512</v>
          </cell>
        </row>
      </sheetData>
      <sheetData sheetId="12">
        <row r="7">
          <cell r="B7">
            <v>41512</v>
          </cell>
        </row>
      </sheetData>
      <sheetData sheetId="13">
        <row r="7">
          <cell r="B7">
            <v>41512</v>
          </cell>
        </row>
      </sheetData>
      <sheetData sheetId="14">
        <row r="7">
          <cell r="B7">
            <v>41512</v>
          </cell>
        </row>
      </sheetData>
      <sheetData sheetId="15"/>
      <sheetData sheetId="16">
        <row r="8">
          <cell r="B8">
            <v>41512</v>
          </cell>
        </row>
        <row r="12">
          <cell r="C12">
            <v>151.68555833333301</v>
          </cell>
        </row>
        <row r="13">
          <cell r="C13">
            <v>153.53462166666699</v>
          </cell>
        </row>
        <row r="14">
          <cell r="C14">
            <v>152.40789166666701</v>
          </cell>
        </row>
        <row r="15">
          <cell r="C15">
            <v>151.56602166666701</v>
          </cell>
        </row>
        <row r="16">
          <cell r="C16">
            <v>156.03336999999999</v>
          </cell>
        </row>
        <row r="17">
          <cell r="C17">
            <v>159.17537999999999</v>
          </cell>
        </row>
        <row r="18">
          <cell r="C18">
            <v>160.944308333333</v>
          </cell>
        </row>
        <row r="19">
          <cell r="C19">
            <v>161.34</v>
          </cell>
        </row>
        <row r="20">
          <cell r="C20">
            <v>164.18695666666699</v>
          </cell>
        </row>
        <row r="21">
          <cell r="C21">
            <v>166.49172999999999</v>
          </cell>
        </row>
        <row r="22">
          <cell r="C22">
            <v>167.56909833333299</v>
          </cell>
        </row>
        <row r="23">
          <cell r="C23">
            <v>174.23403666666701</v>
          </cell>
        </row>
        <row r="24">
          <cell r="C24">
            <v>168.051363333333</v>
          </cell>
        </row>
        <row r="25">
          <cell r="C25">
            <v>168.05644000000001</v>
          </cell>
        </row>
        <row r="26">
          <cell r="C26">
            <v>170.95476666666701</v>
          </cell>
        </row>
        <row r="27">
          <cell r="C27">
            <v>170.6532</v>
          </cell>
        </row>
        <row r="28">
          <cell r="C28">
            <v>171.95208833333299</v>
          </cell>
        </row>
        <row r="29">
          <cell r="C29">
            <v>166.78218833333301</v>
          </cell>
        </row>
        <row r="30">
          <cell r="C30">
            <v>169.271813333333</v>
          </cell>
        </row>
        <row r="31">
          <cell r="C31">
            <v>170.31405833333301</v>
          </cell>
        </row>
        <row r="32">
          <cell r="C32">
            <v>173.536396666667</v>
          </cell>
        </row>
        <row r="33">
          <cell r="C33">
            <v>168.93702166666699</v>
          </cell>
        </row>
        <row r="34">
          <cell r="C34">
            <v>162.708223333333</v>
          </cell>
        </row>
        <row r="35">
          <cell r="C35">
            <v>161.34</v>
          </cell>
        </row>
      </sheetData>
      <sheetData sheetId="17">
        <row r="36">
          <cell r="I36">
            <v>285.98436050598627</v>
          </cell>
        </row>
      </sheetData>
      <sheetData sheetId="18">
        <row r="36">
          <cell r="G36">
            <v>564.38024999999993</v>
          </cell>
        </row>
      </sheetData>
      <sheetData sheetId="19">
        <row r="8">
          <cell r="B8">
            <v>41512</v>
          </cell>
        </row>
      </sheetData>
      <sheetData sheetId="20">
        <row r="8">
          <cell r="B8">
            <v>41512</v>
          </cell>
        </row>
      </sheetData>
      <sheetData sheetId="21"/>
      <sheetData sheetId="22">
        <row r="8">
          <cell r="B8">
            <v>41512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450.19200000000001</v>
          </cell>
        </row>
      </sheetData>
      <sheetData sheetId="28"/>
      <sheetData sheetId="29"/>
      <sheetData sheetId="30"/>
      <sheetData sheetId="31">
        <row r="8">
          <cell r="B8">
            <v>41512</v>
          </cell>
        </row>
      </sheetData>
      <sheetData sheetId="32">
        <row r="36">
          <cell r="E36">
            <v>108.583081245171</v>
          </cell>
        </row>
      </sheetData>
      <sheetData sheetId="33">
        <row r="12">
          <cell r="R12">
            <v>0</v>
          </cell>
        </row>
      </sheetData>
      <sheetData sheetId="34">
        <row r="36">
          <cell r="E36">
            <v>69.272918754829007</v>
          </cell>
        </row>
      </sheetData>
      <sheetData sheetId="35">
        <row r="36">
          <cell r="E36">
            <v>97.678263582477513</v>
          </cell>
        </row>
      </sheetData>
      <sheetData sheetId="36"/>
      <sheetData sheetId="37">
        <row r="36">
          <cell r="E36">
            <v>140.47200000000004</v>
          </cell>
        </row>
      </sheetData>
      <sheetData sheetId="38">
        <row r="36">
          <cell r="E36">
            <v>146.83114844687503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41513</v>
          </cell>
        </row>
      </sheetData>
      <sheetData sheetId="9"/>
      <sheetData sheetId="10">
        <row r="7">
          <cell r="B7">
            <v>41513</v>
          </cell>
        </row>
      </sheetData>
      <sheetData sheetId="11">
        <row r="7">
          <cell r="B7">
            <v>41513</v>
          </cell>
        </row>
      </sheetData>
      <sheetData sheetId="12">
        <row r="7">
          <cell r="B7">
            <v>41513</v>
          </cell>
        </row>
      </sheetData>
      <sheetData sheetId="13">
        <row r="7">
          <cell r="B7">
            <v>41513</v>
          </cell>
        </row>
      </sheetData>
      <sheetData sheetId="14">
        <row r="7">
          <cell r="B7">
            <v>41513</v>
          </cell>
        </row>
      </sheetData>
      <sheetData sheetId="15"/>
      <sheetData sheetId="16">
        <row r="8">
          <cell r="B8">
            <v>41513</v>
          </cell>
        </row>
        <row r="12">
          <cell r="C12">
            <v>161.093416666667</v>
          </cell>
        </row>
        <row r="13">
          <cell r="C13">
            <v>158.381</v>
          </cell>
        </row>
        <row r="14">
          <cell r="C14">
            <v>158.180563333333</v>
          </cell>
        </row>
        <row r="15">
          <cell r="C15">
            <v>158.381</v>
          </cell>
        </row>
        <row r="16">
          <cell r="C16">
            <v>161.02886166666701</v>
          </cell>
        </row>
        <row r="17">
          <cell r="C17">
            <v>158.73916333333301</v>
          </cell>
        </row>
        <row r="18">
          <cell r="C18">
            <v>161.19204999999999</v>
          </cell>
        </row>
        <row r="19">
          <cell r="C19">
            <v>161.43050666666699</v>
          </cell>
        </row>
        <row r="20">
          <cell r="C20">
            <v>167.60317166666701</v>
          </cell>
        </row>
        <row r="21">
          <cell r="C21">
            <v>168.77557166666699</v>
          </cell>
        </row>
        <row r="22">
          <cell r="C22">
            <v>170.63784833333301</v>
          </cell>
        </row>
        <row r="23">
          <cell r="C23">
            <v>170.691756666667</v>
          </cell>
        </row>
        <row r="24">
          <cell r="C24">
            <v>170.10814833333299</v>
          </cell>
        </row>
        <row r="25">
          <cell r="C25">
            <v>168.052018333333</v>
          </cell>
        </row>
        <row r="26">
          <cell r="C26">
            <v>168.06973666666701</v>
          </cell>
        </row>
        <row r="27">
          <cell r="C27">
            <v>169.44393500000001</v>
          </cell>
        </row>
        <row r="28">
          <cell r="C28">
            <v>170.70598000000001</v>
          </cell>
        </row>
        <row r="29">
          <cell r="C29">
            <v>165.02225166666699</v>
          </cell>
        </row>
        <row r="30">
          <cell r="C30">
            <v>168.48045833333299</v>
          </cell>
        </row>
        <row r="31">
          <cell r="C31">
            <v>168.921873333333</v>
          </cell>
        </row>
        <row r="32">
          <cell r="C32">
            <v>169.214936666667</v>
          </cell>
        </row>
        <row r="33">
          <cell r="C33">
            <v>162.71664166666699</v>
          </cell>
        </row>
        <row r="34">
          <cell r="C34">
            <v>161.93602833333301</v>
          </cell>
        </row>
        <row r="35">
          <cell r="C35">
            <v>161.34</v>
          </cell>
        </row>
      </sheetData>
      <sheetData sheetId="17">
        <row r="36">
          <cell r="I36">
            <v>285.67554780680467</v>
          </cell>
        </row>
      </sheetData>
      <sheetData sheetId="18">
        <row r="36">
          <cell r="G36">
            <v>564.5840833333333</v>
          </cell>
        </row>
      </sheetData>
      <sheetData sheetId="19">
        <row r="8">
          <cell r="B8">
            <v>41513</v>
          </cell>
        </row>
      </sheetData>
      <sheetData sheetId="20">
        <row r="8">
          <cell r="B8">
            <v>41513</v>
          </cell>
        </row>
      </sheetData>
      <sheetData sheetId="21"/>
      <sheetData sheetId="22">
        <row r="8">
          <cell r="B8">
            <v>41513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449.13600000000002</v>
          </cell>
        </row>
      </sheetData>
      <sheetData sheetId="28"/>
      <sheetData sheetId="29"/>
      <sheetData sheetId="30"/>
      <sheetData sheetId="31">
        <row r="8">
          <cell r="B8">
            <v>41513</v>
          </cell>
        </row>
      </sheetData>
      <sheetData sheetId="32">
        <row r="36">
          <cell r="E36">
            <v>60.366134195797997</v>
          </cell>
        </row>
      </sheetData>
      <sheetData sheetId="33">
        <row r="12">
          <cell r="R12">
            <v>20.224</v>
          </cell>
        </row>
      </sheetData>
      <sheetData sheetId="34">
        <row r="36">
          <cell r="E36">
            <v>35.889865804202003</v>
          </cell>
        </row>
      </sheetData>
      <sheetData sheetId="35">
        <row r="36">
          <cell r="E36">
            <v>67.072043600331497</v>
          </cell>
        </row>
      </sheetData>
      <sheetData sheetId="36"/>
      <sheetData sheetId="37">
        <row r="36">
          <cell r="E36">
            <v>93.440000000000012</v>
          </cell>
        </row>
      </sheetData>
      <sheetData sheetId="38">
        <row r="36">
          <cell r="E36">
            <v>123.82105746875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41487</v>
          </cell>
        </row>
      </sheetData>
      <sheetData sheetId="9"/>
      <sheetData sheetId="10">
        <row r="7">
          <cell r="B7">
            <v>41487</v>
          </cell>
        </row>
      </sheetData>
      <sheetData sheetId="11">
        <row r="7">
          <cell r="B7">
            <v>41487</v>
          </cell>
        </row>
      </sheetData>
      <sheetData sheetId="12">
        <row r="7">
          <cell r="B7">
            <v>41487</v>
          </cell>
        </row>
      </sheetData>
      <sheetData sheetId="13">
        <row r="7">
          <cell r="B7">
            <v>41487</v>
          </cell>
        </row>
      </sheetData>
      <sheetData sheetId="14">
        <row r="7">
          <cell r="B7">
            <v>41487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156.22300000000001</v>
          </cell>
        </row>
        <row r="13">
          <cell r="C13">
            <v>156.22300000000001</v>
          </cell>
        </row>
        <row r="14">
          <cell r="C14">
            <v>156.22300000000001</v>
          </cell>
        </row>
        <row r="15">
          <cell r="C15">
            <v>156.22300000000001</v>
          </cell>
        </row>
        <row r="16">
          <cell r="C16">
            <v>156.22300000000001</v>
          </cell>
        </row>
        <row r="17">
          <cell r="C17">
            <v>155.44239999999999</v>
          </cell>
        </row>
        <row r="18">
          <cell r="C18">
            <v>155.547865</v>
          </cell>
        </row>
        <row r="19">
          <cell r="C19">
            <v>155.90473666666699</v>
          </cell>
        </row>
        <row r="20">
          <cell r="C20">
            <v>156.22300000000001</v>
          </cell>
        </row>
        <row r="21">
          <cell r="C21">
            <v>156.22300000000001</v>
          </cell>
        </row>
        <row r="22">
          <cell r="C22">
            <v>156.22300000000001</v>
          </cell>
        </row>
        <row r="23">
          <cell r="C23">
            <v>156.22300000000001</v>
          </cell>
        </row>
        <row r="24">
          <cell r="C24">
            <v>156.22300000000001</v>
          </cell>
        </row>
        <row r="25">
          <cell r="C25">
            <v>159.87395166666701</v>
          </cell>
        </row>
        <row r="26">
          <cell r="C26">
            <v>157.010668333333</v>
          </cell>
        </row>
        <row r="27">
          <cell r="C27">
            <v>157.75543166666699</v>
          </cell>
        </row>
        <row r="28">
          <cell r="C28">
            <v>157.552516666667</v>
          </cell>
        </row>
        <row r="29">
          <cell r="C29">
            <v>158.29662833333299</v>
          </cell>
        </row>
        <row r="30">
          <cell r="C30">
            <v>161.43935833333299</v>
          </cell>
        </row>
        <row r="31">
          <cell r="C31">
            <v>163.38208166666701</v>
          </cell>
        </row>
        <row r="32">
          <cell r="C32">
            <v>164.135623333333</v>
          </cell>
        </row>
        <row r="33">
          <cell r="C33">
            <v>161.409101666667</v>
          </cell>
        </row>
        <row r="34">
          <cell r="C34">
            <v>160.58191500000001</v>
          </cell>
        </row>
        <row r="35">
          <cell r="C35">
            <v>156.558963333333</v>
          </cell>
        </row>
      </sheetData>
      <sheetData sheetId="17">
        <row r="36">
          <cell r="I36">
            <v>287.74600000000009</v>
          </cell>
        </row>
      </sheetData>
      <sheetData sheetId="18">
        <row r="36">
          <cell r="G36">
            <v>566.39791666666667</v>
          </cell>
        </row>
      </sheetData>
      <sheetData sheetId="19">
        <row r="8">
          <cell r="B8">
            <v>41487</v>
          </cell>
        </row>
      </sheetData>
      <sheetData sheetId="20">
        <row r="8">
          <cell r="B8">
            <v>41487</v>
          </cell>
        </row>
      </sheetData>
      <sheetData sheetId="21"/>
      <sheetData sheetId="22">
        <row r="8">
          <cell r="B8">
            <v>41487</v>
          </cell>
        </row>
      </sheetData>
      <sheetData sheetId="23">
        <row r="36">
          <cell r="E36">
            <v>161.19199999999998</v>
          </cell>
        </row>
      </sheetData>
      <sheetData sheetId="24"/>
      <sheetData sheetId="25"/>
      <sheetData sheetId="26"/>
      <sheetData sheetId="27">
        <row r="36">
          <cell r="H36">
            <v>619.43200000000002</v>
          </cell>
        </row>
      </sheetData>
      <sheetData sheetId="28"/>
      <sheetData sheetId="29"/>
      <sheetData sheetId="30"/>
      <sheetData sheetId="31">
        <row r="8">
          <cell r="B8">
            <v>41487</v>
          </cell>
        </row>
      </sheetData>
      <sheetData sheetId="32">
        <row r="36">
          <cell r="E36">
            <v>167.68945503012299</v>
          </cell>
        </row>
      </sheetData>
      <sheetData sheetId="33">
        <row r="12">
          <cell r="R12">
            <v>20.968</v>
          </cell>
        </row>
      </sheetData>
      <sheetData sheetId="34">
        <row r="36">
          <cell r="E36">
            <v>112.34254496987651</v>
          </cell>
        </row>
      </sheetData>
      <sheetData sheetId="35">
        <row r="36">
          <cell r="E36">
            <v>152.7704274897315</v>
          </cell>
        </row>
      </sheetData>
      <sheetData sheetId="36"/>
      <sheetData sheetId="37">
        <row r="36">
          <cell r="E36">
            <v>219.41600000000003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41514</v>
          </cell>
        </row>
      </sheetData>
      <sheetData sheetId="9"/>
      <sheetData sheetId="10">
        <row r="7">
          <cell r="B7">
            <v>41514</v>
          </cell>
        </row>
      </sheetData>
      <sheetData sheetId="11">
        <row r="7">
          <cell r="B7">
            <v>41514</v>
          </cell>
        </row>
      </sheetData>
      <sheetData sheetId="12">
        <row r="7">
          <cell r="B7">
            <v>41514</v>
          </cell>
        </row>
      </sheetData>
      <sheetData sheetId="13">
        <row r="7">
          <cell r="B7">
            <v>41514</v>
          </cell>
        </row>
      </sheetData>
      <sheetData sheetId="14">
        <row r="7">
          <cell r="B7">
            <v>41514</v>
          </cell>
        </row>
      </sheetData>
      <sheetData sheetId="15"/>
      <sheetData sheetId="16">
        <row r="8">
          <cell r="B8">
            <v>41514</v>
          </cell>
        </row>
        <row r="12">
          <cell r="C12">
            <v>161.34</v>
          </cell>
        </row>
        <row r="13">
          <cell r="C13">
            <v>161.34</v>
          </cell>
        </row>
        <row r="14">
          <cell r="C14">
            <v>161.34</v>
          </cell>
        </row>
        <row r="15">
          <cell r="C15">
            <v>161.34</v>
          </cell>
        </row>
        <row r="16">
          <cell r="C16">
            <v>163.526446666667</v>
          </cell>
        </row>
        <row r="17">
          <cell r="C17">
            <v>161.57198500000001</v>
          </cell>
        </row>
        <row r="18">
          <cell r="C18">
            <v>160.22602833333301</v>
          </cell>
        </row>
        <row r="19">
          <cell r="C19">
            <v>158.381</v>
          </cell>
        </row>
        <row r="20">
          <cell r="C20">
            <v>163.53136833333301</v>
          </cell>
        </row>
        <row r="21">
          <cell r="C21">
            <v>167.50295333333301</v>
          </cell>
        </row>
        <row r="22">
          <cell r="C22">
            <v>166.23439833333299</v>
          </cell>
        </row>
        <row r="23">
          <cell r="C23">
            <v>166.01352</v>
          </cell>
        </row>
        <row r="24">
          <cell r="C24">
            <v>166.071991666667</v>
          </cell>
        </row>
        <row r="25">
          <cell r="C25">
            <v>171.84536</v>
          </cell>
        </row>
        <row r="26">
          <cell r="C26">
            <v>166.85191499999999</v>
          </cell>
        </row>
        <row r="27">
          <cell r="C27">
            <v>166.85515833333301</v>
          </cell>
        </row>
        <row r="28">
          <cell r="C28">
            <v>168.75735499999999</v>
          </cell>
        </row>
        <row r="29">
          <cell r="C29">
            <v>165.01177999999999</v>
          </cell>
        </row>
        <row r="30">
          <cell r="C30">
            <v>173.80907666666701</v>
          </cell>
        </row>
        <row r="31">
          <cell r="C31">
            <v>169.36854666666699</v>
          </cell>
        </row>
        <row r="32">
          <cell r="C32">
            <v>173.30422666666701</v>
          </cell>
        </row>
        <row r="33">
          <cell r="C33">
            <v>167.78793166666699</v>
          </cell>
        </row>
        <row r="34">
          <cell r="C34">
            <v>157.98638333333301</v>
          </cell>
        </row>
        <row r="35">
          <cell r="C35">
            <v>157.420606666667</v>
          </cell>
        </row>
      </sheetData>
      <sheetData sheetId="17">
        <row r="36">
          <cell r="I36">
            <v>287.69425019995111</v>
          </cell>
        </row>
      </sheetData>
      <sheetData sheetId="18">
        <row r="36">
          <cell r="G36">
            <v>563.29504166666663</v>
          </cell>
        </row>
      </sheetData>
      <sheetData sheetId="19">
        <row r="8">
          <cell r="B8">
            <v>41514</v>
          </cell>
        </row>
      </sheetData>
      <sheetData sheetId="20">
        <row r="8">
          <cell r="B8">
            <v>41514</v>
          </cell>
        </row>
      </sheetData>
      <sheetData sheetId="21"/>
      <sheetData sheetId="22">
        <row r="8">
          <cell r="B8">
            <v>41514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444.9919999999999</v>
          </cell>
        </row>
      </sheetData>
      <sheetData sheetId="28"/>
      <sheetData sheetId="29"/>
      <sheetData sheetId="30"/>
      <sheetData sheetId="31">
        <row r="8">
          <cell r="B8">
            <v>41514</v>
          </cell>
        </row>
      </sheetData>
      <sheetData sheetId="32">
        <row r="36">
          <cell r="E36">
            <v>115.55804501632099</v>
          </cell>
        </row>
      </sheetData>
      <sheetData sheetId="33">
        <row r="12">
          <cell r="R12">
            <v>20.880000000000003</v>
          </cell>
        </row>
      </sheetData>
      <sheetData sheetId="34">
        <row r="36">
          <cell r="E36">
            <v>80.153954983679</v>
          </cell>
        </row>
      </sheetData>
      <sheetData sheetId="35">
        <row r="36">
          <cell r="E36">
            <v>117.40596183371052</v>
          </cell>
        </row>
      </sheetData>
      <sheetData sheetId="36"/>
      <sheetData sheetId="37">
        <row r="36">
          <cell r="E36">
            <v>174.56800000000001</v>
          </cell>
        </row>
      </sheetData>
      <sheetData sheetId="38">
        <row r="36">
          <cell r="E36">
            <v>124.46765738750003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41515</v>
          </cell>
        </row>
      </sheetData>
      <sheetData sheetId="9"/>
      <sheetData sheetId="10">
        <row r="7">
          <cell r="B7">
            <v>41515</v>
          </cell>
        </row>
      </sheetData>
      <sheetData sheetId="11">
        <row r="7">
          <cell r="B7">
            <v>41515</v>
          </cell>
        </row>
      </sheetData>
      <sheetData sheetId="12">
        <row r="7">
          <cell r="B7">
            <v>41515</v>
          </cell>
        </row>
      </sheetData>
      <sheetData sheetId="13">
        <row r="7">
          <cell r="B7">
            <v>41515</v>
          </cell>
        </row>
      </sheetData>
      <sheetData sheetId="14">
        <row r="7">
          <cell r="B7">
            <v>41515</v>
          </cell>
        </row>
      </sheetData>
      <sheetData sheetId="15"/>
      <sheetData sheetId="16">
        <row r="8">
          <cell r="B8">
            <v>41515</v>
          </cell>
        </row>
        <row r="12">
          <cell r="C12">
            <v>160.42966833333301</v>
          </cell>
        </row>
        <row r="13">
          <cell r="C13">
            <v>155.94223500000001</v>
          </cell>
        </row>
        <row r="14">
          <cell r="C14">
            <v>151.928236666667</v>
          </cell>
        </row>
        <row r="15">
          <cell r="C15">
            <v>152.55414500000001</v>
          </cell>
        </row>
        <row r="16">
          <cell r="C16">
            <v>153.616716666667</v>
          </cell>
        </row>
        <row r="17">
          <cell r="C17">
            <v>161.82996</v>
          </cell>
        </row>
        <row r="18">
          <cell r="C18">
            <v>163.73291166666701</v>
          </cell>
        </row>
        <row r="19">
          <cell r="C19">
            <v>161.65894</v>
          </cell>
        </row>
        <row r="20">
          <cell r="C20">
            <v>166.630576666667</v>
          </cell>
        </row>
        <row r="21">
          <cell r="C21">
            <v>166.91986499999999</v>
          </cell>
        </row>
        <row r="22">
          <cell r="C22">
            <v>167.81802166666699</v>
          </cell>
        </row>
        <row r="23">
          <cell r="C23">
            <v>167.64453333333299</v>
          </cell>
        </row>
        <row r="24">
          <cell r="C24">
            <v>166.85375666666701</v>
          </cell>
        </row>
        <row r="25">
          <cell r="C25">
            <v>165.65779000000001</v>
          </cell>
        </row>
        <row r="26">
          <cell r="C26">
            <v>165.72733333333301</v>
          </cell>
        </row>
        <row r="27">
          <cell r="C27">
            <v>169.320973333333</v>
          </cell>
        </row>
        <row r="28">
          <cell r="C28">
            <v>169.882691666667</v>
          </cell>
        </row>
        <row r="29">
          <cell r="C29">
            <v>168.753813333333</v>
          </cell>
        </row>
        <row r="30">
          <cell r="C30">
            <v>170.30436333333299</v>
          </cell>
        </row>
        <row r="31">
          <cell r="C31">
            <v>169.134266666667</v>
          </cell>
        </row>
        <row r="32">
          <cell r="C32">
            <v>167.65441166666699</v>
          </cell>
        </row>
        <row r="33">
          <cell r="C33">
            <v>166.77707333333299</v>
          </cell>
        </row>
        <row r="34">
          <cell r="C34">
            <v>160.483755</v>
          </cell>
        </row>
        <row r="35">
          <cell r="C35">
            <v>158.381</v>
          </cell>
        </row>
      </sheetData>
      <sheetData sheetId="17">
        <row r="36">
          <cell r="I36">
            <v>287.4423505729078</v>
          </cell>
        </row>
      </sheetData>
      <sheetData sheetId="18">
        <row r="36">
          <cell r="G36">
            <v>564.21674999999993</v>
          </cell>
        </row>
      </sheetData>
      <sheetData sheetId="19">
        <row r="8">
          <cell r="B8">
            <v>41515</v>
          </cell>
        </row>
      </sheetData>
      <sheetData sheetId="20">
        <row r="8">
          <cell r="B8">
            <v>41515</v>
          </cell>
        </row>
      </sheetData>
      <sheetData sheetId="21"/>
      <sheetData sheetId="22">
        <row r="8">
          <cell r="B8">
            <v>41515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443.19999999999987</v>
          </cell>
        </row>
      </sheetData>
      <sheetData sheetId="28"/>
      <sheetData sheetId="29"/>
      <sheetData sheetId="30"/>
      <sheetData sheetId="31">
        <row r="8">
          <cell r="B8">
            <v>41515</v>
          </cell>
        </row>
      </sheetData>
      <sheetData sheetId="32">
        <row r="36">
          <cell r="E36">
            <v>132.36228050220754</v>
          </cell>
        </row>
      </sheetData>
      <sheetData sheetId="33">
        <row r="12">
          <cell r="R12">
            <v>11.375999999999999</v>
          </cell>
        </row>
      </sheetData>
      <sheetData sheetId="34">
        <row r="36">
          <cell r="E36">
            <v>80.021719497792503</v>
          </cell>
        </row>
      </sheetData>
      <sheetData sheetId="35">
        <row r="36">
          <cell r="E36">
            <v>117.16047345380201</v>
          </cell>
        </row>
      </sheetData>
      <sheetData sheetId="36"/>
      <sheetData sheetId="37">
        <row r="36">
          <cell r="E36">
            <v>185.62400000000002</v>
          </cell>
        </row>
      </sheetData>
      <sheetData sheetId="38">
        <row r="36">
          <cell r="E36">
            <v>113.01661948750001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3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41516</v>
          </cell>
        </row>
      </sheetData>
      <sheetData sheetId="9"/>
      <sheetData sheetId="10">
        <row r="7">
          <cell r="B7">
            <v>41516</v>
          </cell>
        </row>
      </sheetData>
      <sheetData sheetId="11">
        <row r="7">
          <cell r="B7">
            <v>41516</v>
          </cell>
        </row>
      </sheetData>
      <sheetData sheetId="12">
        <row r="7">
          <cell r="B7">
            <v>41516</v>
          </cell>
        </row>
      </sheetData>
      <sheetData sheetId="13">
        <row r="7">
          <cell r="B7">
            <v>41516</v>
          </cell>
        </row>
      </sheetData>
      <sheetData sheetId="14">
        <row r="7">
          <cell r="B7">
            <v>41516</v>
          </cell>
        </row>
      </sheetData>
      <sheetData sheetId="15"/>
      <sheetData sheetId="16">
        <row r="8">
          <cell r="B8">
            <v>41516</v>
          </cell>
        </row>
        <row r="12">
          <cell r="C12">
            <v>158.381</v>
          </cell>
        </row>
        <row r="13">
          <cell r="C13">
            <v>158.381</v>
          </cell>
        </row>
        <row r="14">
          <cell r="C14">
            <v>158.381</v>
          </cell>
        </row>
        <row r="15">
          <cell r="C15">
            <v>158.381</v>
          </cell>
        </row>
        <row r="16">
          <cell r="C16">
            <v>158.381</v>
          </cell>
        </row>
        <row r="17">
          <cell r="C17">
            <v>158.381</v>
          </cell>
        </row>
        <row r="18">
          <cell r="C18">
            <v>158.381</v>
          </cell>
        </row>
        <row r="19">
          <cell r="C19">
            <v>161.949318333333</v>
          </cell>
        </row>
        <row r="20">
          <cell r="C20">
            <v>161.60700333333301</v>
          </cell>
        </row>
        <row r="21">
          <cell r="C21">
            <v>168.84706333333301</v>
          </cell>
        </row>
        <row r="22">
          <cell r="C22">
            <v>167.49178833333301</v>
          </cell>
        </row>
        <row r="23">
          <cell r="C23">
            <v>168.41123999999999</v>
          </cell>
        </row>
        <row r="24">
          <cell r="C24">
            <v>167.90992499999999</v>
          </cell>
        </row>
        <row r="25">
          <cell r="C25">
            <v>167.922245</v>
          </cell>
        </row>
        <row r="26">
          <cell r="C26">
            <v>167.951101666667</v>
          </cell>
        </row>
        <row r="27">
          <cell r="C27">
            <v>171.24106166666701</v>
          </cell>
        </row>
        <row r="28">
          <cell r="C28">
            <v>169.34334000000001</v>
          </cell>
        </row>
        <row r="29">
          <cell r="C29">
            <v>165.682868333333</v>
          </cell>
        </row>
        <row r="30">
          <cell r="C30">
            <v>173.65579500000001</v>
          </cell>
        </row>
        <row r="31">
          <cell r="C31">
            <v>171.85548499999999</v>
          </cell>
        </row>
        <row r="32">
          <cell r="C32">
            <v>170.912071666667</v>
          </cell>
        </row>
        <row r="33">
          <cell r="C33">
            <v>166.82824500000001</v>
          </cell>
        </row>
        <row r="34">
          <cell r="C34">
            <v>162.19961166666701</v>
          </cell>
        </row>
        <row r="35">
          <cell r="C35">
            <v>162.30240166666701</v>
          </cell>
        </row>
      </sheetData>
      <sheetData sheetId="17">
        <row r="36">
          <cell r="I36">
            <v>288.21308141558961</v>
          </cell>
        </row>
      </sheetData>
      <sheetData sheetId="18">
        <row r="36">
          <cell r="G36">
            <v>565.11158333333333</v>
          </cell>
        </row>
      </sheetData>
      <sheetData sheetId="19">
        <row r="8">
          <cell r="B8">
            <v>41516</v>
          </cell>
        </row>
      </sheetData>
      <sheetData sheetId="20">
        <row r="8">
          <cell r="B8">
            <v>41516</v>
          </cell>
        </row>
      </sheetData>
      <sheetData sheetId="21"/>
      <sheetData sheetId="22">
        <row r="8">
          <cell r="B8">
            <v>41516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440.16000000000008</v>
          </cell>
        </row>
      </sheetData>
      <sheetData sheetId="28"/>
      <sheetData sheetId="29"/>
      <sheetData sheetId="30"/>
      <sheetData sheetId="31">
        <row r="8">
          <cell r="B8">
            <v>41516</v>
          </cell>
        </row>
      </sheetData>
      <sheetData sheetId="32">
        <row r="36">
          <cell r="E36">
            <v>87.834624794578986</v>
          </cell>
        </row>
      </sheetData>
      <sheetData sheetId="33">
        <row r="12">
          <cell r="R12">
            <v>21.024000000000001</v>
          </cell>
        </row>
      </sheetData>
      <sheetData sheetId="34">
        <row r="36">
          <cell r="E36">
            <v>60.837375205420493</v>
          </cell>
        </row>
      </sheetData>
      <sheetData sheetId="35">
        <row r="36">
          <cell r="E36">
            <v>89.291737299413498</v>
          </cell>
        </row>
      </sheetData>
      <sheetData sheetId="36"/>
      <sheetData sheetId="37">
        <row r="36">
          <cell r="E36">
            <v>131.06400000000002</v>
          </cell>
        </row>
      </sheetData>
      <sheetData sheetId="38">
        <row r="36">
          <cell r="E36">
            <v>155.75583652499998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3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41517</v>
          </cell>
        </row>
      </sheetData>
      <sheetData sheetId="9"/>
      <sheetData sheetId="10">
        <row r="7">
          <cell r="B7">
            <v>41517</v>
          </cell>
        </row>
      </sheetData>
      <sheetData sheetId="11">
        <row r="7">
          <cell r="B7">
            <v>41517</v>
          </cell>
        </row>
      </sheetData>
      <sheetData sheetId="12">
        <row r="7">
          <cell r="B7">
            <v>41517</v>
          </cell>
        </row>
      </sheetData>
      <sheetData sheetId="13">
        <row r="7">
          <cell r="B7">
            <v>41517</v>
          </cell>
        </row>
      </sheetData>
      <sheetData sheetId="14">
        <row r="7">
          <cell r="B7">
            <v>41517</v>
          </cell>
        </row>
      </sheetData>
      <sheetData sheetId="15"/>
      <sheetData sheetId="16">
        <row r="8">
          <cell r="B8">
            <v>41517</v>
          </cell>
        </row>
        <row r="12">
          <cell r="C12">
            <v>157.573653333333</v>
          </cell>
        </row>
        <row r="13">
          <cell r="C13">
            <v>157.57596833333301</v>
          </cell>
        </row>
        <row r="14">
          <cell r="C14">
            <v>156.49545166666701</v>
          </cell>
        </row>
        <row r="15">
          <cell r="C15">
            <v>156.23212000000001</v>
          </cell>
        </row>
        <row r="16">
          <cell r="C16">
            <v>156.23365000000001</v>
          </cell>
        </row>
        <row r="17">
          <cell r="C17">
            <v>156.23382166666701</v>
          </cell>
        </row>
        <row r="18">
          <cell r="C18">
            <v>156.277975</v>
          </cell>
        </row>
        <row r="19">
          <cell r="C19">
            <v>157.72827333333299</v>
          </cell>
        </row>
        <row r="20">
          <cell r="C20">
            <v>162.03762</v>
          </cell>
        </row>
        <row r="21">
          <cell r="C21">
            <v>169.14877833333301</v>
          </cell>
        </row>
        <row r="22">
          <cell r="C22">
            <v>168.19042166666699</v>
          </cell>
        </row>
        <row r="23">
          <cell r="C23">
            <v>165.98620666666699</v>
          </cell>
        </row>
        <row r="24">
          <cell r="C24">
            <v>167.37512833333301</v>
          </cell>
        </row>
        <row r="25">
          <cell r="C25">
            <v>165.83418499999999</v>
          </cell>
        </row>
        <row r="26">
          <cell r="C26">
            <v>164.35786666666701</v>
          </cell>
        </row>
        <row r="27">
          <cell r="C27">
            <v>158.38222500000001</v>
          </cell>
        </row>
        <row r="28">
          <cell r="C28">
            <v>158.482773333333</v>
          </cell>
        </row>
        <row r="29">
          <cell r="C29">
            <v>159.82103000000001</v>
          </cell>
        </row>
        <row r="30">
          <cell r="C30">
            <v>175.00578833333299</v>
          </cell>
        </row>
        <row r="31">
          <cell r="C31">
            <v>169.55841833333301</v>
          </cell>
        </row>
        <row r="32">
          <cell r="C32">
            <v>171.55009999999999</v>
          </cell>
        </row>
        <row r="33">
          <cell r="C33">
            <v>167.89302000000001</v>
          </cell>
        </row>
        <row r="34">
          <cell r="C34">
            <v>158.359373333333</v>
          </cell>
        </row>
        <row r="35">
          <cell r="C35">
            <v>162.21554</v>
          </cell>
        </row>
      </sheetData>
      <sheetData sheetId="17">
        <row r="36">
          <cell r="I36">
            <v>288.05833401099864</v>
          </cell>
        </row>
      </sheetData>
      <sheetData sheetId="18">
        <row r="36">
          <cell r="G36">
            <v>566.20199999999988</v>
          </cell>
        </row>
      </sheetData>
      <sheetData sheetId="19">
        <row r="8">
          <cell r="B8">
            <v>41517</v>
          </cell>
        </row>
      </sheetData>
      <sheetData sheetId="20">
        <row r="8">
          <cell r="B8">
            <v>41517</v>
          </cell>
        </row>
      </sheetData>
      <sheetData sheetId="21"/>
      <sheetData sheetId="22">
        <row r="8">
          <cell r="B8">
            <v>41517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441.40000000000009</v>
          </cell>
        </row>
      </sheetData>
      <sheetData sheetId="28"/>
      <sheetData sheetId="29"/>
      <sheetData sheetId="30"/>
      <sheetData sheetId="31">
        <row r="8">
          <cell r="B8">
            <v>41517</v>
          </cell>
        </row>
      </sheetData>
      <sheetData sheetId="32">
        <row r="36">
          <cell r="E36">
            <v>8.5031063207899997</v>
          </cell>
        </row>
      </sheetData>
      <sheetData sheetId="33">
        <row r="12">
          <cell r="R12">
            <v>20.720000000000002</v>
          </cell>
        </row>
      </sheetData>
      <sheetData sheetId="34">
        <row r="36">
          <cell r="E36">
            <v>2.4088936792100002</v>
          </cell>
        </row>
      </sheetData>
      <sheetData sheetId="35">
        <row r="36">
          <cell r="E36">
            <v>15.7930630691075</v>
          </cell>
        </row>
      </sheetData>
      <sheetData sheetId="36"/>
      <sheetData sheetId="37">
        <row r="36">
          <cell r="E36">
            <v>14.224</v>
          </cell>
        </row>
      </sheetData>
      <sheetData sheetId="38">
        <row r="36">
          <cell r="E36">
            <v>109.20952714375001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41488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41489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41491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41488</v>
          </cell>
        </row>
      </sheetData>
      <sheetData sheetId="9"/>
      <sheetData sheetId="10">
        <row r="7">
          <cell r="B7">
            <v>41488</v>
          </cell>
        </row>
      </sheetData>
      <sheetData sheetId="11">
        <row r="7">
          <cell r="B7">
            <v>41488</v>
          </cell>
        </row>
      </sheetData>
      <sheetData sheetId="12">
        <row r="7">
          <cell r="B7">
            <v>41488</v>
          </cell>
        </row>
      </sheetData>
      <sheetData sheetId="13">
        <row r="7">
          <cell r="B7">
            <v>41488</v>
          </cell>
        </row>
      </sheetData>
      <sheetData sheetId="14">
        <row r="7">
          <cell r="B7">
            <v>41488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156.22300000000001</v>
          </cell>
        </row>
        <row r="13">
          <cell r="C13">
            <v>156.22300000000001</v>
          </cell>
        </row>
        <row r="14">
          <cell r="C14">
            <v>156.22300000000001</v>
          </cell>
        </row>
        <row r="15">
          <cell r="C15">
            <v>156.22300000000001</v>
          </cell>
        </row>
        <row r="16">
          <cell r="C16">
            <v>156.22300000000001</v>
          </cell>
        </row>
        <row r="17">
          <cell r="C17">
            <v>156.22300000000001</v>
          </cell>
        </row>
        <row r="18">
          <cell r="C18">
            <v>156.22300000000001</v>
          </cell>
        </row>
        <row r="19">
          <cell r="C19">
            <v>156.22300000000001</v>
          </cell>
        </row>
        <row r="20">
          <cell r="C20">
            <v>159.71168666666699</v>
          </cell>
        </row>
        <row r="21">
          <cell r="C21">
            <v>156.45134833333299</v>
          </cell>
        </row>
        <row r="22">
          <cell r="C22">
            <v>156.69624999999999</v>
          </cell>
        </row>
        <row r="23">
          <cell r="C23">
            <v>156.23245499999999</v>
          </cell>
        </row>
        <row r="24">
          <cell r="C24">
            <v>156.223418333333</v>
          </cell>
        </row>
        <row r="25">
          <cell r="C25">
            <v>156.22331500000001</v>
          </cell>
        </row>
        <row r="26">
          <cell r="C26">
            <v>156.22300000000001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156.55957000000001</v>
          </cell>
        </row>
        <row r="31">
          <cell r="C31">
            <v>157.19399999999999</v>
          </cell>
        </row>
        <row r="32">
          <cell r="C32">
            <v>159.19851499999999</v>
          </cell>
        </row>
        <row r="33">
          <cell r="C33">
            <v>156.22300000000001</v>
          </cell>
        </row>
        <row r="34">
          <cell r="C34">
            <v>155.82599999999999</v>
          </cell>
        </row>
        <row r="35">
          <cell r="C35">
            <v>159.85404333333301</v>
          </cell>
        </row>
      </sheetData>
      <sheetData sheetId="17">
        <row r="36">
          <cell r="I36">
            <v>286.62585234098998</v>
          </cell>
        </row>
      </sheetData>
      <sheetData sheetId="18">
        <row r="36">
          <cell r="G36">
            <v>566.5063333333336</v>
          </cell>
        </row>
      </sheetData>
      <sheetData sheetId="19">
        <row r="8">
          <cell r="B8">
            <v>41488</v>
          </cell>
        </row>
      </sheetData>
      <sheetData sheetId="20">
        <row r="8">
          <cell r="B8">
            <v>41488</v>
          </cell>
        </row>
      </sheetData>
      <sheetData sheetId="21"/>
      <sheetData sheetId="22">
        <row r="8">
          <cell r="B8">
            <v>41488</v>
          </cell>
        </row>
      </sheetData>
      <sheetData sheetId="23">
        <row r="36">
          <cell r="E36">
            <v>161.88799999999998</v>
          </cell>
        </row>
      </sheetData>
      <sheetData sheetId="24"/>
      <sheetData sheetId="25"/>
      <sheetData sheetId="26"/>
      <sheetData sheetId="27">
        <row r="36">
          <cell r="H36">
            <v>622.71199999999999</v>
          </cell>
        </row>
      </sheetData>
      <sheetData sheetId="28"/>
      <sheetData sheetId="29"/>
      <sheetData sheetId="30"/>
      <sheetData sheetId="31">
        <row r="8">
          <cell r="B8">
            <v>41488</v>
          </cell>
        </row>
      </sheetData>
      <sheetData sheetId="32">
        <row r="36">
          <cell r="E36">
            <v>252.55189831574097</v>
          </cell>
        </row>
      </sheetData>
      <sheetData sheetId="33">
        <row r="12">
          <cell r="R12">
            <v>21.327999999999999</v>
          </cell>
        </row>
      </sheetData>
      <sheetData sheetId="34">
        <row r="36">
          <cell r="E36">
            <v>167.54410168425898</v>
          </cell>
        </row>
      </sheetData>
      <sheetData sheetId="35">
        <row r="36">
          <cell r="E36">
            <v>240.3874793377</v>
          </cell>
        </row>
      </sheetData>
      <sheetData sheetId="36"/>
      <sheetData sheetId="37">
        <row r="36">
          <cell r="E36">
            <v>337.072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41499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41489</v>
          </cell>
        </row>
      </sheetData>
      <sheetData sheetId="9"/>
      <sheetData sheetId="10">
        <row r="7">
          <cell r="B7">
            <v>41489</v>
          </cell>
        </row>
      </sheetData>
      <sheetData sheetId="11">
        <row r="7">
          <cell r="B7">
            <v>41489</v>
          </cell>
        </row>
      </sheetData>
      <sheetData sheetId="12">
        <row r="7">
          <cell r="B7">
            <v>41489</v>
          </cell>
        </row>
      </sheetData>
      <sheetData sheetId="13">
        <row r="7">
          <cell r="B7">
            <v>41489</v>
          </cell>
        </row>
      </sheetData>
      <sheetData sheetId="14">
        <row r="7">
          <cell r="B7">
            <v>41489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154.136028333333</v>
          </cell>
        </row>
        <row r="13">
          <cell r="C13">
            <v>154.12893</v>
          </cell>
        </row>
        <row r="14">
          <cell r="C14">
            <v>154.13918000000001</v>
          </cell>
        </row>
        <row r="15">
          <cell r="C15">
            <v>155.82599999999999</v>
          </cell>
        </row>
        <row r="16">
          <cell r="C16">
            <v>155.82599999999999</v>
          </cell>
        </row>
        <row r="17">
          <cell r="C17">
            <v>156.20314999999999</v>
          </cell>
        </row>
        <row r="18">
          <cell r="C18">
            <v>155.82599999999999</v>
          </cell>
        </row>
        <row r="19">
          <cell r="C19">
            <v>158.95137</v>
          </cell>
        </row>
        <row r="20">
          <cell r="C20">
            <v>156.57827666666699</v>
          </cell>
        </row>
        <row r="21">
          <cell r="C21">
            <v>157.19399999999999</v>
          </cell>
        </row>
        <row r="22">
          <cell r="C22">
            <v>160.02848166666701</v>
          </cell>
        </row>
        <row r="23">
          <cell r="C23">
            <v>160.79531499999999</v>
          </cell>
        </row>
        <row r="24">
          <cell r="C24">
            <v>158.41517833333299</v>
          </cell>
        </row>
        <row r="25">
          <cell r="C25">
            <v>161.51780500000001</v>
          </cell>
        </row>
        <row r="26">
          <cell r="C26">
            <v>158.56685666666701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164.11190500000001</v>
          </cell>
        </row>
        <row r="31">
          <cell r="C31">
            <v>165.56101166666701</v>
          </cell>
        </row>
        <row r="32">
          <cell r="C32">
            <v>162.18350333333299</v>
          </cell>
        </row>
        <row r="33">
          <cell r="C33">
            <v>156.22300000000001</v>
          </cell>
        </row>
        <row r="34">
          <cell r="C34">
            <v>158.19808166666701</v>
          </cell>
        </row>
        <row r="35">
          <cell r="C35">
            <v>156.11713333333299</v>
          </cell>
        </row>
      </sheetData>
      <sheetData sheetId="17">
        <row r="36">
          <cell r="I36">
            <v>285.96869732661156</v>
          </cell>
        </row>
      </sheetData>
      <sheetData sheetId="18">
        <row r="36">
          <cell r="G36">
            <v>565.25932499999999</v>
          </cell>
        </row>
      </sheetData>
      <sheetData sheetId="19">
        <row r="8">
          <cell r="B8">
            <v>41489</v>
          </cell>
        </row>
      </sheetData>
      <sheetData sheetId="20">
        <row r="8">
          <cell r="B8">
            <v>41489</v>
          </cell>
        </row>
      </sheetData>
      <sheetData sheetId="21"/>
      <sheetData sheetId="22">
        <row r="8">
          <cell r="B8">
            <v>41489</v>
          </cell>
        </row>
      </sheetData>
      <sheetData sheetId="23">
        <row r="36">
          <cell r="E36">
            <v>162.24</v>
          </cell>
        </row>
      </sheetData>
      <sheetData sheetId="24"/>
      <sheetData sheetId="25"/>
      <sheetData sheetId="26"/>
      <sheetData sheetId="27">
        <row r="36">
          <cell r="H36">
            <v>623.67199999999991</v>
          </cell>
        </row>
      </sheetData>
      <sheetData sheetId="28"/>
      <sheetData sheetId="29"/>
      <sheetData sheetId="30"/>
      <sheetData sheetId="31">
        <row r="8">
          <cell r="B8">
            <v>41489</v>
          </cell>
        </row>
      </sheetData>
      <sheetData sheetId="32">
        <row r="36">
          <cell r="E36">
            <v>275.72895560871495</v>
          </cell>
        </row>
      </sheetData>
      <sheetData sheetId="33">
        <row r="12">
          <cell r="R12">
            <v>4.7839999999999998</v>
          </cell>
        </row>
      </sheetData>
      <sheetData sheetId="34">
        <row r="36">
          <cell r="E36">
            <v>179.21504439128503</v>
          </cell>
        </row>
      </sheetData>
      <sheetData sheetId="35">
        <row r="36">
          <cell r="E36">
            <v>263.61830924895497</v>
          </cell>
        </row>
      </sheetData>
      <sheetData sheetId="36"/>
      <sheetData sheetId="37">
        <row r="36">
          <cell r="E36">
            <v>265.95199999999994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41490</v>
          </cell>
        </row>
      </sheetData>
      <sheetData sheetId="9"/>
      <sheetData sheetId="10">
        <row r="7">
          <cell r="B7">
            <v>41490</v>
          </cell>
        </row>
      </sheetData>
      <sheetData sheetId="11">
        <row r="7">
          <cell r="B7">
            <v>41490</v>
          </cell>
        </row>
      </sheetData>
      <sheetData sheetId="12">
        <row r="7">
          <cell r="B7">
            <v>41490</v>
          </cell>
        </row>
      </sheetData>
      <sheetData sheetId="13">
        <row r="7">
          <cell r="B7">
            <v>41490</v>
          </cell>
        </row>
      </sheetData>
      <sheetData sheetId="14">
        <row r="7">
          <cell r="B7">
            <v>41490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156.301985</v>
          </cell>
        </row>
        <row r="13">
          <cell r="C13">
            <v>150.86920000000001</v>
          </cell>
        </row>
        <row r="14">
          <cell r="C14">
            <v>150.679888333333</v>
          </cell>
        </row>
        <row r="15">
          <cell r="C15">
            <v>152.58372</v>
          </cell>
        </row>
        <row r="16">
          <cell r="C16">
            <v>152.261955</v>
          </cell>
        </row>
        <row r="17">
          <cell r="C17">
            <v>152.53946999999999</v>
          </cell>
        </row>
        <row r="18">
          <cell r="C18">
            <v>156.340341666667</v>
          </cell>
        </row>
        <row r="19">
          <cell r="C19">
            <v>155.60811833333301</v>
          </cell>
        </row>
        <row r="20">
          <cell r="C20">
            <v>156.215735</v>
          </cell>
        </row>
        <row r="21">
          <cell r="C21">
            <v>155.82599999999999</v>
          </cell>
        </row>
        <row r="22">
          <cell r="C22">
            <v>155.82599999999999</v>
          </cell>
        </row>
        <row r="23">
          <cell r="C23">
            <v>156.02574000000001</v>
          </cell>
        </row>
        <row r="24">
          <cell r="C24">
            <v>156.581605</v>
          </cell>
        </row>
        <row r="25">
          <cell r="C25">
            <v>156.22300000000001</v>
          </cell>
        </row>
        <row r="26">
          <cell r="C26">
            <v>156.22300000000001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156.72468333333299</v>
          </cell>
        </row>
        <row r="31">
          <cell r="C31">
            <v>161.64157166666701</v>
          </cell>
        </row>
        <row r="32">
          <cell r="C32">
            <v>160.74455666666699</v>
          </cell>
        </row>
        <row r="33">
          <cell r="C33">
            <v>162.19767666666701</v>
          </cell>
        </row>
        <row r="34">
          <cell r="C34">
            <v>158.65426500000001</v>
          </cell>
        </row>
        <row r="35">
          <cell r="C35">
            <v>155.90539999999999</v>
          </cell>
        </row>
      </sheetData>
      <sheetData sheetId="17">
        <row r="36">
          <cell r="I36">
            <v>285.33716695431639</v>
          </cell>
        </row>
      </sheetData>
      <sheetData sheetId="18">
        <row r="36">
          <cell r="G36">
            <v>566.4299166666666</v>
          </cell>
        </row>
      </sheetData>
      <sheetData sheetId="19">
        <row r="8">
          <cell r="B8">
            <v>41490</v>
          </cell>
        </row>
      </sheetData>
      <sheetData sheetId="20">
        <row r="8">
          <cell r="B8">
            <v>41490</v>
          </cell>
        </row>
      </sheetData>
      <sheetData sheetId="21"/>
      <sheetData sheetId="22">
        <row r="8">
          <cell r="B8">
            <v>41490</v>
          </cell>
        </row>
      </sheetData>
      <sheetData sheetId="23">
        <row r="36">
          <cell r="E36">
            <v>164.57600000000005</v>
          </cell>
        </row>
      </sheetData>
      <sheetData sheetId="24"/>
      <sheetData sheetId="25"/>
      <sheetData sheetId="26"/>
      <sheetData sheetId="27">
        <row r="36">
          <cell r="H36">
            <v>620.24800000000005</v>
          </cell>
        </row>
      </sheetData>
      <sheetData sheetId="28"/>
      <sheetData sheetId="29"/>
      <sheetData sheetId="30"/>
      <sheetData sheetId="31">
        <row r="8">
          <cell r="B8">
            <v>41490</v>
          </cell>
        </row>
      </sheetData>
      <sheetData sheetId="32">
        <row r="36">
          <cell r="E36">
            <v>290.16128561570048</v>
          </cell>
        </row>
      </sheetData>
      <sheetData sheetId="33">
        <row r="12">
          <cell r="R12">
            <v>2.8879999999999999</v>
          </cell>
        </row>
      </sheetData>
      <sheetData sheetId="34">
        <row r="36">
          <cell r="E36">
            <v>195.66271438429951</v>
          </cell>
        </row>
      </sheetData>
      <sheetData sheetId="35">
        <row r="36">
          <cell r="E36">
            <v>274.95489025553007</v>
          </cell>
        </row>
      </sheetData>
      <sheetData sheetId="36"/>
      <sheetData sheetId="37">
        <row r="36">
          <cell r="E36">
            <v>385.79999999999995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41491</v>
          </cell>
        </row>
      </sheetData>
      <sheetData sheetId="9"/>
      <sheetData sheetId="10">
        <row r="7">
          <cell r="B7">
            <v>41491</v>
          </cell>
        </row>
      </sheetData>
      <sheetData sheetId="11">
        <row r="7">
          <cell r="B7">
            <v>41491</v>
          </cell>
        </row>
      </sheetData>
      <sheetData sheetId="12">
        <row r="7">
          <cell r="B7">
            <v>41491</v>
          </cell>
        </row>
      </sheetData>
      <sheetData sheetId="13">
        <row r="7">
          <cell r="B7">
            <v>41491</v>
          </cell>
        </row>
      </sheetData>
      <sheetData sheetId="14">
        <row r="7">
          <cell r="B7">
            <v>41491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151.931825</v>
          </cell>
        </row>
        <row r="13">
          <cell r="C13">
            <v>152.097078333333</v>
          </cell>
        </row>
        <row r="14">
          <cell r="C14">
            <v>152.950543333333</v>
          </cell>
        </row>
        <row r="15">
          <cell r="C15">
            <v>153.37201166666699</v>
          </cell>
        </row>
        <row r="16">
          <cell r="C16">
            <v>152.82919999999999</v>
          </cell>
        </row>
        <row r="17">
          <cell r="C17">
            <v>156.248021666667</v>
          </cell>
        </row>
        <row r="18">
          <cell r="C18">
            <v>157.47108</v>
          </cell>
        </row>
        <row r="19">
          <cell r="C19">
            <v>156.29572999999999</v>
          </cell>
        </row>
        <row r="20">
          <cell r="C20">
            <v>159.19164000000001</v>
          </cell>
        </row>
        <row r="21">
          <cell r="C21">
            <v>157.80527333333299</v>
          </cell>
        </row>
        <row r="22">
          <cell r="C22">
            <v>157.30600000000001</v>
          </cell>
        </row>
        <row r="23">
          <cell r="C23">
            <v>159.842815</v>
          </cell>
        </row>
        <row r="24">
          <cell r="C24">
            <v>159.91066000000001</v>
          </cell>
        </row>
        <row r="25">
          <cell r="C25">
            <v>160.106173333333</v>
          </cell>
        </row>
        <row r="26">
          <cell r="C26">
            <v>160.09849666666699</v>
          </cell>
        </row>
        <row r="27">
          <cell r="C27">
            <v>156.328</v>
          </cell>
        </row>
        <row r="28">
          <cell r="C28">
            <v>159.215908333333</v>
          </cell>
        </row>
        <row r="29">
          <cell r="C29">
            <v>156.328</v>
          </cell>
        </row>
        <row r="30">
          <cell r="C30">
            <v>159.09618166666701</v>
          </cell>
        </row>
        <row r="31">
          <cell r="C31">
            <v>157.26192</v>
          </cell>
        </row>
        <row r="32">
          <cell r="C32">
            <v>156.882303333333</v>
          </cell>
        </row>
        <row r="33">
          <cell r="C33">
            <v>156.31704666666701</v>
          </cell>
        </row>
        <row r="34">
          <cell r="C34">
            <v>155.575085</v>
          </cell>
        </row>
        <row r="35">
          <cell r="C35">
            <v>155.17901000000001</v>
          </cell>
        </row>
      </sheetData>
      <sheetData sheetId="17">
        <row r="36">
          <cell r="I36">
            <v>288.70790059027991</v>
          </cell>
        </row>
      </sheetData>
      <sheetData sheetId="18">
        <row r="36">
          <cell r="G36">
            <v>567.67824999999982</v>
          </cell>
        </row>
      </sheetData>
      <sheetData sheetId="19">
        <row r="8">
          <cell r="B8">
            <v>41491</v>
          </cell>
        </row>
      </sheetData>
      <sheetData sheetId="20">
        <row r="8">
          <cell r="B8">
            <v>41491</v>
          </cell>
        </row>
      </sheetData>
      <sheetData sheetId="21"/>
      <sheetData sheetId="22">
        <row r="8">
          <cell r="B8">
            <v>41491</v>
          </cell>
        </row>
      </sheetData>
      <sheetData sheetId="23">
        <row r="36">
          <cell r="E36">
            <v>157.184</v>
          </cell>
        </row>
      </sheetData>
      <sheetData sheetId="24"/>
      <sheetData sheetId="25"/>
      <sheetData sheetId="26"/>
      <sheetData sheetId="27">
        <row r="36">
          <cell r="H36">
            <v>587.95999999999992</v>
          </cell>
        </row>
      </sheetData>
      <sheetData sheetId="28"/>
      <sheetData sheetId="29"/>
      <sheetData sheetId="30"/>
      <sheetData sheetId="31">
        <row r="8">
          <cell r="B8">
            <v>41491</v>
          </cell>
        </row>
      </sheetData>
      <sheetData sheetId="32">
        <row r="36">
          <cell r="E36">
            <v>266.71567079878855</v>
          </cell>
        </row>
      </sheetData>
      <sheetData sheetId="33">
        <row r="12">
          <cell r="R12">
            <v>1.3440000000000001</v>
          </cell>
        </row>
      </sheetData>
      <sheetData sheetId="34">
        <row r="36">
          <cell r="E36">
            <v>189.412329201212</v>
          </cell>
        </row>
      </sheetData>
      <sheetData sheetId="35">
        <row r="36">
          <cell r="E36">
            <v>236.62412412425502</v>
          </cell>
        </row>
      </sheetData>
      <sheetData sheetId="36"/>
      <sheetData sheetId="37">
        <row r="36">
          <cell r="E36">
            <v>346.68000000000006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41492</v>
          </cell>
        </row>
      </sheetData>
      <sheetData sheetId="9"/>
      <sheetData sheetId="10">
        <row r="7">
          <cell r="B7">
            <v>41492</v>
          </cell>
        </row>
      </sheetData>
      <sheetData sheetId="11">
        <row r="7">
          <cell r="B7">
            <v>41492</v>
          </cell>
        </row>
      </sheetData>
      <sheetData sheetId="12">
        <row r="7">
          <cell r="B7">
            <v>41492</v>
          </cell>
        </row>
      </sheetData>
      <sheetData sheetId="13">
        <row r="7">
          <cell r="B7">
            <v>41492</v>
          </cell>
        </row>
      </sheetData>
      <sheetData sheetId="14">
        <row r="7">
          <cell r="B7">
            <v>41492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155.93700000000001</v>
          </cell>
        </row>
        <row r="13">
          <cell r="C13">
            <v>155.93700000000001</v>
          </cell>
        </row>
        <row r="14">
          <cell r="C14">
            <v>155.93700000000001</v>
          </cell>
        </row>
        <row r="15">
          <cell r="C15">
            <v>155.02195499999999</v>
          </cell>
        </row>
        <row r="16">
          <cell r="C16">
            <v>155.01380499999999</v>
          </cell>
        </row>
        <row r="17">
          <cell r="C17">
            <v>155.76913833333299</v>
          </cell>
        </row>
        <row r="18">
          <cell r="C18">
            <v>155.864835</v>
          </cell>
        </row>
        <row r="19">
          <cell r="C19">
            <v>155.96275666666699</v>
          </cell>
        </row>
        <row r="20">
          <cell r="C20">
            <v>156.328</v>
          </cell>
        </row>
        <row r="21">
          <cell r="C21">
            <v>156.328</v>
          </cell>
        </row>
        <row r="22">
          <cell r="C22">
            <v>158.18069499999999</v>
          </cell>
        </row>
        <row r="23">
          <cell r="C23">
            <v>158.10392666666601</v>
          </cell>
        </row>
        <row r="24">
          <cell r="C24">
            <v>156.328</v>
          </cell>
        </row>
        <row r="25">
          <cell r="C25">
            <v>156.641208333333</v>
          </cell>
        </row>
        <row r="26">
          <cell r="C26">
            <v>159.752376666667</v>
          </cell>
        </row>
        <row r="27">
          <cell r="C27">
            <v>163.13493666666699</v>
          </cell>
        </row>
        <row r="28">
          <cell r="C28">
            <v>165.394383333333</v>
          </cell>
        </row>
        <row r="29">
          <cell r="C29">
            <v>161.16268333333301</v>
          </cell>
        </row>
        <row r="30">
          <cell r="C30">
            <v>165.58368833333299</v>
          </cell>
        </row>
        <row r="31">
          <cell r="C31">
            <v>165.97306166666701</v>
          </cell>
        </row>
        <row r="32">
          <cell r="C32">
            <v>162.40139833333299</v>
          </cell>
        </row>
        <row r="33">
          <cell r="C33">
            <v>160.197376666667</v>
          </cell>
        </row>
        <row r="34">
          <cell r="C34">
            <v>156.289193333334</v>
          </cell>
        </row>
        <row r="35">
          <cell r="C35">
            <v>158.97025333333301</v>
          </cell>
        </row>
      </sheetData>
      <sheetData sheetId="17">
        <row r="36">
          <cell r="I36">
            <v>286.18440720166899</v>
          </cell>
        </row>
      </sheetData>
      <sheetData sheetId="18">
        <row r="36">
          <cell r="G36">
            <v>568.4425</v>
          </cell>
        </row>
      </sheetData>
      <sheetData sheetId="19">
        <row r="8">
          <cell r="B8">
            <v>41492</v>
          </cell>
        </row>
      </sheetData>
      <sheetData sheetId="20">
        <row r="8">
          <cell r="B8">
            <v>41492</v>
          </cell>
        </row>
      </sheetData>
      <sheetData sheetId="21"/>
      <sheetData sheetId="22">
        <row r="8">
          <cell r="B8">
            <v>41492</v>
          </cell>
        </row>
      </sheetData>
      <sheetData sheetId="23">
        <row r="36">
          <cell r="E36">
            <v>159.20799999999997</v>
          </cell>
        </row>
      </sheetData>
      <sheetData sheetId="24"/>
      <sheetData sheetId="25"/>
      <sheetData sheetId="26"/>
      <sheetData sheetId="27">
        <row r="36">
          <cell r="H36">
            <v>573.08799999999997</v>
          </cell>
        </row>
      </sheetData>
      <sheetData sheetId="28"/>
      <sheetData sheetId="29"/>
      <sheetData sheetId="30"/>
      <sheetData sheetId="31">
        <row r="8">
          <cell r="B8">
            <v>41492</v>
          </cell>
        </row>
      </sheetData>
      <sheetData sheetId="32">
        <row r="36">
          <cell r="E36">
            <v>260.02451232972646</v>
          </cell>
        </row>
      </sheetData>
      <sheetData sheetId="33">
        <row r="12">
          <cell r="R12">
            <v>22.584000000000003</v>
          </cell>
        </row>
      </sheetData>
      <sheetData sheetId="34">
        <row r="36">
          <cell r="E36">
            <v>170.85548767027402</v>
          </cell>
        </row>
      </sheetData>
      <sheetData sheetId="35">
        <row r="36">
          <cell r="E36">
            <v>249.05546111523253</v>
          </cell>
        </row>
      </sheetData>
      <sheetData sheetId="36"/>
      <sheetData sheetId="37">
        <row r="36">
          <cell r="E36">
            <v>324.416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41493</v>
          </cell>
        </row>
      </sheetData>
      <sheetData sheetId="9"/>
      <sheetData sheetId="10">
        <row r="7">
          <cell r="B7">
            <v>41493</v>
          </cell>
        </row>
      </sheetData>
      <sheetData sheetId="11">
        <row r="7">
          <cell r="B7">
            <v>41493</v>
          </cell>
        </row>
      </sheetData>
      <sheetData sheetId="12">
        <row r="7">
          <cell r="B7">
            <v>41493</v>
          </cell>
        </row>
      </sheetData>
      <sheetData sheetId="13">
        <row r="7">
          <cell r="B7">
            <v>41493</v>
          </cell>
        </row>
      </sheetData>
      <sheetData sheetId="14">
        <row r="7">
          <cell r="B7">
            <v>41493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156.08274666666699</v>
          </cell>
        </row>
        <row r="13">
          <cell r="C13">
            <v>155.93700000000001</v>
          </cell>
        </row>
        <row r="14">
          <cell r="C14">
            <v>156.08512833333299</v>
          </cell>
        </row>
        <row r="15">
          <cell r="C15">
            <v>155.93700000000001</v>
          </cell>
        </row>
        <row r="16">
          <cell r="C16">
            <v>160.38989333333299</v>
          </cell>
        </row>
        <row r="17">
          <cell r="C17">
            <v>155.93700000000001</v>
          </cell>
        </row>
        <row r="18">
          <cell r="C18">
            <v>156.23117500000001</v>
          </cell>
        </row>
        <row r="19">
          <cell r="C19">
            <v>156.328</v>
          </cell>
        </row>
        <row r="20">
          <cell r="C20">
            <v>159.445811666667</v>
          </cell>
        </row>
        <row r="21">
          <cell r="C21">
            <v>156.48688000000001</v>
          </cell>
        </row>
        <row r="22">
          <cell r="C22">
            <v>158.146626666667</v>
          </cell>
        </row>
        <row r="23">
          <cell r="C23">
            <v>165.25996833333301</v>
          </cell>
        </row>
        <row r="24">
          <cell r="C24">
            <v>163.56825000000001</v>
          </cell>
        </row>
        <row r="25">
          <cell r="C25">
            <v>165.25547666666699</v>
          </cell>
        </row>
        <row r="26">
          <cell r="C26">
            <v>165.638376666667</v>
          </cell>
        </row>
        <row r="27">
          <cell r="C27">
            <v>164.870968333333</v>
          </cell>
        </row>
        <row r="28">
          <cell r="C28">
            <v>167.01083333333301</v>
          </cell>
        </row>
        <row r="29">
          <cell r="C29">
            <v>156.672981666667</v>
          </cell>
        </row>
        <row r="30">
          <cell r="C30">
            <v>159.133646666667</v>
          </cell>
        </row>
        <row r="31">
          <cell r="C31">
            <v>160.07185999999999</v>
          </cell>
        </row>
        <row r="32">
          <cell r="C32">
            <v>156.328</v>
          </cell>
        </row>
        <row r="33">
          <cell r="C33">
            <v>158.66311833333299</v>
          </cell>
        </row>
        <row r="34">
          <cell r="C34">
            <v>156.328</v>
          </cell>
        </row>
        <row r="35">
          <cell r="C35">
            <v>156.28890000000001</v>
          </cell>
        </row>
      </sheetData>
      <sheetData sheetId="17">
        <row r="36">
          <cell r="I36">
            <v>286.78726345598056</v>
          </cell>
        </row>
      </sheetData>
      <sheetData sheetId="18">
        <row r="36">
          <cell r="G36">
            <v>564.86720833333322</v>
          </cell>
        </row>
      </sheetData>
      <sheetData sheetId="19">
        <row r="8">
          <cell r="B8">
            <v>41493</v>
          </cell>
        </row>
      </sheetData>
      <sheetData sheetId="20">
        <row r="8">
          <cell r="B8">
            <v>41493</v>
          </cell>
        </row>
      </sheetData>
      <sheetData sheetId="21"/>
      <sheetData sheetId="22">
        <row r="8">
          <cell r="B8">
            <v>41493</v>
          </cell>
        </row>
      </sheetData>
      <sheetData sheetId="23">
        <row r="36">
          <cell r="E36">
            <v>161.63199999999998</v>
          </cell>
        </row>
      </sheetData>
      <sheetData sheetId="24"/>
      <sheetData sheetId="25"/>
      <sheetData sheetId="26"/>
      <sheetData sheetId="27">
        <row r="36">
          <cell r="H36">
            <v>594.18400000000008</v>
          </cell>
        </row>
      </sheetData>
      <sheetData sheetId="28"/>
      <sheetData sheetId="29"/>
      <sheetData sheetId="30"/>
      <sheetData sheetId="31">
        <row r="8">
          <cell r="B8">
            <v>41493</v>
          </cell>
        </row>
      </sheetData>
      <sheetData sheetId="32">
        <row r="36">
          <cell r="E36">
            <v>254.82008662837896</v>
          </cell>
        </row>
      </sheetData>
      <sheetData sheetId="33">
        <row r="12">
          <cell r="R12">
            <v>6.4000000000000001E-2</v>
          </cell>
        </row>
      </sheetData>
      <sheetData sheetId="34">
        <row r="36">
          <cell r="E36">
            <v>165.2119133716225</v>
          </cell>
        </row>
      </sheetData>
      <sheetData sheetId="35">
        <row r="36">
          <cell r="E36">
            <v>252.79736646147654</v>
          </cell>
        </row>
      </sheetData>
      <sheetData sheetId="36"/>
      <sheetData sheetId="37">
        <row r="36">
          <cell r="E36">
            <v>342.95200000000006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zoomScaleNormal="100" workbookViewId="0">
      <selection activeCell="P30" sqref="P30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7" width="9.5703125" style="1" bestFit="1" customWidth="1"/>
    <col min="18" max="18" width="8.7109375" style="1" customWidth="1"/>
    <col min="19" max="19" width="8.5703125" style="1" customWidth="1"/>
    <col min="20" max="21" width="9.5703125" style="1" customWidth="1"/>
    <col min="22" max="23" width="8.7109375" style="1" customWidth="1"/>
    <col min="24" max="24" width="8.42578125" style="1" customWidth="1"/>
    <col min="25" max="31" width="9" style="1" customWidth="1"/>
    <col min="32" max="33" width="9.140625" style="9" customWidth="1"/>
    <col min="34" max="16384" width="9.140625" style="1"/>
  </cols>
  <sheetData>
    <row r="1" spans="1:33" x14ac:dyDescent="0.2">
      <c r="AF1"/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 x14ac:dyDescent="0.2">
      <c r="AF4"/>
      <c r="AG4"/>
    </row>
    <row r="5" spans="1:33" x14ac:dyDescent="0.2">
      <c r="AF5"/>
      <c r="AG5"/>
    </row>
    <row r="6" spans="1:33" x14ac:dyDescent="0.2">
      <c r="AF6"/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1.AGOSTO.2013 - 31.AGOSTO.2013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 x14ac:dyDescent="0.2">
      <c r="C11" s="12">
        <f>[2]Sheet1!C4</f>
        <v>41487</v>
      </c>
      <c r="D11" s="12">
        <f>[2]Sheet1!D4</f>
        <v>41488</v>
      </c>
      <c r="E11" s="12">
        <f>[2]Sheet1!E4</f>
        <v>41489</v>
      </c>
      <c r="F11" s="12">
        <f>[2]Sheet1!F4</f>
        <v>41490</v>
      </c>
      <c r="G11" s="12">
        <f>[2]Sheet1!G4</f>
        <v>41491</v>
      </c>
      <c r="H11" s="12">
        <f>[2]Sheet1!H4</f>
        <v>41492</v>
      </c>
      <c r="I11" s="12">
        <f>[2]Sheet1!I4</f>
        <v>41493</v>
      </c>
      <c r="J11" s="12">
        <f>[2]Sheet1!J4</f>
        <v>41494</v>
      </c>
      <c r="K11" s="12">
        <f>[2]Sheet1!K4</f>
        <v>41495</v>
      </c>
      <c r="L11" s="12">
        <f>[2]Sheet1!L4</f>
        <v>41496</v>
      </c>
      <c r="M11" s="12">
        <f>[2]Sheet1!M4</f>
        <v>41497</v>
      </c>
      <c r="N11" s="12">
        <f>[2]Sheet1!N4</f>
        <v>41498</v>
      </c>
      <c r="O11" s="12">
        <f>[2]Sheet1!O4</f>
        <v>41499</v>
      </c>
      <c r="P11" s="12">
        <f>[2]Sheet1!P4</f>
        <v>41500</v>
      </c>
      <c r="Q11" s="12">
        <f>[2]Sheet1!Q4</f>
        <v>41501</v>
      </c>
      <c r="R11" s="12">
        <f>[2]Sheet1!R4</f>
        <v>41502</v>
      </c>
      <c r="S11" s="12">
        <f>[2]Sheet1!S4</f>
        <v>41503</v>
      </c>
      <c r="T11" s="12">
        <f>[2]Sheet1!T4</f>
        <v>41504</v>
      </c>
      <c r="U11" s="12">
        <f>[2]Sheet1!U4</f>
        <v>41505</v>
      </c>
      <c r="V11" s="12">
        <f>[2]Sheet1!V4</f>
        <v>41506</v>
      </c>
      <c r="W11" s="12">
        <f>[2]Sheet1!W4</f>
        <v>41507</v>
      </c>
      <c r="X11" s="12">
        <f>[2]Sheet1!X4</f>
        <v>41508</v>
      </c>
      <c r="Y11" s="12">
        <f>[2]Sheet1!Y4</f>
        <v>41509</v>
      </c>
      <c r="Z11" s="12">
        <f>[2]Sheet1!Z4</f>
        <v>41510</v>
      </c>
      <c r="AA11" s="12">
        <f>[2]Sheet1!AA4</f>
        <v>41511</v>
      </c>
      <c r="AB11" s="12">
        <f>[2]Sheet1!AB4</f>
        <v>41512</v>
      </c>
      <c r="AC11" s="12">
        <f>[2]Sheet1!AC4</f>
        <v>41513</v>
      </c>
      <c r="AD11" s="12">
        <f>[2]Sheet1!AD4</f>
        <v>41514</v>
      </c>
      <c r="AE11" s="12">
        <f>[2]Sheet1!AE4</f>
        <v>41515</v>
      </c>
      <c r="AF11" s="12">
        <f>[2]Sheet1!AF4</f>
        <v>41516</v>
      </c>
      <c r="AG11" s="12">
        <f>[2]Sheet1!AG4</f>
        <v>41517</v>
      </c>
    </row>
    <row r="12" spans="1:33" s="13" customFormat="1" ht="20.100000000000001" customHeight="1" x14ac:dyDescent="0.2">
      <c r="B12" s="14" t="s">
        <v>2</v>
      </c>
      <c r="C12" s="15">
        <f>[3]RESUMEN!$B$7</f>
        <v>41487</v>
      </c>
      <c r="D12" s="15">
        <f>[4]RESUMEN!$B$7</f>
        <v>41488</v>
      </c>
      <c r="E12" s="15">
        <f>[5]RESUMEN!$B$7</f>
        <v>41489</v>
      </c>
      <c r="F12" s="15">
        <f>[6]RESUMEN!$B$7</f>
        <v>41490</v>
      </c>
      <c r="G12" s="15">
        <f>[7]RESUMEN!$B$7</f>
        <v>41491</v>
      </c>
      <c r="H12" s="15">
        <f>[8]RESUMEN!$B$7</f>
        <v>41492</v>
      </c>
      <c r="I12" s="15">
        <f>[9]RESUMEN!$B$7</f>
        <v>41493</v>
      </c>
      <c r="J12" s="15">
        <f>[10]RESUMEN!$B$7</f>
        <v>41494</v>
      </c>
      <c r="K12" s="15">
        <f>[11]RESUMEN!$B$7</f>
        <v>41495</v>
      </c>
      <c r="L12" s="15">
        <f>[12]RESUMEN!$B$7</f>
        <v>41496</v>
      </c>
      <c r="M12" s="15">
        <f>[13]RESUMEN!$B$7</f>
        <v>41497</v>
      </c>
      <c r="N12" s="15">
        <f>[14]RESUMEN!$B$7</f>
        <v>41498</v>
      </c>
      <c r="O12" s="15">
        <f>[15]RESUMEN!$B$7</f>
        <v>41499</v>
      </c>
      <c r="P12" s="15">
        <f>[16]RESUMEN!$B$7</f>
        <v>41500</v>
      </c>
      <c r="Q12" s="15">
        <f>[17]RESUMEN!$B$7</f>
        <v>41501</v>
      </c>
      <c r="R12" s="15">
        <f>[18]RESUMEN!$B$7</f>
        <v>41502</v>
      </c>
      <c r="S12" s="15">
        <f>[19]RESUMEN!$B$7</f>
        <v>41503</v>
      </c>
      <c r="T12" s="15">
        <f>[20]RESUMEN!$B$7</f>
        <v>41504</v>
      </c>
      <c r="U12" s="15">
        <f>[21]RESUMEN!$B$7</f>
        <v>41505</v>
      </c>
      <c r="V12" s="15">
        <f>[22]RESUMEN!$B$7</f>
        <v>41506</v>
      </c>
      <c r="W12" s="15">
        <f>[23]RESUMEN!$B$7</f>
        <v>41507</v>
      </c>
      <c r="X12" s="15">
        <f>[24]RESUMEN!$B$7</f>
        <v>41508</v>
      </c>
      <c r="Y12" s="15">
        <f>[25]RESUMEN!$B$7</f>
        <v>41509</v>
      </c>
      <c r="Z12" s="15">
        <f>[26]RESUMEN!$B$7</f>
        <v>41510</v>
      </c>
      <c r="AA12" s="15">
        <f>[27]RESUMEN!$B$7</f>
        <v>41511</v>
      </c>
      <c r="AB12" s="15">
        <f>[28]RESUMEN!$B$7</f>
        <v>41512</v>
      </c>
      <c r="AC12" s="15">
        <f>[29]RESUMEN!$B$7</f>
        <v>41513</v>
      </c>
      <c r="AD12" s="15">
        <f>[30]RESUMEN!$B$7</f>
        <v>41514</v>
      </c>
      <c r="AE12" s="15">
        <f>[31]RESUMEN!$B$7</f>
        <v>41515</v>
      </c>
      <c r="AF12" s="15">
        <f>[32]RESUMEN!$B$7</f>
        <v>41516</v>
      </c>
      <c r="AG12" s="15">
        <f>[33]RESUMEN!$B$7</f>
        <v>41517</v>
      </c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156.22300000000001</v>
      </c>
      <c r="D13" s="18">
        <f>+'[4]ENEL PCA+PCF'!$C12</f>
        <v>156.22300000000001</v>
      </c>
      <c r="E13" s="18">
        <f>+'[5]ENEL PCA+PCF'!$C12</f>
        <v>154.136028333333</v>
      </c>
      <c r="F13" s="18">
        <f>+'[6]ENEL PCA+PCF'!$C12</f>
        <v>156.301985</v>
      </c>
      <c r="G13" s="18">
        <f>+'[7]ENEL PCA+PCF'!$C12</f>
        <v>151.931825</v>
      </c>
      <c r="H13" s="18">
        <f>+'[8]ENEL PCA+PCF'!$C12</f>
        <v>155.93700000000001</v>
      </c>
      <c r="I13" s="18">
        <f>+'[9]ENEL PCA+PCF'!$C12</f>
        <v>156.08274666666699</v>
      </c>
      <c r="J13" s="18">
        <f>+'[10]ENEL PCA+PCF'!$C12</f>
        <v>155.93700000000001</v>
      </c>
      <c r="K13" s="18">
        <f>+'[11]ENEL PCA+PCF'!$C12</f>
        <v>156.328</v>
      </c>
      <c r="L13" s="18">
        <f>+'[12]ENEL PCA+PCF'!$C12</f>
        <v>156.328</v>
      </c>
      <c r="M13" s="18">
        <f>+'[13]ENEL PCA+PCF'!$C12</f>
        <v>156.583766666667</v>
      </c>
      <c r="N13" s="18">
        <f>+'[14]ENEL PCA+PCF'!$C12</f>
        <v>155.47999999999999</v>
      </c>
      <c r="O13" s="18">
        <f>+'[15]ENEL PCA+PCF'!$C12</f>
        <v>160.102645</v>
      </c>
      <c r="P13" s="18">
        <f>+'[16]ENEL PCA+PCF'!$C12</f>
        <v>156.20712333333299</v>
      </c>
      <c r="Q13" s="18">
        <f>+'[17]ENEL PCA+PCF'!$C12</f>
        <v>160.38332500000001</v>
      </c>
      <c r="R13" s="18">
        <f>+'[18]ENEL PCA+PCF'!$C12</f>
        <v>156.226</v>
      </c>
      <c r="S13" s="18">
        <f>+'[19]ENEL PCA+PCF'!$C12</f>
        <v>156.22999999999999</v>
      </c>
      <c r="T13" s="18">
        <f>+'[20]ENEL PCA+PCF'!$C12</f>
        <v>156.226</v>
      </c>
      <c r="U13" s="18">
        <f>+'[21]ENEL PCA+PCF'!$C12</f>
        <v>157.67940833333299</v>
      </c>
      <c r="V13" s="18">
        <f>+'[22]ENEL PCA+PCF'!$C12</f>
        <v>156.090215</v>
      </c>
      <c r="W13" s="18">
        <f>+'[23]ENEL PCA+PCF'!$C12</f>
        <v>157.25405499999999</v>
      </c>
      <c r="X13" s="18">
        <f>+'[24]ENEL PCA+PCF'!$C12</f>
        <v>157.82291333333299</v>
      </c>
      <c r="Y13" s="18">
        <f>+'[25]ENEL PCA+PCF'!$C12</f>
        <v>161.3194</v>
      </c>
      <c r="Z13" s="18">
        <f>+'[26]ENEL PCA+PCF'!$C12</f>
        <v>157.9</v>
      </c>
      <c r="AA13" s="18">
        <f>+'[27]ENEL PCA+PCF'!$C12</f>
        <v>156.30315999999999</v>
      </c>
      <c r="AB13" s="18">
        <f>+'[28]ENEL PCA+PCF'!$C12</f>
        <v>151.68555833333301</v>
      </c>
      <c r="AC13" s="18">
        <f>+'[29]ENEL PCA+PCF'!$C12</f>
        <v>161.093416666667</v>
      </c>
      <c r="AD13" s="18">
        <f>+'[30]ENEL PCA+PCF'!$C12</f>
        <v>161.34</v>
      </c>
      <c r="AE13" s="18">
        <f>+'[31]ENEL PCA+PCF'!$C12</f>
        <v>160.42966833333301</v>
      </c>
      <c r="AF13" s="18">
        <f>+'[32]ENEL PCA+PCF'!$C12</f>
        <v>158.381</v>
      </c>
      <c r="AG13" s="18">
        <f>+'[33]ENEL PCA+PCF'!$C12</f>
        <v>157.573653333333</v>
      </c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156.22300000000001</v>
      </c>
      <c r="D14" s="18">
        <f>+'[4]ENEL PCA+PCF'!$C13</f>
        <v>156.22300000000001</v>
      </c>
      <c r="E14" s="18">
        <f>+'[5]ENEL PCA+PCF'!$C13</f>
        <v>154.12893</v>
      </c>
      <c r="F14" s="18">
        <f>+'[6]ENEL PCA+PCF'!$C13</f>
        <v>150.86920000000001</v>
      </c>
      <c r="G14" s="18">
        <f>+'[7]ENEL PCA+PCF'!$C13</f>
        <v>152.097078333333</v>
      </c>
      <c r="H14" s="18">
        <f>+'[8]ENEL PCA+PCF'!$C13</f>
        <v>155.93700000000001</v>
      </c>
      <c r="I14" s="18">
        <f>+'[9]ENEL PCA+PCF'!$C13</f>
        <v>155.93700000000001</v>
      </c>
      <c r="J14" s="18">
        <f>+'[10]ENEL PCA+PCF'!$C13</f>
        <v>155.93700000000001</v>
      </c>
      <c r="K14" s="18">
        <f>+'[11]ENEL PCA+PCF'!$C13</f>
        <v>158.258806666667</v>
      </c>
      <c r="L14" s="18">
        <f>+'[12]ENEL PCA+PCF'!$C13</f>
        <v>156.328</v>
      </c>
      <c r="M14" s="18">
        <f>+'[13]ENEL PCA+PCF'!$C13</f>
        <v>156.08688333333299</v>
      </c>
      <c r="N14" s="18">
        <f>+'[14]ENEL PCA+PCF'!$C13</f>
        <v>155.47999999999999</v>
      </c>
      <c r="O14" s="18">
        <f>+'[15]ENEL PCA+PCF'!$C13</f>
        <v>157.166343333333</v>
      </c>
      <c r="P14" s="18">
        <f>+'[16]ENEL PCA+PCF'!$C13</f>
        <v>156.226</v>
      </c>
      <c r="Q14" s="18">
        <f>+'[17]ENEL PCA+PCF'!$C13</f>
        <v>156.499955</v>
      </c>
      <c r="R14" s="18">
        <f>+'[18]ENEL PCA+PCF'!$C13</f>
        <v>156.226</v>
      </c>
      <c r="S14" s="18">
        <f>+'[19]ENEL PCA+PCF'!$C13</f>
        <v>156.22999999999999</v>
      </c>
      <c r="T14" s="18">
        <f>+'[20]ENEL PCA+PCF'!$C13</f>
        <v>159.002473333333</v>
      </c>
      <c r="U14" s="18">
        <f>+'[21]ENEL PCA+PCF'!$C13</f>
        <v>157.29599999999999</v>
      </c>
      <c r="V14" s="18">
        <f>+'[22]ENEL PCA+PCF'!$C13</f>
        <v>156.09744333333299</v>
      </c>
      <c r="W14" s="18">
        <f>+'[23]ENEL PCA+PCF'!$C13</f>
        <v>156.662473333333</v>
      </c>
      <c r="X14" s="18">
        <f>+'[24]ENEL PCA+PCF'!$C13</f>
        <v>157.29599999999999</v>
      </c>
      <c r="Y14" s="18">
        <f>+'[25]ENEL PCA+PCF'!$C13</f>
        <v>161.31784166666699</v>
      </c>
      <c r="Z14" s="18">
        <f>+'[26]ENEL PCA+PCF'!$C13</f>
        <v>157.9</v>
      </c>
      <c r="AA14" s="18">
        <f>+'[27]ENEL PCA+PCF'!$C13</f>
        <v>156.08149</v>
      </c>
      <c r="AB14" s="18">
        <f>+'[28]ENEL PCA+PCF'!$C13</f>
        <v>153.53462166666699</v>
      </c>
      <c r="AC14" s="18">
        <f>+'[29]ENEL PCA+PCF'!$C13</f>
        <v>158.381</v>
      </c>
      <c r="AD14" s="18">
        <f>+'[30]ENEL PCA+PCF'!$C13</f>
        <v>161.34</v>
      </c>
      <c r="AE14" s="18">
        <f>+'[31]ENEL PCA+PCF'!$C13</f>
        <v>155.94223500000001</v>
      </c>
      <c r="AF14" s="18">
        <f>+'[32]ENEL PCA+PCF'!$C13</f>
        <v>158.381</v>
      </c>
      <c r="AG14" s="18">
        <f>+'[33]ENEL PCA+PCF'!$C13</f>
        <v>157.57596833333301</v>
      </c>
    </row>
    <row r="15" spans="1:33" ht="20.100000000000001" customHeight="1" x14ac:dyDescent="0.2">
      <c r="A15" s="16"/>
      <c r="B15" s="17">
        <v>0.125</v>
      </c>
      <c r="C15" s="18">
        <f>+'[3]ENEL PCA+PCF'!$C14</f>
        <v>156.22300000000001</v>
      </c>
      <c r="D15" s="18">
        <f>+'[4]ENEL PCA+PCF'!$C14</f>
        <v>156.22300000000001</v>
      </c>
      <c r="E15" s="18">
        <f>+'[5]ENEL PCA+PCF'!$C14</f>
        <v>154.13918000000001</v>
      </c>
      <c r="F15" s="18">
        <f>+'[6]ENEL PCA+PCF'!$C14</f>
        <v>150.679888333333</v>
      </c>
      <c r="G15" s="18">
        <f>+'[7]ENEL PCA+PCF'!$C14</f>
        <v>152.950543333333</v>
      </c>
      <c r="H15" s="18">
        <f>+'[8]ENEL PCA+PCF'!$C14</f>
        <v>155.93700000000001</v>
      </c>
      <c r="I15" s="18">
        <f>+'[9]ENEL PCA+PCF'!$C14</f>
        <v>156.08512833333299</v>
      </c>
      <c r="J15" s="18">
        <f>+'[10]ENEL PCA+PCF'!$C14</f>
        <v>155.93700000000001</v>
      </c>
      <c r="K15" s="18">
        <f>+'[11]ENEL PCA+PCF'!$C14</f>
        <v>156.328</v>
      </c>
      <c r="L15" s="18">
        <f>+'[12]ENEL PCA+PCF'!$C14</f>
        <v>156.328</v>
      </c>
      <c r="M15" s="18">
        <f>+'[13]ENEL PCA+PCF'!$C14</f>
        <v>155.93700000000001</v>
      </c>
      <c r="N15" s="18">
        <f>+'[14]ENEL PCA+PCF'!$C14</f>
        <v>155.47999999999999</v>
      </c>
      <c r="O15" s="18">
        <f>+'[15]ENEL PCA+PCF'!$C14</f>
        <v>156.226</v>
      </c>
      <c r="P15" s="18">
        <f>+'[16]ENEL PCA+PCF'!$C14</f>
        <v>156.05547833333401</v>
      </c>
      <c r="Q15" s="18">
        <f>+'[17]ENEL PCA+PCF'!$C14</f>
        <v>156.226</v>
      </c>
      <c r="R15" s="18">
        <f>+'[18]ENEL PCA+PCF'!$C14</f>
        <v>156.226</v>
      </c>
      <c r="S15" s="18">
        <f>+'[19]ENEL PCA+PCF'!$C14</f>
        <v>156.22999999999999</v>
      </c>
      <c r="T15" s="18">
        <f>+'[20]ENEL PCA+PCF'!$C14</f>
        <v>157.210716666667</v>
      </c>
      <c r="U15" s="18">
        <f>+'[21]ENEL PCA+PCF'!$C14</f>
        <v>157.29599999999999</v>
      </c>
      <c r="V15" s="18">
        <f>+'[22]ENEL PCA+PCF'!$C14</f>
        <v>156.10260500000001</v>
      </c>
      <c r="W15" s="18">
        <f>+'[23]ENEL PCA+PCF'!$C14</f>
        <v>156.21796333333299</v>
      </c>
      <c r="X15" s="18">
        <f>+'[24]ENEL PCA+PCF'!$C14</f>
        <v>157.29599999999999</v>
      </c>
      <c r="Y15" s="18">
        <f>+'[25]ENEL PCA+PCF'!$C14</f>
        <v>161.31766500000001</v>
      </c>
      <c r="Z15" s="18">
        <f>+'[26]ENEL PCA+PCF'!$C14</f>
        <v>157.9</v>
      </c>
      <c r="AA15" s="18">
        <f>+'[27]ENEL PCA+PCF'!$C14</f>
        <v>156.09174666666701</v>
      </c>
      <c r="AB15" s="18">
        <f>+'[28]ENEL PCA+PCF'!$C14</f>
        <v>152.40789166666701</v>
      </c>
      <c r="AC15" s="18">
        <f>+'[29]ENEL PCA+PCF'!$C14</f>
        <v>158.180563333333</v>
      </c>
      <c r="AD15" s="18">
        <f>+'[30]ENEL PCA+PCF'!$C14</f>
        <v>161.34</v>
      </c>
      <c r="AE15" s="18">
        <f>+'[31]ENEL PCA+PCF'!$C14</f>
        <v>151.928236666667</v>
      </c>
      <c r="AF15" s="18">
        <f>+'[32]ENEL PCA+PCF'!$C14</f>
        <v>158.381</v>
      </c>
      <c r="AG15" s="18">
        <f>+'[33]ENEL PCA+PCF'!$C14</f>
        <v>156.49545166666701</v>
      </c>
    </row>
    <row r="16" spans="1:33" ht="20.100000000000001" customHeight="1" x14ac:dyDescent="0.2">
      <c r="A16" s="16"/>
      <c r="B16" s="17">
        <v>0.16666666666666699</v>
      </c>
      <c r="C16" s="18">
        <f>+'[3]ENEL PCA+PCF'!$C15</f>
        <v>156.22300000000001</v>
      </c>
      <c r="D16" s="18">
        <f>+'[4]ENEL PCA+PCF'!$C15</f>
        <v>156.22300000000001</v>
      </c>
      <c r="E16" s="18">
        <f>+'[5]ENEL PCA+PCF'!$C15</f>
        <v>155.82599999999999</v>
      </c>
      <c r="F16" s="18">
        <f>+'[6]ENEL PCA+PCF'!$C15</f>
        <v>152.58372</v>
      </c>
      <c r="G16" s="18">
        <f>+'[7]ENEL PCA+PCF'!$C15</f>
        <v>153.37201166666699</v>
      </c>
      <c r="H16" s="18">
        <f>+'[8]ENEL PCA+PCF'!$C15</f>
        <v>155.02195499999999</v>
      </c>
      <c r="I16" s="18">
        <f>+'[9]ENEL PCA+PCF'!$C15</f>
        <v>155.93700000000001</v>
      </c>
      <c r="J16" s="18">
        <f>+'[10]ENEL PCA+PCF'!$C15</f>
        <v>155.93700000000001</v>
      </c>
      <c r="K16" s="18">
        <f>+'[11]ENEL PCA+PCF'!$C15</f>
        <v>156.328</v>
      </c>
      <c r="L16" s="18">
        <f>+'[12]ENEL PCA+PCF'!$C15</f>
        <v>156.333566666667</v>
      </c>
      <c r="M16" s="18">
        <f>+'[13]ENEL PCA+PCF'!$C15</f>
        <v>155.93700000000001</v>
      </c>
      <c r="N16" s="18">
        <f>+'[14]ENEL PCA+PCF'!$C15</f>
        <v>155.47999999999999</v>
      </c>
      <c r="O16" s="18">
        <f>+'[15]ENEL PCA+PCF'!$C15</f>
        <v>156.226</v>
      </c>
      <c r="P16" s="18">
        <f>+'[16]ENEL PCA+PCF'!$C15</f>
        <v>155.93740333333301</v>
      </c>
      <c r="Q16" s="18">
        <f>+'[17]ENEL PCA+PCF'!$C15</f>
        <v>156.226</v>
      </c>
      <c r="R16" s="18">
        <f>+'[18]ENEL PCA+PCF'!$C15</f>
        <v>156.226</v>
      </c>
      <c r="S16" s="18">
        <f>+'[19]ENEL PCA+PCF'!$C15</f>
        <v>156.22648333333299</v>
      </c>
      <c r="T16" s="18">
        <f>+'[20]ENEL PCA+PCF'!$C15</f>
        <v>156.226</v>
      </c>
      <c r="U16" s="18">
        <f>+'[21]ENEL PCA+PCF'!$C15</f>
        <v>157.29599999999999</v>
      </c>
      <c r="V16" s="18">
        <f>+'[22]ENEL PCA+PCF'!$C15</f>
        <v>156.18329333333301</v>
      </c>
      <c r="W16" s="18">
        <f>+'[23]ENEL PCA+PCF'!$C15</f>
        <v>156.305105</v>
      </c>
      <c r="X16" s="18">
        <f>+'[24]ENEL PCA+PCF'!$C15</f>
        <v>157.29599999999999</v>
      </c>
      <c r="Y16" s="18">
        <f>+'[25]ENEL PCA+PCF'!$C15</f>
        <v>161.31741666666699</v>
      </c>
      <c r="Z16" s="18">
        <f>+'[26]ENEL PCA+PCF'!$C15</f>
        <v>157.9</v>
      </c>
      <c r="AA16" s="18">
        <f>+'[27]ENEL PCA+PCF'!$C15</f>
        <v>156.465735</v>
      </c>
      <c r="AB16" s="18">
        <f>+'[28]ENEL PCA+PCF'!$C15</f>
        <v>151.56602166666701</v>
      </c>
      <c r="AC16" s="18">
        <f>+'[29]ENEL PCA+PCF'!$C15</f>
        <v>158.381</v>
      </c>
      <c r="AD16" s="18">
        <f>+'[30]ENEL PCA+PCF'!$C15</f>
        <v>161.34</v>
      </c>
      <c r="AE16" s="18">
        <f>+'[31]ENEL PCA+PCF'!$C15</f>
        <v>152.55414500000001</v>
      </c>
      <c r="AF16" s="18">
        <f>+'[32]ENEL PCA+PCF'!$C15</f>
        <v>158.381</v>
      </c>
      <c r="AG16" s="18">
        <f>+'[33]ENEL PCA+PCF'!$C15</f>
        <v>156.23212000000001</v>
      </c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156.22300000000001</v>
      </c>
      <c r="D17" s="18">
        <f>+'[4]ENEL PCA+PCF'!$C16</f>
        <v>156.22300000000001</v>
      </c>
      <c r="E17" s="18">
        <f>+'[5]ENEL PCA+PCF'!$C16</f>
        <v>155.82599999999999</v>
      </c>
      <c r="F17" s="18">
        <f>+'[6]ENEL PCA+PCF'!$C16</f>
        <v>152.261955</v>
      </c>
      <c r="G17" s="18">
        <f>+'[7]ENEL PCA+PCF'!$C16</f>
        <v>152.82919999999999</v>
      </c>
      <c r="H17" s="18">
        <f>+'[8]ENEL PCA+PCF'!$C16</f>
        <v>155.01380499999999</v>
      </c>
      <c r="I17" s="18">
        <f>+'[9]ENEL PCA+PCF'!$C16</f>
        <v>160.38989333333299</v>
      </c>
      <c r="J17" s="18">
        <f>+'[10]ENEL PCA+PCF'!$C16</f>
        <v>156.073428333333</v>
      </c>
      <c r="K17" s="18">
        <f>+'[11]ENEL PCA+PCF'!$C16</f>
        <v>156.328</v>
      </c>
      <c r="L17" s="18">
        <f>+'[12]ENEL PCA+PCF'!$C16</f>
        <v>158.058811666667</v>
      </c>
      <c r="M17" s="18">
        <f>+'[13]ENEL PCA+PCF'!$C16</f>
        <v>155.93700000000001</v>
      </c>
      <c r="N17" s="18">
        <f>+'[14]ENEL PCA+PCF'!$C16</f>
        <v>155.774475</v>
      </c>
      <c r="O17" s="18">
        <f>+'[15]ENEL PCA+PCF'!$C16</f>
        <v>156.75854166666701</v>
      </c>
      <c r="P17" s="18">
        <f>+'[16]ENEL PCA+PCF'!$C16</f>
        <v>156.054116666667</v>
      </c>
      <c r="Q17" s="18">
        <f>+'[17]ENEL PCA+PCF'!$C16</f>
        <v>156.22999999999999</v>
      </c>
      <c r="R17" s="18">
        <f>+'[18]ENEL PCA+PCF'!$C16</f>
        <v>156.226</v>
      </c>
      <c r="S17" s="18">
        <f>+'[19]ENEL PCA+PCF'!$C16</f>
        <v>156.22646333333299</v>
      </c>
      <c r="T17" s="18">
        <f>+'[20]ENEL PCA+PCF'!$C16</f>
        <v>156.226</v>
      </c>
      <c r="U17" s="18">
        <f>+'[21]ENEL PCA+PCF'!$C16</f>
        <v>157.29599999999999</v>
      </c>
      <c r="V17" s="18">
        <f>+'[22]ENEL PCA+PCF'!$C16</f>
        <v>157.29599999999999</v>
      </c>
      <c r="W17" s="18">
        <f>+'[23]ENEL PCA+PCF'!$C16</f>
        <v>156.35292000000001</v>
      </c>
      <c r="X17" s="18">
        <f>+'[24]ENEL PCA+PCF'!$C16</f>
        <v>157.81093000000001</v>
      </c>
      <c r="Y17" s="18">
        <f>+'[25]ENEL PCA+PCF'!$C16</f>
        <v>161.316835</v>
      </c>
      <c r="Z17" s="18">
        <f>+'[26]ENEL PCA+PCF'!$C16</f>
        <v>157.9</v>
      </c>
      <c r="AA17" s="18">
        <f>+'[27]ENEL PCA+PCF'!$C16</f>
        <v>157.9</v>
      </c>
      <c r="AB17" s="18">
        <f>+'[28]ENEL PCA+PCF'!$C16</f>
        <v>156.03336999999999</v>
      </c>
      <c r="AC17" s="18">
        <f>+'[29]ENEL PCA+PCF'!$C16</f>
        <v>161.02886166666701</v>
      </c>
      <c r="AD17" s="18">
        <f>+'[30]ENEL PCA+PCF'!$C16</f>
        <v>163.526446666667</v>
      </c>
      <c r="AE17" s="18">
        <f>+'[31]ENEL PCA+PCF'!$C16</f>
        <v>153.616716666667</v>
      </c>
      <c r="AF17" s="18">
        <f>+'[32]ENEL PCA+PCF'!$C16</f>
        <v>158.381</v>
      </c>
      <c r="AG17" s="18">
        <f>+'[33]ENEL PCA+PCF'!$C16</f>
        <v>156.23365000000001</v>
      </c>
    </row>
    <row r="18" spans="1:108" ht="20.100000000000001" customHeight="1" x14ac:dyDescent="0.2">
      <c r="A18" s="16"/>
      <c r="B18" s="17">
        <v>0.25</v>
      </c>
      <c r="C18" s="18">
        <f>+'[3]ENEL PCA+PCF'!$C17</f>
        <v>155.44239999999999</v>
      </c>
      <c r="D18" s="18">
        <f>+'[4]ENEL PCA+PCF'!$C17</f>
        <v>156.22300000000001</v>
      </c>
      <c r="E18" s="18">
        <f>+'[5]ENEL PCA+PCF'!$C17</f>
        <v>156.20314999999999</v>
      </c>
      <c r="F18" s="18">
        <f>+'[6]ENEL PCA+PCF'!$C17</f>
        <v>152.53946999999999</v>
      </c>
      <c r="G18" s="18">
        <f>+'[7]ENEL PCA+PCF'!$C17</f>
        <v>156.248021666667</v>
      </c>
      <c r="H18" s="18">
        <f>+'[8]ENEL PCA+PCF'!$C17</f>
        <v>155.76913833333299</v>
      </c>
      <c r="I18" s="18">
        <f>+'[9]ENEL PCA+PCF'!$C17</f>
        <v>155.93700000000001</v>
      </c>
      <c r="J18" s="18">
        <f>+'[10]ENEL PCA+PCF'!$C17</f>
        <v>156.328</v>
      </c>
      <c r="K18" s="18">
        <f>+'[11]ENEL PCA+PCF'!$C17</f>
        <v>156.328</v>
      </c>
      <c r="L18" s="18">
        <f>+'[12]ENEL PCA+PCF'!$C17</f>
        <v>159.785235</v>
      </c>
      <c r="M18" s="18">
        <f>+'[13]ENEL PCA+PCF'!$C17</f>
        <v>155.93700000000001</v>
      </c>
      <c r="N18" s="18">
        <f>+'[14]ENEL PCA+PCF'!$C17</f>
        <v>156.226</v>
      </c>
      <c r="O18" s="18">
        <f>+'[15]ENEL PCA+PCF'!$C17</f>
        <v>158.40766666666701</v>
      </c>
      <c r="P18" s="18">
        <f>+'[16]ENEL PCA+PCF'!$C17</f>
        <v>156.828</v>
      </c>
      <c r="Q18" s="18">
        <f>+'[17]ENEL PCA+PCF'!$C17</f>
        <v>156.40777</v>
      </c>
      <c r="R18" s="18">
        <f>+'[18]ENEL PCA+PCF'!$C17</f>
        <v>156.226</v>
      </c>
      <c r="S18" s="18">
        <f>+'[19]ENEL PCA+PCF'!$C17</f>
        <v>156.22875833333299</v>
      </c>
      <c r="T18" s="18">
        <f>+'[20]ENEL PCA+PCF'!$C17</f>
        <v>156.226</v>
      </c>
      <c r="U18" s="18">
        <f>+'[21]ENEL PCA+PCF'!$C17</f>
        <v>157.29599999999999</v>
      </c>
      <c r="V18" s="18">
        <f>+'[22]ENEL PCA+PCF'!$C17</f>
        <v>157.29599999999999</v>
      </c>
      <c r="W18" s="18">
        <f>+'[23]ENEL PCA+PCF'!$C17</f>
        <v>157.29599999999999</v>
      </c>
      <c r="X18" s="18">
        <f>+'[24]ENEL PCA+PCF'!$C17</f>
        <v>157.9</v>
      </c>
      <c r="Y18" s="18">
        <f>+'[25]ENEL PCA+PCF'!$C17</f>
        <v>167.95479666666699</v>
      </c>
      <c r="Z18" s="18">
        <f>+'[26]ENEL PCA+PCF'!$C17</f>
        <v>157.9</v>
      </c>
      <c r="AA18" s="18">
        <f>+'[27]ENEL PCA+PCF'!$C17</f>
        <v>161.353941666667</v>
      </c>
      <c r="AB18" s="18">
        <f>+'[28]ENEL PCA+PCF'!$C17</f>
        <v>159.17537999999999</v>
      </c>
      <c r="AC18" s="18">
        <f>+'[29]ENEL PCA+PCF'!$C17</f>
        <v>158.73916333333301</v>
      </c>
      <c r="AD18" s="18">
        <f>+'[30]ENEL PCA+PCF'!$C17</f>
        <v>161.57198500000001</v>
      </c>
      <c r="AE18" s="18">
        <f>+'[31]ENEL PCA+PCF'!$C17</f>
        <v>161.82996</v>
      </c>
      <c r="AF18" s="18">
        <f>+'[32]ENEL PCA+PCF'!$C17</f>
        <v>158.381</v>
      </c>
      <c r="AG18" s="18">
        <f>+'[33]ENEL PCA+PCF'!$C17</f>
        <v>156.23382166666701</v>
      </c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155.547865</v>
      </c>
      <c r="D19" s="18">
        <f>+'[4]ENEL PCA+PCF'!$C18</f>
        <v>156.22300000000001</v>
      </c>
      <c r="E19" s="18">
        <f>+'[5]ENEL PCA+PCF'!$C18</f>
        <v>155.82599999999999</v>
      </c>
      <c r="F19" s="18">
        <f>+'[6]ENEL PCA+PCF'!$C18</f>
        <v>156.340341666667</v>
      </c>
      <c r="G19" s="18">
        <f>+'[7]ENEL PCA+PCF'!$C18</f>
        <v>157.47108</v>
      </c>
      <c r="H19" s="18">
        <f>+'[8]ENEL PCA+PCF'!$C18</f>
        <v>155.864835</v>
      </c>
      <c r="I19" s="18">
        <f>+'[9]ENEL PCA+PCF'!$C18</f>
        <v>156.23117500000001</v>
      </c>
      <c r="J19" s="18">
        <f>+'[10]ENEL PCA+PCF'!$C18</f>
        <v>156.30844999999999</v>
      </c>
      <c r="K19" s="18">
        <f>+'[11]ENEL PCA+PCF'!$C18</f>
        <v>156.328</v>
      </c>
      <c r="L19" s="18">
        <f>+'[12]ENEL PCA+PCF'!$C18</f>
        <v>158.09072</v>
      </c>
      <c r="M19" s="18">
        <f>+'[13]ENEL PCA+PCF'!$C18</f>
        <v>155.93700000000001</v>
      </c>
      <c r="N19" s="18">
        <f>+'[14]ENEL PCA+PCF'!$C18</f>
        <v>160.033221666667</v>
      </c>
      <c r="O19" s="18">
        <f>+'[15]ENEL PCA+PCF'!$C18</f>
        <v>159.07934499999999</v>
      </c>
      <c r="P19" s="18">
        <f>+'[16]ENEL PCA+PCF'!$C18</f>
        <v>161.73404500000001</v>
      </c>
      <c r="Q19" s="18">
        <f>+'[17]ENEL PCA+PCF'!$C18</f>
        <v>156.22999999999999</v>
      </c>
      <c r="R19" s="18">
        <f>+'[18]ENEL PCA+PCF'!$C18</f>
        <v>156.226</v>
      </c>
      <c r="S19" s="18">
        <f>+'[19]ENEL PCA+PCF'!$C18</f>
        <v>156.22968166666601</v>
      </c>
      <c r="T19" s="18">
        <f>+'[20]ENEL PCA+PCF'!$C18</f>
        <v>156.25864833333301</v>
      </c>
      <c r="U19" s="18">
        <f>+'[21]ENEL PCA+PCF'!$C18</f>
        <v>158.557958333333</v>
      </c>
      <c r="V19" s="18">
        <f>+'[22]ENEL PCA+PCF'!$C18</f>
        <v>157.29599999999999</v>
      </c>
      <c r="W19" s="18">
        <f>+'[23]ENEL PCA+PCF'!$C18</f>
        <v>157.29599999999999</v>
      </c>
      <c r="X19" s="18">
        <f>+'[24]ENEL PCA+PCF'!$C18</f>
        <v>161.34765666666701</v>
      </c>
      <c r="Y19" s="18">
        <f>+'[25]ENEL PCA+PCF'!$C18</f>
        <v>164.71107499999999</v>
      </c>
      <c r="Z19" s="18">
        <f>+'[26]ENEL PCA+PCF'!$C18</f>
        <v>157.9</v>
      </c>
      <c r="AA19" s="18">
        <f>+'[27]ENEL PCA+PCF'!$C18</f>
        <v>157.9</v>
      </c>
      <c r="AB19" s="18">
        <f>+'[28]ENEL PCA+PCF'!$C18</f>
        <v>160.944308333333</v>
      </c>
      <c r="AC19" s="18">
        <f>+'[29]ENEL PCA+PCF'!$C18</f>
        <v>161.19204999999999</v>
      </c>
      <c r="AD19" s="18">
        <f>+'[30]ENEL PCA+PCF'!$C18</f>
        <v>160.22602833333301</v>
      </c>
      <c r="AE19" s="18">
        <f>+'[31]ENEL PCA+PCF'!$C18</f>
        <v>163.73291166666701</v>
      </c>
      <c r="AF19" s="18">
        <f>+'[32]ENEL PCA+PCF'!$C18</f>
        <v>158.381</v>
      </c>
      <c r="AG19" s="18">
        <f>+'[33]ENEL PCA+PCF'!$C18</f>
        <v>156.277975</v>
      </c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155.90473666666699</v>
      </c>
      <c r="D20" s="18">
        <f>+'[4]ENEL PCA+PCF'!$C19</f>
        <v>156.22300000000001</v>
      </c>
      <c r="E20" s="18">
        <f>+'[5]ENEL PCA+PCF'!$C19</f>
        <v>158.95137</v>
      </c>
      <c r="F20" s="18">
        <f>+'[6]ENEL PCA+PCF'!$C19</f>
        <v>155.60811833333301</v>
      </c>
      <c r="G20" s="18">
        <f>+'[7]ENEL PCA+PCF'!$C19</f>
        <v>156.29572999999999</v>
      </c>
      <c r="H20" s="18">
        <f>+'[8]ENEL PCA+PCF'!$C19</f>
        <v>155.96275666666699</v>
      </c>
      <c r="I20" s="18">
        <f>+'[9]ENEL PCA+PCF'!$C19</f>
        <v>156.328</v>
      </c>
      <c r="J20" s="18">
        <f>+'[10]ENEL PCA+PCF'!$C19</f>
        <v>158.070245</v>
      </c>
      <c r="K20" s="18">
        <f>+'[11]ENEL PCA+PCF'!$C19</f>
        <v>161.723635</v>
      </c>
      <c r="L20" s="18">
        <f>+'[12]ENEL PCA+PCF'!$C19</f>
        <v>158.10023000000001</v>
      </c>
      <c r="M20" s="18">
        <f>+'[13]ENEL PCA+PCF'!$C19</f>
        <v>155.94084000000001</v>
      </c>
      <c r="N20" s="18">
        <f>+'[14]ENEL PCA+PCF'!$C19</f>
        <v>159.592185</v>
      </c>
      <c r="O20" s="18">
        <f>+'[15]ENEL PCA+PCF'!$C19</f>
        <v>158.980543333333</v>
      </c>
      <c r="P20" s="18">
        <f>+'[16]ENEL PCA+PCF'!$C19</f>
        <v>156.828</v>
      </c>
      <c r="Q20" s="18">
        <f>+'[17]ENEL PCA+PCF'!$C19</f>
        <v>158.81105833333299</v>
      </c>
      <c r="R20" s="18">
        <f>+'[18]ENEL PCA+PCF'!$C19</f>
        <v>156.22999999999999</v>
      </c>
      <c r="S20" s="18">
        <f>+'[19]ENEL PCA+PCF'!$C19</f>
        <v>157.534478333333</v>
      </c>
      <c r="T20" s="18">
        <f>+'[20]ENEL PCA+PCF'!$C19</f>
        <v>156.226</v>
      </c>
      <c r="U20" s="18">
        <f>+'[21]ENEL PCA+PCF'!$C19</f>
        <v>157.29599999999999</v>
      </c>
      <c r="V20" s="18">
        <f>+'[22]ENEL PCA+PCF'!$C19</f>
        <v>161.091158333333</v>
      </c>
      <c r="W20" s="18">
        <f>+'[23]ENEL PCA+PCF'!$C19</f>
        <v>161.03150500000001</v>
      </c>
      <c r="X20" s="18">
        <f>+'[24]ENEL PCA+PCF'!$C19</f>
        <v>159.765913333334</v>
      </c>
      <c r="Y20" s="18">
        <f>+'[25]ENEL PCA+PCF'!$C19</f>
        <v>168.64419833333301</v>
      </c>
      <c r="Z20" s="18">
        <f>+'[26]ENEL PCA+PCF'!$C19</f>
        <v>160.07944333333299</v>
      </c>
      <c r="AA20" s="18">
        <f>+'[27]ENEL PCA+PCF'!$C19</f>
        <v>161.637818333333</v>
      </c>
      <c r="AB20" s="18">
        <f>+'[28]ENEL PCA+PCF'!$C19</f>
        <v>161.34</v>
      </c>
      <c r="AC20" s="18">
        <f>+'[29]ENEL PCA+PCF'!$C19</f>
        <v>161.43050666666699</v>
      </c>
      <c r="AD20" s="18">
        <f>+'[30]ENEL PCA+PCF'!$C19</f>
        <v>158.381</v>
      </c>
      <c r="AE20" s="18">
        <f>+'[31]ENEL PCA+PCF'!$C19</f>
        <v>161.65894</v>
      </c>
      <c r="AF20" s="18">
        <f>+'[32]ENEL PCA+PCF'!$C19</f>
        <v>161.949318333333</v>
      </c>
      <c r="AG20" s="18">
        <f>+'[33]ENEL PCA+PCF'!$C19</f>
        <v>157.72827333333299</v>
      </c>
    </row>
    <row r="21" spans="1:108" ht="20.100000000000001" customHeight="1" x14ac:dyDescent="0.2">
      <c r="A21" s="16"/>
      <c r="B21" s="17">
        <v>0.375</v>
      </c>
      <c r="C21" s="18">
        <f>+'[3]ENEL PCA+PCF'!$C20</f>
        <v>156.22300000000001</v>
      </c>
      <c r="D21" s="18">
        <f>+'[4]ENEL PCA+PCF'!$C20</f>
        <v>159.71168666666699</v>
      </c>
      <c r="E21" s="18">
        <f>+'[5]ENEL PCA+PCF'!$C20</f>
        <v>156.57827666666699</v>
      </c>
      <c r="F21" s="18">
        <f>+'[6]ENEL PCA+PCF'!$C20</f>
        <v>156.215735</v>
      </c>
      <c r="G21" s="18">
        <f>+'[7]ENEL PCA+PCF'!$C20</f>
        <v>159.19164000000001</v>
      </c>
      <c r="H21" s="18">
        <f>+'[8]ENEL PCA+PCF'!$C20</f>
        <v>156.328</v>
      </c>
      <c r="I21" s="18">
        <f>+'[9]ENEL PCA+PCF'!$C20</f>
        <v>159.445811666667</v>
      </c>
      <c r="J21" s="18">
        <f>+'[10]ENEL PCA+PCF'!$C20</f>
        <v>158.75172333333299</v>
      </c>
      <c r="K21" s="18">
        <f>+'[11]ENEL PCA+PCF'!$C20</f>
        <v>165.94115500000001</v>
      </c>
      <c r="L21" s="18">
        <f>+'[12]ENEL PCA+PCF'!$C20</f>
        <v>158.06826333333299</v>
      </c>
      <c r="M21" s="18">
        <f>+'[13]ENEL PCA+PCF'!$C20</f>
        <v>155.93700000000001</v>
      </c>
      <c r="N21" s="18">
        <f>+'[14]ENEL PCA+PCF'!$C20</f>
        <v>168.435935</v>
      </c>
      <c r="O21" s="18">
        <f>+'[15]ENEL PCA+PCF'!$C20</f>
        <v>169.285378333333</v>
      </c>
      <c r="P21" s="18">
        <f>+'[16]ENEL PCA+PCF'!$C20</f>
        <v>166.54403666666701</v>
      </c>
      <c r="Q21" s="18">
        <f>+'[17]ENEL PCA+PCF'!$C20</f>
        <v>161.320803333333</v>
      </c>
      <c r="R21" s="18">
        <f>+'[18]ENEL PCA+PCF'!$C20</f>
        <v>162.81041999999999</v>
      </c>
      <c r="S21" s="18">
        <f>+'[19]ENEL PCA+PCF'!$C20</f>
        <v>157.93200166666699</v>
      </c>
      <c r="T21" s="18">
        <f>+'[20]ENEL PCA+PCF'!$C20</f>
        <v>156.22999999999999</v>
      </c>
      <c r="U21" s="18">
        <f>+'[21]ENEL PCA+PCF'!$C20</f>
        <v>164.80735833333301</v>
      </c>
      <c r="V21" s="18">
        <f>+'[22]ENEL PCA+PCF'!$C20</f>
        <v>164.12181833333301</v>
      </c>
      <c r="W21" s="18">
        <f>+'[23]ENEL PCA+PCF'!$C20</f>
        <v>157.87940666666699</v>
      </c>
      <c r="X21" s="18">
        <f>+'[24]ENEL PCA+PCF'!$C20</f>
        <v>169.83181666666701</v>
      </c>
      <c r="Y21" s="18">
        <f>+'[25]ENEL PCA+PCF'!$C20</f>
        <v>171.45194833333301</v>
      </c>
      <c r="Z21" s="18">
        <f>+'[26]ENEL PCA+PCF'!$C20</f>
        <v>158.28446</v>
      </c>
      <c r="AA21" s="18">
        <f>+'[27]ENEL PCA+PCF'!$C20</f>
        <v>159.90129833333299</v>
      </c>
      <c r="AB21" s="18">
        <f>+'[28]ENEL PCA+PCF'!$C20</f>
        <v>164.18695666666699</v>
      </c>
      <c r="AC21" s="18">
        <f>+'[29]ENEL PCA+PCF'!$C20</f>
        <v>167.60317166666701</v>
      </c>
      <c r="AD21" s="18">
        <f>+'[30]ENEL PCA+PCF'!$C20</f>
        <v>163.53136833333301</v>
      </c>
      <c r="AE21" s="18">
        <f>+'[31]ENEL PCA+PCF'!$C20</f>
        <v>166.630576666667</v>
      </c>
      <c r="AF21" s="18">
        <f>+'[32]ENEL PCA+PCF'!$C20</f>
        <v>161.60700333333301</v>
      </c>
      <c r="AG21" s="18">
        <f>+'[33]ENEL PCA+PCF'!$C20</f>
        <v>162.03762</v>
      </c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156.22300000000001</v>
      </c>
      <c r="D22" s="18">
        <f>+'[4]ENEL PCA+PCF'!$C21</f>
        <v>156.45134833333299</v>
      </c>
      <c r="E22" s="18">
        <f>+'[5]ENEL PCA+PCF'!$C21</f>
        <v>157.19399999999999</v>
      </c>
      <c r="F22" s="18">
        <f>+'[6]ENEL PCA+PCF'!$C21</f>
        <v>155.82599999999999</v>
      </c>
      <c r="G22" s="18">
        <f>+'[7]ENEL PCA+PCF'!$C21</f>
        <v>157.80527333333299</v>
      </c>
      <c r="H22" s="18">
        <f>+'[8]ENEL PCA+PCF'!$C21</f>
        <v>156.328</v>
      </c>
      <c r="I22" s="18">
        <f>+'[9]ENEL PCA+PCF'!$C21</f>
        <v>156.48688000000001</v>
      </c>
      <c r="J22" s="18">
        <f>+'[10]ENEL PCA+PCF'!$C21</f>
        <v>164.649136666667</v>
      </c>
      <c r="K22" s="18">
        <f>+'[11]ENEL PCA+PCF'!$C21</f>
        <v>169.82068166666701</v>
      </c>
      <c r="L22" s="18">
        <f>+'[12]ENEL PCA+PCF'!$C21</f>
        <v>160.43158333333301</v>
      </c>
      <c r="M22" s="18">
        <f>+'[13]ENEL PCA+PCF'!$C21</f>
        <v>156.328</v>
      </c>
      <c r="N22" s="18">
        <f>+'[14]ENEL PCA+PCF'!$C21</f>
        <v>168.0838</v>
      </c>
      <c r="O22" s="18">
        <f>+'[15]ENEL PCA+PCF'!$C21</f>
        <v>170.87101833333301</v>
      </c>
      <c r="P22" s="18">
        <f>+'[16]ENEL PCA+PCF'!$C21</f>
        <v>163.367388333333</v>
      </c>
      <c r="Q22" s="18">
        <f>+'[17]ENEL PCA+PCF'!$C21</f>
        <v>163.66555500000001</v>
      </c>
      <c r="R22" s="18">
        <f>+'[18]ENEL PCA+PCF'!$C21</f>
        <v>165.63443000000001</v>
      </c>
      <c r="S22" s="18">
        <f>+'[19]ENEL PCA+PCF'!$C21</f>
        <v>157.727403333333</v>
      </c>
      <c r="T22" s="18">
        <f>+'[20]ENEL PCA+PCF'!$C21</f>
        <v>156.22999999999999</v>
      </c>
      <c r="U22" s="18">
        <f>+'[21]ENEL PCA+PCF'!$C21</f>
        <v>165.022865</v>
      </c>
      <c r="V22" s="18">
        <f>+'[22]ENEL PCA+PCF'!$C21</f>
        <v>166.66924166666701</v>
      </c>
      <c r="W22" s="18">
        <f>+'[23]ENEL PCA+PCF'!$C21</f>
        <v>160.507106666667</v>
      </c>
      <c r="X22" s="18">
        <f>+'[24]ENEL PCA+PCF'!$C21</f>
        <v>168.537618333333</v>
      </c>
      <c r="Y22" s="18">
        <f>+'[25]ENEL PCA+PCF'!$C21</f>
        <v>168.618063333333</v>
      </c>
      <c r="Z22" s="18">
        <f>+'[26]ENEL PCA+PCF'!$C21</f>
        <v>158.34100000000001</v>
      </c>
      <c r="AA22" s="18">
        <f>+'[27]ENEL PCA+PCF'!$C21</f>
        <v>157.9</v>
      </c>
      <c r="AB22" s="18">
        <f>+'[28]ENEL PCA+PCF'!$C21</f>
        <v>166.49172999999999</v>
      </c>
      <c r="AC22" s="18">
        <f>+'[29]ENEL PCA+PCF'!$C21</f>
        <v>168.77557166666699</v>
      </c>
      <c r="AD22" s="18">
        <f>+'[30]ENEL PCA+PCF'!$C21</f>
        <v>167.50295333333301</v>
      </c>
      <c r="AE22" s="18">
        <f>+'[31]ENEL PCA+PCF'!$C21</f>
        <v>166.91986499999999</v>
      </c>
      <c r="AF22" s="18">
        <f>+'[32]ENEL PCA+PCF'!$C21</f>
        <v>168.84706333333301</v>
      </c>
      <c r="AG22" s="18">
        <f>+'[33]ENEL PCA+PCF'!$C21</f>
        <v>169.14877833333301</v>
      </c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156.22300000000001</v>
      </c>
      <c r="D23" s="18">
        <f>+'[4]ENEL PCA+PCF'!$C22</f>
        <v>156.69624999999999</v>
      </c>
      <c r="E23" s="18">
        <f>+'[5]ENEL PCA+PCF'!$C22</f>
        <v>160.02848166666701</v>
      </c>
      <c r="F23" s="18">
        <f>+'[6]ENEL PCA+PCF'!$C22</f>
        <v>155.82599999999999</v>
      </c>
      <c r="G23" s="18">
        <f>+'[7]ENEL PCA+PCF'!$C22</f>
        <v>157.30600000000001</v>
      </c>
      <c r="H23" s="18">
        <f>+'[8]ENEL PCA+PCF'!$C22</f>
        <v>158.18069499999999</v>
      </c>
      <c r="I23" s="18">
        <f>+'[9]ENEL PCA+PCF'!$C22</f>
        <v>158.146626666667</v>
      </c>
      <c r="J23" s="18">
        <f>+'[10]ENEL PCA+PCF'!$C22</f>
        <v>165.24083833333299</v>
      </c>
      <c r="K23" s="18">
        <f>+'[11]ENEL PCA+PCF'!$C22</f>
        <v>167.32205500000001</v>
      </c>
      <c r="L23" s="18">
        <f>+'[12]ENEL PCA+PCF'!$C22</f>
        <v>156.328</v>
      </c>
      <c r="M23" s="18">
        <f>+'[13]ENEL PCA+PCF'!$C22</f>
        <v>156.328</v>
      </c>
      <c r="N23" s="18">
        <f>+'[14]ENEL PCA+PCF'!$C22</f>
        <v>166.358341666667</v>
      </c>
      <c r="O23" s="18">
        <f>+'[15]ENEL PCA+PCF'!$C22</f>
        <v>167.20194000000001</v>
      </c>
      <c r="P23" s="18">
        <f>+'[16]ENEL PCA+PCF'!$C22</f>
        <v>175.130416666667</v>
      </c>
      <c r="Q23" s="18">
        <f>+'[17]ENEL PCA+PCF'!$C22</f>
        <v>167.538636666667</v>
      </c>
      <c r="R23" s="18">
        <f>+'[18]ENEL PCA+PCF'!$C22</f>
        <v>166.59125333333299</v>
      </c>
      <c r="S23" s="18">
        <f>+'[19]ENEL PCA+PCF'!$C22</f>
        <v>159.76531333333301</v>
      </c>
      <c r="T23" s="18">
        <f>+'[20]ENEL PCA+PCF'!$C22</f>
        <v>156.22999999999999</v>
      </c>
      <c r="U23" s="18">
        <f>+'[21]ENEL PCA+PCF'!$C22</f>
        <v>167.84911333333301</v>
      </c>
      <c r="V23" s="18">
        <f>+'[22]ENEL PCA+PCF'!$C22</f>
        <v>164.79467333333301</v>
      </c>
      <c r="W23" s="18">
        <f>+'[23]ENEL PCA+PCF'!$C22</f>
        <v>161.27601166666699</v>
      </c>
      <c r="X23" s="18">
        <f>+'[24]ENEL PCA+PCF'!$C22</f>
        <v>168.359411666667</v>
      </c>
      <c r="Y23" s="18">
        <f>+'[25]ENEL PCA+PCF'!$C22</f>
        <v>168.21675166666699</v>
      </c>
      <c r="Z23" s="18">
        <f>+'[26]ENEL PCA+PCF'!$C22</f>
        <v>161.235193333333</v>
      </c>
      <c r="AA23" s="18">
        <f>+'[27]ENEL PCA+PCF'!$C22</f>
        <v>165.56421</v>
      </c>
      <c r="AB23" s="18">
        <f>+'[28]ENEL PCA+PCF'!$C22</f>
        <v>167.56909833333299</v>
      </c>
      <c r="AC23" s="18">
        <f>+'[29]ENEL PCA+PCF'!$C22</f>
        <v>170.63784833333301</v>
      </c>
      <c r="AD23" s="18">
        <f>+'[30]ENEL PCA+PCF'!$C22</f>
        <v>166.23439833333299</v>
      </c>
      <c r="AE23" s="18">
        <f>+'[31]ENEL PCA+PCF'!$C22</f>
        <v>167.81802166666699</v>
      </c>
      <c r="AF23" s="18">
        <f>+'[32]ENEL PCA+PCF'!$C22</f>
        <v>167.49178833333301</v>
      </c>
      <c r="AG23" s="18">
        <f>+'[33]ENEL PCA+PCF'!$C22</f>
        <v>168.19042166666699</v>
      </c>
    </row>
    <row r="24" spans="1:108" ht="20.100000000000001" customHeight="1" x14ac:dyDescent="0.2">
      <c r="A24" s="16"/>
      <c r="B24" s="17">
        <v>0.5</v>
      </c>
      <c r="C24" s="18">
        <f>+'[3]ENEL PCA+PCF'!$C23</f>
        <v>156.22300000000001</v>
      </c>
      <c r="D24" s="18">
        <f>+'[4]ENEL PCA+PCF'!$C23</f>
        <v>156.23245499999999</v>
      </c>
      <c r="E24" s="18">
        <f>+'[5]ENEL PCA+PCF'!$C23</f>
        <v>160.79531499999999</v>
      </c>
      <c r="F24" s="18">
        <f>+'[6]ENEL PCA+PCF'!$C23</f>
        <v>156.02574000000001</v>
      </c>
      <c r="G24" s="18">
        <f>+'[7]ENEL PCA+PCF'!$C23</f>
        <v>159.842815</v>
      </c>
      <c r="H24" s="18">
        <f>+'[8]ENEL PCA+PCF'!$C23</f>
        <v>158.10392666666601</v>
      </c>
      <c r="I24" s="18">
        <f>+'[9]ENEL PCA+PCF'!$C23</f>
        <v>165.25996833333301</v>
      </c>
      <c r="J24" s="18">
        <f>+'[10]ENEL PCA+PCF'!$C23</f>
        <v>165.32934</v>
      </c>
      <c r="K24" s="18">
        <f>+'[11]ENEL PCA+PCF'!$C23</f>
        <v>167.34480500000001</v>
      </c>
      <c r="L24" s="18">
        <f>+'[12]ENEL PCA+PCF'!$C23</f>
        <v>156.52999</v>
      </c>
      <c r="M24" s="18">
        <f>+'[13]ENEL PCA+PCF'!$C23</f>
        <v>156.328</v>
      </c>
      <c r="N24" s="18">
        <f>+'[14]ENEL PCA+PCF'!$C23</f>
        <v>169.10546500000001</v>
      </c>
      <c r="O24" s="18">
        <f>+'[15]ENEL PCA+PCF'!$C23</f>
        <v>167.237398333333</v>
      </c>
      <c r="P24" s="18">
        <f>+'[16]ENEL PCA+PCF'!$C23</f>
        <v>164.34412166666701</v>
      </c>
      <c r="Q24" s="18">
        <f>+'[17]ENEL PCA+PCF'!$C23</f>
        <v>167.10095000000001</v>
      </c>
      <c r="R24" s="18">
        <f>+'[18]ENEL PCA+PCF'!$C23</f>
        <v>163.91423</v>
      </c>
      <c r="S24" s="18">
        <f>+'[19]ENEL PCA+PCF'!$C23</f>
        <v>158.26158833333301</v>
      </c>
      <c r="T24" s="18">
        <f>+'[20]ENEL PCA+PCF'!$C23</f>
        <v>156.22999999999999</v>
      </c>
      <c r="U24" s="18">
        <f>+'[21]ENEL PCA+PCF'!$C23</f>
        <v>169.07248166666699</v>
      </c>
      <c r="V24" s="18">
        <f>+'[22]ENEL PCA+PCF'!$C23</f>
        <v>168.44662500000001</v>
      </c>
      <c r="W24" s="18">
        <f>+'[23]ENEL PCA+PCF'!$C23</f>
        <v>165.97149833333299</v>
      </c>
      <c r="X24" s="18">
        <f>+'[24]ENEL PCA+PCF'!$C23</f>
        <v>167.08051166666701</v>
      </c>
      <c r="Y24" s="18">
        <f>+'[25]ENEL PCA+PCF'!$C23</f>
        <v>168.23350500000001</v>
      </c>
      <c r="Z24" s="18">
        <f>+'[26]ENEL PCA+PCF'!$C23</f>
        <v>164.945335</v>
      </c>
      <c r="AA24" s="18">
        <f>+'[27]ENEL PCA+PCF'!$C23</f>
        <v>164.43685500000001</v>
      </c>
      <c r="AB24" s="18">
        <f>+'[28]ENEL PCA+PCF'!$C23</f>
        <v>174.23403666666701</v>
      </c>
      <c r="AC24" s="18">
        <f>+'[29]ENEL PCA+PCF'!$C23</f>
        <v>170.691756666667</v>
      </c>
      <c r="AD24" s="18">
        <f>+'[30]ENEL PCA+PCF'!$C23</f>
        <v>166.01352</v>
      </c>
      <c r="AE24" s="18">
        <f>+'[31]ENEL PCA+PCF'!$C23</f>
        <v>167.64453333333299</v>
      </c>
      <c r="AF24" s="18">
        <f>+'[32]ENEL PCA+PCF'!$C23</f>
        <v>168.41123999999999</v>
      </c>
      <c r="AG24" s="18">
        <f>+'[33]ENEL PCA+PCF'!$C23</f>
        <v>165.98620666666699</v>
      </c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156.22300000000001</v>
      </c>
      <c r="D25" s="18">
        <f>+'[4]ENEL PCA+PCF'!$C24</f>
        <v>156.223418333333</v>
      </c>
      <c r="E25" s="18">
        <f>+'[5]ENEL PCA+PCF'!$C24</f>
        <v>158.41517833333299</v>
      </c>
      <c r="F25" s="18">
        <f>+'[6]ENEL PCA+PCF'!$C24</f>
        <v>156.581605</v>
      </c>
      <c r="G25" s="18">
        <f>+'[7]ENEL PCA+PCF'!$C24</f>
        <v>159.91066000000001</v>
      </c>
      <c r="H25" s="18">
        <f>+'[8]ENEL PCA+PCF'!$C24</f>
        <v>156.328</v>
      </c>
      <c r="I25" s="18">
        <f>+'[9]ENEL PCA+PCF'!$C24</f>
        <v>163.56825000000001</v>
      </c>
      <c r="J25" s="18">
        <f>+'[10]ENEL PCA+PCF'!$C24</f>
        <v>164.67061833333301</v>
      </c>
      <c r="K25" s="18">
        <f>+'[11]ENEL PCA+PCF'!$C24</f>
        <v>167.34211500000001</v>
      </c>
      <c r="L25" s="18">
        <f>+'[12]ENEL PCA+PCF'!$C24</f>
        <v>156.328</v>
      </c>
      <c r="M25" s="18">
        <f>+'[13]ENEL PCA+PCF'!$C24</f>
        <v>156.328</v>
      </c>
      <c r="N25" s="18">
        <f>+'[14]ENEL PCA+PCF'!$C24</f>
        <v>167.25584499999999</v>
      </c>
      <c r="O25" s="18">
        <f>+'[15]ENEL PCA+PCF'!$C24</f>
        <v>167.222196666667</v>
      </c>
      <c r="P25" s="18">
        <f>+'[16]ENEL PCA+PCF'!$C24</f>
        <v>164.75617500000001</v>
      </c>
      <c r="Q25" s="18">
        <f>+'[17]ENEL PCA+PCF'!$C24</f>
        <v>166.14070333333299</v>
      </c>
      <c r="R25" s="18">
        <f>+'[18]ENEL PCA+PCF'!$C24</f>
        <v>163.952361666667</v>
      </c>
      <c r="S25" s="18">
        <f>+'[19]ENEL PCA+PCF'!$C24</f>
        <v>156.70320833333301</v>
      </c>
      <c r="T25" s="18">
        <f>+'[20]ENEL PCA+PCF'!$C24</f>
        <v>163.42911166666701</v>
      </c>
      <c r="U25" s="18">
        <f>+'[21]ENEL PCA+PCF'!$C24</f>
        <v>165.834098333333</v>
      </c>
      <c r="V25" s="18">
        <f>+'[22]ENEL PCA+PCF'!$C24</f>
        <v>168.846916666667</v>
      </c>
      <c r="W25" s="18">
        <f>+'[23]ENEL PCA+PCF'!$C24</f>
        <v>164.131611666667</v>
      </c>
      <c r="X25" s="18">
        <f>+'[24]ENEL PCA+PCF'!$C24</f>
        <v>167.19454999999999</v>
      </c>
      <c r="Y25" s="18">
        <f>+'[25]ENEL PCA+PCF'!$C24</f>
        <v>168.28266666666701</v>
      </c>
      <c r="Z25" s="18">
        <f>+'[26]ENEL PCA+PCF'!$C24</f>
        <v>165.97533166666699</v>
      </c>
      <c r="AA25" s="18">
        <f>+'[27]ENEL PCA+PCF'!$C24</f>
        <v>166.82012666666699</v>
      </c>
      <c r="AB25" s="18">
        <f>+'[28]ENEL PCA+PCF'!$C24</f>
        <v>168.051363333333</v>
      </c>
      <c r="AC25" s="18">
        <f>+'[29]ENEL PCA+PCF'!$C24</f>
        <v>170.10814833333299</v>
      </c>
      <c r="AD25" s="18">
        <f>+'[30]ENEL PCA+PCF'!$C24</f>
        <v>166.071991666667</v>
      </c>
      <c r="AE25" s="18">
        <f>+'[31]ENEL PCA+PCF'!$C24</f>
        <v>166.85375666666701</v>
      </c>
      <c r="AF25" s="18">
        <f>+'[32]ENEL PCA+PCF'!$C24</f>
        <v>167.90992499999999</v>
      </c>
      <c r="AG25" s="18">
        <f>+'[33]ENEL PCA+PCF'!$C24</f>
        <v>167.37512833333301</v>
      </c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159.87395166666701</v>
      </c>
      <c r="D26" s="18">
        <f>+'[4]ENEL PCA+PCF'!$C25</f>
        <v>156.22331500000001</v>
      </c>
      <c r="E26" s="18">
        <f>+'[5]ENEL PCA+PCF'!$C25</f>
        <v>161.51780500000001</v>
      </c>
      <c r="F26" s="18">
        <f>+'[6]ENEL PCA+PCF'!$C25</f>
        <v>156.22300000000001</v>
      </c>
      <c r="G26" s="18">
        <f>+'[7]ENEL PCA+PCF'!$C25</f>
        <v>160.106173333333</v>
      </c>
      <c r="H26" s="18">
        <f>+'[8]ENEL PCA+PCF'!$C25</f>
        <v>156.641208333333</v>
      </c>
      <c r="I26" s="18">
        <f>+'[9]ENEL PCA+PCF'!$C25</f>
        <v>165.25547666666699</v>
      </c>
      <c r="J26" s="18">
        <f>+'[10]ENEL PCA+PCF'!$C25</f>
        <v>167.55484166666699</v>
      </c>
      <c r="K26" s="18">
        <f>+'[11]ENEL PCA+PCF'!$C25</f>
        <v>167.33975833333301</v>
      </c>
      <c r="L26" s="18">
        <f>+'[12]ENEL PCA+PCF'!$C25</f>
        <v>156.328</v>
      </c>
      <c r="M26" s="18">
        <f>+'[13]ENEL PCA+PCF'!$C25</f>
        <v>156.328</v>
      </c>
      <c r="N26" s="18">
        <f>+'[14]ENEL PCA+PCF'!$C25</f>
        <v>167.27693333333301</v>
      </c>
      <c r="O26" s="18">
        <f>+'[15]ENEL PCA+PCF'!$C25</f>
        <v>167.26748000000001</v>
      </c>
      <c r="P26" s="18">
        <f>+'[16]ENEL PCA+PCF'!$C25</f>
        <v>173.72666833333301</v>
      </c>
      <c r="Q26" s="18">
        <f>+'[17]ENEL PCA+PCF'!$C25</f>
        <v>170.530763333333</v>
      </c>
      <c r="R26" s="18">
        <f>+'[18]ENEL PCA+PCF'!$C25</f>
        <v>165.73209</v>
      </c>
      <c r="S26" s="18">
        <f>+'[19]ENEL PCA+PCF'!$C25</f>
        <v>157.975181666666</v>
      </c>
      <c r="T26" s="18">
        <f>+'[20]ENEL PCA+PCF'!$C25</f>
        <v>156.22999999999999</v>
      </c>
      <c r="U26" s="18">
        <f>+'[21]ENEL PCA+PCF'!$C25</f>
        <v>172.37386833333301</v>
      </c>
      <c r="V26" s="18">
        <f>+'[22]ENEL PCA+PCF'!$C25</f>
        <v>167.10904833333299</v>
      </c>
      <c r="W26" s="18">
        <f>+'[23]ENEL PCA+PCF'!$C25</f>
        <v>161.215358333333</v>
      </c>
      <c r="X26" s="18">
        <f>+'[24]ENEL PCA+PCF'!$C25</f>
        <v>170.45048499999999</v>
      </c>
      <c r="Y26" s="18">
        <f>+'[25]ENEL PCA+PCF'!$C25</f>
        <v>168.55529833333301</v>
      </c>
      <c r="Z26" s="18">
        <f>+'[26]ENEL PCA+PCF'!$C25</f>
        <v>161.33016833333301</v>
      </c>
      <c r="AA26" s="18">
        <f>+'[27]ENEL PCA+PCF'!$C25</f>
        <v>163.98095166666701</v>
      </c>
      <c r="AB26" s="18">
        <f>+'[28]ENEL PCA+PCF'!$C25</f>
        <v>168.05644000000001</v>
      </c>
      <c r="AC26" s="18">
        <f>+'[29]ENEL PCA+PCF'!$C25</f>
        <v>168.052018333333</v>
      </c>
      <c r="AD26" s="18">
        <f>+'[30]ENEL PCA+PCF'!$C25</f>
        <v>171.84536</v>
      </c>
      <c r="AE26" s="18">
        <f>+'[31]ENEL PCA+PCF'!$C25</f>
        <v>165.65779000000001</v>
      </c>
      <c r="AF26" s="18">
        <f>+'[32]ENEL PCA+PCF'!$C25</f>
        <v>167.922245</v>
      </c>
      <c r="AG26" s="18">
        <f>+'[33]ENEL PCA+PCF'!$C25</f>
        <v>165.83418499999999</v>
      </c>
    </row>
    <row r="27" spans="1:108" ht="20.100000000000001" customHeight="1" x14ac:dyDescent="0.2">
      <c r="A27" s="16"/>
      <c r="B27" s="17">
        <v>0.625</v>
      </c>
      <c r="C27" s="18">
        <f>+'[3]ENEL PCA+PCF'!$C26</f>
        <v>157.010668333333</v>
      </c>
      <c r="D27" s="18">
        <f>+'[4]ENEL PCA+PCF'!$C26</f>
        <v>156.22300000000001</v>
      </c>
      <c r="E27" s="18">
        <f>+'[5]ENEL PCA+PCF'!$C26</f>
        <v>158.56685666666701</v>
      </c>
      <c r="F27" s="18">
        <f>+'[6]ENEL PCA+PCF'!$C26</f>
        <v>156.22300000000001</v>
      </c>
      <c r="G27" s="18">
        <f>+'[7]ENEL PCA+PCF'!$C26</f>
        <v>160.09849666666699</v>
      </c>
      <c r="H27" s="18">
        <f>+'[8]ENEL PCA+PCF'!$C26</f>
        <v>159.752376666667</v>
      </c>
      <c r="I27" s="18">
        <f>+'[9]ENEL PCA+PCF'!$C26</f>
        <v>165.638376666667</v>
      </c>
      <c r="J27" s="18">
        <f>+'[10]ENEL PCA+PCF'!$C26</f>
        <v>168.93598666666699</v>
      </c>
      <c r="K27" s="18">
        <f>+'[11]ENEL PCA+PCF'!$C26</f>
        <v>167.18251000000001</v>
      </c>
      <c r="L27" s="18">
        <f>+'[12]ENEL PCA+PCF'!$C26</f>
        <v>158.32777999999999</v>
      </c>
      <c r="M27" s="18">
        <f>+'[13]ENEL PCA+PCF'!$C26</f>
        <v>159.196558333333</v>
      </c>
      <c r="N27" s="18">
        <f>+'[14]ENEL PCA+PCF'!$C26</f>
        <v>167.229831666667</v>
      </c>
      <c r="O27" s="18">
        <f>+'[15]ENEL PCA+PCF'!$C26</f>
        <v>167.22648000000001</v>
      </c>
      <c r="P27" s="18">
        <f>+'[16]ENEL PCA+PCF'!$C26</f>
        <v>164.87024666666699</v>
      </c>
      <c r="Q27" s="18">
        <f>+'[17]ENEL PCA+PCF'!$C26</f>
        <v>168.11452666666699</v>
      </c>
      <c r="R27" s="18">
        <f>+'[18]ENEL PCA+PCF'!$C26</f>
        <v>165.74377166666699</v>
      </c>
      <c r="S27" s="18">
        <f>+'[19]ENEL PCA+PCF'!$C26</f>
        <v>156.81020000000001</v>
      </c>
      <c r="T27" s="18">
        <f>+'[20]ENEL PCA+PCF'!$C26</f>
        <v>156.22999999999999</v>
      </c>
      <c r="U27" s="18">
        <f>+'[21]ENEL PCA+PCF'!$C26</f>
        <v>171.70740166666701</v>
      </c>
      <c r="V27" s="18">
        <f>+'[22]ENEL PCA+PCF'!$C26</f>
        <v>166.999721666667</v>
      </c>
      <c r="W27" s="18">
        <f>+'[23]ENEL PCA+PCF'!$C26</f>
        <v>158.82836499999999</v>
      </c>
      <c r="X27" s="18">
        <f>+'[24]ENEL PCA+PCF'!$C26</f>
        <v>168.309181666667</v>
      </c>
      <c r="Y27" s="18">
        <f>+'[25]ENEL PCA+PCF'!$C26</f>
        <v>169.17392833333301</v>
      </c>
      <c r="Z27" s="18">
        <f>+'[26]ENEL PCA+PCF'!$C26</f>
        <v>161.3331</v>
      </c>
      <c r="AA27" s="18">
        <f>+'[27]ENEL PCA+PCF'!$C26</f>
        <v>162.486146666667</v>
      </c>
      <c r="AB27" s="18">
        <f>+'[28]ENEL PCA+PCF'!$C26</f>
        <v>170.95476666666701</v>
      </c>
      <c r="AC27" s="18">
        <f>+'[29]ENEL PCA+PCF'!$C26</f>
        <v>168.06973666666701</v>
      </c>
      <c r="AD27" s="18">
        <f>+'[30]ENEL PCA+PCF'!$C26</f>
        <v>166.85191499999999</v>
      </c>
      <c r="AE27" s="18">
        <f>+'[31]ENEL PCA+PCF'!$C26</f>
        <v>165.72733333333301</v>
      </c>
      <c r="AF27" s="18">
        <f>+'[32]ENEL PCA+PCF'!$C26</f>
        <v>167.951101666667</v>
      </c>
      <c r="AG27" s="18">
        <f>+'[33]ENEL PCA+PCF'!$C26</f>
        <v>164.35786666666701</v>
      </c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157.75543166666699</v>
      </c>
      <c r="D28" s="18">
        <f>+'[4]ENEL PCA+PCF'!$C27</f>
        <v>156.22300000000001</v>
      </c>
      <c r="E28" s="18">
        <f>+'[5]ENEL PCA+PCF'!$C27</f>
        <v>156.22300000000001</v>
      </c>
      <c r="F28" s="18">
        <f>+'[6]ENEL PCA+PCF'!$C27</f>
        <v>156.22300000000001</v>
      </c>
      <c r="G28" s="18">
        <f>+'[7]ENEL PCA+PCF'!$C27</f>
        <v>156.328</v>
      </c>
      <c r="H28" s="18">
        <f>+'[8]ENEL PCA+PCF'!$C27</f>
        <v>163.13493666666699</v>
      </c>
      <c r="I28" s="18">
        <f>+'[9]ENEL PCA+PCF'!$C27</f>
        <v>164.870968333333</v>
      </c>
      <c r="J28" s="18">
        <f>+'[10]ENEL PCA+PCF'!$C27</f>
        <v>168.655855</v>
      </c>
      <c r="K28" s="18">
        <f>+'[11]ENEL PCA+PCF'!$C27</f>
        <v>166.85229000000001</v>
      </c>
      <c r="L28" s="18">
        <f>+'[12]ENEL PCA+PCF'!$C27</f>
        <v>156.328</v>
      </c>
      <c r="M28" s="18">
        <f>+'[13]ENEL PCA+PCF'!$C27</f>
        <v>157.077703333334</v>
      </c>
      <c r="N28" s="18">
        <f>+'[14]ENEL PCA+PCF'!$C27</f>
        <v>168.88826166666701</v>
      </c>
      <c r="O28" s="18">
        <f>+'[15]ENEL PCA+PCF'!$C27</f>
        <v>167.22531333333299</v>
      </c>
      <c r="P28" s="18">
        <f>+'[16]ENEL PCA+PCF'!$C27</f>
        <v>166.82859999999999</v>
      </c>
      <c r="Q28" s="18">
        <f>+'[17]ENEL PCA+PCF'!$C27</f>
        <v>168.95198500000001</v>
      </c>
      <c r="R28" s="18">
        <f>+'[18]ENEL PCA+PCF'!$C27</f>
        <v>164.977261666667</v>
      </c>
      <c r="S28" s="18">
        <f>+'[19]ENEL PCA+PCF'!$C27</f>
        <v>156.27834999999999</v>
      </c>
      <c r="T28" s="18">
        <f>+'[20]ENEL PCA+PCF'!$C27</f>
        <v>156.22999999999999</v>
      </c>
      <c r="U28" s="18">
        <f>+'[21]ENEL PCA+PCF'!$C27</f>
        <v>170.499425</v>
      </c>
      <c r="V28" s="18">
        <f>+'[22]ENEL PCA+PCF'!$C27</f>
        <v>167.07382000000001</v>
      </c>
      <c r="W28" s="18">
        <f>+'[23]ENEL PCA+PCF'!$C27</f>
        <v>158.38767999999999</v>
      </c>
      <c r="X28" s="18">
        <f>+'[24]ENEL PCA+PCF'!$C27</f>
        <v>168.548565</v>
      </c>
      <c r="Y28" s="18">
        <f>+'[25]ENEL PCA+PCF'!$C27</f>
        <v>168.518656666667</v>
      </c>
      <c r="Z28" s="18">
        <f>+'[26]ENEL PCA+PCF'!$C27</f>
        <v>161.33222833333301</v>
      </c>
      <c r="AA28" s="18">
        <f>+'[27]ENEL PCA+PCF'!$C27</f>
        <v>157.9</v>
      </c>
      <c r="AB28" s="18">
        <f>+'[28]ENEL PCA+PCF'!$C27</f>
        <v>170.6532</v>
      </c>
      <c r="AC28" s="18">
        <f>+'[29]ENEL PCA+PCF'!$C27</f>
        <v>169.44393500000001</v>
      </c>
      <c r="AD28" s="18">
        <f>+'[30]ENEL PCA+PCF'!$C27</f>
        <v>166.85515833333301</v>
      </c>
      <c r="AE28" s="18">
        <f>+'[31]ENEL PCA+PCF'!$C27</f>
        <v>169.320973333333</v>
      </c>
      <c r="AF28" s="18">
        <f>+'[32]ENEL PCA+PCF'!$C27</f>
        <v>171.24106166666701</v>
      </c>
      <c r="AG28" s="18">
        <f>+'[33]ENEL PCA+PCF'!$C27</f>
        <v>158.38222500000001</v>
      </c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157.552516666667</v>
      </c>
      <c r="D29" s="18">
        <f>+'[4]ENEL PCA+PCF'!$C28</f>
        <v>156.22300000000001</v>
      </c>
      <c r="E29" s="18">
        <f>+'[5]ENEL PCA+PCF'!$C28</f>
        <v>156.22300000000001</v>
      </c>
      <c r="F29" s="18">
        <f>+'[6]ENEL PCA+PCF'!$C28</f>
        <v>156.22300000000001</v>
      </c>
      <c r="G29" s="18">
        <f>+'[7]ENEL PCA+PCF'!$C28</f>
        <v>159.215908333333</v>
      </c>
      <c r="H29" s="18">
        <f>+'[8]ENEL PCA+PCF'!$C28</f>
        <v>165.394383333333</v>
      </c>
      <c r="I29" s="18">
        <f>+'[9]ENEL PCA+PCF'!$C28</f>
        <v>167.01083333333301</v>
      </c>
      <c r="J29" s="18">
        <f>+'[10]ENEL PCA+PCF'!$C28</f>
        <v>167.668628333333</v>
      </c>
      <c r="K29" s="18">
        <f>+'[11]ENEL PCA+PCF'!$C28</f>
        <v>170.132331666667</v>
      </c>
      <c r="L29" s="18">
        <f>+'[12]ENEL PCA+PCF'!$C28</f>
        <v>156.328</v>
      </c>
      <c r="M29" s="18">
        <f>+'[13]ENEL PCA+PCF'!$C28</f>
        <v>157.58113499999999</v>
      </c>
      <c r="N29" s="18">
        <f>+'[14]ENEL PCA+PCF'!$C28</f>
        <v>170.04193333333299</v>
      </c>
      <c r="O29" s="18">
        <f>+'[15]ENEL PCA+PCF'!$C28</f>
        <v>167.227315</v>
      </c>
      <c r="P29" s="18">
        <f>+'[16]ENEL PCA+PCF'!$C28</f>
        <v>168.770913333333</v>
      </c>
      <c r="Q29" s="18">
        <f>+'[17]ENEL PCA+PCF'!$C28</f>
        <v>172.10147166666701</v>
      </c>
      <c r="R29" s="18">
        <f>+'[18]ENEL PCA+PCF'!$C28</f>
        <v>167.42074333333301</v>
      </c>
      <c r="S29" s="18">
        <f>+'[19]ENEL PCA+PCF'!$C28</f>
        <v>156.22999999999999</v>
      </c>
      <c r="T29" s="18">
        <f>+'[20]ENEL PCA+PCF'!$C28</f>
        <v>156.22999999999999</v>
      </c>
      <c r="U29" s="18">
        <f>+'[21]ENEL PCA+PCF'!$C28</f>
        <v>174.28979000000001</v>
      </c>
      <c r="V29" s="18">
        <f>+'[22]ENEL PCA+PCF'!$C28</f>
        <v>170.13061999999999</v>
      </c>
      <c r="W29" s="18">
        <f>+'[23]ENEL PCA+PCF'!$C28</f>
        <v>158.086831666667</v>
      </c>
      <c r="X29" s="18">
        <f>+'[24]ENEL PCA+PCF'!$C28</f>
        <v>170.45682833333299</v>
      </c>
      <c r="Y29" s="18">
        <f>+'[25]ENEL PCA+PCF'!$C28</f>
        <v>167.94626500000001</v>
      </c>
      <c r="Z29" s="18">
        <f>+'[26]ENEL PCA+PCF'!$C28</f>
        <v>161.33471</v>
      </c>
      <c r="AA29" s="18">
        <f>+'[27]ENEL PCA+PCF'!$C28</f>
        <v>157.9</v>
      </c>
      <c r="AB29" s="18">
        <f>+'[28]ENEL PCA+PCF'!$C28</f>
        <v>171.95208833333299</v>
      </c>
      <c r="AC29" s="18">
        <f>+'[29]ENEL PCA+PCF'!$C28</f>
        <v>170.70598000000001</v>
      </c>
      <c r="AD29" s="18">
        <f>+'[30]ENEL PCA+PCF'!$C28</f>
        <v>168.75735499999999</v>
      </c>
      <c r="AE29" s="18">
        <f>+'[31]ENEL PCA+PCF'!$C28</f>
        <v>169.882691666667</v>
      </c>
      <c r="AF29" s="18">
        <f>+'[32]ENEL PCA+PCF'!$C28</f>
        <v>169.34334000000001</v>
      </c>
      <c r="AG29" s="18">
        <f>+'[33]ENEL PCA+PCF'!$C28</f>
        <v>158.482773333333</v>
      </c>
    </row>
    <row r="30" spans="1:108" ht="20.100000000000001" customHeight="1" x14ac:dyDescent="0.2">
      <c r="A30" s="16"/>
      <c r="B30" s="17">
        <v>0.75</v>
      </c>
      <c r="C30" s="18">
        <f>+'[3]ENEL PCA+PCF'!$C29</f>
        <v>158.29662833333299</v>
      </c>
      <c r="D30" s="18">
        <f>+'[4]ENEL PCA+PCF'!$C29</f>
        <v>156.22300000000001</v>
      </c>
      <c r="E30" s="18">
        <f>+'[5]ENEL PCA+PCF'!$C29</f>
        <v>156.22300000000001</v>
      </c>
      <c r="F30" s="18">
        <f>+'[6]ENEL PCA+PCF'!$C29</f>
        <v>156.22300000000001</v>
      </c>
      <c r="G30" s="18">
        <f>+'[7]ENEL PCA+PCF'!$C29</f>
        <v>156.328</v>
      </c>
      <c r="H30" s="18">
        <f>+'[8]ENEL PCA+PCF'!$C29</f>
        <v>161.16268333333301</v>
      </c>
      <c r="I30" s="18">
        <f>+'[9]ENEL PCA+PCF'!$C29</f>
        <v>156.672981666667</v>
      </c>
      <c r="J30" s="18">
        <f>+'[10]ENEL PCA+PCF'!$C29</f>
        <v>165.10752333333301</v>
      </c>
      <c r="K30" s="18">
        <f>+'[11]ENEL PCA+PCF'!$C29</f>
        <v>166.23465666666701</v>
      </c>
      <c r="L30" s="18">
        <f>+'[12]ENEL PCA+PCF'!$C29</f>
        <v>158.25077999999999</v>
      </c>
      <c r="M30" s="18">
        <f>+'[13]ENEL PCA+PCF'!$C29</f>
        <v>158.03663</v>
      </c>
      <c r="N30" s="18">
        <f>+'[14]ENEL PCA+PCF'!$C29</f>
        <v>167.13131833333301</v>
      </c>
      <c r="O30" s="18">
        <f>+'[15]ENEL PCA+PCF'!$C29</f>
        <v>168.029911666667</v>
      </c>
      <c r="P30" s="18">
        <f>+'[16]ENEL PCA+PCF'!$C29</f>
        <v>178.77973333333301</v>
      </c>
      <c r="Q30" s="18">
        <f>+'[17]ENEL PCA+PCF'!$C29</f>
        <v>165.16181166666701</v>
      </c>
      <c r="R30" s="18">
        <f>+'[18]ENEL PCA+PCF'!$C29</f>
        <v>163.44520666666699</v>
      </c>
      <c r="S30" s="18">
        <f>+'[19]ENEL PCA+PCF'!$C29</f>
        <v>157.231351666666</v>
      </c>
      <c r="T30" s="18">
        <f>+'[20]ENEL PCA+PCF'!$C29</f>
        <v>156.290271666666</v>
      </c>
      <c r="U30" s="18">
        <f>+'[21]ENEL PCA+PCF'!$C29</f>
        <v>162.55616833333301</v>
      </c>
      <c r="V30" s="18">
        <f>+'[22]ENEL PCA+PCF'!$C29</f>
        <v>167.20123166666701</v>
      </c>
      <c r="W30" s="18">
        <f>+'[23]ENEL PCA+PCF'!$C29</f>
        <v>158.54894166666699</v>
      </c>
      <c r="X30" s="18">
        <f>+'[24]ENEL PCA+PCF'!$C29</f>
        <v>166.56796666666699</v>
      </c>
      <c r="Y30" s="18">
        <f>+'[25]ENEL PCA+PCF'!$C29</f>
        <v>169.586563333333</v>
      </c>
      <c r="Z30" s="18">
        <f>+'[26]ENEL PCA+PCF'!$C29</f>
        <v>166.897363333333</v>
      </c>
      <c r="AA30" s="18">
        <f>+'[27]ENEL PCA+PCF'!$C29</f>
        <v>158.83588499999999</v>
      </c>
      <c r="AB30" s="18">
        <f>+'[28]ENEL PCA+PCF'!$C29</f>
        <v>166.78218833333301</v>
      </c>
      <c r="AC30" s="18">
        <f>+'[29]ENEL PCA+PCF'!$C29</f>
        <v>165.02225166666699</v>
      </c>
      <c r="AD30" s="18">
        <f>+'[30]ENEL PCA+PCF'!$C29</f>
        <v>165.01177999999999</v>
      </c>
      <c r="AE30" s="18">
        <f>+'[31]ENEL PCA+PCF'!$C29</f>
        <v>168.753813333333</v>
      </c>
      <c r="AF30" s="18">
        <f>+'[32]ENEL PCA+PCF'!$C29</f>
        <v>165.682868333333</v>
      </c>
      <c r="AG30" s="18">
        <f>+'[33]ENEL PCA+PCF'!$C29</f>
        <v>159.82103000000001</v>
      </c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161.43935833333299</v>
      </c>
      <c r="D31" s="18">
        <f>+'[4]ENEL PCA+PCF'!$C30</f>
        <v>156.55957000000001</v>
      </c>
      <c r="E31" s="18">
        <f>+'[5]ENEL PCA+PCF'!$C30</f>
        <v>164.11190500000001</v>
      </c>
      <c r="F31" s="18">
        <f>+'[6]ENEL PCA+PCF'!$C30</f>
        <v>156.72468333333299</v>
      </c>
      <c r="G31" s="18">
        <f>+'[7]ENEL PCA+PCF'!$C30</f>
        <v>159.09618166666701</v>
      </c>
      <c r="H31" s="18">
        <f>+'[8]ENEL PCA+PCF'!$C30</f>
        <v>165.58368833333299</v>
      </c>
      <c r="I31" s="18">
        <f>+'[9]ENEL PCA+PCF'!$C30</f>
        <v>159.133646666667</v>
      </c>
      <c r="J31" s="18">
        <f>+'[10]ENEL PCA+PCF'!$C30</f>
        <v>169.094181666667</v>
      </c>
      <c r="K31" s="18">
        <f>+'[11]ENEL PCA+PCF'!$C30</f>
        <v>168.34556833333301</v>
      </c>
      <c r="L31" s="18">
        <f>+'[12]ENEL PCA+PCF'!$C30</f>
        <v>169.35871499999999</v>
      </c>
      <c r="M31" s="18">
        <f>+'[13]ENEL PCA+PCF'!$C30</f>
        <v>167.383195</v>
      </c>
      <c r="N31" s="18">
        <f>+'[14]ENEL PCA+PCF'!$C30</f>
        <v>167.19145</v>
      </c>
      <c r="O31" s="18">
        <f>+'[15]ENEL PCA+PCF'!$C30</f>
        <v>167.70804999999999</v>
      </c>
      <c r="P31" s="18">
        <f>+'[16]ENEL PCA+PCF'!$C30</f>
        <v>172.08926500000001</v>
      </c>
      <c r="Q31" s="18">
        <f>+'[17]ENEL PCA+PCF'!$C30</f>
        <v>169.526258333333</v>
      </c>
      <c r="R31" s="18">
        <f>+'[18]ENEL PCA+PCF'!$C30</f>
        <v>170.39162833333299</v>
      </c>
      <c r="S31" s="18">
        <f>+'[19]ENEL PCA+PCF'!$C30</f>
        <v>167.80781666666701</v>
      </c>
      <c r="T31" s="18">
        <f>+'[20]ENEL PCA+PCF'!$C30</f>
        <v>168.94961000000001</v>
      </c>
      <c r="U31" s="18">
        <f>+'[21]ENEL PCA+PCF'!$C30</f>
        <v>172.24605666666699</v>
      </c>
      <c r="V31" s="18">
        <f>+'[22]ENEL PCA+PCF'!$C30</f>
        <v>172.51021499999999</v>
      </c>
      <c r="W31" s="18">
        <f>+'[23]ENEL PCA+PCF'!$C30</f>
        <v>173.34381833333299</v>
      </c>
      <c r="X31" s="18">
        <f>+'[24]ENEL PCA+PCF'!$C30</f>
        <v>168.85195999999999</v>
      </c>
      <c r="Y31" s="18">
        <f>+'[25]ENEL PCA+PCF'!$C30</f>
        <v>169.561123333333</v>
      </c>
      <c r="Z31" s="18">
        <f>+'[26]ENEL PCA+PCF'!$C30</f>
        <v>170.579925</v>
      </c>
      <c r="AA31" s="18">
        <f>+'[27]ENEL PCA+PCF'!$C30</f>
        <v>159.72424333333299</v>
      </c>
      <c r="AB31" s="18">
        <f>+'[28]ENEL PCA+PCF'!$C30</f>
        <v>169.271813333333</v>
      </c>
      <c r="AC31" s="18">
        <f>+'[29]ENEL PCA+PCF'!$C30</f>
        <v>168.48045833333299</v>
      </c>
      <c r="AD31" s="18">
        <f>+'[30]ENEL PCA+PCF'!$C30</f>
        <v>173.80907666666701</v>
      </c>
      <c r="AE31" s="18">
        <f>+'[31]ENEL PCA+PCF'!$C30</f>
        <v>170.30436333333299</v>
      </c>
      <c r="AF31" s="18">
        <f>+'[32]ENEL PCA+PCF'!$C30</f>
        <v>173.65579500000001</v>
      </c>
      <c r="AG31" s="18">
        <f>+'[33]ENEL PCA+PCF'!$C30</f>
        <v>175.00578833333299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163.38208166666701</v>
      </c>
      <c r="D32" s="18">
        <f>+'[4]ENEL PCA+PCF'!$C31</f>
        <v>157.19399999999999</v>
      </c>
      <c r="E32" s="18">
        <f>+'[5]ENEL PCA+PCF'!$C31</f>
        <v>165.56101166666701</v>
      </c>
      <c r="F32" s="18">
        <f>+'[6]ENEL PCA+PCF'!$C31</f>
        <v>161.64157166666701</v>
      </c>
      <c r="G32" s="18">
        <f>+'[7]ENEL PCA+PCF'!$C31</f>
        <v>157.26192</v>
      </c>
      <c r="H32" s="18">
        <f>+'[8]ENEL PCA+PCF'!$C31</f>
        <v>165.97306166666701</v>
      </c>
      <c r="I32" s="18">
        <f>+'[9]ENEL PCA+PCF'!$C31</f>
        <v>160.07185999999999</v>
      </c>
      <c r="J32" s="18">
        <f>+'[10]ENEL PCA+PCF'!$C31</f>
        <v>167.24908666666701</v>
      </c>
      <c r="K32" s="18">
        <f>+'[11]ENEL PCA+PCF'!$C31</f>
        <v>167.28685666666701</v>
      </c>
      <c r="L32" s="18">
        <f>+'[12]ENEL PCA+PCF'!$C31</f>
        <v>165.82028500000001</v>
      </c>
      <c r="M32" s="18">
        <f>+'[13]ENEL PCA+PCF'!$C31</f>
        <v>165.22039166666701</v>
      </c>
      <c r="N32" s="18">
        <f>+'[14]ENEL PCA+PCF'!$C31</f>
        <v>167.20590000000001</v>
      </c>
      <c r="O32" s="18">
        <f>+'[15]ENEL PCA+PCF'!$C31</f>
        <v>167.16313500000001</v>
      </c>
      <c r="P32" s="18">
        <f>+'[16]ENEL PCA+PCF'!$C31</f>
        <v>170.43807166666701</v>
      </c>
      <c r="Q32" s="18">
        <f>+'[17]ENEL PCA+PCF'!$C31</f>
        <v>165.798261666667</v>
      </c>
      <c r="R32" s="18">
        <f>+'[18]ENEL PCA+PCF'!$C31</f>
        <v>171.38523833333301</v>
      </c>
      <c r="S32" s="18">
        <f>+'[19]ENEL PCA+PCF'!$C31</f>
        <v>165.84298166666699</v>
      </c>
      <c r="T32" s="18">
        <f>+'[20]ENEL PCA+PCF'!$C31</f>
        <v>163.64417666666699</v>
      </c>
      <c r="U32" s="18">
        <f>+'[21]ENEL PCA+PCF'!$C31</f>
        <v>166.003021666667</v>
      </c>
      <c r="V32" s="18">
        <f>+'[22]ENEL PCA+PCF'!$C31</f>
        <v>171.125188333333</v>
      </c>
      <c r="W32" s="18">
        <f>+'[23]ENEL PCA+PCF'!$C31</f>
        <v>170.63114999999999</v>
      </c>
      <c r="X32" s="18">
        <f>+'[24]ENEL PCA+PCF'!$C31</f>
        <v>168.17354499999999</v>
      </c>
      <c r="Y32" s="18">
        <f>+'[25]ENEL PCA+PCF'!$C31</f>
        <v>169.54868999999999</v>
      </c>
      <c r="Z32" s="18">
        <f>+'[26]ENEL PCA+PCF'!$C31</f>
        <v>170.32962166666701</v>
      </c>
      <c r="AA32" s="18">
        <f>+'[27]ENEL PCA+PCF'!$C31</f>
        <v>161.172326666667</v>
      </c>
      <c r="AB32" s="18">
        <f>+'[28]ENEL PCA+PCF'!$C31</f>
        <v>170.31405833333301</v>
      </c>
      <c r="AC32" s="18">
        <f>+'[29]ENEL PCA+PCF'!$C31</f>
        <v>168.921873333333</v>
      </c>
      <c r="AD32" s="18">
        <f>+'[30]ENEL PCA+PCF'!$C31</f>
        <v>169.36854666666699</v>
      </c>
      <c r="AE32" s="18">
        <f>+'[31]ENEL PCA+PCF'!$C31</f>
        <v>169.134266666667</v>
      </c>
      <c r="AF32" s="18">
        <f>+'[32]ENEL PCA+PCF'!$C31</f>
        <v>171.85548499999999</v>
      </c>
      <c r="AG32" s="18">
        <f>+'[33]ENEL PCA+PCF'!$C31</f>
        <v>169.55841833333301</v>
      </c>
    </row>
    <row r="33" spans="1:62" ht="20.100000000000001" customHeight="1" x14ac:dyDescent="0.2">
      <c r="A33" s="16"/>
      <c r="B33" s="17">
        <v>0.875</v>
      </c>
      <c r="C33" s="18">
        <f>+'[3]ENEL PCA+PCF'!$C32</f>
        <v>164.135623333333</v>
      </c>
      <c r="D33" s="18">
        <f>+'[4]ENEL PCA+PCF'!$C32</f>
        <v>159.19851499999999</v>
      </c>
      <c r="E33" s="18">
        <f>+'[5]ENEL PCA+PCF'!$C32</f>
        <v>162.18350333333299</v>
      </c>
      <c r="F33" s="18">
        <f>+'[6]ENEL PCA+PCF'!$C32</f>
        <v>160.74455666666699</v>
      </c>
      <c r="G33" s="18">
        <f>+'[7]ENEL PCA+PCF'!$C32</f>
        <v>156.882303333333</v>
      </c>
      <c r="H33" s="18">
        <f>+'[8]ENEL PCA+PCF'!$C32</f>
        <v>162.40139833333299</v>
      </c>
      <c r="I33" s="18">
        <f>+'[9]ENEL PCA+PCF'!$C32</f>
        <v>156.328</v>
      </c>
      <c r="J33" s="18">
        <f>+'[10]ENEL PCA+PCF'!$C32</f>
        <v>170.36769833333301</v>
      </c>
      <c r="K33" s="18">
        <f>+'[11]ENEL PCA+PCF'!$C32</f>
        <v>169.193733333333</v>
      </c>
      <c r="L33" s="18">
        <f>+'[12]ENEL PCA+PCF'!$C32</f>
        <v>164.951731666667</v>
      </c>
      <c r="M33" s="18">
        <f>+'[13]ENEL PCA+PCF'!$C32</f>
        <v>166.71298166666699</v>
      </c>
      <c r="N33" s="18">
        <f>+'[14]ENEL PCA+PCF'!$C32</f>
        <v>169.510625</v>
      </c>
      <c r="O33" s="18">
        <f>+'[15]ENEL PCA+PCF'!$C32</f>
        <v>171.84935666666701</v>
      </c>
      <c r="P33" s="18">
        <f>+'[16]ENEL PCA+PCF'!$C32</f>
        <v>171.11404166666699</v>
      </c>
      <c r="Q33" s="18">
        <f>+'[17]ENEL PCA+PCF'!$C32</f>
        <v>167.47429333333301</v>
      </c>
      <c r="R33" s="18">
        <f>+'[18]ENEL PCA+PCF'!$C32</f>
        <v>166.305646666667</v>
      </c>
      <c r="S33" s="18">
        <f>+'[19]ENEL PCA+PCF'!$C32</f>
        <v>164.90660666666699</v>
      </c>
      <c r="T33" s="18">
        <f>+'[20]ENEL PCA+PCF'!$C32</f>
        <v>165.13100666666699</v>
      </c>
      <c r="U33" s="18">
        <f>+'[21]ENEL PCA+PCF'!$C32</f>
        <v>172.88468333333299</v>
      </c>
      <c r="V33" s="18">
        <f>+'[22]ENEL PCA+PCF'!$C32</f>
        <v>171.40551833333299</v>
      </c>
      <c r="W33" s="18">
        <f>+'[23]ENEL PCA+PCF'!$C32</f>
        <v>167.73164333333301</v>
      </c>
      <c r="X33" s="18">
        <f>+'[24]ENEL PCA+PCF'!$C32</f>
        <v>171.294168333333</v>
      </c>
      <c r="Y33" s="18">
        <f>+'[25]ENEL PCA+PCF'!$C32</f>
        <v>167.74260333333299</v>
      </c>
      <c r="Z33" s="18">
        <f>+'[26]ENEL PCA+PCF'!$C32</f>
        <v>168.42069166666701</v>
      </c>
      <c r="AA33" s="18">
        <f>+'[27]ENEL PCA+PCF'!$C32</f>
        <v>158.16387666666699</v>
      </c>
      <c r="AB33" s="18">
        <f>+'[28]ENEL PCA+PCF'!$C32</f>
        <v>173.536396666667</v>
      </c>
      <c r="AC33" s="18">
        <f>+'[29]ENEL PCA+PCF'!$C32</f>
        <v>169.214936666667</v>
      </c>
      <c r="AD33" s="18">
        <f>+'[30]ENEL PCA+PCF'!$C32</f>
        <v>173.30422666666701</v>
      </c>
      <c r="AE33" s="18">
        <f>+'[31]ENEL PCA+PCF'!$C32</f>
        <v>167.65441166666699</v>
      </c>
      <c r="AF33" s="18">
        <f>+'[32]ENEL PCA+PCF'!$C32</f>
        <v>170.912071666667</v>
      </c>
      <c r="AG33" s="18">
        <f>+'[33]ENEL PCA+PCF'!$C32</f>
        <v>171.55009999999999</v>
      </c>
    </row>
    <row r="34" spans="1:62" ht="20.100000000000001" customHeight="1" x14ac:dyDescent="0.2">
      <c r="A34" s="16"/>
      <c r="B34" s="17">
        <v>0.91666666666666696</v>
      </c>
      <c r="C34" s="18">
        <f>+'[3]ENEL PCA+PCF'!$C33</f>
        <v>161.409101666667</v>
      </c>
      <c r="D34" s="18">
        <f>+'[4]ENEL PCA+PCF'!$C33</f>
        <v>156.22300000000001</v>
      </c>
      <c r="E34" s="18">
        <f>+'[5]ENEL PCA+PCF'!$C33</f>
        <v>156.22300000000001</v>
      </c>
      <c r="F34" s="18">
        <f>+'[6]ENEL PCA+PCF'!$C33</f>
        <v>162.19767666666701</v>
      </c>
      <c r="G34" s="18">
        <f>+'[7]ENEL PCA+PCF'!$C33</f>
        <v>156.31704666666701</v>
      </c>
      <c r="H34" s="18">
        <f>+'[8]ENEL PCA+PCF'!$C33</f>
        <v>160.197376666667</v>
      </c>
      <c r="I34" s="18">
        <f>+'[9]ENEL PCA+PCF'!$C33</f>
        <v>158.66311833333299</v>
      </c>
      <c r="J34" s="18">
        <f>+'[10]ENEL PCA+PCF'!$C33</f>
        <v>171.084566666667</v>
      </c>
      <c r="K34" s="18">
        <f>+'[11]ENEL PCA+PCF'!$C33</f>
        <v>170.86778166666701</v>
      </c>
      <c r="L34" s="18">
        <f>+'[12]ENEL PCA+PCF'!$C33</f>
        <v>163.80239499999999</v>
      </c>
      <c r="M34" s="18">
        <f>+'[13]ENEL PCA+PCF'!$C33</f>
        <v>160.76587499999999</v>
      </c>
      <c r="N34" s="18">
        <f>+'[14]ENEL PCA+PCF'!$C33</f>
        <v>172.61238166666701</v>
      </c>
      <c r="O34" s="18">
        <f>+'[15]ENEL PCA+PCF'!$C33</f>
        <v>174.743703333333</v>
      </c>
      <c r="P34" s="18">
        <f>+'[16]ENEL PCA+PCF'!$C33</f>
        <v>166.701668333333</v>
      </c>
      <c r="Q34" s="18">
        <f>+'[17]ENEL PCA+PCF'!$C33</f>
        <v>171.509311666667</v>
      </c>
      <c r="R34" s="18">
        <f>+'[18]ENEL PCA+PCF'!$C33</f>
        <v>163.36371666666699</v>
      </c>
      <c r="S34" s="18">
        <f>+'[19]ENEL PCA+PCF'!$C33</f>
        <v>162.635443333333</v>
      </c>
      <c r="T34" s="18">
        <f>+'[20]ENEL PCA+PCF'!$C33</f>
        <v>163.04891166666701</v>
      </c>
      <c r="U34" s="18">
        <f>+'[21]ENEL PCA+PCF'!$C33</f>
        <v>176.05418</v>
      </c>
      <c r="V34" s="18">
        <f>+'[22]ENEL PCA+PCF'!$C33</f>
        <v>164.378308333333</v>
      </c>
      <c r="W34" s="18">
        <f>+'[23]ENEL PCA+PCF'!$C33</f>
        <v>172.50885666666699</v>
      </c>
      <c r="X34" s="18">
        <f>+'[24]ENEL PCA+PCF'!$C33</f>
        <v>168.44672666666699</v>
      </c>
      <c r="Y34" s="18">
        <f>+'[25]ENEL PCA+PCF'!$C33</f>
        <v>165.321135</v>
      </c>
      <c r="Z34" s="18">
        <f>+'[26]ENEL PCA+PCF'!$C33</f>
        <v>161.78824</v>
      </c>
      <c r="AA34" s="18">
        <f>+'[27]ENEL PCA+PCF'!$C33</f>
        <v>159.38246166666701</v>
      </c>
      <c r="AB34" s="18">
        <f>+'[28]ENEL PCA+PCF'!$C33</f>
        <v>168.93702166666699</v>
      </c>
      <c r="AC34" s="18">
        <f>+'[29]ENEL PCA+PCF'!$C33</f>
        <v>162.71664166666699</v>
      </c>
      <c r="AD34" s="18">
        <f>+'[30]ENEL PCA+PCF'!$C33</f>
        <v>167.78793166666699</v>
      </c>
      <c r="AE34" s="18">
        <f>+'[31]ENEL PCA+PCF'!$C33</f>
        <v>166.77707333333299</v>
      </c>
      <c r="AF34" s="18">
        <f>+'[32]ENEL PCA+PCF'!$C33</f>
        <v>166.82824500000001</v>
      </c>
      <c r="AG34" s="18">
        <f>+'[33]ENEL PCA+PCF'!$C33</f>
        <v>167.89302000000001</v>
      </c>
    </row>
    <row r="35" spans="1:62" ht="20.100000000000001" customHeight="1" x14ac:dyDescent="0.2">
      <c r="A35" s="16"/>
      <c r="B35" s="17">
        <v>0.95833333333333304</v>
      </c>
      <c r="C35" s="18">
        <f>+'[3]ENEL PCA+PCF'!$C34</f>
        <v>160.58191500000001</v>
      </c>
      <c r="D35" s="18">
        <f>+'[4]ENEL PCA+PCF'!$C34</f>
        <v>155.82599999999999</v>
      </c>
      <c r="E35" s="18">
        <f>+'[5]ENEL PCA+PCF'!$C34</f>
        <v>158.19808166666701</v>
      </c>
      <c r="F35" s="18">
        <f>+'[6]ENEL PCA+PCF'!$C34</f>
        <v>158.65426500000001</v>
      </c>
      <c r="G35" s="18">
        <f>+'[7]ENEL PCA+PCF'!$C34</f>
        <v>155.575085</v>
      </c>
      <c r="H35" s="18">
        <f>+'[8]ENEL PCA+PCF'!$C34</f>
        <v>156.289193333334</v>
      </c>
      <c r="I35" s="18">
        <f>+'[9]ENEL PCA+PCF'!$C34</f>
        <v>156.328</v>
      </c>
      <c r="J35" s="18">
        <f>+'[10]ENEL PCA+PCF'!$C34</f>
        <v>156.92543000000001</v>
      </c>
      <c r="K35" s="18">
        <f>+'[11]ENEL PCA+PCF'!$C34</f>
        <v>166.31556166666701</v>
      </c>
      <c r="L35" s="18">
        <f>+'[12]ENEL PCA+PCF'!$C34</f>
        <v>160.43700000000001</v>
      </c>
      <c r="M35" s="18">
        <f>+'[13]ENEL PCA+PCF'!$C34</f>
        <v>159.80837</v>
      </c>
      <c r="N35" s="18">
        <f>+'[14]ENEL PCA+PCF'!$C34</f>
        <v>162.740573333333</v>
      </c>
      <c r="O35" s="18">
        <f>+'[15]ENEL PCA+PCF'!$C34</f>
        <v>156.81210333333399</v>
      </c>
      <c r="P35" s="18">
        <f>+'[16]ENEL PCA+PCF'!$C34</f>
        <v>160.55298500000001</v>
      </c>
      <c r="Q35" s="18">
        <f>+'[17]ENEL PCA+PCF'!$C34</f>
        <v>157.79598999999999</v>
      </c>
      <c r="R35" s="18">
        <f>+'[18]ENEL PCA+PCF'!$C34</f>
        <v>157.574418333333</v>
      </c>
      <c r="S35" s="18">
        <f>+'[19]ENEL PCA+PCF'!$C34</f>
        <v>157.95772666666701</v>
      </c>
      <c r="T35" s="18">
        <f>+'[20]ENEL PCA+PCF'!$C34</f>
        <v>157.90724499999999</v>
      </c>
      <c r="U35" s="18">
        <f>+'[21]ENEL PCA+PCF'!$C34</f>
        <v>161.010633333333</v>
      </c>
      <c r="V35" s="18">
        <f>+'[22]ENEL PCA+PCF'!$C34</f>
        <v>161.71170166666701</v>
      </c>
      <c r="W35" s="18">
        <f>+'[23]ENEL PCA+PCF'!$C34</f>
        <v>164.713711666667</v>
      </c>
      <c r="X35" s="18">
        <f>+'[24]ENEL PCA+PCF'!$C34</f>
        <v>163.84386166666701</v>
      </c>
      <c r="Y35" s="18">
        <f>+'[25]ENEL PCA+PCF'!$C34</f>
        <v>160.21537166666599</v>
      </c>
      <c r="Z35" s="18">
        <f>+'[26]ENEL PCA+PCF'!$C34</f>
        <v>157.9</v>
      </c>
      <c r="AA35" s="18">
        <f>+'[27]ENEL PCA+PCF'!$C34</f>
        <v>161.72112000000001</v>
      </c>
      <c r="AB35" s="18">
        <f>+'[28]ENEL PCA+PCF'!$C34</f>
        <v>162.708223333333</v>
      </c>
      <c r="AC35" s="18">
        <f>+'[29]ENEL PCA+PCF'!$C34</f>
        <v>161.93602833333301</v>
      </c>
      <c r="AD35" s="18">
        <f>+'[30]ENEL PCA+PCF'!$C34</f>
        <v>157.98638333333301</v>
      </c>
      <c r="AE35" s="18">
        <f>+'[31]ENEL PCA+PCF'!$C34</f>
        <v>160.483755</v>
      </c>
      <c r="AF35" s="18">
        <f>+'[32]ENEL PCA+PCF'!$C34</f>
        <v>162.19961166666701</v>
      </c>
      <c r="AG35" s="18">
        <f>+'[33]ENEL PCA+PCF'!$C34</f>
        <v>158.359373333333</v>
      </c>
    </row>
    <row r="36" spans="1:62" ht="20.100000000000001" customHeight="1" x14ac:dyDescent="0.2">
      <c r="A36" s="16"/>
      <c r="B36" s="20" t="s">
        <v>3</v>
      </c>
      <c r="C36" s="18">
        <f>+'[3]ENEL PCA+PCF'!$C35</f>
        <v>156.558963333333</v>
      </c>
      <c r="D36" s="18">
        <f>+'[4]ENEL PCA+PCF'!$C35</f>
        <v>159.85404333333301</v>
      </c>
      <c r="E36" s="18">
        <f>+'[5]ENEL PCA+PCF'!$C35</f>
        <v>156.11713333333299</v>
      </c>
      <c r="F36" s="18">
        <f>+'[6]ENEL PCA+PCF'!$C35</f>
        <v>155.90539999999999</v>
      </c>
      <c r="G36" s="18">
        <f>+'[7]ENEL PCA+PCF'!$C35</f>
        <v>155.17901000000001</v>
      </c>
      <c r="H36" s="18">
        <f>+'[8]ENEL PCA+PCF'!$C35</f>
        <v>158.97025333333301</v>
      </c>
      <c r="I36" s="18">
        <f>+'[9]ENEL PCA+PCF'!$C35</f>
        <v>156.28890000000001</v>
      </c>
      <c r="J36" s="18">
        <f>+'[10]ENEL PCA+PCF'!$C35</f>
        <v>157.47396499999999</v>
      </c>
      <c r="K36" s="18">
        <f>+'[11]ENEL PCA+PCF'!$C35</f>
        <v>169.67188999999999</v>
      </c>
      <c r="L36" s="18">
        <f>+'[12]ENEL PCA+PCF'!$C35</f>
        <v>157.29940500000001</v>
      </c>
      <c r="M36" s="18">
        <f>+'[13]ENEL PCA+PCF'!$C35</f>
        <v>155.93700000000001</v>
      </c>
      <c r="N36" s="18">
        <f>+'[14]ENEL PCA+PCF'!$C35</f>
        <v>160.01909333333299</v>
      </c>
      <c r="O36" s="18">
        <f>+'[15]ENEL PCA+PCF'!$C35</f>
        <v>156.226</v>
      </c>
      <c r="P36" s="18">
        <f>+'[16]ENEL PCA+PCF'!$C35</f>
        <v>155.265905</v>
      </c>
      <c r="Q36" s="18">
        <f>+'[17]ENEL PCA+PCF'!$C35</f>
        <v>157.22407666666601</v>
      </c>
      <c r="R36" s="18">
        <f>+'[18]ENEL PCA+PCF'!$C35</f>
        <v>156.22999999999999</v>
      </c>
      <c r="S36" s="18">
        <f>+'[19]ENEL PCA+PCF'!$C35</f>
        <v>156.22999999999999</v>
      </c>
      <c r="T36" s="18">
        <f>+'[20]ENEL PCA+PCF'!$C35</f>
        <v>158.881395</v>
      </c>
      <c r="U36" s="18">
        <f>+'[21]ENEL PCA+PCF'!$C35</f>
        <v>156.577756666667</v>
      </c>
      <c r="V36" s="18">
        <f>+'[22]ENEL PCA+PCF'!$C35</f>
        <v>157.29599999999999</v>
      </c>
      <c r="W36" s="18">
        <f>+'[23]ENEL PCA+PCF'!$C35</f>
        <v>157.29599999999999</v>
      </c>
      <c r="X36" s="18">
        <f>+'[24]ENEL PCA+PCF'!$C35</f>
        <v>161.318185</v>
      </c>
      <c r="Y36" s="18">
        <f>+'[25]ENEL PCA+PCF'!$C35</f>
        <v>157.9</v>
      </c>
      <c r="Z36" s="18">
        <f>+'[26]ENEL PCA+PCF'!$C35</f>
        <v>157.8698</v>
      </c>
      <c r="AA36" s="18">
        <f>+'[27]ENEL PCA+PCF'!$C35</f>
        <v>152.22284833333299</v>
      </c>
      <c r="AB36" s="18">
        <f>+'[28]ENEL PCA+PCF'!$C35</f>
        <v>161.34</v>
      </c>
      <c r="AC36" s="18">
        <f>+'[29]ENEL PCA+PCF'!$C35</f>
        <v>161.34</v>
      </c>
      <c r="AD36" s="18">
        <f>+'[30]ENEL PCA+PCF'!$C35</f>
        <v>157.420606666667</v>
      </c>
      <c r="AE36" s="18">
        <f>+'[31]ENEL PCA+PCF'!$C35</f>
        <v>158.381</v>
      </c>
      <c r="AF36" s="18">
        <f>+'[32]ENEL PCA+PCF'!$C35</f>
        <v>162.30240166666701</v>
      </c>
      <c r="AG36" s="18">
        <f>+'[33]ENEL PCA+PCF'!$C35</f>
        <v>162.21554</v>
      </c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+[34]Sheet1!$B$10</f>
        <v>41487</v>
      </c>
      <c r="D41" s="15">
        <f>+[35]Sheet1!$B$10</f>
        <v>41488</v>
      </c>
      <c r="E41" s="15">
        <f>+[36]Sheet1!$B$10</f>
        <v>41489</v>
      </c>
      <c r="F41" s="15">
        <f>+[37]Sheet1!$B$10</f>
        <v>41490</v>
      </c>
      <c r="G41" s="15">
        <f>+[38]Sheet1!$B$10</f>
        <v>41491</v>
      </c>
      <c r="H41" s="15">
        <f>+[39]Sheet1!$B$10</f>
        <v>41492</v>
      </c>
      <c r="I41" s="15">
        <f>+[40]Sheet1!$B$10</f>
        <v>41493</v>
      </c>
      <c r="J41" s="15">
        <f>+[41]Sheet1!$B$10</f>
        <v>41494</v>
      </c>
      <c r="K41" s="15">
        <f>+[42]Sheet1!$B$10</f>
        <v>41495</v>
      </c>
      <c r="L41" s="15">
        <f>+[43]Sheet1!$B$10</f>
        <v>41496</v>
      </c>
      <c r="M41" s="15">
        <f>+[44]Sheet1!$B$10</f>
        <v>41497</v>
      </c>
      <c r="N41" s="15">
        <f>+[45]Sheet1!$B$10</f>
        <v>41498</v>
      </c>
      <c r="O41" s="15">
        <f>+[46]Sheet1!$B$10</f>
        <v>41499</v>
      </c>
      <c r="P41" s="15">
        <f>+[47]Sheet1!$B$10</f>
        <v>41500</v>
      </c>
      <c r="Q41" s="15">
        <f>+[48]Sheet1!$B$10</f>
        <v>41501</v>
      </c>
      <c r="R41" s="15">
        <f>+[49]Sheet1!$B$10</f>
        <v>41502</v>
      </c>
      <c r="S41" s="15">
        <f>+[50]Sheet1!$B$10</f>
        <v>41503</v>
      </c>
      <c r="T41" s="15">
        <f>+[51]Sheet1!$B$10</f>
        <v>41504</v>
      </c>
      <c r="U41" s="15">
        <f>+[52]Sheet1!$B$10</f>
        <v>41505</v>
      </c>
      <c r="V41" s="15">
        <f>+[53]Sheet1!$B$10</f>
        <v>41506</v>
      </c>
      <c r="W41" s="15">
        <f>+[54]Sheet1!$B$10</f>
        <v>41507</v>
      </c>
      <c r="X41" s="15">
        <f>+[55]Sheet1!$B$10</f>
        <v>41508</v>
      </c>
      <c r="Y41" s="15">
        <f>+[56]Sheet1!$B$10</f>
        <v>41509</v>
      </c>
      <c r="Z41" s="15">
        <f>+[57]Sheet1!$B$10</f>
        <v>41510</v>
      </c>
      <c r="AA41" s="15">
        <f>+[58]Sheet1!$B$10</f>
        <v>41511</v>
      </c>
      <c r="AB41" s="15">
        <f>+[59]Sheet1!$B$10</f>
        <v>41512</v>
      </c>
      <c r="AC41" s="15">
        <f>+[60]Sheet1!$B$10</f>
        <v>41513</v>
      </c>
      <c r="AD41" s="15">
        <f>+[61]Sheet1!$B$10</f>
        <v>41514</v>
      </c>
      <c r="AE41" s="15">
        <f>+[62]Sheet1!$B$10</f>
        <v>41515</v>
      </c>
      <c r="AF41" s="15">
        <f>+[63]Sheet1!$B$10</f>
        <v>41516</v>
      </c>
      <c r="AG41" s="15">
        <f>+[64]Sheet1!$B$10</f>
        <v>41517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+[34]Sheet1!$N$106</f>
        <v>0.5</v>
      </c>
      <c r="D42" s="18">
        <f>+[35]Sheet1!$N$106</f>
        <v>0.5</v>
      </c>
      <c r="E42" s="18">
        <f>+[36]Sheet1!$N$106</f>
        <v>0.5</v>
      </c>
      <c r="F42" s="18">
        <f>+[37]Sheet1!$N$106</f>
        <v>0.5</v>
      </c>
      <c r="G42" s="18">
        <f>+[38]Sheet1!$N$106</f>
        <v>0.5</v>
      </c>
      <c r="H42" s="18">
        <f>+[39]Sheet1!$N$106</f>
        <v>0.5</v>
      </c>
      <c r="I42" s="18">
        <f>+[40]Sheet1!$N$106</f>
        <v>0.5</v>
      </c>
      <c r="J42" s="18">
        <f>+[41]Sheet1!$N$106</f>
        <v>0.5</v>
      </c>
      <c r="K42" s="18">
        <f>+[42]Sheet1!$N$106</f>
        <v>0.5</v>
      </c>
      <c r="L42" s="18">
        <f>+[43]Sheet1!$N$106</f>
        <v>0.5</v>
      </c>
      <c r="M42" s="18">
        <f>+[44]Sheet1!$N$106</f>
        <v>0.5</v>
      </c>
      <c r="N42" s="18">
        <f>+[45]Sheet1!$N$106</f>
        <v>215</v>
      </c>
      <c r="O42" s="18">
        <f>+[46]Sheet1!$N$106</f>
        <v>215</v>
      </c>
      <c r="P42" s="18">
        <f>+[47]Sheet1!$N$110</f>
        <v>0.5</v>
      </c>
      <c r="Q42" s="18">
        <f>+[48]Sheet1!$N$110</f>
        <v>0.5</v>
      </c>
      <c r="R42" s="18">
        <f>+[49]Sheet1!$N$110</f>
        <v>0.5</v>
      </c>
      <c r="S42" s="18">
        <f>+[50]Sheet1!$N$110</f>
        <v>0.5</v>
      </c>
      <c r="T42" s="18">
        <f>+[51]Sheet1!$N$110</f>
        <v>0.5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0.5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178.77973333333301</v>
      </c>
      <c r="D50" s="18">
        <f>MIN($C$13:$AG$36)</f>
        <v>150.679888333333</v>
      </c>
      <c r="E50" s="18">
        <f>+[1]LIQUIDAC!BV288/[1]LIQUIDAC!BU288</f>
        <v>86.537121921767479</v>
      </c>
      <c r="F50" s="18">
        <f>AVERAGE($C$13:$AG$36)</f>
        <v>161.51641501120054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113.46033153357443</v>
      </c>
      <c r="F51" s="18">
        <f>AVERAGE($C$42:$AG$42)</f>
        <v>14.338709677419354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G11">
    <cfRule type="cellIs" dxfId="7" priority="4" stopIfTrue="1" operator="equal">
      <formula>TRUNC(C$12,0)</formula>
    </cfRule>
  </conditionalFormatting>
  <conditionalFormatting sqref="C42:AG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C37:AG37">
    <cfRule type="cellIs" dxfId="4" priority="3" operator="notEqual">
      <formula>0</formula>
    </cfRule>
  </conditionalFormatting>
  <conditionalFormatting sqref="C11:AG11">
    <cfRule type="cellIs" dxfId="3" priority="2" stopIfTrue="1" operator="equal">
      <formula>TRUNC(C$12,0)</formula>
    </cfRule>
  </conditionalFormatting>
  <conditionalFormatting sqref="C13:AG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2013-10-15T17:17:25Z</dcterms:created>
  <dcterms:modified xsi:type="dcterms:W3CDTF">2013-10-15T17:18:11Z</dcterms:modified>
</cp:coreProperties>
</file>