
<file path=[Content_Types].xml><?xml version="1.0" encoding="utf-8"?>
<Types xmlns="http://schemas.openxmlformats.org/package/2006/content-types">
  <Override PartName="/xl/externalLinks/externalLink9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5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5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50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59.xml" ContentType="application/vnd.openxmlformats-officedocument.spreadsheetml.externalLink+xml"/>
  <Default Extension="bin" ContentType="application/vnd.openxmlformats-officedocument.spreadsheetml.printerSettings"/>
  <Default Extension="png" ContentType="image/png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5.xml" ContentType="application/vnd.openxmlformats-officedocument.spreadsheetml.externalLink+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53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60.xml" ContentType="application/vnd.openxmlformats-officedocument.spreadsheetml.externalLink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035" windowHeight="11250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</externalReferences>
  <definedNames>
    <definedName name="_xlnm.Print_Area" localSheetId="0">PRECIOS!$B$2:$AG$52</definedName>
  </definedNames>
  <calcPr calcId="125725"/>
</workbook>
</file>

<file path=xl/calcChain.xml><?xml version="1.0" encoding="utf-8"?>
<calcChain xmlns="http://schemas.openxmlformats.org/spreadsheetml/2006/main">
  <c r="E50" i="1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D51" s="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AE13"/>
  <c r="AE37" s="1"/>
  <c r="AD13"/>
  <c r="AD37" s="1"/>
  <c r="AC13"/>
  <c r="AC37" s="1"/>
  <c r="AB13"/>
  <c r="AB37" s="1"/>
  <c r="AA13"/>
  <c r="AA37" s="1"/>
  <c r="Z13"/>
  <c r="Z37" s="1"/>
  <c r="Y13"/>
  <c r="Y37" s="1"/>
  <c r="X13"/>
  <c r="X37" s="1"/>
  <c r="W13"/>
  <c r="W37" s="1"/>
  <c r="V13"/>
  <c r="V37" s="1"/>
  <c r="U13"/>
  <c r="U37" s="1"/>
  <c r="T13"/>
  <c r="T37" s="1"/>
  <c r="S13"/>
  <c r="S37" s="1"/>
  <c r="R13"/>
  <c r="R37" s="1"/>
  <c r="Q13"/>
  <c r="Q37" s="1"/>
  <c r="P13"/>
  <c r="P37" s="1"/>
  <c r="O13"/>
  <c r="O37" s="1"/>
  <c r="N13"/>
  <c r="N37" s="1"/>
  <c r="M13"/>
  <c r="M37" s="1"/>
  <c r="L13"/>
  <c r="L37" s="1"/>
  <c r="K13"/>
  <c r="K37" s="1"/>
  <c r="J13"/>
  <c r="J37" s="1"/>
  <c r="I13"/>
  <c r="I37" s="1"/>
  <c r="H13"/>
  <c r="H37" s="1"/>
  <c r="G13"/>
  <c r="G37" s="1"/>
  <c r="F13"/>
  <c r="F37" s="1"/>
  <c r="E13"/>
  <c r="E37" s="1"/>
  <c r="D13"/>
  <c r="D37" s="1"/>
  <c r="C13"/>
  <c r="F50" s="1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9"/>
  <c r="C50" l="1"/>
  <c r="C51"/>
  <c r="E51"/>
  <c r="C37"/>
  <c r="D50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<sst xmlns="http://schemas.openxmlformats.org/spreadsheetml/2006/main" count="14" uniqueCount="12">
  <si>
    <t>PRECIOS DE ENERGIA EN EL MERCADO DE OCASION ( US$/MWh )</t>
  </si>
  <si>
    <t>LIQUIDACION FEBRERO 2012</t>
  </si>
  <si>
    <t>HRS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</si>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</sst>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mmmm\ yyyy"/>
    <numFmt numFmtId="165" formatCode="0.00000"/>
  </numFmts>
  <fonts count="1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/>
  </cellStyleXfs>
  <cellXfs count="30">
    <xf numFmtId="0" fontId="0" fillId="0" borderId="0" xfId="0"/>
    <xf numFmtId="0" fontId="2" fillId="2" borderId="0" xfId="1" applyFont="1" applyFill="1" applyBorder="1" applyAlignment="1" applyProtection="1">
      <alignment horizontal="left" vertical="center"/>
      <protection hidden="1"/>
    </xf>
    <xf numFmtId="0" fontId="3" fillId="2" borderId="0" xfId="1" applyFont="1" applyFill="1" applyBorder="1" applyAlignment="1" applyProtection="1">
      <alignment horizontal="center" vertical="center"/>
      <protection hidden="1"/>
    </xf>
    <xf numFmtId="0" fontId="4" fillId="2" borderId="0" xfId="1" applyFont="1" applyFill="1" applyBorder="1" applyAlignment="1" applyProtection="1">
      <alignment vertical="center"/>
      <protection hidden="1"/>
    </xf>
    <xf numFmtId="0" fontId="5" fillId="2" borderId="0" xfId="1" applyFont="1" applyFill="1" applyBorder="1" applyAlignment="1" applyProtection="1">
      <alignment horizontal="left" vertical="center"/>
      <protection hidden="1"/>
    </xf>
    <xf numFmtId="0" fontId="6" fillId="2" borderId="0" xfId="1" applyFont="1" applyFill="1" applyBorder="1" applyAlignment="1" applyProtection="1">
      <alignment horizontal="center" vertical="center"/>
      <protection hidden="1"/>
    </xf>
    <xf numFmtId="0" fontId="1" fillId="2" borderId="0" xfId="1" applyFill="1" applyAlignment="1" applyProtection="1">
      <alignment vertical="center"/>
      <protection hidden="1"/>
    </xf>
    <xf numFmtId="0" fontId="1" fillId="2" borderId="0" xfId="1" applyFill="1" applyBorder="1" applyAlignment="1" applyProtection="1">
      <alignment vertical="center"/>
      <protection hidden="1"/>
    </xf>
    <xf numFmtId="0" fontId="7" fillId="2" borderId="0" xfId="1" applyFont="1" applyFill="1" applyAlignment="1" applyProtection="1">
      <alignment vertical="center"/>
      <protection hidden="1"/>
    </xf>
    <xf numFmtId="0" fontId="8" fillId="2" borderId="0" xfId="1" applyFont="1" applyFill="1" applyAlignment="1" applyProtection="1">
      <alignment vertical="center"/>
      <protection hidden="1"/>
    </xf>
    <xf numFmtId="164" fontId="9" fillId="2" borderId="0" xfId="1" applyNumberFormat="1" applyFont="1" applyFill="1" applyAlignment="1" applyProtection="1">
      <alignment horizontal="left" vertical="center"/>
      <protection hidden="1"/>
    </xf>
    <xf numFmtId="16" fontId="10" fillId="3" borderId="1" xfId="1" applyNumberFormat="1" applyFont="1" applyFill="1" applyBorder="1" applyAlignment="1" applyProtection="1">
      <alignment horizontal="center" vertical="center"/>
      <protection hidden="1"/>
    </xf>
    <xf numFmtId="14" fontId="10" fillId="3" borderId="1" xfId="1" applyNumberFormat="1" applyFont="1" applyFill="1" applyBorder="1" applyAlignment="1" applyProtection="1">
      <alignment horizontal="center" vertical="center"/>
      <protection hidden="1"/>
    </xf>
    <xf numFmtId="0" fontId="10" fillId="2" borderId="1" xfId="1" applyFont="1" applyFill="1" applyBorder="1" applyAlignment="1" applyProtection="1">
      <alignment horizontal="center" vertical="center"/>
      <protection hidden="1"/>
    </xf>
    <xf numFmtId="16" fontId="10" fillId="2" borderId="1" xfId="1" applyNumberFormat="1" applyFont="1" applyFill="1" applyBorder="1" applyAlignment="1" applyProtection="1">
      <alignment horizontal="center" vertical="center"/>
      <protection hidden="1"/>
    </xf>
    <xf numFmtId="0" fontId="11" fillId="2" borderId="0" xfId="1" applyFont="1" applyFill="1" applyAlignment="1" applyProtection="1">
      <alignment vertical="center"/>
      <protection hidden="1"/>
    </xf>
    <xf numFmtId="20" fontId="10" fillId="2" borderId="1" xfId="1" applyNumberFormat="1" applyFont="1" applyFill="1" applyBorder="1" applyAlignment="1" applyProtection="1">
      <alignment horizontal="center" vertical="center"/>
      <protection hidden="1"/>
    </xf>
    <xf numFmtId="2" fontId="6" fillId="2" borderId="1" xfId="1" applyNumberFormat="1" applyFont="1" applyFill="1" applyBorder="1" applyAlignment="1" applyProtection="1">
      <alignment horizontal="center" vertical="center"/>
      <protection hidden="1"/>
    </xf>
    <xf numFmtId="0" fontId="12" fillId="2" borderId="0" xfId="1" applyFont="1" applyFill="1" applyAlignment="1" applyProtection="1">
      <alignment vertical="center"/>
      <protection hidden="1"/>
    </xf>
    <xf numFmtId="49" fontId="10" fillId="2" borderId="1" xfId="1" applyNumberFormat="1" applyFont="1" applyFill="1" applyBorder="1" applyAlignment="1" applyProtection="1">
      <alignment horizontal="center" vertical="center"/>
      <protection hidden="1"/>
    </xf>
    <xf numFmtId="2" fontId="1" fillId="2" borderId="0" xfId="1" applyNumberFormat="1" applyFill="1" applyAlignment="1" applyProtection="1">
      <alignment horizontal="center" vertical="center"/>
      <protection hidden="1"/>
    </xf>
    <xf numFmtId="165" fontId="13" fillId="2" borderId="0" xfId="1" applyNumberFormat="1" applyFont="1" applyFill="1" applyAlignment="1" applyProtection="1">
      <alignment horizontal="center" vertical="center"/>
      <protection hidden="1"/>
    </xf>
    <xf numFmtId="2" fontId="1" fillId="2" borderId="0" xfId="1" applyNumberFormat="1" applyFill="1" applyAlignment="1" applyProtection="1">
      <alignment vertical="center"/>
      <protection hidden="1"/>
    </xf>
    <xf numFmtId="1" fontId="12" fillId="2" borderId="0" xfId="1" applyNumberFormat="1" applyFont="1" applyFill="1" applyAlignment="1" applyProtection="1">
      <alignment horizontal="center" vertical="center"/>
      <protection hidden="1"/>
    </xf>
    <xf numFmtId="1" fontId="10" fillId="2" borderId="1" xfId="1" applyNumberFormat="1" applyFont="1" applyFill="1" applyBorder="1" applyAlignment="1" applyProtection="1">
      <alignment horizontal="center" vertical="center"/>
      <protection hidden="1"/>
    </xf>
    <xf numFmtId="0" fontId="1" fillId="2" borderId="0" xfId="1" applyFill="1" applyAlignment="1" applyProtection="1">
      <alignment horizontal="center" vertical="center"/>
      <protection hidden="1"/>
    </xf>
    <xf numFmtId="1" fontId="12" fillId="2" borderId="0" xfId="1" applyNumberFormat="1" applyFont="1" applyFill="1" applyAlignment="1" applyProtection="1">
      <alignment horizontal="left" vertical="center"/>
      <protection hidden="1"/>
    </xf>
    <xf numFmtId="0" fontId="14" fillId="2" borderId="0" xfId="1" applyFont="1" applyFill="1" applyAlignment="1" applyProtection="1">
      <alignment vertical="center"/>
      <protection hidden="1"/>
    </xf>
    <xf numFmtId="1" fontId="10" fillId="2" borderId="2" xfId="1" applyNumberFormat="1" applyFont="1" applyFill="1" applyBorder="1" applyAlignment="1" applyProtection="1">
      <alignment horizontal="center" vertical="center"/>
      <protection hidden="1"/>
    </xf>
    <xf numFmtId="1" fontId="10" fillId="2" borderId="1" xfId="1" applyNumberFormat="1" applyFont="1" applyFill="1" applyBorder="1" applyAlignment="1" applyProtection="1">
      <alignment vertical="center"/>
      <protection hidden="1"/>
    </xf>
  </cellXfs>
  <cellStyles count="4">
    <cellStyle name="Millares_TRANSACCIONES01092001" xfId="2"/>
    <cellStyle name="Normal" xfId="0" builtinId="0"/>
    <cellStyle name="Normal 2" xfId="3"/>
    <cellStyle name="Normal_TRANSACCIONESSEPTIEMBRE2002-1Quincena" xfId="1"/>
  </cellStyles>
  <dxfs count="10"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361950</xdr:colOff>
      <xdr:row>5</xdr:row>
      <xdr:rowOff>114300</xdr:rowOff>
    </xdr:to>
    <xdr:pic>
      <xdr:nvPicPr>
        <xdr:cNvPr id="2" name="4 Imagen" descr="cabezaPapeleria2011_ccc_arroba.wmf"/>
        <xdr:cNvPicPr/>
      </xdr:nvPicPr>
      <xdr:blipFill>
        <a:blip xmlns:r="http://schemas.openxmlformats.org/officeDocument/2006/relationships" r:embed="rId1" cstate="print"/>
        <a:srcRect r="38974"/>
        <a:stretch>
          <a:fillRect/>
        </a:stretch>
      </xdr:blipFill>
      <xdr:spPr>
        <a:xfrm>
          <a:off x="152400" y="161925"/>
          <a:ext cx="3400425" cy="1085850"/>
        </a:xfrm>
        <a:prstGeom prst="rect">
          <a:avLst/>
        </a:prstGeom>
      </xdr:spPr>
    </xdr:pic>
    <xdr:clientData/>
  </xdr:twoCellAnchor>
  <xdr:twoCellAnchor editAs="oneCell">
    <xdr:from>
      <xdr:col>27</xdr:col>
      <xdr:colOff>47625</xdr:colOff>
      <xdr:row>1</xdr:row>
      <xdr:rowOff>66675</xdr:rowOff>
    </xdr:from>
    <xdr:to>
      <xdr:col>30</xdr:col>
      <xdr:colOff>38100</xdr:colOff>
      <xdr:row>6</xdr:row>
      <xdr:rowOff>19050</xdr:rowOff>
    </xdr:to>
    <xdr:pic>
      <xdr:nvPicPr>
        <xdr:cNvPr id="3" name="4 Imagen" descr="cabezaPapeleria2011_ccc_arroba.wmf"/>
        <xdr:cNvPicPr/>
      </xdr:nvPicPr>
      <xdr:blipFill>
        <a:blip xmlns:r="http://schemas.openxmlformats.org/officeDocument/2006/relationships" r:embed="rId1" cstate="print"/>
        <a:srcRect l="67863"/>
        <a:stretch>
          <a:fillRect/>
        </a:stretch>
      </xdr:blipFill>
      <xdr:spPr>
        <a:xfrm>
          <a:off x="15859125" y="228600"/>
          <a:ext cx="1790700" cy="1085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acciones_Feb_1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acciones_0802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acciones_0902201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acciones_1002201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acciones_1102201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acciones_1202201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acciones_1302201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acciones_1402201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acciones_1502201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acciones_16022012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acciones_1702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Precio%20de%20Energ&#237;a%20de%20Feb%201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acciones_18022012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acciones_19022012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acciones_200220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acciones_2102201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acciones_22022012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acciones_23022012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acciones_24022012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acciones_25022012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acciones_2602201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acciones_2702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acciones_01022012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acciones_2802201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acciones_2902201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_pot_010212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_pot_020212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_pot_03021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_pot_040212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_pot_050212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_pot_060212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_pot_070212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_pot_0802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acciones_02022012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_pot_090212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_pot_10021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_pot_110212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_pot_120212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_pot_130212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_pot_140212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_pot_150212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_pot_160212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_pot_170212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_pot_1802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acciones_03022012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_pot_190212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_pot_200212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_pot_210212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_pot_22021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_pot_230212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_pot_240212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_pot_25021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_pot_26021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_pot_270212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_pot_2802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acciones_04022012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_pot_2902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acciones_050220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acciones_0602201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r_02\Transacciones%20Economicas\02%20Febrero%2012\Transacciones_070220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quidacion por Dia"/>
      <sheetName val="MES"/>
      <sheetName val="PRECIOS"/>
      <sheetName val="EXT"/>
      <sheetName val="INY"/>
      <sheetName val="LIQUIDAC"/>
      <sheetName val="PEAJE"/>
      <sheetName val="EAAI-POT"/>
      <sheetName val="AMAYO 2-POT"/>
      <sheetName val="AMAYO-POT"/>
      <sheetName val="ALBANISA-POT"/>
      <sheetName val="ENEL-SIUNA-POT"/>
      <sheetName val="ENEL-MLK-POT"/>
      <sheetName val="INDEX-POT"/>
      <sheetName val="AGRICORP-POT"/>
      <sheetName val="ENSA-POT"/>
      <sheetName val="PENSA-POT"/>
      <sheetName val="CCN-POT"/>
      <sheetName val="PLASTINIC-POT"/>
      <sheetName val="HOLCIM-POT"/>
      <sheetName val="CHDN-POT"/>
      <sheetName val="CEMEX-POT"/>
      <sheetName val="TRITON-POT"/>
      <sheetName val="ENACAL-POT"/>
      <sheetName val="BLUEFIELDS-POT"/>
      <sheetName val="DISNORTE-POT"/>
      <sheetName val="DISSUR-POT"/>
      <sheetName val="GEN. SN. RAFAEL-POT"/>
      <sheetName val="MONTE ROSA-POT"/>
      <sheetName val="EEC-20-POT"/>
      <sheetName val="ENEL PCA+PCF-POT"/>
      <sheetName val="GEOSA-POT"/>
      <sheetName val="ENEL PLB+PMG-POT"/>
      <sheetName val="EAAI"/>
      <sheetName val="AMAYO 2"/>
      <sheetName val="AMAYO"/>
      <sheetName val="ALBANISA"/>
      <sheetName val="ENEL-SIUNA"/>
      <sheetName val="ENEL-MLK"/>
      <sheetName val="INDEX"/>
      <sheetName val="ENER. OPORT. CNDC"/>
      <sheetName val="DESV. CONTROL"/>
      <sheetName val="AGRICORP"/>
      <sheetName val="ENSA"/>
      <sheetName val="PENSA"/>
      <sheetName val="CCN"/>
      <sheetName val="PLASTINIC"/>
      <sheetName val="HOLCIM"/>
      <sheetName val="CHDN"/>
      <sheetName val="CEMEX"/>
      <sheetName val="ENACAL"/>
      <sheetName val="TRITON"/>
      <sheetName val="BLUEFIELDS"/>
      <sheetName val="DISNORTE"/>
      <sheetName val="DISSUR"/>
      <sheetName val="GEN. SN. RAFAEL"/>
      <sheetName val="MONTE ROSA"/>
      <sheetName val="EEC-20"/>
      <sheetName val="ENEL PCA+PCF"/>
      <sheetName val="GEOSA"/>
      <sheetName val="ENEL PLB+PMG"/>
      <sheetName val="ASTURIA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>
        <row r="248">
          <cell r="BK248">
            <v>24887.396769187861</v>
          </cell>
          <cell r="BL248">
            <v>2201427.1716426793</v>
          </cell>
        </row>
      </sheetData>
      <sheetData sheetId="6">
        <row r="8">
          <cell r="C8" t="str">
            <v>PERIODO: 01.FEBRERO.2012 - 29.FEBRERO. 2012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40947</v>
          </cell>
        </row>
      </sheetData>
      <sheetData sheetId="1">
        <row r="7">
          <cell r="C7">
            <v>40947</v>
          </cell>
        </row>
      </sheetData>
      <sheetData sheetId="2">
        <row r="7">
          <cell r="D7">
            <v>40947</v>
          </cell>
        </row>
      </sheetData>
      <sheetData sheetId="3">
        <row r="7">
          <cell r="C7">
            <v>40947</v>
          </cell>
        </row>
        <row r="11">
          <cell r="BD11">
            <v>171.86017833333301</v>
          </cell>
        </row>
        <row r="12">
          <cell r="BD12">
            <v>174.149673333333</v>
          </cell>
        </row>
        <row r="13">
          <cell r="BD13">
            <v>167.04908499999999</v>
          </cell>
        </row>
        <row r="14">
          <cell r="BD14">
            <v>167.21250000000001</v>
          </cell>
        </row>
        <row r="15">
          <cell r="BD15">
            <v>168.99612166666699</v>
          </cell>
        </row>
        <row r="16">
          <cell r="BD16">
            <v>166.24708333333299</v>
          </cell>
        </row>
        <row r="17">
          <cell r="BD17">
            <v>166.74851333333299</v>
          </cell>
        </row>
        <row r="18">
          <cell r="BD18">
            <v>175.212371666667</v>
          </cell>
        </row>
        <row r="19">
          <cell r="BD19">
            <v>174.678413333333</v>
          </cell>
        </row>
        <row r="20">
          <cell r="BD20">
            <v>172.903973333333</v>
          </cell>
        </row>
        <row r="21">
          <cell r="BD21">
            <v>172.71923166666599</v>
          </cell>
        </row>
        <row r="22">
          <cell r="BD22">
            <v>172.71899999999999</v>
          </cell>
        </row>
        <row r="23">
          <cell r="BD23">
            <v>172.71899999999999</v>
          </cell>
        </row>
        <row r="24">
          <cell r="BD24">
            <v>172.71899999999999</v>
          </cell>
        </row>
        <row r="25">
          <cell r="BD25">
            <v>172.83970833333299</v>
          </cell>
        </row>
        <row r="26">
          <cell r="BD26">
            <v>172.71899999999999</v>
          </cell>
        </row>
        <row r="27">
          <cell r="BD27">
            <v>172.524998333333</v>
          </cell>
        </row>
        <row r="28">
          <cell r="BD28">
            <v>172.285883333333</v>
          </cell>
        </row>
        <row r="29">
          <cell r="BD29">
            <v>173.01002166666601</v>
          </cell>
        </row>
        <row r="30">
          <cell r="BD30">
            <v>173.64951500000001</v>
          </cell>
        </row>
        <row r="31">
          <cell r="BD31">
            <v>172.38047499999999</v>
          </cell>
        </row>
        <row r="32">
          <cell r="BD32">
            <v>176.49880666666701</v>
          </cell>
        </row>
        <row r="33">
          <cell r="BD33">
            <v>172.65386166666701</v>
          </cell>
        </row>
        <row r="34">
          <cell r="BD34">
            <v>167.28928500000001</v>
          </cell>
        </row>
      </sheetData>
      <sheetData sheetId="4">
        <row r="7">
          <cell r="C7">
            <v>40947</v>
          </cell>
        </row>
      </sheetData>
      <sheetData sheetId="5">
        <row r="36">
          <cell r="P36">
            <v>573.93650000000014</v>
          </cell>
        </row>
      </sheetData>
      <sheetData sheetId="6">
        <row r="36">
          <cell r="F36">
            <v>142.99117117117061</v>
          </cell>
        </row>
      </sheetData>
      <sheetData sheetId="7">
        <row r="35">
          <cell r="N35">
            <v>378.75200000000001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40947</v>
          </cell>
        </row>
      </sheetData>
      <sheetData sheetId="29">
        <row r="35">
          <cell r="D35">
            <v>392.34072830788853</v>
          </cell>
        </row>
      </sheetData>
      <sheetData sheetId="30">
        <row r="35">
          <cell r="D35">
            <v>209.92330674283951</v>
          </cell>
        </row>
      </sheetData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40948</v>
          </cell>
        </row>
      </sheetData>
      <sheetData sheetId="1">
        <row r="7">
          <cell r="C7">
            <v>40948</v>
          </cell>
        </row>
      </sheetData>
      <sheetData sheetId="2">
        <row r="7">
          <cell r="D7">
            <v>40948</v>
          </cell>
        </row>
      </sheetData>
      <sheetData sheetId="3">
        <row r="7">
          <cell r="C7">
            <v>40948</v>
          </cell>
        </row>
        <row r="11">
          <cell r="BD11">
            <v>169.99454</v>
          </cell>
        </row>
        <row r="12">
          <cell r="BD12">
            <v>171.53951833333301</v>
          </cell>
        </row>
        <row r="13">
          <cell r="BD13">
            <v>165.38399999999999</v>
          </cell>
        </row>
        <row r="14">
          <cell r="BD14">
            <v>165.38399999999999</v>
          </cell>
        </row>
        <row r="15">
          <cell r="BD15">
            <v>168.99789166666699</v>
          </cell>
        </row>
        <row r="16">
          <cell r="BD16">
            <v>166.744486666667</v>
          </cell>
        </row>
        <row r="17">
          <cell r="BD17">
            <v>166.30482000000001</v>
          </cell>
        </row>
        <row r="18">
          <cell r="BD18">
            <v>172.05952500000001</v>
          </cell>
        </row>
        <row r="19">
          <cell r="BD19">
            <v>175.06062333333301</v>
          </cell>
        </row>
        <row r="20">
          <cell r="BD20">
            <v>172.74867333333299</v>
          </cell>
        </row>
        <row r="21">
          <cell r="BD21">
            <v>172.71899999999999</v>
          </cell>
        </row>
        <row r="22">
          <cell r="BD22">
            <v>172.319535</v>
          </cell>
        </row>
        <row r="23">
          <cell r="BD23">
            <v>172.38861666666699</v>
          </cell>
        </row>
        <row r="24">
          <cell r="BD24">
            <v>172.71899999999999</v>
          </cell>
        </row>
        <row r="25">
          <cell r="BD25">
            <v>172.94191833333301</v>
          </cell>
        </row>
        <row r="26">
          <cell r="BD26">
            <v>172.74404833333301</v>
          </cell>
        </row>
        <row r="27">
          <cell r="BD27">
            <v>172.67368166666699</v>
          </cell>
        </row>
        <row r="28">
          <cell r="BD28">
            <v>172.06654</v>
          </cell>
        </row>
        <row r="29">
          <cell r="BD29">
            <v>172.94303666666701</v>
          </cell>
        </row>
        <row r="30">
          <cell r="BD30">
            <v>173.94510666666699</v>
          </cell>
        </row>
        <row r="31">
          <cell r="BD31">
            <v>173.403246666667</v>
          </cell>
        </row>
        <row r="32">
          <cell r="BD32">
            <v>177.02092999999999</v>
          </cell>
        </row>
        <row r="33">
          <cell r="BD33">
            <v>174.83202666666699</v>
          </cell>
        </row>
        <row r="34">
          <cell r="BD34">
            <v>166.40368000000001</v>
          </cell>
        </row>
      </sheetData>
      <sheetData sheetId="4">
        <row r="7">
          <cell r="C7">
            <v>40948</v>
          </cell>
        </row>
      </sheetData>
      <sheetData sheetId="5">
        <row r="36">
          <cell r="P36">
            <v>575.17050000000006</v>
          </cell>
        </row>
      </sheetData>
      <sheetData sheetId="6">
        <row r="36">
          <cell r="F36">
            <v>163.64742342342356</v>
          </cell>
        </row>
      </sheetData>
      <sheetData sheetId="7">
        <row r="35">
          <cell r="N35">
            <v>380.83199999999999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40948</v>
          </cell>
        </row>
      </sheetData>
      <sheetData sheetId="29">
        <row r="35">
          <cell r="D35">
            <v>444.71408125123412</v>
          </cell>
        </row>
      </sheetData>
      <sheetData sheetId="30">
        <row r="35">
          <cell r="D35">
            <v>245.32453351872854</v>
          </cell>
        </row>
      </sheetData>
      <sheetData sheetId="31"/>
      <sheetData sheetId="32"/>
      <sheetData sheetId="33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40949</v>
          </cell>
        </row>
      </sheetData>
      <sheetData sheetId="1">
        <row r="7">
          <cell r="C7">
            <v>40949</v>
          </cell>
        </row>
      </sheetData>
      <sheetData sheetId="2">
        <row r="7">
          <cell r="D7">
            <v>40949</v>
          </cell>
        </row>
      </sheetData>
      <sheetData sheetId="3">
        <row r="7">
          <cell r="C7">
            <v>40949</v>
          </cell>
        </row>
        <row r="11">
          <cell r="BD11">
            <v>166.284255</v>
          </cell>
        </row>
        <row r="12">
          <cell r="BD12">
            <v>168.72762166666701</v>
          </cell>
        </row>
        <row r="13">
          <cell r="BD13">
            <v>169.1943</v>
          </cell>
        </row>
        <row r="14">
          <cell r="BD14">
            <v>169.1943</v>
          </cell>
        </row>
        <row r="15">
          <cell r="BD15">
            <v>166.90337833333299</v>
          </cell>
        </row>
        <row r="16">
          <cell r="BD16">
            <v>166.0891</v>
          </cell>
        </row>
        <row r="17">
          <cell r="BD17">
            <v>166.0891</v>
          </cell>
        </row>
        <row r="18">
          <cell r="BD18">
            <v>175.013366666667</v>
          </cell>
        </row>
        <row r="19">
          <cell r="BD19">
            <v>172.54669166666599</v>
          </cell>
        </row>
        <row r="20">
          <cell r="BD20">
            <v>172.71899999999999</v>
          </cell>
        </row>
        <row r="21">
          <cell r="BD21">
            <v>172.72006779661001</v>
          </cell>
        </row>
        <row r="22">
          <cell r="BD22">
            <v>172.89635999999999</v>
          </cell>
        </row>
        <row r="23">
          <cell r="BD23">
            <v>173.57469333333299</v>
          </cell>
        </row>
        <row r="24">
          <cell r="BD24">
            <v>172.93134499999999</v>
          </cell>
        </row>
        <row r="25">
          <cell r="BD25">
            <v>172.71899999999999</v>
          </cell>
        </row>
        <row r="26">
          <cell r="BD26">
            <v>172.71899999999999</v>
          </cell>
        </row>
        <row r="27">
          <cell r="BD27">
            <v>172.71899999999999</v>
          </cell>
        </row>
        <row r="28">
          <cell r="BD28">
            <v>172.71899999999999</v>
          </cell>
        </row>
        <row r="29">
          <cell r="BD29">
            <v>173.88261</v>
          </cell>
        </row>
        <row r="30">
          <cell r="BD30">
            <v>173.99004500000001</v>
          </cell>
        </row>
        <row r="31">
          <cell r="BD31">
            <v>174.27213333333299</v>
          </cell>
        </row>
        <row r="32">
          <cell r="BD32">
            <v>172.49759166666701</v>
          </cell>
        </row>
        <row r="33">
          <cell r="BD33">
            <v>176.71457000000001</v>
          </cell>
        </row>
        <row r="34">
          <cell r="BD34">
            <v>176.322573333333</v>
          </cell>
        </row>
      </sheetData>
      <sheetData sheetId="4">
        <row r="7">
          <cell r="C7">
            <v>40949</v>
          </cell>
        </row>
      </sheetData>
      <sheetData sheetId="5">
        <row r="36">
          <cell r="P36">
            <v>575.11699999999985</v>
          </cell>
        </row>
      </sheetData>
      <sheetData sheetId="6">
        <row r="36">
          <cell r="F36">
            <v>138.0085045045042</v>
          </cell>
        </row>
      </sheetData>
      <sheetData sheetId="7">
        <row r="35">
          <cell r="N35">
            <v>371.77600000000001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40949</v>
          </cell>
        </row>
      </sheetData>
      <sheetData sheetId="29">
        <row r="35">
          <cell r="D35">
            <v>338.10798303475553</v>
          </cell>
        </row>
      </sheetData>
      <sheetData sheetId="30">
        <row r="35">
          <cell r="D35">
            <v>197.49718226569902</v>
          </cell>
        </row>
      </sheetData>
      <sheetData sheetId="31"/>
      <sheetData sheetId="32"/>
      <sheetData sheetId="33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40950</v>
          </cell>
        </row>
      </sheetData>
      <sheetData sheetId="1">
        <row r="7">
          <cell r="C7">
            <v>40950</v>
          </cell>
        </row>
      </sheetData>
      <sheetData sheetId="2">
        <row r="7">
          <cell r="D7">
            <v>40950</v>
          </cell>
        </row>
      </sheetData>
      <sheetData sheetId="3">
        <row r="7">
          <cell r="C7">
            <v>40950</v>
          </cell>
        </row>
        <row r="11">
          <cell r="BD11">
            <v>168.44653666666699</v>
          </cell>
        </row>
        <row r="12">
          <cell r="BD12">
            <v>166.64611666666701</v>
          </cell>
        </row>
        <row r="13">
          <cell r="BD13">
            <v>167.84809999999999</v>
          </cell>
        </row>
        <row r="14">
          <cell r="BD14">
            <v>166.99791666666701</v>
          </cell>
        </row>
        <row r="15">
          <cell r="BD15">
            <v>166.0891</v>
          </cell>
        </row>
        <row r="16">
          <cell r="BD16">
            <v>166.0891</v>
          </cell>
        </row>
        <row r="17">
          <cell r="BD17">
            <v>166.0891</v>
          </cell>
        </row>
        <row r="18">
          <cell r="BD18">
            <v>173.26739000000001</v>
          </cell>
        </row>
        <row r="19">
          <cell r="BD19">
            <v>172.27309333333301</v>
          </cell>
        </row>
        <row r="20">
          <cell r="BD20">
            <v>171.631325</v>
          </cell>
        </row>
        <row r="21">
          <cell r="BD21">
            <v>171.87343000000001</v>
          </cell>
        </row>
        <row r="22">
          <cell r="BD22">
            <v>171.97703833333301</v>
          </cell>
        </row>
        <row r="23">
          <cell r="BD23">
            <v>172.090765</v>
          </cell>
        </row>
        <row r="24">
          <cell r="BD24">
            <v>170.67222833333301</v>
          </cell>
        </row>
        <row r="25">
          <cell r="BD25">
            <v>172.621501666667</v>
          </cell>
        </row>
        <row r="26">
          <cell r="BD26">
            <v>172.37882666666701</v>
          </cell>
        </row>
        <row r="27">
          <cell r="BD27">
            <v>172.31014166666699</v>
          </cell>
        </row>
        <row r="28">
          <cell r="BD28">
            <v>172.09767333333301</v>
          </cell>
        </row>
        <row r="29">
          <cell r="BD29">
            <v>174.23768833333301</v>
          </cell>
        </row>
        <row r="30">
          <cell r="BD30">
            <v>172.71899999999999</v>
          </cell>
        </row>
        <row r="31">
          <cell r="BD31">
            <v>174.45013</v>
          </cell>
        </row>
        <row r="32">
          <cell r="BD32">
            <v>175.097418333333</v>
          </cell>
        </row>
        <row r="33">
          <cell r="BD33">
            <v>172.65965666666699</v>
          </cell>
        </row>
        <row r="34">
          <cell r="BD34">
            <v>166.28922</v>
          </cell>
        </row>
      </sheetData>
      <sheetData sheetId="4">
        <row r="7">
          <cell r="C7">
            <v>40950</v>
          </cell>
        </row>
      </sheetData>
      <sheetData sheetId="5">
        <row r="36">
          <cell r="P36">
            <v>576.2433788559747</v>
          </cell>
        </row>
      </sheetData>
      <sheetData sheetId="6">
        <row r="36">
          <cell r="F36">
            <v>88.911855855855578</v>
          </cell>
        </row>
      </sheetData>
      <sheetData sheetId="7">
        <row r="35">
          <cell r="N35">
            <v>379.99999999999994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40950</v>
          </cell>
        </row>
      </sheetData>
      <sheetData sheetId="29">
        <row r="35">
          <cell r="D35">
            <v>356.05023885270896</v>
          </cell>
        </row>
      </sheetData>
      <sheetData sheetId="30">
        <row r="35">
          <cell r="D35">
            <v>218.0286319954435</v>
          </cell>
        </row>
      </sheetData>
      <sheetData sheetId="31"/>
      <sheetData sheetId="32"/>
      <sheetData sheetId="33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40951</v>
          </cell>
        </row>
      </sheetData>
      <sheetData sheetId="1">
        <row r="7">
          <cell r="C7">
            <v>40951</v>
          </cell>
        </row>
      </sheetData>
      <sheetData sheetId="2">
        <row r="7">
          <cell r="D7">
            <v>40951</v>
          </cell>
        </row>
      </sheetData>
      <sheetData sheetId="3">
        <row r="7">
          <cell r="C7">
            <v>40951</v>
          </cell>
        </row>
        <row r="11">
          <cell r="BD11">
            <v>167.47474</v>
          </cell>
        </row>
        <row r="12">
          <cell r="BD12">
            <v>169.5532</v>
          </cell>
        </row>
        <row r="13">
          <cell r="BD13">
            <v>166.18132</v>
          </cell>
        </row>
        <row r="14">
          <cell r="BD14">
            <v>160.77059</v>
          </cell>
        </row>
        <row r="15">
          <cell r="BD15">
            <v>166.48389666666699</v>
          </cell>
        </row>
        <row r="16">
          <cell r="BD16">
            <v>169.495763333333</v>
          </cell>
        </row>
        <row r="17">
          <cell r="BD17">
            <v>173.246556666667</v>
          </cell>
        </row>
        <row r="18">
          <cell r="BD18">
            <v>166.22788666666699</v>
          </cell>
        </row>
        <row r="19">
          <cell r="BD19">
            <v>167.370061666667</v>
          </cell>
        </row>
        <row r="20">
          <cell r="BD20">
            <v>167.54849166666699</v>
          </cell>
        </row>
        <row r="21">
          <cell r="BD21">
            <v>167.59</v>
          </cell>
        </row>
        <row r="22">
          <cell r="BD22">
            <v>173.460546666667</v>
          </cell>
        </row>
        <row r="23">
          <cell r="BD23">
            <v>175.961671666667</v>
          </cell>
        </row>
        <row r="24">
          <cell r="BD24">
            <v>167.59</v>
          </cell>
        </row>
        <row r="25">
          <cell r="BD25">
            <v>166.73324333333301</v>
          </cell>
        </row>
        <row r="26">
          <cell r="BD26">
            <v>166.92750833333301</v>
          </cell>
        </row>
        <row r="27">
          <cell r="BD27">
            <v>166.785981666667</v>
          </cell>
        </row>
        <row r="28">
          <cell r="BD28">
            <v>168.855893333333</v>
          </cell>
        </row>
        <row r="29">
          <cell r="BD29">
            <v>173.97136499999999</v>
          </cell>
        </row>
        <row r="30">
          <cell r="BD30">
            <v>172.71899999999999</v>
          </cell>
        </row>
        <row r="31">
          <cell r="BD31">
            <v>173.78552999999999</v>
          </cell>
        </row>
        <row r="32">
          <cell r="BD32">
            <v>178.795095</v>
          </cell>
        </row>
        <row r="33">
          <cell r="BD33">
            <v>168.293456666667</v>
          </cell>
        </row>
        <row r="34">
          <cell r="BD34">
            <v>168.10777999999999</v>
          </cell>
        </row>
      </sheetData>
      <sheetData sheetId="4">
        <row r="7">
          <cell r="C7">
            <v>40951</v>
          </cell>
        </row>
      </sheetData>
      <sheetData sheetId="5">
        <row r="36">
          <cell r="P36">
            <v>574.57978781198608</v>
          </cell>
        </row>
      </sheetData>
      <sheetData sheetId="6">
        <row r="36">
          <cell r="F36">
            <v>36.746342342342061</v>
          </cell>
        </row>
      </sheetData>
      <sheetData sheetId="7">
        <row r="35">
          <cell r="N35">
            <v>335.072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40951</v>
          </cell>
        </row>
      </sheetData>
      <sheetData sheetId="29">
        <row r="35">
          <cell r="D35">
            <v>415.69619268733641</v>
          </cell>
        </row>
      </sheetData>
      <sheetData sheetId="30">
        <row r="35">
          <cell r="D35">
            <v>245.62793487064198</v>
          </cell>
        </row>
      </sheetData>
      <sheetData sheetId="31"/>
      <sheetData sheetId="32"/>
      <sheetData sheetId="33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40952</v>
          </cell>
        </row>
      </sheetData>
      <sheetData sheetId="1">
        <row r="7">
          <cell r="C7">
            <v>40952</v>
          </cell>
        </row>
      </sheetData>
      <sheetData sheetId="2">
        <row r="7">
          <cell r="D7">
            <v>40952</v>
          </cell>
        </row>
      </sheetData>
      <sheetData sheetId="3">
        <row r="7">
          <cell r="C7">
            <v>40952</v>
          </cell>
        </row>
        <row r="11">
          <cell r="BD11">
            <v>170.79254499999999</v>
          </cell>
        </row>
        <row r="12">
          <cell r="BD12">
            <v>170.17</v>
          </cell>
        </row>
        <row r="13">
          <cell r="BD13">
            <v>170.17</v>
          </cell>
        </row>
        <row r="14">
          <cell r="BD14">
            <v>170.17</v>
          </cell>
        </row>
        <row r="15">
          <cell r="BD15">
            <v>171.604436666667</v>
          </cell>
        </row>
        <row r="16">
          <cell r="BD16">
            <v>172.840286666667</v>
          </cell>
        </row>
        <row r="17">
          <cell r="BD17">
            <v>171.81263000000001</v>
          </cell>
        </row>
        <row r="18">
          <cell r="BD18">
            <v>175.558128333333</v>
          </cell>
        </row>
        <row r="19">
          <cell r="BD19">
            <v>176.33282666666699</v>
          </cell>
        </row>
        <row r="20">
          <cell r="BD20">
            <v>176.95444333333299</v>
          </cell>
        </row>
        <row r="21">
          <cell r="BD21">
            <v>177.04760999999999</v>
          </cell>
        </row>
        <row r="22">
          <cell r="BD22">
            <v>177.076443333333</v>
          </cell>
        </row>
        <row r="23">
          <cell r="BD23">
            <v>176.95558500000001</v>
          </cell>
        </row>
        <row r="24">
          <cell r="BD24">
            <v>177.21344500000001</v>
          </cell>
        </row>
        <row r="25">
          <cell r="BD25">
            <v>177.48099999999999</v>
          </cell>
        </row>
        <row r="26">
          <cell r="BD26">
            <v>177.48099999999999</v>
          </cell>
        </row>
        <row r="27">
          <cell r="BD27">
            <v>176.99645333333299</v>
          </cell>
        </row>
        <row r="28">
          <cell r="BD28">
            <v>177.48099999999999</v>
          </cell>
        </row>
        <row r="29">
          <cell r="BD29">
            <v>178.32027833333299</v>
          </cell>
        </row>
        <row r="30">
          <cell r="BD30">
            <v>178.557588333333</v>
          </cell>
        </row>
        <row r="31">
          <cell r="BD31">
            <v>177.48099999999999</v>
          </cell>
        </row>
        <row r="32">
          <cell r="BD32">
            <v>182.28518</v>
          </cell>
        </row>
        <row r="33">
          <cell r="BD33">
            <v>181.68620833333301</v>
          </cell>
        </row>
        <row r="34">
          <cell r="BD34">
            <v>172.736065</v>
          </cell>
        </row>
      </sheetData>
      <sheetData sheetId="4">
        <row r="7">
          <cell r="C7">
            <v>40952</v>
          </cell>
        </row>
      </sheetData>
      <sheetData sheetId="5">
        <row r="36">
          <cell r="P36">
            <v>574.61249999999984</v>
          </cell>
        </row>
      </sheetData>
      <sheetData sheetId="6">
        <row r="36">
          <cell r="F36">
            <v>152.03153153153164</v>
          </cell>
        </row>
      </sheetData>
      <sheetData sheetId="7">
        <row r="35">
          <cell r="N35">
            <v>377.69600000000008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40952</v>
          </cell>
        </row>
      </sheetData>
      <sheetData sheetId="29">
        <row r="35">
          <cell r="D35">
            <v>378.15717226884607</v>
          </cell>
        </row>
      </sheetData>
      <sheetData sheetId="30">
        <row r="35">
          <cell r="D35">
            <v>238.36010408764147</v>
          </cell>
        </row>
      </sheetData>
      <sheetData sheetId="31"/>
      <sheetData sheetId="32"/>
      <sheetData sheetId="33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40953</v>
          </cell>
        </row>
      </sheetData>
      <sheetData sheetId="1">
        <row r="7">
          <cell r="C7">
            <v>40953</v>
          </cell>
        </row>
      </sheetData>
      <sheetData sheetId="2">
        <row r="7">
          <cell r="D7">
            <v>40953</v>
          </cell>
        </row>
      </sheetData>
      <sheetData sheetId="3">
        <row r="7">
          <cell r="C7">
            <v>40953</v>
          </cell>
        </row>
        <row r="11">
          <cell r="BD11">
            <v>171.507033333333</v>
          </cell>
        </row>
        <row r="12">
          <cell r="BD12">
            <v>171.28686833333299</v>
          </cell>
        </row>
        <row r="13">
          <cell r="BD13">
            <v>173.599516666667</v>
          </cell>
        </row>
        <row r="14">
          <cell r="BD14">
            <v>173.31242333333299</v>
          </cell>
        </row>
        <row r="15">
          <cell r="BD15">
            <v>171.49593999999999</v>
          </cell>
        </row>
        <row r="16">
          <cell r="BD16">
            <v>174.63026833333299</v>
          </cell>
        </row>
        <row r="17">
          <cell r="BD17">
            <v>177.91741500000001</v>
          </cell>
        </row>
        <row r="18">
          <cell r="BD18">
            <v>179.14691999999999</v>
          </cell>
        </row>
        <row r="19">
          <cell r="BD19">
            <v>177.30574666666701</v>
          </cell>
        </row>
        <row r="20">
          <cell r="BD20">
            <v>177.241156666667</v>
          </cell>
        </row>
        <row r="21">
          <cell r="BD21">
            <v>177.35532833333301</v>
          </cell>
        </row>
        <row r="22">
          <cell r="BD22">
            <v>177.44604000000001</v>
          </cell>
        </row>
        <row r="23">
          <cell r="BD23">
            <v>177.48099999999999</v>
          </cell>
        </row>
        <row r="24">
          <cell r="BD24">
            <v>177.48099999999999</v>
          </cell>
        </row>
        <row r="25">
          <cell r="BD25">
            <v>177.954311666667</v>
          </cell>
        </row>
        <row r="26">
          <cell r="BD26">
            <v>177.48099999999999</v>
          </cell>
        </row>
        <row r="27">
          <cell r="BD27">
            <v>178.350533333333</v>
          </cell>
        </row>
        <row r="28">
          <cell r="BD28">
            <v>177.48099999999999</v>
          </cell>
        </row>
        <row r="29">
          <cell r="BD29">
            <v>178.126045</v>
          </cell>
        </row>
        <row r="30">
          <cell r="BD30">
            <v>177.97452166666699</v>
          </cell>
        </row>
        <row r="31">
          <cell r="BD31">
            <v>178.28378833333301</v>
          </cell>
        </row>
        <row r="32">
          <cell r="BD32">
            <v>183.166316666667</v>
          </cell>
        </row>
        <row r="33">
          <cell r="BD33">
            <v>180.977438333333</v>
          </cell>
        </row>
        <row r="34">
          <cell r="BD34">
            <v>174.50332499999999</v>
          </cell>
        </row>
      </sheetData>
      <sheetData sheetId="4">
        <row r="7">
          <cell r="C7">
            <v>40953</v>
          </cell>
        </row>
      </sheetData>
      <sheetData sheetId="5">
        <row r="36">
          <cell r="P36">
            <v>576.42149999999992</v>
          </cell>
        </row>
      </sheetData>
      <sheetData sheetId="6">
        <row r="36">
          <cell r="F36">
            <v>144.39935135135133</v>
          </cell>
        </row>
      </sheetData>
      <sheetData sheetId="7">
        <row r="35">
          <cell r="N35">
            <v>383.52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40953</v>
          </cell>
        </row>
      </sheetData>
      <sheetData sheetId="29">
        <row r="35">
          <cell r="D35">
            <v>333.50393157813198</v>
          </cell>
        </row>
      </sheetData>
      <sheetData sheetId="30">
        <row r="35">
          <cell r="D35">
            <v>208.19579129674901</v>
          </cell>
        </row>
      </sheetData>
      <sheetData sheetId="31"/>
      <sheetData sheetId="32"/>
      <sheetData sheetId="33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40954</v>
          </cell>
        </row>
      </sheetData>
      <sheetData sheetId="1">
        <row r="7">
          <cell r="C7">
            <v>40954</v>
          </cell>
        </row>
      </sheetData>
      <sheetData sheetId="2">
        <row r="7">
          <cell r="D7">
            <v>40954</v>
          </cell>
        </row>
      </sheetData>
      <sheetData sheetId="3">
        <row r="7">
          <cell r="C7">
            <v>40954</v>
          </cell>
        </row>
        <row r="11">
          <cell r="BD11">
            <v>172.26229000000001</v>
          </cell>
        </row>
        <row r="12">
          <cell r="BD12">
            <v>170.17</v>
          </cell>
        </row>
        <row r="13">
          <cell r="BD13">
            <v>170.703466666667</v>
          </cell>
        </row>
        <row r="14">
          <cell r="BD14">
            <v>170.55457000000001</v>
          </cell>
        </row>
        <row r="15">
          <cell r="BD15">
            <v>171.02030833333299</v>
          </cell>
        </row>
        <row r="16">
          <cell r="BD16">
            <v>172.82315333333301</v>
          </cell>
        </row>
        <row r="17">
          <cell r="BD17">
            <v>174.66061666666701</v>
          </cell>
        </row>
        <row r="18">
          <cell r="BD18">
            <v>178.61519833333301</v>
          </cell>
        </row>
        <row r="19">
          <cell r="BD19">
            <v>177.995943333333</v>
          </cell>
        </row>
        <row r="20">
          <cell r="BD20">
            <v>177.69202166666699</v>
          </cell>
        </row>
        <row r="21">
          <cell r="BD21">
            <v>177.49366499999999</v>
          </cell>
        </row>
        <row r="22">
          <cell r="BD22">
            <v>177.58918</v>
          </cell>
        </row>
        <row r="23">
          <cell r="BD23">
            <v>177.48550333333301</v>
          </cell>
        </row>
        <row r="24">
          <cell r="BD24">
            <v>177.93106333333299</v>
          </cell>
        </row>
        <row r="25">
          <cell r="BD25">
            <v>178.07154666666699</v>
          </cell>
        </row>
        <row r="26">
          <cell r="BD26">
            <v>185.409361666667</v>
          </cell>
        </row>
        <row r="27">
          <cell r="BD27">
            <v>186.45468</v>
          </cell>
        </row>
        <row r="28">
          <cell r="BD28">
            <v>178.942241666667</v>
          </cell>
        </row>
        <row r="29">
          <cell r="BD29">
            <v>177.48653166666699</v>
          </cell>
        </row>
        <row r="30">
          <cell r="BD30">
            <v>177.484816666667</v>
          </cell>
        </row>
        <row r="31">
          <cell r="BD31">
            <v>177.43934666666701</v>
          </cell>
        </row>
        <row r="32">
          <cell r="BD32">
            <v>180.14478</v>
          </cell>
        </row>
        <row r="33">
          <cell r="BD33">
            <v>182.40589333333301</v>
          </cell>
        </row>
        <row r="34">
          <cell r="BD34">
            <v>174.776688333333</v>
          </cell>
        </row>
      </sheetData>
      <sheetData sheetId="4">
        <row r="7">
          <cell r="C7">
            <v>40954</v>
          </cell>
        </row>
      </sheetData>
      <sheetData sheetId="5">
        <row r="36">
          <cell r="P36">
            <v>575.36900000000003</v>
          </cell>
        </row>
      </sheetData>
      <sheetData sheetId="6">
        <row r="36">
          <cell r="F36">
            <v>154.29509909909967</v>
          </cell>
        </row>
      </sheetData>
      <sheetData sheetId="7">
        <row r="35">
          <cell r="N35">
            <v>343.13599999999997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40954</v>
          </cell>
        </row>
      </sheetData>
      <sheetData sheetId="29">
        <row r="35">
          <cell r="D35">
            <v>379.74041991305359</v>
          </cell>
        </row>
      </sheetData>
      <sheetData sheetId="30">
        <row r="35">
          <cell r="D35">
            <v>229.00484866531201</v>
          </cell>
        </row>
      </sheetData>
      <sheetData sheetId="31"/>
      <sheetData sheetId="32"/>
      <sheetData sheetId="33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40955</v>
          </cell>
        </row>
      </sheetData>
      <sheetData sheetId="1">
        <row r="7">
          <cell r="C7">
            <v>40955</v>
          </cell>
        </row>
      </sheetData>
      <sheetData sheetId="2">
        <row r="7">
          <cell r="D7">
            <v>40955</v>
          </cell>
        </row>
      </sheetData>
      <sheetData sheetId="3">
        <row r="7">
          <cell r="C7">
            <v>40955</v>
          </cell>
        </row>
        <row r="11">
          <cell r="BD11">
            <v>173.065253333334</v>
          </cell>
        </row>
        <row r="12">
          <cell r="BD12">
            <v>174.76410000000001</v>
          </cell>
        </row>
        <row r="13">
          <cell r="BD13">
            <v>171.70136666666701</v>
          </cell>
        </row>
        <row r="14">
          <cell r="BD14">
            <v>170.17</v>
          </cell>
        </row>
        <row r="15">
          <cell r="BD15">
            <v>172.687031666667</v>
          </cell>
        </row>
        <row r="16">
          <cell r="BD16">
            <v>171.024755</v>
          </cell>
        </row>
        <row r="17">
          <cell r="BD17">
            <v>174.35526166666699</v>
          </cell>
        </row>
        <row r="18">
          <cell r="BD18">
            <v>179.25915166666701</v>
          </cell>
        </row>
        <row r="19">
          <cell r="BD19">
            <v>178.176588333333</v>
          </cell>
        </row>
        <row r="20">
          <cell r="BD20">
            <v>177.843641666667</v>
          </cell>
        </row>
        <row r="21">
          <cell r="BD21">
            <v>177.840656666667</v>
          </cell>
        </row>
        <row r="22">
          <cell r="BD22">
            <v>177.86060000000001</v>
          </cell>
        </row>
        <row r="23">
          <cell r="BD23">
            <v>177.873668333333</v>
          </cell>
        </row>
        <row r="24">
          <cell r="BD24">
            <v>178.238656666667</v>
          </cell>
        </row>
        <row r="25">
          <cell r="BD25">
            <v>178.30518000000001</v>
          </cell>
        </row>
        <row r="26">
          <cell r="BD26">
            <v>178.42791500000001</v>
          </cell>
        </row>
        <row r="27">
          <cell r="BD27">
            <v>177.87337500000001</v>
          </cell>
        </row>
        <row r="28">
          <cell r="BD28">
            <v>177.729983333333</v>
          </cell>
        </row>
        <row r="29">
          <cell r="BD29">
            <v>178.25051500000001</v>
          </cell>
        </row>
        <row r="30">
          <cell r="BD30">
            <v>177.53230500000001</v>
          </cell>
        </row>
        <row r="31">
          <cell r="BD31">
            <v>177.39143833333301</v>
          </cell>
        </row>
        <row r="32">
          <cell r="BD32">
            <v>183.89791</v>
          </cell>
        </row>
        <row r="33">
          <cell r="BD33">
            <v>175.53703166666699</v>
          </cell>
        </row>
        <row r="34">
          <cell r="BD34">
            <v>181.328755</v>
          </cell>
        </row>
      </sheetData>
      <sheetData sheetId="4">
        <row r="7">
          <cell r="C7">
            <v>40955</v>
          </cell>
        </row>
      </sheetData>
      <sheetData sheetId="5">
        <row r="36">
          <cell r="P36">
            <v>574.77</v>
          </cell>
        </row>
      </sheetData>
      <sheetData sheetId="6">
        <row r="36">
          <cell r="F36">
            <v>158.07117117117104</v>
          </cell>
        </row>
      </sheetData>
      <sheetData sheetId="7">
        <row r="35">
          <cell r="N35">
            <v>385.59999999999997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40955</v>
          </cell>
        </row>
      </sheetData>
      <sheetData sheetId="29">
        <row r="35">
          <cell r="D35">
            <v>376.60711432398352</v>
          </cell>
        </row>
      </sheetData>
      <sheetData sheetId="30">
        <row r="35">
          <cell r="D35">
            <v>240.98253318355449</v>
          </cell>
        </row>
      </sheetData>
      <sheetData sheetId="31"/>
      <sheetData sheetId="32"/>
      <sheetData sheetId="33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40956</v>
          </cell>
        </row>
      </sheetData>
      <sheetData sheetId="1">
        <row r="7">
          <cell r="C7">
            <v>40956</v>
          </cell>
        </row>
      </sheetData>
      <sheetData sheetId="2">
        <row r="7">
          <cell r="D7">
            <v>40956</v>
          </cell>
        </row>
      </sheetData>
      <sheetData sheetId="3">
        <row r="7">
          <cell r="C7">
            <v>40956</v>
          </cell>
        </row>
        <row r="11">
          <cell r="BD11">
            <v>171.69242499999999</v>
          </cell>
        </row>
        <row r="12">
          <cell r="BD12">
            <v>174.3937</v>
          </cell>
        </row>
        <row r="13">
          <cell r="BD13">
            <v>171.08513500000001</v>
          </cell>
        </row>
        <row r="14">
          <cell r="BD14">
            <v>171.38233500000001</v>
          </cell>
        </row>
        <row r="15">
          <cell r="BD15">
            <v>173.95657666666699</v>
          </cell>
        </row>
        <row r="16">
          <cell r="BD16">
            <v>172.31754333333299</v>
          </cell>
        </row>
        <row r="17">
          <cell r="BD17">
            <v>177.48099999999999</v>
          </cell>
        </row>
        <row r="18">
          <cell r="BD18">
            <v>177.48099999999999</v>
          </cell>
        </row>
        <row r="19">
          <cell r="BD19">
            <v>177.387316666667</v>
          </cell>
        </row>
        <row r="20">
          <cell r="BD20">
            <v>178.54025999999999</v>
          </cell>
        </row>
        <row r="21">
          <cell r="BD21">
            <v>177.99368833333301</v>
          </cell>
        </row>
        <row r="22">
          <cell r="BD22">
            <v>177.777443333333</v>
          </cell>
        </row>
        <row r="23">
          <cell r="BD23">
            <v>177.48282</v>
          </cell>
        </row>
        <row r="24">
          <cell r="BD24">
            <v>177.80079333333299</v>
          </cell>
        </row>
        <row r="25">
          <cell r="BD25">
            <v>177.78884500000001</v>
          </cell>
        </row>
        <row r="26">
          <cell r="BD26">
            <v>177.90293500000001</v>
          </cell>
        </row>
        <row r="27">
          <cell r="BD27">
            <v>177.64376833333301</v>
          </cell>
        </row>
        <row r="28">
          <cell r="BD28">
            <v>177.79966999999999</v>
          </cell>
        </row>
        <row r="29">
          <cell r="BD29">
            <v>180.58991333333299</v>
          </cell>
        </row>
        <row r="30">
          <cell r="BD30">
            <v>178.52322333333299</v>
          </cell>
        </row>
        <row r="31">
          <cell r="BD31">
            <v>183.6755</v>
          </cell>
        </row>
        <row r="32">
          <cell r="BD32">
            <v>181.49456000000001</v>
          </cell>
        </row>
        <row r="33">
          <cell r="BD33">
            <v>181.08131666666699</v>
          </cell>
        </row>
        <row r="34">
          <cell r="BD34">
            <v>173.188983333333</v>
          </cell>
        </row>
      </sheetData>
      <sheetData sheetId="4">
        <row r="7">
          <cell r="C7">
            <v>40956</v>
          </cell>
        </row>
      </sheetData>
      <sheetData sheetId="5">
        <row r="36">
          <cell r="P36">
            <v>574.97299999999996</v>
          </cell>
        </row>
      </sheetData>
      <sheetData sheetId="6">
        <row r="36">
          <cell r="F36">
            <v>166.35697297297259</v>
          </cell>
        </row>
      </sheetData>
      <sheetData sheetId="7">
        <row r="35">
          <cell r="N35">
            <v>382.43200000000002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40956</v>
          </cell>
        </row>
      </sheetData>
      <sheetData sheetId="29">
        <row r="35">
          <cell r="D35">
            <v>390.46006510897746</v>
          </cell>
        </row>
      </sheetData>
      <sheetData sheetId="30">
        <row r="35">
          <cell r="D35">
            <v>243.79383353381598</v>
          </cell>
        </row>
      </sheetData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hart1"/>
      <sheetName val="DIF"/>
      <sheetName val="Chart2"/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  <sheetName val="Precio de Energía de Feb 12"/>
    </sheetNames>
    <sheetDataSet>
      <sheetData sheetId="0"/>
      <sheetData sheetId="1"/>
      <sheetData sheetId="2"/>
      <sheetData sheetId="3">
        <row r="4">
          <cell r="C4">
            <v>40940</v>
          </cell>
          <cell r="D4">
            <v>40941</v>
          </cell>
          <cell r="E4">
            <v>40942</v>
          </cell>
          <cell r="F4">
            <v>40943</v>
          </cell>
          <cell r="G4">
            <v>40944</v>
          </cell>
          <cell r="H4">
            <v>40945</v>
          </cell>
          <cell r="I4">
            <v>40946</v>
          </cell>
          <cell r="J4">
            <v>40947</v>
          </cell>
          <cell r="K4">
            <v>40948</v>
          </cell>
          <cell r="L4">
            <v>40949</v>
          </cell>
          <cell r="M4">
            <v>40950</v>
          </cell>
          <cell r="N4">
            <v>40951</v>
          </cell>
          <cell r="O4">
            <v>40952</v>
          </cell>
          <cell r="P4">
            <v>40953</v>
          </cell>
          <cell r="Q4">
            <v>40954</v>
          </cell>
          <cell r="R4">
            <v>40955</v>
          </cell>
          <cell r="S4">
            <v>40956</v>
          </cell>
          <cell r="T4">
            <v>40957</v>
          </cell>
          <cell r="U4">
            <v>40958</v>
          </cell>
          <cell r="V4">
            <v>40959</v>
          </cell>
          <cell r="W4">
            <v>40960</v>
          </cell>
          <cell r="X4">
            <v>40961</v>
          </cell>
          <cell r="Y4">
            <v>40962</v>
          </cell>
          <cell r="Z4">
            <v>40963</v>
          </cell>
          <cell r="AA4">
            <v>40964</v>
          </cell>
          <cell r="AB4">
            <v>40965</v>
          </cell>
          <cell r="AC4">
            <v>40966</v>
          </cell>
          <cell r="AD4">
            <v>40967</v>
          </cell>
          <cell r="AE4">
            <v>40968</v>
          </cell>
        </row>
        <row r="29">
          <cell r="C29">
            <v>4065.1877366666649</v>
          </cell>
          <cell r="D29">
            <v>4065.4094616666657</v>
          </cell>
          <cell r="E29">
            <v>4053.590235000001</v>
          </cell>
          <cell r="F29">
            <v>4028.0151849999984</v>
          </cell>
          <cell r="G29">
            <v>4010.6859199999981</v>
          </cell>
          <cell r="H29">
            <v>4101.7605748850583</v>
          </cell>
          <cell r="I29">
            <v>4127.6112550000025</v>
          </cell>
          <cell r="J29">
            <v>4121.7856999999967</v>
          </cell>
          <cell r="K29">
            <v>4113.3384450000012</v>
          </cell>
          <cell r="L29">
            <v>4123.4391027966094</v>
          </cell>
          <cell r="M29">
            <v>4096.8524966666673</v>
          </cell>
          <cell r="N29">
            <v>4063.929578333335</v>
          </cell>
          <cell r="O29">
            <v>4215.2041533333322</v>
          </cell>
          <cell r="P29">
            <v>4241.5049366666653</v>
          </cell>
          <cell r="Q29">
            <v>4245.6128666666673</v>
          </cell>
          <cell r="R29">
            <v>4241.135140000004</v>
          </cell>
          <cell r="S29">
            <v>4246.4607516666647</v>
          </cell>
          <cell r="T29">
            <v>4260.9967616666672</v>
          </cell>
          <cell r="U29">
            <v>4203.7477333333318</v>
          </cell>
          <cell r="V29">
            <v>4403.6070733333327</v>
          </cell>
          <cell r="W29">
            <v>4474.8682316666664</v>
          </cell>
          <cell r="X29">
            <v>4455.2579933333345</v>
          </cell>
          <cell r="Y29">
            <v>4434.291161666667</v>
          </cell>
          <cell r="Z29">
            <v>4389.9539250000007</v>
          </cell>
          <cell r="AA29">
            <v>4360.8871266666674</v>
          </cell>
          <cell r="AB29">
            <v>4275.2644549999995</v>
          </cell>
          <cell r="AC29">
            <v>4325.9535149999992</v>
          </cell>
          <cell r="AD29">
            <v>4343.2087816666663</v>
          </cell>
          <cell r="AE29">
            <v>4272.366829999999</v>
          </cell>
        </row>
      </sheetData>
      <sheetData sheetId="4">
        <row r="1">
          <cell r="E1">
            <v>0</v>
          </cell>
        </row>
      </sheetData>
      <sheetData sheetId="5"/>
      <sheetData sheetId="6">
        <row r="3">
          <cell r="C3">
            <v>171.73852500000001</v>
          </cell>
        </row>
      </sheetData>
      <sheetData sheetId="7">
        <row r="3">
          <cell r="C3">
            <v>184.10790666666699</v>
          </cell>
        </row>
      </sheetData>
      <sheetData sheetId="8">
        <row r="3">
          <cell r="C3">
            <v>175.1807</v>
          </cell>
        </row>
      </sheetData>
      <sheetData sheetId="9">
        <row r="3">
          <cell r="C3">
            <v>180.72695166666699</v>
          </cell>
        </row>
      </sheetData>
      <sheetData sheetId="10">
        <row r="3">
          <cell r="C3">
            <v>181.03309166666699</v>
          </cell>
        </row>
      </sheetData>
      <sheetData sheetId="11">
        <row r="3">
          <cell r="C3">
            <v>176.688515</v>
          </cell>
        </row>
      </sheetData>
      <sheetData sheetId="12">
        <row r="3">
          <cell r="C3">
            <v>181.72036666666699</v>
          </cell>
        </row>
      </sheetData>
      <sheetData sheetId="13">
        <row r="3">
          <cell r="C3">
            <v>181.34899999999999</v>
          </cell>
        </row>
      </sheetData>
      <sheetData sheetId="14">
        <row r="3">
          <cell r="C3">
            <v>180.16636333333301</v>
          </cell>
        </row>
      </sheetData>
      <sheetData sheetId="15">
        <row r="3">
          <cell r="C3">
            <v>178.88266833333299</v>
          </cell>
        </row>
      </sheetData>
      <sheetData sheetId="16">
        <row r="3">
          <cell r="C3">
            <v>177.93891500000001</v>
          </cell>
        </row>
      </sheetData>
      <sheetData sheetId="17">
        <row r="3">
          <cell r="C3">
            <v>172.6345</v>
          </cell>
        </row>
      </sheetData>
      <sheetData sheetId="18">
        <row r="3">
          <cell r="C3">
            <v>171.69242499999999</v>
          </cell>
        </row>
      </sheetData>
      <sheetData sheetId="19">
        <row r="3">
          <cell r="C3">
            <v>173.065253333334</v>
          </cell>
        </row>
      </sheetData>
      <sheetData sheetId="20">
        <row r="3">
          <cell r="C3">
            <v>172.26229000000001</v>
          </cell>
        </row>
      </sheetData>
      <sheetData sheetId="21">
        <row r="3">
          <cell r="C3">
            <v>171.507033333333</v>
          </cell>
        </row>
      </sheetData>
      <sheetData sheetId="22">
        <row r="3">
          <cell r="C3">
            <v>170.79254499999999</v>
          </cell>
        </row>
      </sheetData>
      <sheetData sheetId="23">
        <row r="3">
          <cell r="C3">
            <v>167.47474</v>
          </cell>
        </row>
      </sheetData>
      <sheetData sheetId="24">
        <row r="3">
          <cell r="C3">
            <v>168.44653666666699</v>
          </cell>
        </row>
      </sheetData>
      <sheetData sheetId="25">
        <row r="3">
          <cell r="C3">
            <v>166.284255</v>
          </cell>
        </row>
      </sheetData>
      <sheetData sheetId="26">
        <row r="3">
          <cell r="C3">
            <v>169.99454</v>
          </cell>
        </row>
      </sheetData>
      <sheetData sheetId="27">
        <row r="3">
          <cell r="C3">
            <v>171.86017833333301</v>
          </cell>
        </row>
      </sheetData>
      <sheetData sheetId="28">
        <row r="3">
          <cell r="C3">
            <v>175.35675000000001</v>
          </cell>
        </row>
      </sheetData>
      <sheetData sheetId="29">
        <row r="3">
          <cell r="C3">
            <v>165.38399999999999</v>
          </cell>
        </row>
      </sheetData>
      <sheetData sheetId="30">
        <row r="3">
          <cell r="C3">
            <v>163.89103333333301</v>
          </cell>
        </row>
      </sheetData>
      <sheetData sheetId="31">
        <row r="3">
          <cell r="C3">
            <v>164.12316999999999</v>
          </cell>
        </row>
      </sheetData>
      <sheetData sheetId="32">
        <row r="3">
          <cell r="C3">
            <v>162.70041166666701</v>
          </cell>
        </row>
      </sheetData>
      <sheetData sheetId="33">
        <row r="3">
          <cell r="C3">
            <v>164.224425</v>
          </cell>
        </row>
      </sheetData>
      <sheetData sheetId="34">
        <row r="3">
          <cell r="C3">
            <v>167.247381666667</v>
          </cell>
        </row>
      </sheetData>
      <sheetData sheetId="35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40957</v>
          </cell>
        </row>
      </sheetData>
      <sheetData sheetId="1">
        <row r="7">
          <cell r="C7">
            <v>40957</v>
          </cell>
        </row>
      </sheetData>
      <sheetData sheetId="2">
        <row r="7">
          <cell r="D7">
            <v>40957</v>
          </cell>
        </row>
      </sheetData>
      <sheetData sheetId="3">
        <row r="7">
          <cell r="C7">
            <v>40957</v>
          </cell>
        </row>
        <row r="11">
          <cell r="BD11">
            <v>172.6345</v>
          </cell>
        </row>
        <row r="12">
          <cell r="BD12">
            <v>172.6345</v>
          </cell>
        </row>
        <row r="13">
          <cell r="BD13">
            <v>172.6345</v>
          </cell>
        </row>
        <row r="14">
          <cell r="BD14">
            <v>172.6345</v>
          </cell>
        </row>
        <row r="15">
          <cell r="BD15">
            <v>172.6345</v>
          </cell>
        </row>
        <row r="16">
          <cell r="BD16">
            <v>173.98078833333301</v>
          </cell>
        </row>
        <row r="17">
          <cell r="BD17">
            <v>175.40061</v>
          </cell>
        </row>
        <row r="18">
          <cell r="BD18">
            <v>179.04804166666699</v>
          </cell>
        </row>
        <row r="19">
          <cell r="BD19">
            <v>177.773101666667</v>
          </cell>
        </row>
        <row r="20">
          <cell r="BD20">
            <v>178.64041</v>
          </cell>
        </row>
        <row r="21">
          <cell r="BD21">
            <v>177.77869000000001</v>
          </cell>
        </row>
        <row r="22">
          <cell r="BD22">
            <v>177.50295666666699</v>
          </cell>
        </row>
        <row r="23">
          <cell r="BD23">
            <v>177.48099999999999</v>
          </cell>
        </row>
        <row r="24">
          <cell r="BD24">
            <v>180.46205166666701</v>
          </cell>
        </row>
        <row r="25">
          <cell r="BD25">
            <v>180.32633166666699</v>
          </cell>
        </row>
        <row r="26">
          <cell r="BD26">
            <v>177.49795499999999</v>
          </cell>
        </row>
        <row r="27">
          <cell r="BD27">
            <v>177.684575</v>
          </cell>
        </row>
        <row r="28">
          <cell r="BD28">
            <v>177.48099999999999</v>
          </cell>
        </row>
        <row r="29">
          <cell r="BD29">
            <v>180.93567999999999</v>
          </cell>
        </row>
        <row r="30">
          <cell r="BD30">
            <v>185.44456333333301</v>
          </cell>
        </row>
        <row r="31">
          <cell r="BD31">
            <v>188.04015999999999</v>
          </cell>
        </row>
        <row r="32">
          <cell r="BD32">
            <v>177.97823500000001</v>
          </cell>
        </row>
        <row r="33">
          <cell r="BD33">
            <v>177.18484000000001</v>
          </cell>
        </row>
        <row r="34">
          <cell r="BD34">
            <v>177.183271666667</v>
          </cell>
        </row>
      </sheetData>
      <sheetData sheetId="4">
        <row r="7">
          <cell r="C7">
            <v>40957</v>
          </cell>
        </row>
      </sheetData>
      <sheetData sheetId="5">
        <row r="36">
          <cell r="P36">
            <v>576.40650000000005</v>
          </cell>
        </row>
      </sheetData>
      <sheetData sheetId="6">
        <row r="36">
          <cell r="F36">
            <v>139.92547747747767</v>
          </cell>
        </row>
      </sheetData>
      <sheetData sheetId="7">
        <row r="35">
          <cell r="N35">
            <v>383.93600000000004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40957</v>
          </cell>
        </row>
      </sheetData>
      <sheetData sheetId="29">
        <row r="35">
          <cell r="D35">
            <v>246.29794230309949</v>
          </cell>
        </row>
      </sheetData>
      <sheetData sheetId="30">
        <row r="35">
          <cell r="D35">
            <v>177.41985932304246</v>
          </cell>
        </row>
      </sheetData>
      <sheetData sheetId="31"/>
      <sheetData sheetId="32"/>
      <sheetData sheetId="33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40958</v>
          </cell>
        </row>
      </sheetData>
      <sheetData sheetId="1">
        <row r="7">
          <cell r="C7">
            <v>40958</v>
          </cell>
        </row>
      </sheetData>
      <sheetData sheetId="2">
        <row r="7">
          <cell r="D7">
            <v>40958</v>
          </cell>
        </row>
      </sheetData>
      <sheetData sheetId="3">
        <row r="7">
          <cell r="C7">
            <v>40958</v>
          </cell>
        </row>
        <row r="11">
          <cell r="BD11">
            <v>177.93891500000001</v>
          </cell>
        </row>
        <row r="12">
          <cell r="BD12">
            <v>180.418141666667</v>
          </cell>
        </row>
        <row r="13">
          <cell r="BD13">
            <v>170.81960000000001</v>
          </cell>
        </row>
        <row r="14">
          <cell r="BD14">
            <v>170.81960000000001</v>
          </cell>
        </row>
        <row r="15">
          <cell r="BD15">
            <v>170.81960000000001</v>
          </cell>
        </row>
        <row r="16">
          <cell r="BD16">
            <v>170.81960000000001</v>
          </cell>
        </row>
        <row r="17">
          <cell r="BD17">
            <v>170.81960000000001</v>
          </cell>
        </row>
        <row r="18">
          <cell r="BD18">
            <v>170.81960000000001</v>
          </cell>
        </row>
        <row r="19">
          <cell r="BD19">
            <v>173.16914</v>
          </cell>
        </row>
        <row r="20">
          <cell r="BD20">
            <v>172.075255</v>
          </cell>
        </row>
        <row r="21">
          <cell r="BD21">
            <v>172.843623333333</v>
          </cell>
        </row>
        <row r="22">
          <cell r="BD22">
            <v>175.49386999999999</v>
          </cell>
        </row>
        <row r="23">
          <cell r="BD23">
            <v>175.672901666667</v>
          </cell>
        </row>
        <row r="24">
          <cell r="BD24">
            <v>175.95061833333301</v>
          </cell>
        </row>
        <row r="25">
          <cell r="BD25">
            <v>177.48099999999999</v>
          </cell>
        </row>
        <row r="26">
          <cell r="BD26">
            <v>177.17602833333299</v>
          </cell>
        </row>
        <row r="27">
          <cell r="BD27">
            <v>175.68670333333301</v>
          </cell>
        </row>
        <row r="28">
          <cell r="BD28">
            <v>177.79663666666701</v>
          </cell>
        </row>
        <row r="29">
          <cell r="BD29">
            <v>179.16902999999999</v>
          </cell>
        </row>
        <row r="30">
          <cell r="BD30">
            <v>177.93065999999999</v>
          </cell>
        </row>
        <row r="31">
          <cell r="BD31">
            <v>178.364638333333</v>
          </cell>
        </row>
        <row r="32">
          <cell r="BD32">
            <v>177.30369833333299</v>
          </cell>
        </row>
        <row r="33">
          <cell r="BD33">
            <v>178.89810499999999</v>
          </cell>
        </row>
        <row r="34">
          <cell r="BD34">
            <v>175.46116833333301</v>
          </cell>
        </row>
      </sheetData>
      <sheetData sheetId="4">
        <row r="7">
          <cell r="C7">
            <v>40958</v>
          </cell>
        </row>
      </sheetData>
      <sheetData sheetId="5">
        <row r="36">
          <cell r="P36">
            <v>575.73318650675367</v>
          </cell>
        </row>
      </sheetData>
      <sheetData sheetId="6">
        <row r="36">
          <cell r="F36">
            <v>43.097261261261409</v>
          </cell>
        </row>
      </sheetData>
      <sheetData sheetId="7">
        <row r="35">
          <cell r="N35">
            <v>382.94399999999996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40958</v>
          </cell>
        </row>
      </sheetData>
      <sheetData sheetId="29">
        <row r="35">
          <cell r="D35">
            <v>266.92914864077454</v>
          </cell>
        </row>
      </sheetData>
      <sheetData sheetId="30">
        <row r="35">
          <cell r="D35">
            <v>179.9432212897855</v>
          </cell>
        </row>
      </sheetData>
      <sheetData sheetId="31"/>
      <sheetData sheetId="32"/>
      <sheetData sheetId="33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40959</v>
          </cell>
        </row>
      </sheetData>
      <sheetData sheetId="1">
        <row r="7">
          <cell r="C7">
            <v>40959</v>
          </cell>
        </row>
      </sheetData>
      <sheetData sheetId="2">
        <row r="7">
          <cell r="D7">
            <v>40959</v>
          </cell>
        </row>
      </sheetData>
      <sheetData sheetId="3">
        <row r="7">
          <cell r="C7">
            <v>40959</v>
          </cell>
        </row>
        <row r="11">
          <cell r="BD11">
            <v>178.88266833333299</v>
          </cell>
        </row>
        <row r="12">
          <cell r="BD12">
            <v>176.99619999999999</v>
          </cell>
        </row>
        <row r="13">
          <cell r="BD13">
            <v>177.31246666666601</v>
          </cell>
        </row>
        <row r="14">
          <cell r="BD14">
            <v>178.85695999999999</v>
          </cell>
        </row>
        <row r="15">
          <cell r="BD15">
            <v>177.71162333333299</v>
          </cell>
        </row>
        <row r="16">
          <cell r="BD16">
            <v>180.25437666666701</v>
          </cell>
        </row>
        <row r="17">
          <cell r="BD17">
            <v>181.34899999999999</v>
          </cell>
        </row>
        <row r="18">
          <cell r="BD18">
            <v>181.34899999999999</v>
          </cell>
        </row>
        <row r="19">
          <cell r="BD19">
            <v>191.67003500000001</v>
          </cell>
        </row>
        <row r="20">
          <cell r="BD20">
            <v>183.42731499999999</v>
          </cell>
        </row>
        <row r="21">
          <cell r="BD21">
            <v>192.808208333333</v>
          </cell>
        </row>
        <row r="22">
          <cell r="BD22">
            <v>186.293896666667</v>
          </cell>
        </row>
        <row r="23">
          <cell r="BD23">
            <v>186.405476666667</v>
          </cell>
        </row>
        <row r="24">
          <cell r="BD24">
            <v>182.38049000000001</v>
          </cell>
        </row>
        <row r="25">
          <cell r="BD25">
            <v>181.989968333333</v>
          </cell>
        </row>
        <row r="26">
          <cell r="BD26">
            <v>182.01529500000001</v>
          </cell>
        </row>
        <row r="27">
          <cell r="BD27">
            <v>182.02394000000001</v>
          </cell>
        </row>
        <row r="28">
          <cell r="BD28">
            <v>182.54946166666701</v>
          </cell>
        </row>
        <row r="29">
          <cell r="BD29">
            <v>186.08234666666701</v>
          </cell>
        </row>
        <row r="30">
          <cell r="BD30">
            <v>190.43657666666701</v>
          </cell>
        </row>
        <row r="31">
          <cell r="BD31">
            <v>184.71794666666699</v>
          </cell>
        </row>
        <row r="32">
          <cell r="BD32">
            <v>192.56566833333301</v>
          </cell>
        </row>
        <row r="33">
          <cell r="BD33">
            <v>184.17915333333301</v>
          </cell>
        </row>
        <row r="34">
          <cell r="BD34">
            <v>181.34899999999999</v>
          </cell>
        </row>
      </sheetData>
      <sheetData sheetId="4">
        <row r="7">
          <cell r="C7">
            <v>40959</v>
          </cell>
        </row>
      </sheetData>
      <sheetData sheetId="5">
        <row r="36">
          <cell r="P36">
            <v>574.33597756229642</v>
          </cell>
        </row>
      </sheetData>
      <sheetData sheetId="6">
        <row r="36">
          <cell r="F36">
            <v>150.50046846846834</v>
          </cell>
        </row>
      </sheetData>
      <sheetData sheetId="7">
        <row r="35">
          <cell r="N35">
            <v>378.55999999999995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40959</v>
          </cell>
        </row>
      </sheetData>
      <sheetData sheetId="29">
        <row r="35">
          <cell r="D35">
            <v>351.92838707127214</v>
          </cell>
        </row>
      </sheetData>
      <sheetData sheetId="30">
        <row r="35">
          <cell r="D35">
            <v>234.87857889311098</v>
          </cell>
        </row>
      </sheetData>
      <sheetData sheetId="31"/>
      <sheetData sheetId="32"/>
      <sheetData sheetId="33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40960</v>
          </cell>
        </row>
      </sheetData>
      <sheetData sheetId="1">
        <row r="7">
          <cell r="C7">
            <v>40960</v>
          </cell>
        </row>
      </sheetData>
      <sheetData sheetId="2">
        <row r="7">
          <cell r="D7">
            <v>40960</v>
          </cell>
        </row>
      </sheetData>
      <sheetData sheetId="3">
        <row r="7">
          <cell r="C7">
            <v>40960</v>
          </cell>
        </row>
        <row r="11">
          <cell r="BD11">
            <v>180.16636333333301</v>
          </cell>
        </row>
        <row r="12">
          <cell r="BD12">
            <v>179.37384333333301</v>
          </cell>
        </row>
        <row r="13">
          <cell r="BD13">
            <v>179.26490166666699</v>
          </cell>
        </row>
        <row r="14">
          <cell r="BD14">
            <v>179.24545000000001</v>
          </cell>
        </row>
        <row r="15">
          <cell r="BD15">
            <v>180.80346333333301</v>
          </cell>
        </row>
        <row r="16">
          <cell r="BD16">
            <v>181.34899999999999</v>
          </cell>
        </row>
        <row r="17">
          <cell r="BD17">
            <v>181.34899999999999</v>
          </cell>
        </row>
        <row r="18">
          <cell r="BD18">
            <v>187.616896666667</v>
          </cell>
        </row>
        <row r="19">
          <cell r="BD19">
            <v>184.70735999999999</v>
          </cell>
        </row>
        <row r="20">
          <cell r="BD20">
            <v>192.03871000000001</v>
          </cell>
        </row>
        <row r="21">
          <cell r="BD21">
            <v>193.25527666666699</v>
          </cell>
        </row>
        <row r="22">
          <cell r="BD22">
            <v>191.15070333333301</v>
          </cell>
        </row>
        <row r="23">
          <cell r="BD23">
            <v>191.16119333333299</v>
          </cell>
        </row>
        <row r="24">
          <cell r="BD24">
            <v>190.53475166666701</v>
          </cell>
        </row>
        <row r="25">
          <cell r="BD25">
            <v>190.52952666666701</v>
          </cell>
        </row>
        <row r="26">
          <cell r="BD26">
            <v>190.527651666667</v>
          </cell>
        </row>
        <row r="27">
          <cell r="BD27">
            <v>187.629121666667</v>
          </cell>
        </row>
        <row r="28">
          <cell r="BD28">
            <v>184.58675333333301</v>
          </cell>
        </row>
        <row r="29">
          <cell r="BD29">
            <v>190.16695999999999</v>
          </cell>
        </row>
        <row r="30">
          <cell r="BD30">
            <v>191.12796</v>
          </cell>
        </row>
        <row r="31">
          <cell r="BD31">
            <v>189.468616666667</v>
          </cell>
        </row>
        <row r="32">
          <cell r="BD32">
            <v>193.00413</v>
          </cell>
        </row>
        <row r="33">
          <cell r="BD33">
            <v>184.461598333333</v>
          </cell>
        </row>
        <row r="34">
          <cell r="BD34">
            <v>181.34899999999999</v>
          </cell>
        </row>
      </sheetData>
      <sheetData sheetId="4">
        <row r="7">
          <cell r="C7">
            <v>40960</v>
          </cell>
        </row>
      </sheetData>
      <sheetData sheetId="5">
        <row r="36">
          <cell r="P36">
            <v>572.75650000000007</v>
          </cell>
        </row>
      </sheetData>
      <sheetData sheetId="6">
        <row r="36">
          <cell r="F36">
            <v>123.47538738738727</v>
          </cell>
        </row>
      </sheetData>
      <sheetData sheetId="7">
        <row r="35">
          <cell r="N35">
            <v>168.28800000000004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40960</v>
          </cell>
        </row>
      </sheetData>
      <sheetData sheetId="29">
        <row r="35">
          <cell r="D35">
            <v>442.55534482107998</v>
          </cell>
        </row>
      </sheetData>
      <sheetData sheetId="30">
        <row r="35">
          <cell r="D35">
            <v>266.27024242904156</v>
          </cell>
        </row>
      </sheetData>
      <sheetData sheetId="31"/>
      <sheetData sheetId="32"/>
      <sheetData sheetId="33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40961</v>
          </cell>
        </row>
      </sheetData>
      <sheetData sheetId="1">
        <row r="7">
          <cell r="C7">
            <v>40961</v>
          </cell>
        </row>
      </sheetData>
      <sheetData sheetId="2">
        <row r="7">
          <cell r="D7">
            <v>40961</v>
          </cell>
        </row>
      </sheetData>
      <sheetData sheetId="3">
        <row r="7">
          <cell r="C7">
            <v>40961</v>
          </cell>
        </row>
        <row r="11">
          <cell r="BD11">
            <v>181.34899999999999</v>
          </cell>
        </row>
        <row r="12">
          <cell r="BD12">
            <v>180.33006333333299</v>
          </cell>
        </row>
        <row r="13">
          <cell r="BD13">
            <v>179.89728666666699</v>
          </cell>
        </row>
        <row r="14">
          <cell r="BD14">
            <v>179.90022666666701</v>
          </cell>
        </row>
        <row r="15">
          <cell r="BD15">
            <v>180.89623666666699</v>
          </cell>
        </row>
        <row r="16">
          <cell r="BD16">
            <v>184.56283500000001</v>
          </cell>
        </row>
        <row r="17">
          <cell r="BD17">
            <v>181.377868333333</v>
          </cell>
        </row>
        <row r="18">
          <cell r="BD18">
            <v>181.63965833333299</v>
          </cell>
        </row>
        <row r="19">
          <cell r="BD19">
            <v>184.42811333333299</v>
          </cell>
        </row>
        <row r="20">
          <cell r="BD20">
            <v>181.660101666667</v>
          </cell>
        </row>
        <row r="21">
          <cell r="BD21">
            <v>184.614375</v>
          </cell>
        </row>
        <row r="22">
          <cell r="BD22">
            <v>190.59189166666701</v>
          </cell>
        </row>
        <row r="23">
          <cell r="BD23">
            <v>187.2302</v>
          </cell>
        </row>
        <row r="24">
          <cell r="BD24">
            <v>186.16741999999999</v>
          </cell>
        </row>
        <row r="25">
          <cell r="BD25">
            <v>190.554891666667</v>
          </cell>
        </row>
        <row r="26">
          <cell r="BD26">
            <v>190.601505</v>
          </cell>
        </row>
        <row r="27">
          <cell r="BD27">
            <v>191.13962333333299</v>
          </cell>
        </row>
        <row r="28">
          <cell r="BD28">
            <v>190.57251833333299</v>
          </cell>
        </row>
        <row r="29">
          <cell r="BD29">
            <v>190.852628333333</v>
          </cell>
        </row>
        <row r="30">
          <cell r="BD30">
            <v>190.73385166666699</v>
          </cell>
        </row>
        <row r="31">
          <cell r="BD31">
            <v>189.09627666666699</v>
          </cell>
        </row>
        <row r="32">
          <cell r="BD32">
            <v>182.4684</v>
          </cell>
        </row>
        <row r="33">
          <cell r="BD33">
            <v>191.077865</v>
          </cell>
        </row>
        <row r="34">
          <cell r="BD34">
            <v>183.515156666667</v>
          </cell>
        </row>
      </sheetData>
      <sheetData sheetId="4">
        <row r="7">
          <cell r="C7">
            <v>40961</v>
          </cell>
        </row>
      </sheetData>
      <sheetData sheetId="5">
        <row r="36">
          <cell r="P36">
            <v>524.02350000000001</v>
          </cell>
        </row>
      </sheetData>
      <sheetData sheetId="6">
        <row r="36">
          <cell r="F36">
            <v>142.15131531531506</v>
          </cell>
        </row>
      </sheetData>
      <sheetData sheetId="7">
        <row r="35">
          <cell r="N35">
            <v>142.976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40961</v>
          </cell>
        </row>
      </sheetData>
      <sheetData sheetId="29">
        <row r="35">
          <cell r="D35">
            <v>378.70951188131096</v>
          </cell>
        </row>
      </sheetData>
      <sheetData sheetId="30">
        <row r="35">
          <cell r="D35">
            <v>242.87780009429099</v>
          </cell>
        </row>
      </sheetData>
      <sheetData sheetId="31"/>
      <sheetData sheetId="32"/>
      <sheetData sheetId="33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40962</v>
          </cell>
        </row>
      </sheetData>
      <sheetData sheetId="1">
        <row r="7">
          <cell r="C7">
            <v>40962</v>
          </cell>
        </row>
      </sheetData>
      <sheetData sheetId="2">
        <row r="7">
          <cell r="D7">
            <v>40962</v>
          </cell>
        </row>
      </sheetData>
      <sheetData sheetId="3">
        <row r="7">
          <cell r="C7">
            <v>40962</v>
          </cell>
        </row>
        <row r="11">
          <cell r="BD11">
            <v>181.72036666666699</v>
          </cell>
        </row>
        <row r="12">
          <cell r="BD12">
            <v>181.03876</v>
          </cell>
        </row>
        <row r="13">
          <cell r="BD13">
            <v>177.355848333333</v>
          </cell>
        </row>
        <row r="14">
          <cell r="BD14">
            <v>175.29932666666599</v>
          </cell>
        </row>
        <row r="15">
          <cell r="BD15">
            <v>178.63055666666699</v>
          </cell>
        </row>
        <row r="16">
          <cell r="BD16">
            <v>179.911196666667</v>
          </cell>
        </row>
        <row r="17">
          <cell r="BD17">
            <v>181.34899999999999</v>
          </cell>
        </row>
        <row r="18">
          <cell r="BD18">
            <v>181.34899999999999</v>
          </cell>
        </row>
        <row r="19">
          <cell r="BD19">
            <v>183.30901499999999</v>
          </cell>
        </row>
        <row r="20">
          <cell r="BD20">
            <v>181.65750499999999</v>
          </cell>
        </row>
        <row r="21">
          <cell r="BD21">
            <v>188.63657499999999</v>
          </cell>
        </row>
        <row r="22">
          <cell r="BD22">
            <v>192.186905</v>
          </cell>
        </row>
        <row r="23">
          <cell r="BD23">
            <v>190.644068333333</v>
          </cell>
        </row>
        <row r="24">
          <cell r="BD24">
            <v>190.8382</v>
          </cell>
        </row>
        <row r="25">
          <cell r="BD25">
            <v>191.386558333333</v>
          </cell>
        </row>
        <row r="26">
          <cell r="BD26">
            <v>191.121706666667</v>
          </cell>
        </row>
        <row r="27">
          <cell r="BD27">
            <v>187.362413333333</v>
          </cell>
        </row>
        <row r="28">
          <cell r="BD28">
            <v>186.04006166666699</v>
          </cell>
        </row>
        <row r="29">
          <cell r="BD29">
            <v>187.219865</v>
          </cell>
        </row>
        <row r="30">
          <cell r="BD30">
            <v>190.24759166666701</v>
          </cell>
        </row>
        <row r="31">
          <cell r="BD31">
            <v>185.513141666667</v>
          </cell>
        </row>
        <row r="32">
          <cell r="BD32">
            <v>186.52472166666701</v>
          </cell>
        </row>
        <row r="33">
          <cell r="BD33">
            <v>181.03419500000001</v>
          </cell>
        </row>
        <row r="34">
          <cell r="BD34">
            <v>183.91458333333301</v>
          </cell>
        </row>
      </sheetData>
      <sheetData sheetId="4">
        <row r="7">
          <cell r="C7">
            <v>40962</v>
          </cell>
        </row>
      </sheetData>
      <sheetData sheetId="5">
        <row r="36">
          <cell r="P36">
            <v>573.73850000000004</v>
          </cell>
        </row>
      </sheetData>
      <sheetData sheetId="6">
        <row r="36">
          <cell r="F36">
            <v>156.66349549549616</v>
          </cell>
        </row>
      </sheetData>
      <sheetData sheetId="7">
        <row r="35">
          <cell r="N35">
            <v>369.47200000000004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40962</v>
          </cell>
        </row>
      </sheetData>
      <sheetData sheetId="29">
        <row r="35">
          <cell r="D35">
            <v>318.77894939593546</v>
          </cell>
        </row>
      </sheetData>
      <sheetData sheetId="30">
        <row r="35">
          <cell r="D35">
            <v>205.77357866626852</v>
          </cell>
        </row>
      </sheetData>
      <sheetData sheetId="31"/>
      <sheetData sheetId="32"/>
      <sheetData sheetId="33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40963</v>
          </cell>
        </row>
      </sheetData>
      <sheetData sheetId="1">
        <row r="7">
          <cell r="C7">
            <v>40963</v>
          </cell>
        </row>
      </sheetData>
      <sheetData sheetId="2">
        <row r="7">
          <cell r="D7">
            <v>40963</v>
          </cell>
        </row>
      </sheetData>
      <sheetData sheetId="3">
        <row r="7">
          <cell r="C7">
            <v>40963</v>
          </cell>
        </row>
        <row r="11">
          <cell r="BD11">
            <v>176.688515</v>
          </cell>
        </row>
        <row r="12">
          <cell r="BD12">
            <v>176.50280000000001</v>
          </cell>
        </row>
        <row r="13">
          <cell r="BD13">
            <v>175.30634499999999</v>
          </cell>
        </row>
        <row r="14">
          <cell r="BD14">
            <v>174.66210000000001</v>
          </cell>
        </row>
        <row r="15">
          <cell r="BD15">
            <v>176.136873333333</v>
          </cell>
        </row>
        <row r="16">
          <cell r="BD16">
            <v>176.497085</v>
          </cell>
        </row>
        <row r="17">
          <cell r="BD17">
            <v>179.881531666667</v>
          </cell>
        </row>
        <row r="18">
          <cell r="BD18">
            <v>184.251366666667</v>
          </cell>
        </row>
        <row r="19">
          <cell r="BD19">
            <v>181.91197666666699</v>
          </cell>
        </row>
        <row r="20">
          <cell r="BD20">
            <v>181.39461666666699</v>
          </cell>
        </row>
        <row r="21">
          <cell r="BD21">
            <v>182.320326666667</v>
          </cell>
        </row>
        <row r="22">
          <cell r="BD22">
            <v>190.46824166666701</v>
          </cell>
        </row>
        <row r="23">
          <cell r="BD23">
            <v>186.22598500000001</v>
          </cell>
        </row>
        <row r="24">
          <cell r="BD24">
            <v>185.10979499999999</v>
          </cell>
        </row>
        <row r="25">
          <cell r="BD25">
            <v>190.35888333333301</v>
          </cell>
        </row>
        <row r="26">
          <cell r="BD26">
            <v>193.42505666666699</v>
          </cell>
        </row>
        <row r="27">
          <cell r="BD27">
            <v>181.88588833333301</v>
          </cell>
        </row>
        <row r="28">
          <cell r="BD28">
            <v>181.36356833333301</v>
          </cell>
        </row>
        <row r="29">
          <cell r="BD29">
            <v>191.980408333333</v>
          </cell>
        </row>
        <row r="30">
          <cell r="BD30">
            <v>193.667891666667</v>
          </cell>
        </row>
        <row r="31">
          <cell r="BD31">
            <v>186.17905833333299</v>
          </cell>
        </row>
        <row r="32">
          <cell r="BD32">
            <v>181.34899999999999</v>
          </cell>
        </row>
        <row r="33">
          <cell r="BD33">
            <v>181.32975999999999</v>
          </cell>
        </row>
        <row r="34">
          <cell r="BD34">
            <v>181.056851666667</v>
          </cell>
        </row>
      </sheetData>
      <sheetData sheetId="4">
        <row r="7">
          <cell r="C7">
            <v>40963</v>
          </cell>
        </row>
      </sheetData>
      <sheetData sheetId="5">
        <row r="36">
          <cell r="P36">
            <v>573.35899999999992</v>
          </cell>
        </row>
      </sheetData>
      <sheetData sheetId="6">
        <row r="36">
          <cell r="F36">
            <v>157.72209009009038</v>
          </cell>
        </row>
      </sheetData>
      <sheetData sheetId="7">
        <row r="35">
          <cell r="N35">
            <v>381.21600000000001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40963</v>
          </cell>
        </row>
      </sheetData>
      <sheetData sheetId="29">
        <row r="35">
          <cell r="D35">
            <v>312.50274988356347</v>
          </cell>
        </row>
      </sheetData>
      <sheetData sheetId="30">
        <row r="35">
          <cell r="D35">
            <v>209.6918475808495</v>
          </cell>
        </row>
      </sheetData>
      <sheetData sheetId="31"/>
      <sheetData sheetId="32"/>
      <sheetData sheetId="33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40964</v>
          </cell>
        </row>
      </sheetData>
      <sheetData sheetId="1">
        <row r="7">
          <cell r="C7">
            <v>40964</v>
          </cell>
        </row>
      </sheetData>
      <sheetData sheetId="2">
        <row r="7">
          <cell r="D7">
            <v>40964</v>
          </cell>
        </row>
      </sheetData>
      <sheetData sheetId="3">
        <row r="7">
          <cell r="C7">
            <v>40964</v>
          </cell>
        </row>
        <row r="11">
          <cell r="BD11">
            <v>181.03309166666699</v>
          </cell>
        </row>
        <row r="12">
          <cell r="BD12">
            <v>183.38606999999999</v>
          </cell>
        </row>
        <row r="13">
          <cell r="BD13">
            <v>179.91231833333299</v>
          </cell>
        </row>
        <row r="14">
          <cell r="BD14">
            <v>179.91761666666699</v>
          </cell>
        </row>
        <row r="15">
          <cell r="BD15">
            <v>179.898416666667</v>
          </cell>
        </row>
        <row r="16">
          <cell r="BD16">
            <v>180.89574666666701</v>
          </cell>
        </row>
        <row r="17">
          <cell r="BD17">
            <v>179.89409833333301</v>
          </cell>
        </row>
        <row r="18">
          <cell r="BD18">
            <v>182.70259999999999</v>
          </cell>
        </row>
        <row r="19">
          <cell r="BD19">
            <v>181.192618333333</v>
          </cell>
        </row>
        <row r="20">
          <cell r="BD20">
            <v>181.34899999999999</v>
          </cell>
        </row>
        <row r="21">
          <cell r="BD21">
            <v>181.34899999999999</v>
          </cell>
        </row>
        <row r="22">
          <cell r="BD22">
            <v>181.07381833333301</v>
          </cell>
        </row>
        <row r="23">
          <cell r="BD23">
            <v>181.079726666667</v>
          </cell>
        </row>
        <row r="24">
          <cell r="BD24">
            <v>181.34899999999999</v>
          </cell>
        </row>
        <row r="25">
          <cell r="BD25">
            <v>181.34899999999999</v>
          </cell>
        </row>
        <row r="26">
          <cell r="BD26">
            <v>181.34899999999999</v>
          </cell>
        </row>
        <row r="27">
          <cell r="BD27">
            <v>181.34899999999999</v>
          </cell>
        </row>
        <row r="28">
          <cell r="BD28">
            <v>181.34899999999999</v>
          </cell>
        </row>
        <row r="29">
          <cell r="BD29">
            <v>185.25243499999999</v>
          </cell>
        </row>
        <row r="30">
          <cell r="BD30">
            <v>182.81564</v>
          </cell>
        </row>
        <row r="31">
          <cell r="BD31">
            <v>186.08055833333299</v>
          </cell>
        </row>
        <row r="32">
          <cell r="BD32">
            <v>181.34899999999999</v>
          </cell>
        </row>
        <row r="33">
          <cell r="BD33">
            <v>181.34899999999999</v>
          </cell>
        </row>
        <row r="34">
          <cell r="BD34">
            <v>183.611371666667</v>
          </cell>
        </row>
      </sheetData>
      <sheetData sheetId="4">
        <row r="7">
          <cell r="C7">
            <v>40964</v>
          </cell>
        </row>
      </sheetData>
      <sheetData sheetId="5">
        <row r="36">
          <cell r="P36">
            <v>575.93189179812282</v>
          </cell>
        </row>
      </sheetData>
      <sheetData sheetId="6">
        <row r="36">
          <cell r="F36">
            <v>129.70612612612629</v>
          </cell>
        </row>
      </sheetData>
      <sheetData sheetId="7">
        <row r="35">
          <cell r="N35">
            <v>382.976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40964</v>
          </cell>
        </row>
      </sheetData>
      <sheetData sheetId="29">
        <row r="35">
          <cell r="D35">
            <v>344.03121895765941</v>
          </cell>
        </row>
      </sheetData>
      <sheetData sheetId="30">
        <row r="35">
          <cell r="D35">
            <v>223.24309042162</v>
          </cell>
        </row>
      </sheetData>
      <sheetData sheetId="31"/>
      <sheetData sheetId="32"/>
      <sheetData sheetId="33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40965</v>
          </cell>
        </row>
      </sheetData>
      <sheetData sheetId="1">
        <row r="7">
          <cell r="C7">
            <v>40965</v>
          </cell>
        </row>
      </sheetData>
      <sheetData sheetId="2">
        <row r="7">
          <cell r="D7">
            <v>40965</v>
          </cell>
        </row>
      </sheetData>
      <sheetData sheetId="3">
        <row r="7">
          <cell r="C7">
            <v>40965</v>
          </cell>
        </row>
        <row r="11">
          <cell r="BD11">
            <v>180.72695166666699</v>
          </cell>
        </row>
        <row r="12">
          <cell r="BD12">
            <v>179.71030833333299</v>
          </cell>
        </row>
        <row r="13">
          <cell r="BD13">
            <v>177.08306166666699</v>
          </cell>
        </row>
        <row r="14">
          <cell r="BD14">
            <v>175.6678</v>
          </cell>
        </row>
        <row r="15">
          <cell r="BD15">
            <v>175.6678</v>
          </cell>
        </row>
        <row r="16">
          <cell r="BD16">
            <v>175.6678</v>
          </cell>
        </row>
        <row r="17">
          <cell r="BD17">
            <v>175.55046833333299</v>
          </cell>
        </row>
        <row r="18">
          <cell r="BD18">
            <v>174.66210000000001</v>
          </cell>
        </row>
        <row r="19">
          <cell r="BD19">
            <v>176.27393833333301</v>
          </cell>
        </row>
        <row r="20">
          <cell r="BD20">
            <v>177.59106666666699</v>
          </cell>
        </row>
        <row r="21">
          <cell r="BD21">
            <v>176.62152</v>
          </cell>
        </row>
        <row r="22">
          <cell r="BD22">
            <v>176.50280000000001</v>
          </cell>
        </row>
        <row r="23">
          <cell r="BD23">
            <v>177.06266666666701</v>
          </cell>
        </row>
        <row r="24">
          <cell r="BD24">
            <v>177.03703999999999</v>
          </cell>
        </row>
        <row r="25">
          <cell r="BD25">
            <v>175.401285</v>
          </cell>
        </row>
        <row r="26">
          <cell r="BD26">
            <v>174.89673666666599</v>
          </cell>
        </row>
        <row r="27">
          <cell r="BD27">
            <v>175.6678</v>
          </cell>
        </row>
        <row r="28">
          <cell r="BD28">
            <v>176.1859</v>
          </cell>
        </row>
        <row r="29">
          <cell r="BD29">
            <v>184.916855</v>
          </cell>
        </row>
        <row r="30">
          <cell r="BD30">
            <v>182.25850333333301</v>
          </cell>
        </row>
        <row r="31">
          <cell r="BD31">
            <v>185.502258333333</v>
          </cell>
        </row>
        <row r="32">
          <cell r="BD32">
            <v>181.741175</v>
          </cell>
        </row>
        <row r="33">
          <cell r="BD33">
            <v>185.540605</v>
          </cell>
        </row>
        <row r="34">
          <cell r="BD34">
            <v>177.32801499999999</v>
          </cell>
        </row>
      </sheetData>
      <sheetData sheetId="4">
        <row r="7">
          <cell r="C7">
            <v>40965</v>
          </cell>
        </row>
      </sheetData>
      <sheetData sheetId="5">
        <row r="36">
          <cell r="P36">
            <v>578.22618556184295</v>
          </cell>
        </row>
      </sheetData>
      <sheetData sheetId="6">
        <row r="36">
          <cell r="F36">
            <v>133.01509909909925</v>
          </cell>
        </row>
      </sheetData>
      <sheetData sheetId="7">
        <row r="35">
          <cell r="N35">
            <v>379.77600000000001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40965</v>
          </cell>
        </row>
      </sheetData>
      <sheetData sheetId="29">
        <row r="35">
          <cell r="D35">
            <v>460.14361221028298</v>
          </cell>
        </row>
      </sheetData>
      <sheetData sheetId="30">
        <row r="35">
          <cell r="D35">
            <v>268.54911206949845</v>
          </cell>
        </row>
      </sheetData>
      <sheetData sheetId="31"/>
      <sheetData sheetId="32"/>
      <sheetData sheetId="33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40966</v>
          </cell>
        </row>
      </sheetData>
      <sheetData sheetId="1">
        <row r="7">
          <cell r="C7">
            <v>40966</v>
          </cell>
        </row>
      </sheetData>
      <sheetData sheetId="2">
        <row r="7">
          <cell r="D7">
            <v>40966</v>
          </cell>
        </row>
      </sheetData>
      <sheetData sheetId="3">
        <row r="7">
          <cell r="C7">
            <v>40966</v>
          </cell>
        </row>
        <row r="11">
          <cell r="BD11">
            <v>175.1807</v>
          </cell>
        </row>
        <row r="12">
          <cell r="BD12">
            <v>175.1807</v>
          </cell>
        </row>
        <row r="13">
          <cell r="BD13">
            <v>175.1807</v>
          </cell>
        </row>
        <row r="14">
          <cell r="BD14">
            <v>175.1807</v>
          </cell>
        </row>
        <row r="15">
          <cell r="BD15">
            <v>175.1807</v>
          </cell>
        </row>
        <row r="16">
          <cell r="BD16">
            <v>178.57817</v>
          </cell>
        </row>
        <row r="17">
          <cell r="BD17">
            <v>178.69513499999999</v>
          </cell>
        </row>
        <row r="18">
          <cell r="BD18">
            <v>182.29824333333301</v>
          </cell>
        </row>
        <row r="19">
          <cell r="BD19">
            <v>184.23770666666701</v>
          </cell>
        </row>
        <row r="20">
          <cell r="BD20">
            <v>182.278056666667</v>
          </cell>
        </row>
        <row r="21">
          <cell r="BD21">
            <v>182.974535</v>
          </cell>
        </row>
        <row r="22">
          <cell r="BD22">
            <v>182.72974833333299</v>
          </cell>
        </row>
        <row r="23">
          <cell r="BD23">
            <v>181.10054666666699</v>
          </cell>
        </row>
        <row r="24">
          <cell r="BD24">
            <v>181.243856666667</v>
          </cell>
        </row>
        <row r="25">
          <cell r="BD25">
            <v>181.219055</v>
          </cell>
        </row>
        <row r="26">
          <cell r="BD26">
            <v>182.18903499999999</v>
          </cell>
        </row>
        <row r="27">
          <cell r="BD27">
            <v>180.871778333333</v>
          </cell>
        </row>
        <row r="28">
          <cell r="BD28">
            <v>180.89151000000001</v>
          </cell>
        </row>
        <row r="29">
          <cell r="BD29">
            <v>184.22714833333299</v>
          </cell>
        </row>
        <row r="30">
          <cell r="BD30">
            <v>184.55342833333299</v>
          </cell>
        </row>
        <row r="31">
          <cell r="BD31">
            <v>180.86199999999999</v>
          </cell>
        </row>
        <row r="32">
          <cell r="BD32">
            <v>183.67405833333299</v>
          </cell>
        </row>
        <row r="33">
          <cell r="BD33">
            <v>178.704833333333</v>
          </cell>
        </row>
        <row r="34">
          <cell r="BD34">
            <v>178.72117</v>
          </cell>
        </row>
      </sheetData>
      <sheetData sheetId="4">
        <row r="7">
          <cell r="C7">
            <v>40966</v>
          </cell>
        </row>
      </sheetData>
      <sheetData sheetId="5">
        <row r="36">
          <cell r="P36">
            <v>580.12580260025084</v>
          </cell>
        </row>
      </sheetData>
      <sheetData sheetId="6">
        <row r="36">
          <cell r="F36">
            <v>153.21744144144131</v>
          </cell>
        </row>
      </sheetData>
      <sheetData sheetId="7">
        <row r="35">
          <cell r="N35">
            <v>358.68799999999999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40966</v>
          </cell>
        </row>
      </sheetData>
      <sheetData sheetId="29">
        <row r="35">
          <cell r="D35">
            <v>453.27876992312696</v>
          </cell>
        </row>
      </sheetData>
      <sheetData sheetId="30">
        <row r="35">
          <cell r="D35">
            <v>267.25481211725651</v>
          </cell>
        </row>
      </sheetData>
      <sheetData sheetId="31"/>
      <sheetData sheetId="32"/>
      <sheetData sheetId="3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40940</v>
          </cell>
        </row>
      </sheetData>
      <sheetData sheetId="1">
        <row r="7">
          <cell r="C7">
            <v>40940</v>
          </cell>
        </row>
      </sheetData>
      <sheetData sheetId="2">
        <row r="7">
          <cell r="D7">
            <v>40940</v>
          </cell>
        </row>
      </sheetData>
      <sheetData sheetId="3">
        <row r="7">
          <cell r="C7">
            <v>40940</v>
          </cell>
        </row>
        <row r="11">
          <cell r="BD11">
            <v>167.247381666667</v>
          </cell>
        </row>
        <row r="12">
          <cell r="BD12">
            <v>169.511</v>
          </cell>
        </row>
        <row r="13">
          <cell r="BD13">
            <v>167.409333333333</v>
          </cell>
        </row>
        <row r="14">
          <cell r="BD14">
            <v>163.20599999999999</v>
          </cell>
        </row>
        <row r="15">
          <cell r="BD15">
            <v>164.67716666666701</v>
          </cell>
        </row>
        <row r="16">
          <cell r="BD16">
            <v>167.522118333333</v>
          </cell>
        </row>
        <row r="17">
          <cell r="BD17">
            <v>166.86231000000001</v>
          </cell>
        </row>
        <row r="18">
          <cell r="BD18">
            <v>169.802875</v>
          </cell>
        </row>
        <row r="19">
          <cell r="BD19">
            <v>172.963255</v>
          </cell>
        </row>
        <row r="20">
          <cell r="BD20">
            <v>170.31436333333301</v>
          </cell>
        </row>
        <row r="21">
          <cell r="BD21">
            <v>170.303028333333</v>
          </cell>
        </row>
        <row r="22">
          <cell r="BD22">
            <v>170.55199999999999</v>
          </cell>
        </row>
        <row r="23">
          <cell r="BD23">
            <v>170.47882999999999</v>
          </cell>
        </row>
        <row r="24">
          <cell r="BD24">
            <v>170.452621666666</v>
          </cell>
        </row>
        <row r="25">
          <cell r="BD25">
            <v>170.55199999999999</v>
          </cell>
        </row>
        <row r="26">
          <cell r="BD26">
            <v>170.347563333333</v>
          </cell>
        </row>
        <row r="27">
          <cell r="BD27">
            <v>169.96836999999999</v>
          </cell>
        </row>
        <row r="28">
          <cell r="BD28">
            <v>169.9906</v>
          </cell>
        </row>
        <row r="29">
          <cell r="BD29">
            <v>170.55199999999999</v>
          </cell>
        </row>
        <row r="30">
          <cell r="BD30">
            <v>170.55199999999999</v>
          </cell>
        </row>
        <row r="31">
          <cell r="BD31">
            <v>170.51160999999999</v>
          </cell>
        </row>
        <row r="32">
          <cell r="BD32">
            <v>174.03673000000001</v>
          </cell>
        </row>
        <row r="33">
          <cell r="BD33">
            <v>173.40227999999999</v>
          </cell>
        </row>
        <row r="34">
          <cell r="BD34">
            <v>163.97229999999999</v>
          </cell>
        </row>
      </sheetData>
      <sheetData sheetId="4">
        <row r="7">
          <cell r="C7">
            <v>40940</v>
          </cell>
        </row>
      </sheetData>
      <sheetData sheetId="5">
        <row r="36">
          <cell r="P36">
            <v>574.81000000000006</v>
          </cell>
        </row>
      </sheetData>
      <sheetData sheetId="6">
        <row r="36">
          <cell r="F36">
            <v>149.03279279279309</v>
          </cell>
        </row>
      </sheetData>
      <sheetData sheetId="7">
        <row r="35">
          <cell r="N35">
            <v>333.44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40940</v>
          </cell>
        </row>
      </sheetData>
      <sheetData sheetId="29">
        <row r="35">
          <cell r="D35">
            <v>442.88928240351601</v>
          </cell>
        </row>
      </sheetData>
      <sheetData sheetId="30">
        <row r="35">
          <cell r="D35">
            <v>263.90897077403201</v>
          </cell>
        </row>
      </sheetData>
      <sheetData sheetId="31"/>
      <sheetData sheetId="32"/>
      <sheetData sheetId="33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40967</v>
          </cell>
        </row>
      </sheetData>
      <sheetData sheetId="1">
        <row r="7">
          <cell r="C7">
            <v>40967</v>
          </cell>
        </row>
      </sheetData>
      <sheetData sheetId="2">
        <row r="7">
          <cell r="D7">
            <v>40967</v>
          </cell>
        </row>
      </sheetData>
      <sheetData sheetId="3">
        <row r="7">
          <cell r="C7">
            <v>40967</v>
          </cell>
        </row>
        <row r="11">
          <cell r="BD11">
            <v>184.10790666666699</v>
          </cell>
        </row>
        <row r="12">
          <cell r="BD12">
            <v>177.06206166666701</v>
          </cell>
        </row>
        <row r="13">
          <cell r="BD13">
            <v>175.875</v>
          </cell>
        </row>
        <row r="14">
          <cell r="BD14">
            <v>175.875</v>
          </cell>
        </row>
        <row r="15">
          <cell r="BD15">
            <v>178.10800333333299</v>
          </cell>
        </row>
        <row r="16">
          <cell r="BD16">
            <v>176.498813333333</v>
          </cell>
        </row>
        <row r="17">
          <cell r="BD17">
            <v>179.426635</v>
          </cell>
        </row>
        <row r="18">
          <cell r="BD18">
            <v>181.828746666667</v>
          </cell>
        </row>
        <row r="19">
          <cell r="BD19">
            <v>182.40817999999999</v>
          </cell>
        </row>
        <row r="20">
          <cell r="BD20">
            <v>182.17214999999999</v>
          </cell>
        </row>
        <row r="21">
          <cell r="BD21">
            <v>182.21217166666699</v>
          </cell>
        </row>
        <row r="22">
          <cell r="BD22">
            <v>182.67846</v>
          </cell>
        </row>
        <row r="23">
          <cell r="BD23">
            <v>182.21107166666701</v>
          </cell>
        </row>
        <row r="24">
          <cell r="BD24">
            <v>182.28826166666701</v>
          </cell>
        </row>
        <row r="25">
          <cell r="BD25">
            <v>189.23272333333301</v>
          </cell>
        </row>
        <row r="26">
          <cell r="BD26">
            <v>182.74037000000001</v>
          </cell>
        </row>
        <row r="27">
          <cell r="BD27">
            <v>186.54004499999999</v>
          </cell>
        </row>
        <row r="28">
          <cell r="BD28">
            <v>182.50723333333301</v>
          </cell>
        </row>
        <row r="29">
          <cell r="BD29">
            <v>180.860553333333</v>
          </cell>
        </row>
        <row r="30">
          <cell r="BD30">
            <v>182.44253333333299</v>
          </cell>
        </row>
        <row r="31">
          <cell r="BD31">
            <v>181.36429999999999</v>
          </cell>
        </row>
        <row r="32">
          <cell r="BD32">
            <v>183.242901666667</v>
          </cell>
        </row>
        <row r="33">
          <cell r="BD33">
            <v>177.290523333333</v>
          </cell>
        </row>
        <row r="34">
          <cell r="BD34">
            <v>174.23513666666599</v>
          </cell>
        </row>
      </sheetData>
      <sheetData sheetId="4">
        <row r="7">
          <cell r="C7">
            <v>40967</v>
          </cell>
        </row>
      </sheetData>
      <sheetData sheetId="5">
        <row r="36">
          <cell r="P36">
            <v>574.60058273603806</v>
          </cell>
        </row>
      </sheetData>
      <sheetData sheetId="6">
        <row r="36">
          <cell r="F36">
            <v>161.68421621621582</v>
          </cell>
        </row>
      </sheetData>
      <sheetData sheetId="7">
        <row r="35">
          <cell r="N35">
            <v>388.64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40967</v>
          </cell>
        </row>
      </sheetData>
      <sheetData sheetId="29">
        <row r="35">
          <cell r="D35">
            <v>358.39090789765646</v>
          </cell>
        </row>
      </sheetData>
      <sheetData sheetId="30">
        <row r="35">
          <cell r="D35">
            <v>224.01795044962844</v>
          </cell>
        </row>
      </sheetData>
      <sheetData sheetId="31"/>
      <sheetData sheetId="32"/>
      <sheetData sheetId="33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40968</v>
          </cell>
        </row>
      </sheetData>
      <sheetData sheetId="1">
        <row r="7">
          <cell r="C7">
            <v>40968</v>
          </cell>
        </row>
      </sheetData>
      <sheetData sheetId="2">
        <row r="7">
          <cell r="D7">
            <v>40968</v>
          </cell>
        </row>
      </sheetData>
      <sheetData sheetId="3">
        <row r="7">
          <cell r="C7">
            <v>40968</v>
          </cell>
        </row>
        <row r="11">
          <cell r="BD11">
            <v>171.73852500000001</v>
          </cell>
        </row>
        <row r="12">
          <cell r="BD12">
            <v>172.033976666667</v>
          </cell>
        </row>
        <row r="13">
          <cell r="BD13">
            <v>173.56800000000001</v>
          </cell>
        </row>
        <row r="14">
          <cell r="BD14">
            <v>173.56800000000001</v>
          </cell>
        </row>
        <row r="15">
          <cell r="BD15">
            <v>173.96584166666699</v>
          </cell>
        </row>
        <row r="16">
          <cell r="BD16">
            <v>174.03473333333301</v>
          </cell>
        </row>
        <row r="17">
          <cell r="BD17">
            <v>174.04710499999999</v>
          </cell>
        </row>
        <row r="18">
          <cell r="BD18">
            <v>176.66778666666599</v>
          </cell>
        </row>
        <row r="19">
          <cell r="BD19">
            <v>178.64105499999999</v>
          </cell>
        </row>
        <row r="20">
          <cell r="BD20">
            <v>180.83228666666699</v>
          </cell>
        </row>
        <row r="21">
          <cell r="BD21">
            <v>180.86576833333299</v>
          </cell>
        </row>
        <row r="22">
          <cell r="BD22">
            <v>180.869008333333</v>
          </cell>
        </row>
        <row r="23">
          <cell r="BD23">
            <v>180.81472833333299</v>
          </cell>
        </row>
        <row r="24">
          <cell r="BD24">
            <v>180.93712500000001</v>
          </cell>
        </row>
        <row r="25">
          <cell r="BD25">
            <v>181.026663333333</v>
          </cell>
        </row>
        <row r="26">
          <cell r="BD26">
            <v>180.95989</v>
          </cell>
        </row>
        <row r="27">
          <cell r="BD27">
            <v>180.904466666666</v>
          </cell>
        </row>
        <row r="28">
          <cell r="BD28">
            <v>180.783805</v>
          </cell>
        </row>
        <row r="29">
          <cell r="BD29">
            <v>181.45193</v>
          </cell>
        </row>
        <row r="30">
          <cell r="BD30">
            <v>181.53935999999999</v>
          </cell>
        </row>
        <row r="31">
          <cell r="BD31">
            <v>181.75089666666699</v>
          </cell>
        </row>
        <row r="32">
          <cell r="BD32">
            <v>180.771156666667</v>
          </cell>
        </row>
        <row r="33">
          <cell r="BD33">
            <v>176.194191666667</v>
          </cell>
        </row>
        <row r="34">
          <cell r="BD34">
            <v>174.40053</v>
          </cell>
        </row>
      </sheetData>
      <sheetData sheetId="4">
        <row r="7">
          <cell r="C7">
            <v>40968</v>
          </cell>
        </row>
      </sheetData>
      <sheetData sheetId="5">
        <row r="36">
          <cell r="P36">
            <v>573.95891048935835</v>
          </cell>
        </row>
      </sheetData>
      <sheetData sheetId="6">
        <row r="36">
          <cell r="F36">
            <v>169.73138738738686</v>
          </cell>
        </row>
      </sheetData>
      <sheetData sheetId="7">
        <row r="35">
          <cell r="N35">
            <v>387.55199999999996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40968</v>
          </cell>
        </row>
      </sheetData>
      <sheetData sheetId="29">
        <row r="35">
          <cell r="D35">
            <v>407.05668571986547</v>
          </cell>
        </row>
      </sheetData>
      <sheetData sheetId="30">
        <row r="35">
          <cell r="D35">
            <v>254.39123398055145</v>
          </cell>
        </row>
      </sheetData>
      <sheetData sheetId="31"/>
      <sheetData sheetId="32"/>
      <sheetData sheetId="33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40940</v>
          </cell>
        </row>
      </sheetData>
      <sheetData sheetId="1"/>
      <sheetData sheetId="2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40941</v>
          </cell>
        </row>
      </sheetData>
      <sheetData sheetId="1" refreshError="1"/>
      <sheetData sheetId="2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40942</v>
          </cell>
        </row>
      </sheetData>
      <sheetData sheetId="1" refreshError="1"/>
      <sheetData sheetId="2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40943</v>
          </cell>
        </row>
      </sheetData>
      <sheetData sheetId="1" refreshError="1"/>
      <sheetData sheetId="2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40944</v>
          </cell>
        </row>
      </sheetData>
      <sheetData sheetId="1" refreshError="1"/>
      <sheetData sheetId="2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40945</v>
          </cell>
        </row>
      </sheetData>
      <sheetData sheetId="1" refreshError="1"/>
      <sheetData sheetId="2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40946</v>
          </cell>
        </row>
      </sheetData>
      <sheetData sheetId="1" refreshError="1"/>
      <sheetData sheetId="2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40947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37">
          <cell r="BL37">
            <v>694.42193489125157</v>
          </cell>
        </row>
      </sheetData>
      <sheetData sheetId="1">
        <row r="7">
          <cell r="C7">
            <v>40941</v>
          </cell>
        </row>
      </sheetData>
      <sheetData sheetId="2">
        <row r="7">
          <cell r="D7">
            <v>40941</v>
          </cell>
        </row>
      </sheetData>
      <sheetData sheetId="3">
        <row r="7">
          <cell r="C7">
            <v>40941</v>
          </cell>
        </row>
        <row r="11">
          <cell r="BD11">
            <v>164.224425</v>
          </cell>
        </row>
        <row r="12">
          <cell r="BD12">
            <v>166.99780000000001</v>
          </cell>
        </row>
        <row r="13">
          <cell r="BD13">
            <v>165.35468666666699</v>
          </cell>
        </row>
        <row r="14">
          <cell r="BD14">
            <v>164.781241666667</v>
          </cell>
        </row>
        <row r="15">
          <cell r="BD15">
            <v>164.50289333333299</v>
          </cell>
        </row>
        <row r="16">
          <cell r="BD16">
            <v>168.334916666667</v>
          </cell>
        </row>
        <row r="17">
          <cell r="BD17">
            <v>172.88382166666699</v>
          </cell>
        </row>
        <row r="18">
          <cell r="BD18">
            <v>169.677606666667</v>
          </cell>
        </row>
        <row r="19">
          <cell r="BD19">
            <v>171.811113333333</v>
          </cell>
        </row>
        <row r="20">
          <cell r="BD20">
            <v>170.544033333333</v>
          </cell>
        </row>
        <row r="21">
          <cell r="BD21">
            <v>170.75549833333301</v>
          </cell>
        </row>
        <row r="22">
          <cell r="BD22">
            <v>170.79411833333299</v>
          </cell>
        </row>
        <row r="23">
          <cell r="BD23">
            <v>170.75781000000001</v>
          </cell>
        </row>
        <row r="24">
          <cell r="BD24">
            <v>170.76775000000001</v>
          </cell>
        </row>
        <row r="25">
          <cell r="BD25">
            <v>170.61800500000001</v>
          </cell>
        </row>
        <row r="26">
          <cell r="BD26">
            <v>170.280916666667</v>
          </cell>
        </row>
        <row r="27">
          <cell r="BD27">
            <v>170.27885833333301</v>
          </cell>
        </row>
        <row r="28">
          <cell r="BD28">
            <v>169.89096499999999</v>
          </cell>
        </row>
        <row r="29">
          <cell r="BD29">
            <v>171.1018</v>
          </cell>
        </row>
        <row r="30">
          <cell r="BD30">
            <v>170.54402833333299</v>
          </cell>
        </row>
        <row r="31">
          <cell r="BD31">
            <v>174.48943499999999</v>
          </cell>
        </row>
        <row r="32">
          <cell r="BD32">
            <v>169.72534999999999</v>
          </cell>
        </row>
        <row r="33">
          <cell r="BD33">
            <v>172.32008833333299</v>
          </cell>
        </row>
        <row r="34">
          <cell r="BD34">
            <v>163.97229999999999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40948</v>
          </cell>
        </row>
      </sheetData>
      <sheetData sheetId="1" refreshError="1"/>
      <sheetData sheetId="2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40949</v>
          </cell>
        </row>
      </sheetData>
      <sheetData sheetId="1" refreshError="1"/>
      <sheetData sheetId="2" refreshError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40950</v>
          </cell>
        </row>
      </sheetData>
      <sheetData sheetId="1" refreshError="1"/>
      <sheetData sheetId="2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40951</v>
          </cell>
        </row>
      </sheetData>
      <sheetData sheetId="1" refreshError="1"/>
      <sheetData sheetId="2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40952</v>
          </cell>
        </row>
      </sheetData>
      <sheetData sheetId="1" refreshError="1"/>
      <sheetData sheetId="2" refreshError="1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40953</v>
          </cell>
        </row>
      </sheetData>
      <sheetData sheetId="1" refreshError="1"/>
      <sheetData sheetId="2" refreshError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40954</v>
          </cell>
        </row>
      </sheetData>
      <sheetData sheetId="1" refreshError="1"/>
      <sheetData sheetId="2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40955</v>
          </cell>
        </row>
      </sheetData>
      <sheetData sheetId="1" refreshError="1"/>
      <sheetData sheetId="2" refreshError="1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40956</v>
          </cell>
        </row>
      </sheetData>
      <sheetData sheetId="1" refreshError="1"/>
      <sheetData sheetId="2" refreshError="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40957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40942</v>
          </cell>
        </row>
      </sheetData>
      <sheetData sheetId="1">
        <row r="7">
          <cell r="C7">
            <v>40942</v>
          </cell>
        </row>
      </sheetData>
      <sheetData sheetId="2">
        <row r="7">
          <cell r="D7">
            <v>40942</v>
          </cell>
        </row>
      </sheetData>
      <sheetData sheetId="3">
        <row r="7">
          <cell r="C7">
            <v>40942</v>
          </cell>
        </row>
        <row r="11">
          <cell r="BD11">
            <v>162.70041166666701</v>
          </cell>
        </row>
        <row r="12">
          <cell r="BD12">
            <v>162.11099999999999</v>
          </cell>
        </row>
        <row r="13">
          <cell r="BD13">
            <v>162.11099999999999</v>
          </cell>
        </row>
        <row r="14">
          <cell r="BD14">
            <v>162.11099999999999</v>
          </cell>
        </row>
        <row r="15">
          <cell r="BD15">
            <v>168.55123333333401</v>
          </cell>
        </row>
        <row r="16">
          <cell r="BD16">
            <v>169.05168333333401</v>
          </cell>
        </row>
        <row r="17">
          <cell r="BD17">
            <v>167.48974999999999</v>
          </cell>
        </row>
        <row r="18">
          <cell r="BD18">
            <v>171.42501833333301</v>
          </cell>
        </row>
        <row r="19">
          <cell r="BD19">
            <v>172.358115</v>
          </cell>
        </row>
        <row r="20">
          <cell r="BD20">
            <v>170.278201666667</v>
          </cell>
        </row>
        <row r="21">
          <cell r="BD21">
            <v>170.344658333333</v>
          </cell>
        </row>
        <row r="22">
          <cell r="BD22">
            <v>170.776481666667</v>
          </cell>
        </row>
        <row r="23">
          <cell r="BD23">
            <v>169.89855</v>
          </cell>
        </row>
        <row r="24">
          <cell r="BD24">
            <v>170.31848666666701</v>
          </cell>
        </row>
        <row r="25">
          <cell r="BD25">
            <v>170.333323333333</v>
          </cell>
        </row>
        <row r="26">
          <cell r="BD26">
            <v>170.96076833333299</v>
          </cell>
        </row>
        <row r="27">
          <cell r="BD27">
            <v>171.16501833333299</v>
          </cell>
        </row>
        <row r="28">
          <cell r="BD28">
            <v>169.79338166666699</v>
          </cell>
        </row>
        <row r="29">
          <cell r="BD29">
            <v>169.72855833333301</v>
          </cell>
        </row>
        <row r="30">
          <cell r="BD30">
            <v>169.699948333333</v>
          </cell>
        </row>
        <row r="31">
          <cell r="BD31">
            <v>169.67533666666699</v>
          </cell>
        </row>
        <row r="32">
          <cell r="BD32">
            <v>174.62986166666701</v>
          </cell>
        </row>
        <row r="33">
          <cell r="BD33">
            <v>171.96534500000001</v>
          </cell>
        </row>
        <row r="34">
          <cell r="BD34">
            <v>166.11310333333299</v>
          </cell>
        </row>
      </sheetData>
      <sheetData sheetId="4">
        <row r="7">
          <cell r="C7">
            <v>40942</v>
          </cell>
        </row>
      </sheetData>
      <sheetData sheetId="5">
        <row r="36">
          <cell r="P36">
            <v>579.05100000000004</v>
          </cell>
        </row>
      </sheetData>
      <sheetData sheetId="6">
        <row r="36">
          <cell r="F36">
            <v>118.27805405405233</v>
          </cell>
        </row>
      </sheetData>
      <sheetData sheetId="7">
        <row r="35">
          <cell r="N35">
            <v>384.38400000000001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40942</v>
          </cell>
        </row>
      </sheetData>
      <sheetData sheetId="29">
        <row r="35">
          <cell r="D35">
            <v>336.96098428845198</v>
          </cell>
        </row>
      </sheetData>
      <sheetData sheetId="30">
        <row r="35">
          <cell r="D35">
            <v>214.967795333955</v>
          </cell>
        </row>
      </sheetData>
      <sheetData sheetId="31"/>
      <sheetData sheetId="32"/>
      <sheetData sheetId="33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40958</v>
          </cell>
        </row>
      </sheetData>
      <sheetData sheetId="1" refreshError="1"/>
      <sheetData sheetId="2" refreshError="1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40959</v>
          </cell>
        </row>
      </sheetData>
      <sheetData sheetId="1" refreshError="1"/>
      <sheetData sheetId="2" refreshError="1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40960</v>
          </cell>
        </row>
      </sheetData>
      <sheetData sheetId="1" refreshError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40961</v>
          </cell>
        </row>
      </sheetData>
      <sheetData sheetId="1" refreshError="1"/>
      <sheetData sheetId="2" refreshError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40962</v>
          </cell>
        </row>
      </sheetData>
      <sheetData sheetId="1" refreshError="1"/>
      <sheetData sheetId="2" refreshError="1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40963</v>
          </cell>
        </row>
      </sheetData>
      <sheetData sheetId="1" refreshError="1"/>
      <sheetData sheetId="2" refreshError="1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40964</v>
          </cell>
        </row>
      </sheetData>
      <sheetData sheetId="1" refreshError="1"/>
      <sheetData sheetId="2" refreshError="1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40965</v>
          </cell>
        </row>
      </sheetData>
      <sheetData sheetId="1" refreshError="1"/>
      <sheetData sheetId="2" refreshError="1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40966</v>
          </cell>
        </row>
      </sheetData>
      <sheetData sheetId="1" refreshError="1"/>
      <sheetData sheetId="2" refreshError="1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40967</v>
          </cell>
        </row>
      </sheetData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40943</v>
          </cell>
        </row>
      </sheetData>
      <sheetData sheetId="1">
        <row r="7">
          <cell r="C7">
            <v>40943</v>
          </cell>
        </row>
      </sheetData>
      <sheetData sheetId="2">
        <row r="7">
          <cell r="D7">
            <v>40943</v>
          </cell>
        </row>
      </sheetData>
      <sheetData sheetId="3">
        <row r="7">
          <cell r="C7">
            <v>40943</v>
          </cell>
        </row>
        <row r="11">
          <cell r="BD11">
            <v>164.12316999999999</v>
          </cell>
        </row>
        <row r="12">
          <cell r="BD12">
            <v>162.11099999999999</v>
          </cell>
        </row>
        <row r="13">
          <cell r="BD13">
            <v>162.11099999999999</v>
          </cell>
        </row>
        <row r="14">
          <cell r="BD14">
            <v>162.11099999999999</v>
          </cell>
        </row>
        <row r="15">
          <cell r="BD15">
            <v>164.32846833333301</v>
          </cell>
        </row>
        <row r="16">
          <cell r="BD16">
            <v>164.13911833333299</v>
          </cell>
        </row>
        <row r="17">
          <cell r="BD17">
            <v>164.90181000000001</v>
          </cell>
        </row>
        <row r="18">
          <cell r="BD18">
            <v>163.9546</v>
          </cell>
        </row>
        <row r="19">
          <cell r="BD19">
            <v>171.19098333333301</v>
          </cell>
        </row>
        <row r="20">
          <cell r="BD20">
            <v>169.73756499999999</v>
          </cell>
        </row>
        <row r="21">
          <cell r="BD21">
            <v>169.73244333333301</v>
          </cell>
        </row>
        <row r="22">
          <cell r="BD22">
            <v>169.73388499999999</v>
          </cell>
        </row>
        <row r="23">
          <cell r="BD23">
            <v>169.72610166666701</v>
          </cell>
        </row>
        <row r="24">
          <cell r="BD24">
            <v>169.731711666667</v>
          </cell>
        </row>
        <row r="25">
          <cell r="BD25">
            <v>169.71355666666699</v>
          </cell>
        </row>
        <row r="26">
          <cell r="BD26">
            <v>169.74626333333299</v>
          </cell>
        </row>
        <row r="27">
          <cell r="BD27">
            <v>169.72565</v>
          </cell>
        </row>
        <row r="28">
          <cell r="BD28">
            <v>169.71428499999999</v>
          </cell>
        </row>
        <row r="29">
          <cell r="BD29">
            <v>171.037708333333</v>
          </cell>
        </row>
        <row r="30">
          <cell r="BD30">
            <v>169.924105</v>
          </cell>
        </row>
        <row r="31">
          <cell r="BD31">
            <v>169.92751999999999</v>
          </cell>
        </row>
        <row r="32">
          <cell r="BD32">
            <v>176.53569166666699</v>
          </cell>
        </row>
        <row r="33">
          <cell r="BD33">
            <v>167.874531666666</v>
          </cell>
        </row>
        <row r="34">
          <cell r="BD34">
            <v>166.18301666666699</v>
          </cell>
        </row>
      </sheetData>
      <sheetData sheetId="4">
        <row r="7">
          <cell r="C7">
            <v>40943</v>
          </cell>
        </row>
      </sheetData>
      <sheetData sheetId="5">
        <row r="36">
          <cell r="P36">
            <v>576.44248338493946</v>
          </cell>
        </row>
      </sheetData>
      <sheetData sheetId="6">
        <row r="36">
          <cell r="F36">
            <v>70.175963963964108</v>
          </cell>
        </row>
      </sheetData>
      <sheetData sheetId="7">
        <row r="35">
          <cell r="N35">
            <v>386.20799999999991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40943</v>
          </cell>
        </row>
      </sheetData>
      <sheetData sheetId="29">
        <row r="35">
          <cell r="D35">
            <v>352.49766054596705</v>
          </cell>
        </row>
      </sheetData>
      <sheetData sheetId="30">
        <row r="35">
          <cell r="D35">
            <v>212.02230959679858</v>
          </cell>
        </row>
      </sheetData>
      <sheetData sheetId="31"/>
      <sheetData sheetId="32"/>
      <sheetData sheetId="33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40968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40944</v>
          </cell>
        </row>
      </sheetData>
      <sheetData sheetId="1">
        <row r="7">
          <cell r="C7">
            <v>40944</v>
          </cell>
        </row>
      </sheetData>
      <sheetData sheetId="2">
        <row r="7">
          <cell r="D7">
            <v>40944</v>
          </cell>
        </row>
      </sheetData>
      <sheetData sheetId="3">
        <row r="7">
          <cell r="C7">
            <v>40944</v>
          </cell>
        </row>
        <row r="11">
          <cell r="BD11">
            <v>163.89103333333301</v>
          </cell>
        </row>
        <row r="12">
          <cell r="BD12">
            <v>163.20599999999999</v>
          </cell>
        </row>
        <row r="13">
          <cell r="BD13">
            <v>163.20599999999999</v>
          </cell>
        </row>
        <row r="14">
          <cell r="BD14">
            <v>163.20599999999999</v>
          </cell>
        </row>
        <row r="15">
          <cell r="BD15">
            <v>163.20599999999999</v>
          </cell>
        </row>
        <row r="16">
          <cell r="BD16">
            <v>163.84029333333299</v>
          </cell>
        </row>
        <row r="17">
          <cell r="BD17">
            <v>167.89123333333299</v>
          </cell>
        </row>
        <row r="18">
          <cell r="BD18">
            <v>165.54798333333301</v>
          </cell>
        </row>
        <row r="19">
          <cell r="BD19">
            <v>165.82199</v>
          </cell>
        </row>
        <row r="20">
          <cell r="BD20">
            <v>167.27823833333301</v>
          </cell>
        </row>
        <row r="21">
          <cell r="BD21">
            <v>169.29</v>
          </cell>
        </row>
        <row r="22">
          <cell r="BD22">
            <v>168.574366666667</v>
          </cell>
        </row>
        <row r="23">
          <cell r="BD23">
            <v>167.14876000000001</v>
          </cell>
        </row>
        <row r="24">
          <cell r="BD24">
            <v>171.96338666666699</v>
          </cell>
        </row>
        <row r="25">
          <cell r="BD25">
            <v>164.534505</v>
          </cell>
        </row>
        <row r="26">
          <cell r="BD26">
            <v>165.11965333333299</v>
          </cell>
        </row>
        <row r="27">
          <cell r="BD27">
            <v>165.80281500000001</v>
          </cell>
        </row>
        <row r="28">
          <cell r="BD28">
            <v>166.50032666666701</v>
          </cell>
        </row>
        <row r="29">
          <cell r="BD29">
            <v>173.528171666666</v>
          </cell>
        </row>
        <row r="30">
          <cell r="BD30">
            <v>170.55199999999999</v>
          </cell>
        </row>
        <row r="31">
          <cell r="BD31">
            <v>171.71968333333299</v>
          </cell>
        </row>
        <row r="32">
          <cell r="BD32">
            <v>176.72702333333299</v>
          </cell>
        </row>
        <row r="33">
          <cell r="BD33">
            <v>167.76100666666699</v>
          </cell>
        </row>
        <row r="34">
          <cell r="BD34">
            <v>164.36945</v>
          </cell>
        </row>
      </sheetData>
      <sheetData sheetId="4">
        <row r="7">
          <cell r="C7">
            <v>40944</v>
          </cell>
        </row>
      </sheetData>
      <sheetData sheetId="5">
        <row r="36">
          <cell r="P36">
            <v>576.00660529324853</v>
          </cell>
        </row>
      </sheetData>
      <sheetData sheetId="6">
        <row r="36">
          <cell r="F36">
            <v>158.14003603603592</v>
          </cell>
        </row>
      </sheetData>
      <sheetData sheetId="7">
        <row r="35">
          <cell r="N35">
            <v>373.82400000000007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40944</v>
          </cell>
        </row>
      </sheetData>
      <sheetData sheetId="29">
        <row r="35">
          <cell r="D35">
            <v>266.48616572075099</v>
          </cell>
        </row>
      </sheetData>
      <sheetData sheetId="30">
        <row r="35">
          <cell r="D35">
            <v>180.55722947336699</v>
          </cell>
        </row>
      </sheetData>
      <sheetData sheetId="31"/>
      <sheetData sheetId="32"/>
      <sheetData sheetId="33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40945</v>
          </cell>
        </row>
      </sheetData>
      <sheetData sheetId="1">
        <row r="7">
          <cell r="C7">
            <v>40945</v>
          </cell>
        </row>
      </sheetData>
      <sheetData sheetId="2">
        <row r="7">
          <cell r="D7">
            <v>40945</v>
          </cell>
        </row>
      </sheetData>
      <sheetData sheetId="3">
        <row r="7">
          <cell r="C7">
            <v>40945</v>
          </cell>
        </row>
        <row r="11">
          <cell r="BD11">
            <v>165.38399999999999</v>
          </cell>
        </row>
        <row r="12">
          <cell r="BD12">
            <v>165.38399999999999</v>
          </cell>
        </row>
        <row r="13">
          <cell r="BD13">
            <v>162.43003666666701</v>
          </cell>
        </row>
        <row r="14">
          <cell r="BD14">
            <v>164.98275000000001</v>
          </cell>
        </row>
        <row r="15">
          <cell r="BD15">
            <v>165.72290166666701</v>
          </cell>
        </row>
        <row r="16">
          <cell r="BD16">
            <v>166.83950999999999</v>
          </cell>
        </row>
        <row r="17">
          <cell r="BD17">
            <v>166.1071</v>
          </cell>
        </row>
        <row r="18">
          <cell r="BD18">
            <v>170.98222999999999</v>
          </cell>
        </row>
        <row r="19">
          <cell r="BD19">
            <v>174.874675</v>
          </cell>
        </row>
        <row r="20">
          <cell r="BD20">
            <v>172.71899999999999</v>
          </cell>
        </row>
        <row r="21">
          <cell r="BD21">
            <v>172.71899999999999</v>
          </cell>
        </row>
        <row r="22">
          <cell r="BD22">
            <v>173.27945</v>
          </cell>
        </row>
        <row r="23">
          <cell r="BD23">
            <v>172.71899999999999</v>
          </cell>
        </row>
        <row r="24">
          <cell r="BD24">
            <v>172.71899999999999</v>
          </cell>
        </row>
        <row r="25">
          <cell r="BD25">
            <v>172.85592</v>
          </cell>
        </row>
        <row r="26">
          <cell r="BD26">
            <v>172.92414655172399</v>
          </cell>
        </row>
        <row r="27">
          <cell r="BD27">
            <v>173.12905333333299</v>
          </cell>
        </row>
        <row r="28">
          <cell r="BD28">
            <v>172.807715</v>
          </cell>
        </row>
        <row r="29">
          <cell r="BD29">
            <v>173.51930999999999</v>
          </cell>
        </row>
        <row r="30">
          <cell r="BD30">
            <v>173.858081666667</v>
          </cell>
        </row>
        <row r="31">
          <cell r="BD31">
            <v>173.60965833333299</v>
          </cell>
        </row>
        <row r="32">
          <cell r="BD32">
            <v>176.72287499999999</v>
          </cell>
        </row>
        <row r="33">
          <cell r="BD33">
            <v>173.63771499999999</v>
          </cell>
        </row>
        <row r="34">
          <cell r="BD34">
            <v>171.83344666666699</v>
          </cell>
        </row>
      </sheetData>
      <sheetData sheetId="4">
        <row r="7">
          <cell r="C7">
            <v>40945</v>
          </cell>
        </row>
      </sheetData>
      <sheetData sheetId="5">
        <row r="36">
          <cell r="P36">
            <v>573.39200000000005</v>
          </cell>
        </row>
      </sheetData>
      <sheetData sheetId="6">
        <row r="36">
          <cell r="F36">
            <v>143.46028828828804</v>
          </cell>
        </row>
      </sheetData>
      <sheetData sheetId="7">
        <row r="35">
          <cell r="N35">
            <v>344.5440000000001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40945</v>
          </cell>
        </row>
      </sheetData>
      <sheetData sheetId="29">
        <row r="35">
          <cell r="D35">
            <v>387.12909582633802</v>
          </cell>
        </row>
      </sheetData>
      <sheetData sheetId="30">
        <row r="35">
          <cell r="D35">
            <v>222.50923179561053</v>
          </cell>
        </row>
      </sheetData>
      <sheetData sheetId="31"/>
      <sheetData sheetId="32"/>
      <sheetData sheetId="33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40946</v>
          </cell>
        </row>
      </sheetData>
      <sheetData sheetId="1">
        <row r="7">
          <cell r="C7">
            <v>40946</v>
          </cell>
        </row>
      </sheetData>
      <sheetData sheetId="2">
        <row r="7">
          <cell r="D7">
            <v>40946</v>
          </cell>
        </row>
      </sheetData>
      <sheetData sheetId="3">
        <row r="7">
          <cell r="C7">
            <v>40946</v>
          </cell>
        </row>
        <row r="11">
          <cell r="BD11">
            <v>175.35675000000001</v>
          </cell>
        </row>
        <row r="12">
          <cell r="BD12">
            <v>168.25042166666699</v>
          </cell>
        </row>
        <row r="13">
          <cell r="BD13">
            <v>168.70081999999999</v>
          </cell>
        </row>
        <row r="14">
          <cell r="BD14">
            <v>167.535271666667</v>
          </cell>
        </row>
        <row r="15">
          <cell r="BD15">
            <v>166.23067499999999</v>
          </cell>
        </row>
        <row r="16">
          <cell r="BD16">
            <v>166.12756999999999</v>
          </cell>
        </row>
        <row r="17">
          <cell r="BD17">
            <v>166.477825</v>
          </cell>
        </row>
        <row r="18">
          <cell r="BD18">
            <v>175.36559500000001</v>
          </cell>
        </row>
        <row r="19">
          <cell r="BD19">
            <v>172.54297500000001</v>
          </cell>
        </row>
        <row r="20">
          <cell r="BD20">
            <v>172.71899999999999</v>
          </cell>
        </row>
        <row r="21">
          <cell r="BD21">
            <v>172.71899999999999</v>
          </cell>
        </row>
        <row r="22">
          <cell r="BD22">
            <v>173.114735</v>
          </cell>
        </row>
        <row r="23">
          <cell r="BD23">
            <v>173.559055</v>
          </cell>
        </row>
        <row r="24">
          <cell r="BD24">
            <v>173.23405500000001</v>
          </cell>
        </row>
        <row r="25">
          <cell r="BD25">
            <v>173.14262666666701</v>
          </cell>
        </row>
        <row r="26">
          <cell r="BD26">
            <v>173.247938333333</v>
          </cell>
        </row>
        <row r="27">
          <cell r="BD27">
            <v>173.693536666667</v>
          </cell>
        </row>
        <row r="28">
          <cell r="BD28">
            <v>172.79588000000001</v>
          </cell>
        </row>
        <row r="29">
          <cell r="BD29">
            <v>173.487505</v>
          </cell>
        </row>
        <row r="30">
          <cell r="BD30">
            <v>173.85844666666699</v>
          </cell>
        </row>
        <row r="31">
          <cell r="BD31">
            <v>174.12269166666701</v>
          </cell>
        </row>
        <row r="32">
          <cell r="BD32">
            <v>172.95633166666701</v>
          </cell>
        </row>
        <row r="33">
          <cell r="BD33">
            <v>172.53305166666701</v>
          </cell>
        </row>
        <row r="34">
          <cell r="BD34">
            <v>175.83949833333301</v>
          </cell>
        </row>
      </sheetData>
      <sheetData sheetId="4">
        <row r="7">
          <cell r="C7">
            <v>40946</v>
          </cell>
        </row>
      </sheetData>
      <sheetData sheetId="5">
        <row r="36">
          <cell r="P36">
            <v>577.5184999999999</v>
          </cell>
        </row>
      </sheetData>
      <sheetData sheetId="6">
        <row r="36">
          <cell r="F36">
            <v>116.17181981981926</v>
          </cell>
        </row>
      </sheetData>
      <sheetData sheetId="7">
        <row r="35">
          <cell r="N35">
            <v>353.47199999999992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40946</v>
          </cell>
        </row>
      </sheetData>
      <sheetData sheetId="29">
        <row r="35">
          <cell r="D35">
            <v>293.21239397807699</v>
          </cell>
        </row>
      </sheetData>
      <sheetData sheetId="30">
        <row r="35">
          <cell r="D35">
            <v>164.34637577957449</v>
          </cell>
        </row>
      </sheetData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DE53"/>
  <sheetViews>
    <sheetView tabSelected="1" topLeftCell="A7" workbookViewId="0">
      <pane xSplit="2" ySplit="6" topLeftCell="C34" activePane="bottomRight" state="frozen"/>
      <selection activeCell="A7" sqref="A7"/>
      <selection pane="topRight" activeCell="C7" sqref="C7"/>
      <selection pane="bottomLeft" activeCell="A13" sqref="A13"/>
      <selection pane="bottomRight" activeCell="C50" sqref="C50"/>
    </sheetView>
  </sheetViews>
  <sheetFormatPr defaultColWidth="9.140625" defaultRowHeight="12.75"/>
  <cols>
    <col min="1" max="1" width="2.28515625" style="6" customWidth="1"/>
    <col min="2" max="2" width="9.85546875" style="6" customWidth="1"/>
    <col min="3" max="3" width="9" style="6" customWidth="1"/>
    <col min="4" max="4" width="8" style="6" customWidth="1"/>
    <col min="5" max="5" width="8.5703125" style="6" customWidth="1"/>
    <col min="6" max="6" width="10.140625" style="6" bestFit="1" customWidth="1"/>
    <col min="7" max="7" width="9.5703125" style="6" customWidth="1"/>
    <col min="8" max="8" width="8.7109375" style="6" customWidth="1"/>
    <col min="9" max="9" width="8" style="6" customWidth="1"/>
    <col min="10" max="11" width="10.85546875" style="6" bestFit="1" customWidth="1"/>
    <col min="12" max="12" width="10.5703125" style="6" bestFit="1" customWidth="1"/>
    <col min="13" max="15" width="9" style="6" bestFit="1" customWidth="1"/>
    <col min="16" max="16" width="9" style="6" customWidth="1"/>
    <col min="17" max="17" width="8.140625" style="6" customWidth="1"/>
    <col min="18" max="18" width="9" style="6" customWidth="1"/>
    <col min="19" max="19" width="8" style="6" customWidth="1"/>
    <col min="20" max="20" width="8.5703125" style="6" customWidth="1"/>
    <col min="21" max="21" width="8.28515625" style="6" customWidth="1"/>
    <col min="22" max="22" width="9.5703125" style="6" customWidth="1"/>
    <col min="23" max="23" width="8.7109375" style="6" customWidth="1"/>
    <col min="24" max="24" width="8" style="6" customWidth="1"/>
    <col min="25" max="25" width="8.42578125" style="6" bestFit="1" customWidth="1"/>
    <col min="26" max="29" width="9" style="6" bestFit="1" customWidth="1"/>
    <col min="30" max="31" width="9" style="6" customWidth="1"/>
    <col min="32" max="33" width="9" style="6" hidden="1" customWidth="1"/>
    <col min="34" max="16384" width="9.140625" style="6"/>
  </cols>
  <sheetData>
    <row r="2" spans="2:33" ht="25.5" customHeight="1">
      <c r="B2" s="1"/>
      <c r="C2" s="2"/>
      <c r="D2" s="3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2"/>
      <c r="S2" s="3"/>
      <c r="T2" s="4"/>
      <c r="U2" s="4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2:33" ht="24.75" customHeight="1">
      <c r="B3" s="1"/>
      <c r="C3" s="4"/>
      <c r="D3" s="7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4"/>
      <c r="S3" s="7"/>
      <c r="T3" s="4"/>
      <c r="U3" s="4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2:33" ht="13.5" customHeight="1"/>
    <row r="7" spans="2:33" ht="26.25" customHeight="1">
      <c r="B7" s="8" t="s">
        <v>0</v>
      </c>
    </row>
    <row r="8" spans="2:33" ht="18.75">
      <c r="B8" s="9" t="s">
        <v>1</v>
      </c>
    </row>
    <row r="9" spans="2:33" ht="20.25">
      <c r="B9" s="8" t="str">
        <f>+[1]PEAJE!C8</f>
        <v>PERIODO: 01.FEBRERO.2012 - 29.FEBRERO. 2012</v>
      </c>
      <c r="C9" s="10"/>
      <c r="D9" s="10"/>
      <c r="E9" s="10"/>
      <c r="F9" s="10"/>
      <c r="G9" s="10"/>
      <c r="R9" s="10"/>
      <c r="S9" s="10"/>
      <c r="T9" s="10"/>
      <c r="U9" s="10"/>
      <c r="V9" s="10"/>
    </row>
    <row r="11" spans="2:33">
      <c r="C11" s="11">
        <f>[2]Sheet1!C4</f>
        <v>40940</v>
      </c>
      <c r="D11" s="11">
        <f>[2]Sheet1!D4</f>
        <v>40941</v>
      </c>
      <c r="E11" s="11">
        <f>[2]Sheet1!E4</f>
        <v>40942</v>
      </c>
      <c r="F11" s="11">
        <f>[2]Sheet1!F4</f>
        <v>40943</v>
      </c>
      <c r="G11" s="11">
        <f>[2]Sheet1!G4</f>
        <v>40944</v>
      </c>
      <c r="H11" s="11">
        <f>[2]Sheet1!H4</f>
        <v>40945</v>
      </c>
      <c r="I11" s="11">
        <f>[2]Sheet1!I4</f>
        <v>40946</v>
      </c>
      <c r="J11" s="12">
        <f>[2]Sheet1!J4</f>
        <v>40947</v>
      </c>
      <c r="K11" s="12">
        <f>[2]Sheet1!K4</f>
        <v>40948</v>
      </c>
      <c r="L11" s="12">
        <f>[2]Sheet1!L4</f>
        <v>40949</v>
      </c>
      <c r="M11" s="11">
        <f>[2]Sheet1!M4</f>
        <v>40950</v>
      </c>
      <c r="N11" s="11">
        <f>[2]Sheet1!N4</f>
        <v>40951</v>
      </c>
      <c r="O11" s="11">
        <f>[2]Sheet1!O4</f>
        <v>40952</v>
      </c>
      <c r="P11" s="11">
        <f>[2]Sheet1!P4</f>
        <v>40953</v>
      </c>
      <c r="Q11" s="11">
        <f>[2]Sheet1!Q4</f>
        <v>40954</v>
      </c>
      <c r="R11" s="11">
        <f>[2]Sheet1!R4</f>
        <v>40955</v>
      </c>
      <c r="S11" s="11">
        <f>[2]Sheet1!S4</f>
        <v>40956</v>
      </c>
      <c r="T11" s="11">
        <f>[2]Sheet1!T4</f>
        <v>40957</v>
      </c>
      <c r="U11" s="11">
        <f>[2]Sheet1!U4</f>
        <v>40958</v>
      </c>
      <c r="V11" s="11">
        <f>[2]Sheet1!V4</f>
        <v>40959</v>
      </c>
      <c r="W11" s="11">
        <f>[2]Sheet1!W4</f>
        <v>40960</v>
      </c>
      <c r="X11" s="11">
        <f>[2]Sheet1!X4</f>
        <v>40961</v>
      </c>
      <c r="Y11" s="11">
        <f>[2]Sheet1!Y4</f>
        <v>40962</v>
      </c>
      <c r="Z11" s="11">
        <f>[2]Sheet1!Z4</f>
        <v>40963</v>
      </c>
      <c r="AA11" s="11">
        <f>[2]Sheet1!AA4</f>
        <v>40964</v>
      </c>
      <c r="AB11" s="11">
        <f>[2]Sheet1!AB4</f>
        <v>40965</v>
      </c>
      <c r="AC11" s="11">
        <f>[2]Sheet1!AC4</f>
        <v>40966</v>
      </c>
      <c r="AD11" s="11">
        <f>[2]Sheet1!AD4</f>
        <v>40967</v>
      </c>
      <c r="AE11" s="11">
        <f>[2]Sheet1!AE4</f>
        <v>40968</v>
      </c>
      <c r="AF11" s="11"/>
      <c r="AG11" s="11"/>
    </row>
    <row r="12" spans="2:33" s="15" customFormat="1" ht="20.100000000000001" customHeight="1">
      <c r="B12" s="13" t="s">
        <v>2</v>
      </c>
      <c r="C12" s="14">
        <f>+'[3]ENEL PLB+PMG'!$C$7</f>
        <v>40940</v>
      </c>
      <c r="D12" s="14">
        <f>+'[4]ENEL PLB+PMG'!$C$7</f>
        <v>40941</v>
      </c>
      <c r="E12" s="14">
        <f>+'[5]ENEL PLB+PMG'!$C$7</f>
        <v>40942</v>
      </c>
      <c r="F12" s="14">
        <f>+'[6]ENEL PLB+PMG'!$C$7</f>
        <v>40943</v>
      </c>
      <c r="G12" s="14">
        <f>+'[7]ENEL PLB+PMG'!$C$7</f>
        <v>40944</v>
      </c>
      <c r="H12" s="14">
        <f>+'[8]ENEL PLB+PMG'!$C$7</f>
        <v>40945</v>
      </c>
      <c r="I12" s="14">
        <f>+'[9]ENEL PLB+PMG'!$C$7</f>
        <v>40946</v>
      </c>
      <c r="J12" s="14">
        <f>+'[10]ENEL PLB+PMG'!$C$7</f>
        <v>40947</v>
      </c>
      <c r="K12" s="14">
        <f>+'[11]ENEL PLB+PMG'!$C$7</f>
        <v>40948</v>
      </c>
      <c r="L12" s="14">
        <f>+'[12]ENEL PLB+PMG'!$C$7</f>
        <v>40949</v>
      </c>
      <c r="M12" s="14">
        <f>+'[13]ENEL PLB+PMG'!$C$7</f>
        <v>40950</v>
      </c>
      <c r="N12" s="14">
        <f>+'[14]ENEL PLB+PMG'!$C$7</f>
        <v>40951</v>
      </c>
      <c r="O12" s="14">
        <f>+'[15]ENEL PLB+PMG'!$C$7</f>
        <v>40952</v>
      </c>
      <c r="P12" s="14">
        <f>+'[16]ENEL PLB+PMG'!$C$7</f>
        <v>40953</v>
      </c>
      <c r="Q12" s="14">
        <f>+'[17]ENEL PLB+PMG'!$C$7</f>
        <v>40954</v>
      </c>
      <c r="R12" s="14">
        <f>+'[18]ENEL PLB+PMG'!$C$7</f>
        <v>40955</v>
      </c>
      <c r="S12" s="14">
        <f>+'[19]ENEL PLB+PMG'!$C$7</f>
        <v>40956</v>
      </c>
      <c r="T12" s="14">
        <f>+'[20]ENEL PLB+PMG'!$C$7</f>
        <v>40957</v>
      </c>
      <c r="U12" s="14">
        <f>+'[21]ENEL PLB+PMG'!$C$7</f>
        <v>40958</v>
      </c>
      <c r="V12" s="14">
        <f>+'[22]ENEL PLB+PMG'!$C$7</f>
        <v>40959</v>
      </c>
      <c r="W12" s="14">
        <f>+'[23]ENEL PLB+PMG'!$C$7</f>
        <v>40960</v>
      </c>
      <c r="X12" s="14">
        <f>+'[24]ENEL PLB+PMG'!$C$7</f>
        <v>40961</v>
      </c>
      <c r="Y12" s="14">
        <f>+'[25]ENEL PLB+PMG'!$C$7</f>
        <v>40962</v>
      </c>
      <c r="Z12" s="14">
        <f>+'[26]ENEL PLB+PMG'!$C$7</f>
        <v>40963</v>
      </c>
      <c r="AA12" s="14">
        <f>+'[27]ENEL PLB+PMG'!$C$7</f>
        <v>40964</v>
      </c>
      <c r="AB12" s="14">
        <f>+'[28]ENEL PLB+PMG'!$C$7</f>
        <v>40965</v>
      </c>
      <c r="AC12" s="14">
        <f>+'[29]ENEL PLB+PMG'!$C$7</f>
        <v>40966</v>
      </c>
      <c r="AD12" s="14">
        <f>+'[30]ENEL PLB+PMG'!$C$7</f>
        <v>40967</v>
      </c>
      <c r="AE12" s="14">
        <f>+'[31]ENEL PLB+PMG'!$C$7</f>
        <v>40968</v>
      </c>
      <c r="AF12" s="14"/>
      <c r="AG12" s="14"/>
    </row>
    <row r="13" spans="2:33" ht="20.100000000000001" customHeight="1">
      <c r="B13" s="16">
        <v>4.1666666666666664E-2</v>
      </c>
      <c r="C13" s="17">
        <f>+'[3]ENEL PLB+PMG'!$BD11</f>
        <v>167.247381666667</v>
      </c>
      <c r="D13" s="17">
        <f>+'[4]ENEL PLB+PMG'!$BD11</f>
        <v>164.224425</v>
      </c>
      <c r="E13" s="17">
        <f>+'[5]ENEL PLB+PMG'!$BD11</f>
        <v>162.70041166666701</v>
      </c>
      <c r="F13" s="17">
        <f>+'[6]ENEL PLB+PMG'!$BD11</f>
        <v>164.12316999999999</v>
      </c>
      <c r="G13" s="17">
        <f>+'[7]ENEL PLB+PMG'!$BD11</f>
        <v>163.89103333333301</v>
      </c>
      <c r="H13" s="17">
        <f>+'[8]ENEL PLB+PMG'!$BD11</f>
        <v>165.38399999999999</v>
      </c>
      <c r="I13" s="17">
        <f>+'[9]ENEL PLB+PMG'!$BD11</f>
        <v>175.35675000000001</v>
      </c>
      <c r="J13" s="17">
        <f>+'[10]ENEL PLB+PMG'!$BD11</f>
        <v>171.86017833333301</v>
      </c>
      <c r="K13" s="17">
        <f>+'[11]ENEL PLB+PMG'!$BD11</f>
        <v>169.99454</v>
      </c>
      <c r="L13" s="17">
        <f>+'[12]ENEL PLB+PMG'!$BD11</f>
        <v>166.284255</v>
      </c>
      <c r="M13" s="17">
        <f>+'[13]ENEL PLB+PMG'!$BD11</f>
        <v>168.44653666666699</v>
      </c>
      <c r="N13" s="17">
        <f>+'[14]ENEL PLB+PMG'!$BD11</f>
        <v>167.47474</v>
      </c>
      <c r="O13" s="17">
        <f>+'[15]ENEL PLB+PMG'!$BD11</f>
        <v>170.79254499999999</v>
      </c>
      <c r="P13" s="17">
        <f>+'[16]ENEL PLB+PMG'!$BD11</f>
        <v>171.507033333333</v>
      </c>
      <c r="Q13" s="17">
        <f>+'[17]ENEL PLB+PMG'!$BD11</f>
        <v>172.26229000000001</v>
      </c>
      <c r="R13" s="17">
        <f>+'[18]ENEL PLB+PMG'!$BD11</f>
        <v>173.065253333334</v>
      </c>
      <c r="S13" s="17">
        <f>+'[19]ENEL PLB+PMG'!$BD11</f>
        <v>171.69242499999999</v>
      </c>
      <c r="T13" s="17">
        <f>+'[20]ENEL PLB+PMG'!$BD11</f>
        <v>172.6345</v>
      </c>
      <c r="U13" s="17">
        <f>+'[21]ENEL PLB+PMG'!$BD11</f>
        <v>177.93891500000001</v>
      </c>
      <c r="V13" s="17">
        <f>+'[22]ENEL PLB+PMG'!$BD11</f>
        <v>178.88266833333299</v>
      </c>
      <c r="W13" s="17">
        <f>+'[23]ENEL PLB+PMG'!$BD11</f>
        <v>180.16636333333301</v>
      </c>
      <c r="X13" s="17">
        <f>+'[24]ENEL PLB+PMG'!$BD11</f>
        <v>181.34899999999999</v>
      </c>
      <c r="Y13" s="17">
        <f>+'[25]ENEL PLB+PMG'!$BD11</f>
        <v>181.72036666666699</v>
      </c>
      <c r="Z13" s="17">
        <f>+'[26]ENEL PLB+PMG'!$BD11</f>
        <v>176.688515</v>
      </c>
      <c r="AA13" s="17">
        <f>+'[27]ENEL PLB+PMG'!$BD11</f>
        <v>181.03309166666699</v>
      </c>
      <c r="AB13" s="17">
        <f>+'[28]ENEL PLB+PMG'!$BD11</f>
        <v>180.72695166666699</v>
      </c>
      <c r="AC13" s="17">
        <f>+'[29]ENEL PLB+PMG'!$BD11</f>
        <v>175.1807</v>
      </c>
      <c r="AD13" s="17">
        <f>+'[30]ENEL PLB+PMG'!$BD11</f>
        <v>184.10790666666699</v>
      </c>
      <c r="AE13" s="17">
        <f>+'[31]ENEL PLB+PMG'!$BD11</f>
        <v>171.73852500000001</v>
      </c>
      <c r="AF13" s="17"/>
      <c r="AG13" s="17"/>
    </row>
    <row r="14" spans="2:33" ht="20.100000000000001" customHeight="1">
      <c r="B14" s="16">
        <v>8.3333333333333301E-2</v>
      </c>
      <c r="C14" s="17">
        <f>+'[3]ENEL PLB+PMG'!$BD12</f>
        <v>169.511</v>
      </c>
      <c r="D14" s="17">
        <f>+'[4]ENEL PLB+PMG'!$BD12</f>
        <v>166.99780000000001</v>
      </c>
      <c r="E14" s="17">
        <f>+'[5]ENEL PLB+PMG'!$BD12</f>
        <v>162.11099999999999</v>
      </c>
      <c r="F14" s="17">
        <f>+'[6]ENEL PLB+PMG'!$BD12</f>
        <v>162.11099999999999</v>
      </c>
      <c r="G14" s="17">
        <f>+'[7]ENEL PLB+PMG'!$BD12</f>
        <v>163.20599999999999</v>
      </c>
      <c r="H14" s="17">
        <f>+'[8]ENEL PLB+PMG'!$BD12</f>
        <v>165.38399999999999</v>
      </c>
      <c r="I14" s="17">
        <f>+'[9]ENEL PLB+PMG'!$BD12</f>
        <v>168.25042166666699</v>
      </c>
      <c r="J14" s="17">
        <f>+'[10]ENEL PLB+PMG'!$BD12</f>
        <v>174.149673333333</v>
      </c>
      <c r="K14" s="17">
        <f>+'[11]ENEL PLB+PMG'!$BD12</f>
        <v>171.53951833333301</v>
      </c>
      <c r="L14" s="17">
        <f>+'[12]ENEL PLB+PMG'!$BD12</f>
        <v>168.72762166666701</v>
      </c>
      <c r="M14" s="17">
        <f>+'[13]ENEL PLB+PMG'!$BD12</f>
        <v>166.64611666666701</v>
      </c>
      <c r="N14" s="17">
        <f>+'[14]ENEL PLB+PMG'!$BD12</f>
        <v>169.5532</v>
      </c>
      <c r="O14" s="17">
        <f>+'[15]ENEL PLB+PMG'!$BD12</f>
        <v>170.17</v>
      </c>
      <c r="P14" s="17">
        <f>+'[16]ENEL PLB+PMG'!$BD12</f>
        <v>171.28686833333299</v>
      </c>
      <c r="Q14" s="17">
        <f>+'[17]ENEL PLB+PMG'!$BD12</f>
        <v>170.17</v>
      </c>
      <c r="R14" s="17">
        <f>+'[18]ENEL PLB+PMG'!$BD12</f>
        <v>174.76410000000001</v>
      </c>
      <c r="S14" s="17">
        <f>+'[19]ENEL PLB+PMG'!$BD12</f>
        <v>174.3937</v>
      </c>
      <c r="T14" s="17">
        <f>+'[20]ENEL PLB+PMG'!$BD12</f>
        <v>172.6345</v>
      </c>
      <c r="U14" s="17">
        <f>+'[21]ENEL PLB+PMG'!$BD12</f>
        <v>180.418141666667</v>
      </c>
      <c r="V14" s="17">
        <f>+'[22]ENEL PLB+PMG'!$BD12</f>
        <v>176.99619999999999</v>
      </c>
      <c r="W14" s="17">
        <f>+'[23]ENEL PLB+PMG'!$BD12</f>
        <v>179.37384333333301</v>
      </c>
      <c r="X14" s="17">
        <f>+'[24]ENEL PLB+PMG'!$BD12</f>
        <v>180.33006333333299</v>
      </c>
      <c r="Y14" s="17">
        <f>+'[25]ENEL PLB+PMG'!$BD12</f>
        <v>181.03876</v>
      </c>
      <c r="Z14" s="17">
        <f>+'[26]ENEL PLB+PMG'!$BD12</f>
        <v>176.50280000000001</v>
      </c>
      <c r="AA14" s="17">
        <f>+'[27]ENEL PLB+PMG'!$BD12</f>
        <v>183.38606999999999</v>
      </c>
      <c r="AB14" s="17">
        <f>+'[28]ENEL PLB+PMG'!$BD12</f>
        <v>179.71030833333299</v>
      </c>
      <c r="AC14" s="17">
        <f>+'[29]ENEL PLB+PMG'!$BD12</f>
        <v>175.1807</v>
      </c>
      <c r="AD14" s="17">
        <f>+'[30]ENEL PLB+PMG'!$BD12</f>
        <v>177.06206166666701</v>
      </c>
      <c r="AE14" s="17">
        <f>+'[31]ENEL PLB+PMG'!$BD12</f>
        <v>172.033976666667</v>
      </c>
      <c r="AF14" s="17"/>
      <c r="AG14" s="17"/>
    </row>
    <row r="15" spans="2:33" ht="20.100000000000001" customHeight="1">
      <c r="B15" s="16">
        <v>0.125</v>
      </c>
      <c r="C15" s="17">
        <f>+'[3]ENEL PLB+PMG'!$BD13</f>
        <v>167.409333333333</v>
      </c>
      <c r="D15" s="17">
        <f>+'[4]ENEL PLB+PMG'!$BD13</f>
        <v>165.35468666666699</v>
      </c>
      <c r="E15" s="17">
        <f>+'[5]ENEL PLB+PMG'!$BD13</f>
        <v>162.11099999999999</v>
      </c>
      <c r="F15" s="17">
        <f>+'[6]ENEL PLB+PMG'!$BD13</f>
        <v>162.11099999999999</v>
      </c>
      <c r="G15" s="17">
        <f>+'[7]ENEL PLB+PMG'!$BD13</f>
        <v>163.20599999999999</v>
      </c>
      <c r="H15" s="17">
        <f>+'[8]ENEL PLB+PMG'!$BD13</f>
        <v>162.43003666666701</v>
      </c>
      <c r="I15" s="17">
        <f>+'[9]ENEL PLB+PMG'!$BD13</f>
        <v>168.70081999999999</v>
      </c>
      <c r="J15" s="17">
        <f>+'[10]ENEL PLB+PMG'!$BD13</f>
        <v>167.04908499999999</v>
      </c>
      <c r="K15" s="17">
        <f>+'[11]ENEL PLB+PMG'!$BD13</f>
        <v>165.38399999999999</v>
      </c>
      <c r="L15" s="17">
        <f>+'[12]ENEL PLB+PMG'!$BD13</f>
        <v>169.1943</v>
      </c>
      <c r="M15" s="17">
        <f>+'[13]ENEL PLB+PMG'!$BD13</f>
        <v>167.84809999999999</v>
      </c>
      <c r="N15" s="17">
        <f>+'[14]ENEL PLB+PMG'!$BD13</f>
        <v>166.18132</v>
      </c>
      <c r="O15" s="17">
        <f>+'[15]ENEL PLB+PMG'!$BD13</f>
        <v>170.17</v>
      </c>
      <c r="P15" s="17">
        <f>+'[16]ENEL PLB+PMG'!$BD13</f>
        <v>173.599516666667</v>
      </c>
      <c r="Q15" s="17">
        <f>+'[17]ENEL PLB+PMG'!$BD13</f>
        <v>170.703466666667</v>
      </c>
      <c r="R15" s="17">
        <f>+'[18]ENEL PLB+PMG'!$BD13</f>
        <v>171.70136666666701</v>
      </c>
      <c r="S15" s="17">
        <f>+'[19]ENEL PLB+PMG'!$BD13</f>
        <v>171.08513500000001</v>
      </c>
      <c r="T15" s="17">
        <f>+'[20]ENEL PLB+PMG'!$BD13</f>
        <v>172.6345</v>
      </c>
      <c r="U15" s="17">
        <f>+'[21]ENEL PLB+PMG'!$BD13</f>
        <v>170.81960000000001</v>
      </c>
      <c r="V15" s="17">
        <f>+'[22]ENEL PLB+PMG'!$BD13</f>
        <v>177.31246666666601</v>
      </c>
      <c r="W15" s="17">
        <f>+'[23]ENEL PLB+PMG'!$BD13</f>
        <v>179.26490166666699</v>
      </c>
      <c r="X15" s="17">
        <f>+'[24]ENEL PLB+PMG'!$BD13</f>
        <v>179.89728666666699</v>
      </c>
      <c r="Y15" s="17">
        <f>+'[25]ENEL PLB+PMG'!$BD13</f>
        <v>177.355848333333</v>
      </c>
      <c r="Z15" s="17">
        <f>+'[26]ENEL PLB+PMG'!$BD13</f>
        <v>175.30634499999999</v>
      </c>
      <c r="AA15" s="17">
        <f>+'[27]ENEL PLB+PMG'!$BD13</f>
        <v>179.91231833333299</v>
      </c>
      <c r="AB15" s="17">
        <f>+'[28]ENEL PLB+PMG'!$BD13</f>
        <v>177.08306166666699</v>
      </c>
      <c r="AC15" s="17">
        <f>+'[29]ENEL PLB+PMG'!$BD13</f>
        <v>175.1807</v>
      </c>
      <c r="AD15" s="17">
        <f>+'[30]ENEL PLB+PMG'!$BD13</f>
        <v>175.875</v>
      </c>
      <c r="AE15" s="17">
        <f>+'[31]ENEL PLB+PMG'!$BD13</f>
        <v>173.56800000000001</v>
      </c>
      <c r="AF15" s="17"/>
      <c r="AG15" s="17"/>
    </row>
    <row r="16" spans="2:33" ht="20.100000000000001" customHeight="1">
      <c r="B16" s="16">
        <v>0.16666666666666699</v>
      </c>
      <c r="C16" s="17">
        <f>+'[3]ENEL PLB+PMG'!$BD14</f>
        <v>163.20599999999999</v>
      </c>
      <c r="D16" s="17">
        <f>+'[4]ENEL PLB+PMG'!$BD14</f>
        <v>164.781241666667</v>
      </c>
      <c r="E16" s="17">
        <f>+'[5]ENEL PLB+PMG'!$BD14</f>
        <v>162.11099999999999</v>
      </c>
      <c r="F16" s="17">
        <f>+'[6]ENEL PLB+PMG'!$BD14</f>
        <v>162.11099999999999</v>
      </c>
      <c r="G16" s="17">
        <f>+'[7]ENEL PLB+PMG'!$BD14</f>
        <v>163.20599999999999</v>
      </c>
      <c r="H16" s="17">
        <f>+'[8]ENEL PLB+PMG'!$BD14</f>
        <v>164.98275000000001</v>
      </c>
      <c r="I16" s="17">
        <f>+'[9]ENEL PLB+PMG'!$BD14</f>
        <v>167.535271666667</v>
      </c>
      <c r="J16" s="17">
        <f>+'[10]ENEL PLB+PMG'!$BD14</f>
        <v>167.21250000000001</v>
      </c>
      <c r="K16" s="17">
        <f>+'[11]ENEL PLB+PMG'!$BD14</f>
        <v>165.38399999999999</v>
      </c>
      <c r="L16" s="17">
        <f>+'[12]ENEL PLB+PMG'!$BD14</f>
        <v>169.1943</v>
      </c>
      <c r="M16" s="17">
        <f>+'[13]ENEL PLB+PMG'!$BD14</f>
        <v>166.99791666666701</v>
      </c>
      <c r="N16" s="17">
        <f>+'[14]ENEL PLB+PMG'!$BD14</f>
        <v>160.77059</v>
      </c>
      <c r="O16" s="17">
        <f>+'[15]ENEL PLB+PMG'!$BD14</f>
        <v>170.17</v>
      </c>
      <c r="P16" s="17">
        <f>+'[16]ENEL PLB+PMG'!$BD14</f>
        <v>173.31242333333299</v>
      </c>
      <c r="Q16" s="17">
        <f>+'[17]ENEL PLB+PMG'!$BD14</f>
        <v>170.55457000000001</v>
      </c>
      <c r="R16" s="17">
        <f>+'[18]ENEL PLB+PMG'!$BD14</f>
        <v>170.17</v>
      </c>
      <c r="S16" s="17">
        <f>+'[19]ENEL PLB+PMG'!$BD14</f>
        <v>171.38233500000001</v>
      </c>
      <c r="T16" s="17">
        <f>+'[20]ENEL PLB+PMG'!$BD14</f>
        <v>172.6345</v>
      </c>
      <c r="U16" s="17">
        <f>+'[21]ENEL PLB+PMG'!$BD14</f>
        <v>170.81960000000001</v>
      </c>
      <c r="V16" s="17">
        <f>+'[22]ENEL PLB+PMG'!$BD14</f>
        <v>178.85695999999999</v>
      </c>
      <c r="W16" s="17">
        <f>+'[23]ENEL PLB+PMG'!$BD14</f>
        <v>179.24545000000001</v>
      </c>
      <c r="X16" s="17">
        <f>+'[24]ENEL PLB+PMG'!$BD14</f>
        <v>179.90022666666701</v>
      </c>
      <c r="Y16" s="17">
        <f>+'[25]ENEL PLB+PMG'!$BD14</f>
        <v>175.29932666666599</v>
      </c>
      <c r="Z16" s="17">
        <f>+'[26]ENEL PLB+PMG'!$BD14</f>
        <v>174.66210000000001</v>
      </c>
      <c r="AA16" s="17">
        <f>+'[27]ENEL PLB+PMG'!$BD14</f>
        <v>179.91761666666699</v>
      </c>
      <c r="AB16" s="17">
        <f>+'[28]ENEL PLB+PMG'!$BD14</f>
        <v>175.6678</v>
      </c>
      <c r="AC16" s="17">
        <f>+'[29]ENEL PLB+PMG'!$BD14</f>
        <v>175.1807</v>
      </c>
      <c r="AD16" s="17">
        <f>+'[30]ENEL PLB+PMG'!$BD14</f>
        <v>175.875</v>
      </c>
      <c r="AE16" s="17">
        <f>+'[31]ENEL PLB+PMG'!$BD14</f>
        <v>173.56800000000001</v>
      </c>
      <c r="AF16" s="17"/>
      <c r="AG16" s="17"/>
    </row>
    <row r="17" spans="2:109" ht="20.100000000000001" customHeight="1">
      <c r="B17" s="16">
        <v>0.20833333333333301</v>
      </c>
      <c r="C17" s="17">
        <f>+'[3]ENEL PLB+PMG'!$BD15</f>
        <v>164.67716666666701</v>
      </c>
      <c r="D17" s="17">
        <f>+'[4]ENEL PLB+PMG'!$BD15</f>
        <v>164.50289333333299</v>
      </c>
      <c r="E17" s="17">
        <f>+'[5]ENEL PLB+PMG'!$BD15</f>
        <v>168.55123333333401</v>
      </c>
      <c r="F17" s="17">
        <f>+'[6]ENEL PLB+PMG'!$BD15</f>
        <v>164.32846833333301</v>
      </c>
      <c r="G17" s="17">
        <f>+'[7]ENEL PLB+PMG'!$BD15</f>
        <v>163.20599999999999</v>
      </c>
      <c r="H17" s="17">
        <f>+'[8]ENEL PLB+PMG'!$BD15</f>
        <v>165.72290166666701</v>
      </c>
      <c r="I17" s="17">
        <f>+'[9]ENEL PLB+PMG'!$BD15</f>
        <v>166.23067499999999</v>
      </c>
      <c r="J17" s="17">
        <f>+'[10]ENEL PLB+PMG'!$BD15</f>
        <v>168.99612166666699</v>
      </c>
      <c r="K17" s="17">
        <f>+'[11]ENEL PLB+PMG'!$BD15</f>
        <v>168.99789166666699</v>
      </c>
      <c r="L17" s="17">
        <f>+'[12]ENEL PLB+PMG'!$BD15</f>
        <v>166.90337833333299</v>
      </c>
      <c r="M17" s="17">
        <f>+'[13]ENEL PLB+PMG'!$BD15</f>
        <v>166.0891</v>
      </c>
      <c r="N17" s="17">
        <f>+'[14]ENEL PLB+PMG'!$BD15</f>
        <v>166.48389666666699</v>
      </c>
      <c r="O17" s="17">
        <f>+'[15]ENEL PLB+PMG'!$BD15</f>
        <v>171.604436666667</v>
      </c>
      <c r="P17" s="17">
        <f>+'[16]ENEL PLB+PMG'!$BD15</f>
        <v>171.49593999999999</v>
      </c>
      <c r="Q17" s="17">
        <f>+'[17]ENEL PLB+PMG'!$BD15</f>
        <v>171.02030833333299</v>
      </c>
      <c r="R17" s="17">
        <f>+'[18]ENEL PLB+PMG'!$BD15</f>
        <v>172.687031666667</v>
      </c>
      <c r="S17" s="17">
        <f>+'[19]ENEL PLB+PMG'!$BD15</f>
        <v>173.95657666666699</v>
      </c>
      <c r="T17" s="17">
        <f>+'[20]ENEL PLB+PMG'!$BD15</f>
        <v>172.6345</v>
      </c>
      <c r="U17" s="17">
        <f>+'[21]ENEL PLB+PMG'!$BD15</f>
        <v>170.81960000000001</v>
      </c>
      <c r="V17" s="17">
        <f>+'[22]ENEL PLB+PMG'!$BD15</f>
        <v>177.71162333333299</v>
      </c>
      <c r="W17" s="17">
        <f>+'[23]ENEL PLB+PMG'!$BD15</f>
        <v>180.80346333333301</v>
      </c>
      <c r="X17" s="17">
        <f>+'[24]ENEL PLB+PMG'!$BD15</f>
        <v>180.89623666666699</v>
      </c>
      <c r="Y17" s="17">
        <f>+'[25]ENEL PLB+PMG'!$BD15</f>
        <v>178.63055666666699</v>
      </c>
      <c r="Z17" s="17">
        <f>+'[26]ENEL PLB+PMG'!$BD15</f>
        <v>176.136873333333</v>
      </c>
      <c r="AA17" s="17">
        <f>+'[27]ENEL PLB+PMG'!$BD15</f>
        <v>179.898416666667</v>
      </c>
      <c r="AB17" s="17">
        <f>+'[28]ENEL PLB+PMG'!$BD15</f>
        <v>175.6678</v>
      </c>
      <c r="AC17" s="17">
        <f>+'[29]ENEL PLB+PMG'!$BD15</f>
        <v>175.1807</v>
      </c>
      <c r="AD17" s="17">
        <f>+'[30]ENEL PLB+PMG'!$BD15</f>
        <v>178.10800333333299</v>
      </c>
      <c r="AE17" s="17">
        <f>+'[31]ENEL PLB+PMG'!$BD15</f>
        <v>173.96584166666699</v>
      </c>
      <c r="AF17" s="17"/>
      <c r="AG17" s="17"/>
    </row>
    <row r="18" spans="2:109" ht="20.100000000000001" customHeight="1">
      <c r="B18" s="16">
        <v>0.25</v>
      </c>
      <c r="C18" s="17">
        <f>+'[3]ENEL PLB+PMG'!$BD16</f>
        <v>167.522118333333</v>
      </c>
      <c r="D18" s="17">
        <f>+'[4]ENEL PLB+PMG'!$BD16</f>
        <v>168.334916666667</v>
      </c>
      <c r="E18" s="17">
        <f>+'[5]ENEL PLB+PMG'!$BD16</f>
        <v>169.05168333333401</v>
      </c>
      <c r="F18" s="17">
        <f>+'[6]ENEL PLB+PMG'!$BD16</f>
        <v>164.13911833333299</v>
      </c>
      <c r="G18" s="17">
        <f>+'[7]ENEL PLB+PMG'!$BD16</f>
        <v>163.84029333333299</v>
      </c>
      <c r="H18" s="17">
        <f>+'[8]ENEL PLB+PMG'!$BD16</f>
        <v>166.83950999999999</v>
      </c>
      <c r="I18" s="17">
        <f>+'[9]ENEL PLB+PMG'!$BD16</f>
        <v>166.12756999999999</v>
      </c>
      <c r="J18" s="17">
        <f>+'[10]ENEL PLB+PMG'!$BD16</f>
        <v>166.24708333333299</v>
      </c>
      <c r="K18" s="17">
        <f>+'[11]ENEL PLB+PMG'!$BD16</f>
        <v>166.744486666667</v>
      </c>
      <c r="L18" s="17">
        <f>+'[12]ENEL PLB+PMG'!$BD16</f>
        <v>166.0891</v>
      </c>
      <c r="M18" s="17">
        <f>+'[13]ENEL PLB+PMG'!$BD16</f>
        <v>166.0891</v>
      </c>
      <c r="N18" s="17">
        <f>+'[14]ENEL PLB+PMG'!$BD16</f>
        <v>169.495763333333</v>
      </c>
      <c r="O18" s="17">
        <f>+'[15]ENEL PLB+PMG'!$BD16</f>
        <v>172.840286666667</v>
      </c>
      <c r="P18" s="17">
        <f>+'[16]ENEL PLB+PMG'!$BD16</f>
        <v>174.63026833333299</v>
      </c>
      <c r="Q18" s="17">
        <f>+'[17]ENEL PLB+PMG'!$BD16</f>
        <v>172.82315333333301</v>
      </c>
      <c r="R18" s="17">
        <f>+'[18]ENEL PLB+PMG'!$BD16</f>
        <v>171.024755</v>
      </c>
      <c r="S18" s="17">
        <f>+'[19]ENEL PLB+PMG'!$BD16</f>
        <v>172.31754333333299</v>
      </c>
      <c r="T18" s="17">
        <f>+'[20]ENEL PLB+PMG'!$BD16</f>
        <v>173.98078833333301</v>
      </c>
      <c r="U18" s="17">
        <f>+'[21]ENEL PLB+PMG'!$BD16</f>
        <v>170.81960000000001</v>
      </c>
      <c r="V18" s="17">
        <f>+'[22]ENEL PLB+PMG'!$BD16</f>
        <v>180.25437666666701</v>
      </c>
      <c r="W18" s="17">
        <f>+'[23]ENEL PLB+PMG'!$BD16</f>
        <v>181.34899999999999</v>
      </c>
      <c r="X18" s="17">
        <f>+'[24]ENEL PLB+PMG'!$BD16</f>
        <v>184.56283500000001</v>
      </c>
      <c r="Y18" s="17">
        <f>+'[25]ENEL PLB+PMG'!$BD16</f>
        <v>179.911196666667</v>
      </c>
      <c r="Z18" s="17">
        <f>+'[26]ENEL PLB+PMG'!$BD16</f>
        <v>176.497085</v>
      </c>
      <c r="AA18" s="17">
        <f>+'[27]ENEL PLB+PMG'!$BD16</f>
        <v>180.89574666666701</v>
      </c>
      <c r="AB18" s="17">
        <f>+'[28]ENEL PLB+PMG'!$BD16</f>
        <v>175.6678</v>
      </c>
      <c r="AC18" s="17">
        <f>+'[29]ENEL PLB+PMG'!$BD16</f>
        <v>178.57817</v>
      </c>
      <c r="AD18" s="17">
        <f>+'[30]ENEL PLB+PMG'!$BD16</f>
        <v>176.498813333333</v>
      </c>
      <c r="AE18" s="17">
        <f>+'[31]ENEL PLB+PMG'!$BD16</f>
        <v>174.03473333333301</v>
      </c>
      <c r="AF18" s="17"/>
      <c r="AG18" s="17"/>
    </row>
    <row r="19" spans="2:109" ht="20.100000000000001" customHeight="1">
      <c r="B19" s="16">
        <v>0.29166666666666702</v>
      </c>
      <c r="C19" s="17">
        <f>+'[3]ENEL PLB+PMG'!$BD17</f>
        <v>166.86231000000001</v>
      </c>
      <c r="D19" s="17">
        <f>+'[4]ENEL PLB+PMG'!$BD17</f>
        <v>172.88382166666699</v>
      </c>
      <c r="E19" s="17">
        <f>+'[5]ENEL PLB+PMG'!$BD17</f>
        <v>167.48974999999999</v>
      </c>
      <c r="F19" s="17">
        <f>+'[6]ENEL PLB+PMG'!$BD17</f>
        <v>164.90181000000001</v>
      </c>
      <c r="G19" s="17">
        <f>+'[7]ENEL PLB+PMG'!$BD17</f>
        <v>167.89123333333299</v>
      </c>
      <c r="H19" s="17">
        <f>+'[8]ENEL PLB+PMG'!$BD17</f>
        <v>166.1071</v>
      </c>
      <c r="I19" s="17">
        <f>+'[9]ENEL PLB+PMG'!$BD17</f>
        <v>166.477825</v>
      </c>
      <c r="J19" s="17">
        <f>+'[10]ENEL PLB+PMG'!$BD17</f>
        <v>166.74851333333299</v>
      </c>
      <c r="K19" s="17">
        <f>+'[11]ENEL PLB+PMG'!$BD17</f>
        <v>166.30482000000001</v>
      </c>
      <c r="L19" s="17">
        <f>+'[12]ENEL PLB+PMG'!$BD17</f>
        <v>166.0891</v>
      </c>
      <c r="M19" s="17">
        <f>+'[13]ENEL PLB+PMG'!$BD17</f>
        <v>166.0891</v>
      </c>
      <c r="N19" s="17">
        <f>+'[14]ENEL PLB+PMG'!$BD17</f>
        <v>173.246556666667</v>
      </c>
      <c r="O19" s="17">
        <f>+'[15]ENEL PLB+PMG'!$BD17</f>
        <v>171.81263000000001</v>
      </c>
      <c r="P19" s="17">
        <f>+'[16]ENEL PLB+PMG'!$BD17</f>
        <v>177.91741500000001</v>
      </c>
      <c r="Q19" s="17">
        <f>+'[17]ENEL PLB+PMG'!$BD17</f>
        <v>174.66061666666701</v>
      </c>
      <c r="R19" s="17">
        <f>+'[18]ENEL PLB+PMG'!$BD17</f>
        <v>174.35526166666699</v>
      </c>
      <c r="S19" s="17">
        <f>+'[19]ENEL PLB+PMG'!$BD17</f>
        <v>177.48099999999999</v>
      </c>
      <c r="T19" s="17">
        <f>+'[20]ENEL PLB+PMG'!$BD17</f>
        <v>175.40061</v>
      </c>
      <c r="U19" s="17">
        <f>+'[21]ENEL PLB+PMG'!$BD17</f>
        <v>170.81960000000001</v>
      </c>
      <c r="V19" s="17">
        <f>+'[22]ENEL PLB+PMG'!$BD17</f>
        <v>181.34899999999999</v>
      </c>
      <c r="W19" s="17">
        <f>+'[23]ENEL PLB+PMG'!$BD17</f>
        <v>181.34899999999999</v>
      </c>
      <c r="X19" s="17">
        <f>+'[24]ENEL PLB+PMG'!$BD17</f>
        <v>181.377868333333</v>
      </c>
      <c r="Y19" s="17">
        <f>+'[25]ENEL PLB+PMG'!$BD17</f>
        <v>181.34899999999999</v>
      </c>
      <c r="Z19" s="17">
        <f>+'[26]ENEL PLB+PMG'!$BD17</f>
        <v>179.881531666667</v>
      </c>
      <c r="AA19" s="17">
        <f>+'[27]ENEL PLB+PMG'!$BD17</f>
        <v>179.89409833333301</v>
      </c>
      <c r="AB19" s="17">
        <f>+'[28]ENEL PLB+PMG'!$BD17</f>
        <v>175.55046833333299</v>
      </c>
      <c r="AC19" s="17">
        <f>+'[29]ENEL PLB+PMG'!$BD17</f>
        <v>178.69513499999999</v>
      </c>
      <c r="AD19" s="17">
        <f>+'[30]ENEL PLB+PMG'!$BD17</f>
        <v>179.426635</v>
      </c>
      <c r="AE19" s="17">
        <f>+'[31]ENEL PLB+PMG'!$BD17</f>
        <v>174.04710499999999</v>
      </c>
      <c r="AF19" s="17"/>
      <c r="AG19" s="17"/>
    </row>
    <row r="20" spans="2:109" ht="20.100000000000001" customHeight="1">
      <c r="B20" s="16">
        <v>0.33333333333333298</v>
      </c>
      <c r="C20" s="17">
        <f>+'[3]ENEL PLB+PMG'!$BD18</f>
        <v>169.802875</v>
      </c>
      <c r="D20" s="17">
        <f>+'[4]ENEL PLB+PMG'!$BD18</f>
        <v>169.677606666667</v>
      </c>
      <c r="E20" s="17">
        <f>+'[5]ENEL PLB+PMG'!$BD18</f>
        <v>171.42501833333301</v>
      </c>
      <c r="F20" s="17">
        <f>+'[6]ENEL PLB+PMG'!$BD18</f>
        <v>163.9546</v>
      </c>
      <c r="G20" s="17">
        <f>+'[7]ENEL PLB+PMG'!$BD18</f>
        <v>165.54798333333301</v>
      </c>
      <c r="H20" s="17">
        <f>+'[8]ENEL PLB+PMG'!$BD18</f>
        <v>170.98222999999999</v>
      </c>
      <c r="I20" s="17">
        <f>+'[9]ENEL PLB+PMG'!$BD18</f>
        <v>175.36559500000001</v>
      </c>
      <c r="J20" s="17">
        <f>+'[10]ENEL PLB+PMG'!$BD18</f>
        <v>175.212371666667</v>
      </c>
      <c r="K20" s="17">
        <f>+'[11]ENEL PLB+PMG'!$BD18</f>
        <v>172.05952500000001</v>
      </c>
      <c r="L20" s="17">
        <f>+'[12]ENEL PLB+PMG'!$BD18</f>
        <v>175.013366666667</v>
      </c>
      <c r="M20" s="17">
        <f>+'[13]ENEL PLB+PMG'!$BD18</f>
        <v>173.26739000000001</v>
      </c>
      <c r="N20" s="17">
        <f>+'[14]ENEL PLB+PMG'!$BD18</f>
        <v>166.22788666666699</v>
      </c>
      <c r="O20" s="17">
        <f>+'[15]ENEL PLB+PMG'!$BD18</f>
        <v>175.558128333333</v>
      </c>
      <c r="P20" s="17">
        <f>+'[16]ENEL PLB+PMG'!$BD18</f>
        <v>179.14691999999999</v>
      </c>
      <c r="Q20" s="17">
        <f>+'[17]ENEL PLB+PMG'!$BD18</f>
        <v>178.61519833333301</v>
      </c>
      <c r="R20" s="17">
        <f>+'[18]ENEL PLB+PMG'!$BD18</f>
        <v>179.25915166666701</v>
      </c>
      <c r="S20" s="17">
        <f>+'[19]ENEL PLB+PMG'!$BD18</f>
        <v>177.48099999999999</v>
      </c>
      <c r="T20" s="17">
        <f>+'[20]ENEL PLB+PMG'!$BD18</f>
        <v>179.04804166666699</v>
      </c>
      <c r="U20" s="17">
        <f>+'[21]ENEL PLB+PMG'!$BD18</f>
        <v>170.81960000000001</v>
      </c>
      <c r="V20" s="17">
        <f>+'[22]ENEL PLB+PMG'!$BD18</f>
        <v>181.34899999999999</v>
      </c>
      <c r="W20" s="17">
        <f>+'[23]ENEL PLB+PMG'!$BD18</f>
        <v>187.616896666667</v>
      </c>
      <c r="X20" s="17">
        <f>+'[24]ENEL PLB+PMG'!$BD18</f>
        <v>181.63965833333299</v>
      </c>
      <c r="Y20" s="17">
        <f>+'[25]ENEL PLB+PMG'!$BD18</f>
        <v>181.34899999999999</v>
      </c>
      <c r="Z20" s="17">
        <f>+'[26]ENEL PLB+PMG'!$BD18</f>
        <v>184.251366666667</v>
      </c>
      <c r="AA20" s="17">
        <f>+'[27]ENEL PLB+PMG'!$BD18</f>
        <v>182.70259999999999</v>
      </c>
      <c r="AB20" s="17">
        <f>+'[28]ENEL PLB+PMG'!$BD18</f>
        <v>174.66210000000001</v>
      </c>
      <c r="AC20" s="17">
        <f>+'[29]ENEL PLB+PMG'!$BD18</f>
        <v>182.29824333333301</v>
      </c>
      <c r="AD20" s="17">
        <f>+'[30]ENEL PLB+PMG'!$BD18</f>
        <v>181.828746666667</v>
      </c>
      <c r="AE20" s="17">
        <f>+'[31]ENEL PLB+PMG'!$BD18</f>
        <v>176.66778666666599</v>
      </c>
      <c r="AF20" s="17"/>
      <c r="AG20" s="17"/>
    </row>
    <row r="21" spans="2:109" ht="20.100000000000001" customHeight="1">
      <c r="B21" s="16">
        <v>0.375</v>
      </c>
      <c r="C21" s="17">
        <f>+'[3]ENEL PLB+PMG'!$BD19</f>
        <v>172.963255</v>
      </c>
      <c r="D21" s="17">
        <f>+'[4]ENEL PLB+PMG'!$BD19</f>
        <v>171.811113333333</v>
      </c>
      <c r="E21" s="17">
        <f>+'[5]ENEL PLB+PMG'!$BD19</f>
        <v>172.358115</v>
      </c>
      <c r="F21" s="17">
        <f>+'[6]ENEL PLB+PMG'!$BD19</f>
        <v>171.19098333333301</v>
      </c>
      <c r="G21" s="17">
        <f>+'[7]ENEL PLB+PMG'!$BD19</f>
        <v>165.82199</v>
      </c>
      <c r="H21" s="17">
        <f>+'[8]ENEL PLB+PMG'!$BD19</f>
        <v>174.874675</v>
      </c>
      <c r="I21" s="17">
        <f>+'[9]ENEL PLB+PMG'!$BD19</f>
        <v>172.54297500000001</v>
      </c>
      <c r="J21" s="17">
        <f>+'[10]ENEL PLB+PMG'!$BD19</f>
        <v>174.678413333333</v>
      </c>
      <c r="K21" s="17">
        <f>+'[11]ENEL PLB+PMG'!$BD19</f>
        <v>175.06062333333301</v>
      </c>
      <c r="L21" s="17">
        <f>+'[12]ENEL PLB+PMG'!$BD19</f>
        <v>172.54669166666599</v>
      </c>
      <c r="M21" s="17">
        <f>+'[13]ENEL PLB+PMG'!$BD19</f>
        <v>172.27309333333301</v>
      </c>
      <c r="N21" s="17">
        <f>+'[14]ENEL PLB+PMG'!$BD19</f>
        <v>167.370061666667</v>
      </c>
      <c r="O21" s="17">
        <f>+'[15]ENEL PLB+PMG'!$BD19</f>
        <v>176.33282666666699</v>
      </c>
      <c r="P21" s="17">
        <f>+'[16]ENEL PLB+PMG'!$BD19</f>
        <v>177.30574666666701</v>
      </c>
      <c r="Q21" s="17">
        <f>+'[17]ENEL PLB+PMG'!$BD19</f>
        <v>177.995943333333</v>
      </c>
      <c r="R21" s="17">
        <f>+'[18]ENEL PLB+PMG'!$BD19</f>
        <v>178.176588333333</v>
      </c>
      <c r="S21" s="17">
        <f>+'[19]ENEL PLB+PMG'!$BD19</f>
        <v>177.387316666667</v>
      </c>
      <c r="T21" s="17">
        <f>+'[20]ENEL PLB+PMG'!$BD19</f>
        <v>177.773101666667</v>
      </c>
      <c r="U21" s="17">
        <f>+'[21]ENEL PLB+PMG'!$BD19</f>
        <v>173.16914</v>
      </c>
      <c r="V21" s="17">
        <f>+'[22]ENEL PLB+PMG'!$BD19</f>
        <v>191.67003500000001</v>
      </c>
      <c r="W21" s="17">
        <f>+'[23]ENEL PLB+PMG'!$BD19</f>
        <v>184.70735999999999</v>
      </c>
      <c r="X21" s="17">
        <f>+'[24]ENEL PLB+PMG'!$BD19</f>
        <v>184.42811333333299</v>
      </c>
      <c r="Y21" s="17">
        <f>+'[25]ENEL PLB+PMG'!$BD19</f>
        <v>183.30901499999999</v>
      </c>
      <c r="Z21" s="17">
        <f>+'[26]ENEL PLB+PMG'!$BD19</f>
        <v>181.91197666666699</v>
      </c>
      <c r="AA21" s="17">
        <f>+'[27]ENEL PLB+PMG'!$BD19</f>
        <v>181.192618333333</v>
      </c>
      <c r="AB21" s="17">
        <f>+'[28]ENEL PLB+PMG'!$BD19</f>
        <v>176.27393833333301</v>
      </c>
      <c r="AC21" s="17">
        <f>+'[29]ENEL PLB+PMG'!$BD19</f>
        <v>184.23770666666701</v>
      </c>
      <c r="AD21" s="17">
        <f>+'[30]ENEL PLB+PMG'!$BD19</f>
        <v>182.40817999999999</v>
      </c>
      <c r="AE21" s="17">
        <f>+'[31]ENEL PLB+PMG'!$BD19</f>
        <v>178.64105499999999</v>
      </c>
      <c r="AF21" s="17"/>
      <c r="AG21" s="17"/>
    </row>
    <row r="22" spans="2:109" ht="20.100000000000001" customHeight="1">
      <c r="B22" s="16">
        <v>0.41666666666666702</v>
      </c>
      <c r="C22" s="17">
        <f>+'[3]ENEL PLB+PMG'!$BD20</f>
        <v>170.31436333333301</v>
      </c>
      <c r="D22" s="17">
        <f>+'[4]ENEL PLB+PMG'!$BD20</f>
        <v>170.544033333333</v>
      </c>
      <c r="E22" s="17">
        <f>+'[5]ENEL PLB+PMG'!$BD20</f>
        <v>170.278201666667</v>
      </c>
      <c r="F22" s="17">
        <f>+'[6]ENEL PLB+PMG'!$BD20</f>
        <v>169.73756499999999</v>
      </c>
      <c r="G22" s="17">
        <f>+'[7]ENEL PLB+PMG'!$BD20</f>
        <v>167.27823833333301</v>
      </c>
      <c r="H22" s="17">
        <f>+'[8]ENEL PLB+PMG'!$BD20</f>
        <v>172.71899999999999</v>
      </c>
      <c r="I22" s="17">
        <f>+'[9]ENEL PLB+PMG'!$BD20</f>
        <v>172.71899999999999</v>
      </c>
      <c r="J22" s="17">
        <f>+'[10]ENEL PLB+PMG'!$BD20</f>
        <v>172.903973333333</v>
      </c>
      <c r="K22" s="17">
        <f>+'[11]ENEL PLB+PMG'!$BD20</f>
        <v>172.74867333333299</v>
      </c>
      <c r="L22" s="17">
        <f>+'[12]ENEL PLB+PMG'!$BD20</f>
        <v>172.71899999999999</v>
      </c>
      <c r="M22" s="17">
        <f>+'[13]ENEL PLB+PMG'!$BD20</f>
        <v>171.631325</v>
      </c>
      <c r="N22" s="17">
        <f>+'[14]ENEL PLB+PMG'!$BD20</f>
        <v>167.54849166666699</v>
      </c>
      <c r="O22" s="17">
        <f>+'[15]ENEL PLB+PMG'!$BD20</f>
        <v>176.95444333333299</v>
      </c>
      <c r="P22" s="17">
        <f>+'[16]ENEL PLB+PMG'!$BD20</f>
        <v>177.241156666667</v>
      </c>
      <c r="Q22" s="17">
        <f>+'[17]ENEL PLB+PMG'!$BD20</f>
        <v>177.69202166666699</v>
      </c>
      <c r="R22" s="17">
        <f>+'[18]ENEL PLB+PMG'!$BD20</f>
        <v>177.843641666667</v>
      </c>
      <c r="S22" s="17">
        <f>+'[19]ENEL PLB+PMG'!$BD20</f>
        <v>178.54025999999999</v>
      </c>
      <c r="T22" s="17">
        <f>+'[20]ENEL PLB+PMG'!$BD20</f>
        <v>178.64041</v>
      </c>
      <c r="U22" s="17">
        <f>+'[21]ENEL PLB+PMG'!$BD20</f>
        <v>172.075255</v>
      </c>
      <c r="V22" s="17">
        <f>+'[22]ENEL PLB+PMG'!$BD20</f>
        <v>183.42731499999999</v>
      </c>
      <c r="W22" s="17">
        <f>+'[23]ENEL PLB+PMG'!$BD20</f>
        <v>192.03871000000001</v>
      </c>
      <c r="X22" s="17">
        <f>+'[24]ENEL PLB+PMG'!$BD20</f>
        <v>181.660101666667</v>
      </c>
      <c r="Y22" s="17">
        <f>+'[25]ENEL PLB+PMG'!$BD20</f>
        <v>181.65750499999999</v>
      </c>
      <c r="Z22" s="17">
        <f>+'[26]ENEL PLB+PMG'!$BD20</f>
        <v>181.39461666666699</v>
      </c>
      <c r="AA22" s="17">
        <f>+'[27]ENEL PLB+PMG'!$BD20</f>
        <v>181.34899999999999</v>
      </c>
      <c r="AB22" s="17">
        <f>+'[28]ENEL PLB+PMG'!$BD20</f>
        <v>177.59106666666699</v>
      </c>
      <c r="AC22" s="17">
        <f>+'[29]ENEL PLB+PMG'!$BD20</f>
        <v>182.278056666667</v>
      </c>
      <c r="AD22" s="17">
        <f>+'[30]ENEL PLB+PMG'!$BD20</f>
        <v>182.17214999999999</v>
      </c>
      <c r="AE22" s="17">
        <f>+'[31]ENEL PLB+PMG'!$BD20</f>
        <v>180.83228666666699</v>
      </c>
      <c r="AF22" s="17"/>
      <c r="AG22" s="17"/>
    </row>
    <row r="23" spans="2:109" ht="20.100000000000001" customHeight="1">
      <c r="B23" s="16">
        <v>0.45833333333333298</v>
      </c>
      <c r="C23" s="17">
        <f>+'[3]ENEL PLB+PMG'!$BD21</f>
        <v>170.303028333333</v>
      </c>
      <c r="D23" s="17">
        <f>+'[4]ENEL PLB+PMG'!$BD21</f>
        <v>170.75549833333301</v>
      </c>
      <c r="E23" s="17">
        <f>+'[5]ENEL PLB+PMG'!$BD21</f>
        <v>170.344658333333</v>
      </c>
      <c r="F23" s="17">
        <f>+'[6]ENEL PLB+PMG'!$BD21</f>
        <v>169.73244333333301</v>
      </c>
      <c r="G23" s="17">
        <f>+'[7]ENEL PLB+PMG'!$BD21</f>
        <v>169.29</v>
      </c>
      <c r="H23" s="17">
        <f>+'[8]ENEL PLB+PMG'!$BD21</f>
        <v>172.71899999999999</v>
      </c>
      <c r="I23" s="17">
        <f>+'[9]ENEL PLB+PMG'!$BD21</f>
        <v>172.71899999999999</v>
      </c>
      <c r="J23" s="17">
        <f>+'[10]ENEL PLB+PMG'!$BD21</f>
        <v>172.71923166666599</v>
      </c>
      <c r="K23" s="17">
        <f>+'[11]ENEL PLB+PMG'!$BD21</f>
        <v>172.71899999999999</v>
      </c>
      <c r="L23" s="17">
        <f>+'[12]ENEL PLB+PMG'!$BD21</f>
        <v>172.72006779661001</v>
      </c>
      <c r="M23" s="17">
        <f>+'[13]ENEL PLB+PMG'!$BD21</f>
        <v>171.87343000000001</v>
      </c>
      <c r="N23" s="17">
        <f>+'[14]ENEL PLB+PMG'!$BD21</f>
        <v>167.59</v>
      </c>
      <c r="O23" s="17">
        <f>+'[15]ENEL PLB+PMG'!$BD21</f>
        <v>177.04760999999999</v>
      </c>
      <c r="P23" s="17">
        <f>+'[16]ENEL PLB+PMG'!$BD21</f>
        <v>177.35532833333301</v>
      </c>
      <c r="Q23" s="17">
        <f>+'[17]ENEL PLB+PMG'!$BD21</f>
        <v>177.49366499999999</v>
      </c>
      <c r="R23" s="17">
        <f>+'[18]ENEL PLB+PMG'!$BD21</f>
        <v>177.840656666667</v>
      </c>
      <c r="S23" s="17">
        <f>+'[19]ENEL PLB+PMG'!$BD21</f>
        <v>177.99368833333301</v>
      </c>
      <c r="T23" s="17">
        <f>+'[20]ENEL PLB+PMG'!$BD21</f>
        <v>177.77869000000001</v>
      </c>
      <c r="U23" s="17">
        <f>+'[21]ENEL PLB+PMG'!$BD21</f>
        <v>172.843623333333</v>
      </c>
      <c r="V23" s="17">
        <f>+'[22]ENEL PLB+PMG'!$BD21</f>
        <v>192.808208333333</v>
      </c>
      <c r="W23" s="17">
        <f>+'[23]ENEL PLB+PMG'!$BD21</f>
        <v>193.25527666666699</v>
      </c>
      <c r="X23" s="17">
        <f>+'[24]ENEL PLB+PMG'!$BD21</f>
        <v>184.614375</v>
      </c>
      <c r="Y23" s="17">
        <f>+'[25]ENEL PLB+PMG'!$BD21</f>
        <v>188.63657499999999</v>
      </c>
      <c r="Z23" s="17">
        <f>+'[26]ENEL PLB+PMG'!$BD21</f>
        <v>182.320326666667</v>
      </c>
      <c r="AA23" s="17">
        <f>+'[27]ENEL PLB+PMG'!$BD21</f>
        <v>181.34899999999999</v>
      </c>
      <c r="AB23" s="17">
        <f>+'[28]ENEL PLB+PMG'!$BD21</f>
        <v>176.62152</v>
      </c>
      <c r="AC23" s="17">
        <f>+'[29]ENEL PLB+PMG'!$BD21</f>
        <v>182.974535</v>
      </c>
      <c r="AD23" s="17">
        <f>+'[30]ENEL PLB+PMG'!$BD21</f>
        <v>182.21217166666699</v>
      </c>
      <c r="AE23" s="17">
        <f>+'[31]ENEL PLB+PMG'!$BD21</f>
        <v>180.86576833333299</v>
      </c>
      <c r="AF23" s="17"/>
      <c r="AG23" s="17"/>
    </row>
    <row r="24" spans="2:109" ht="20.100000000000001" customHeight="1">
      <c r="B24" s="16">
        <v>0.5</v>
      </c>
      <c r="C24" s="17">
        <f>+'[3]ENEL PLB+PMG'!$BD22</f>
        <v>170.55199999999999</v>
      </c>
      <c r="D24" s="17">
        <f>+'[4]ENEL PLB+PMG'!$BD22</f>
        <v>170.79411833333299</v>
      </c>
      <c r="E24" s="17">
        <f>+'[5]ENEL PLB+PMG'!$BD22</f>
        <v>170.776481666667</v>
      </c>
      <c r="F24" s="17">
        <f>+'[6]ENEL PLB+PMG'!$BD22</f>
        <v>169.73388499999999</v>
      </c>
      <c r="G24" s="17">
        <f>+'[7]ENEL PLB+PMG'!$BD22</f>
        <v>168.574366666667</v>
      </c>
      <c r="H24" s="17">
        <f>+'[8]ENEL PLB+PMG'!$BD22</f>
        <v>173.27945</v>
      </c>
      <c r="I24" s="17">
        <f>+'[9]ENEL PLB+PMG'!$BD22</f>
        <v>173.114735</v>
      </c>
      <c r="J24" s="17">
        <f>+'[10]ENEL PLB+PMG'!$BD22</f>
        <v>172.71899999999999</v>
      </c>
      <c r="K24" s="17">
        <f>+'[11]ENEL PLB+PMG'!$BD22</f>
        <v>172.319535</v>
      </c>
      <c r="L24" s="17">
        <f>+'[12]ENEL PLB+PMG'!$BD22</f>
        <v>172.89635999999999</v>
      </c>
      <c r="M24" s="17">
        <f>+'[13]ENEL PLB+PMG'!$BD22</f>
        <v>171.97703833333301</v>
      </c>
      <c r="N24" s="17">
        <f>+'[14]ENEL PLB+PMG'!$BD22</f>
        <v>173.460546666667</v>
      </c>
      <c r="O24" s="17">
        <f>+'[15]ENEL PLB+PMG'!$BD22</f>
        <v>177.076443333333</v>
      </c>
      <c r="P24" s="17">
        <f>+'[16]ENEL PLB+PMG'!$BD22</f>
        <v>177.44604000000001</v>
      </c>
      <c r="Q24" s="17">
        <f>+'[17]ENEL PLB+PMG'!$BD22</f>
        <v>177.58918</v>
      </c>
      <c r="R24" s="17">
        <f>+'[18]ENEL PLB+PMG'!$BD22</f>
        <v>177.86060000000001</v>
      </c>
      <c r="S24" s="17">
        <f>+'[19]ENEL PLB+PMG'!$BD22</f>
        <v>177.777443333333</v>
      </c>
      <c r="T24" s="17">
        <f>+'[20]ENEL PLB+PMG'!$BD22</f>
        <v>177.50295666666699</v>
      </c>
      <c r="U24" s="17">
        <f>+'[21]ENEL PLB+PMG'!$BD22</f>
        <v>175.49386999999999</v>
      </c>
      <c r="V24" s="17">
        <f>+'[22]ENEL PLB+PMG'!$BD22</f>
        <v>186.293896666667</v>
      </c>
      <c r="W24" s="17">
        <f>+'[23]ENEL PLB+PMG'!$BD22</f>
        <v>191.15070333333301</v>
      </c>
      <c r="X24" s="17">
        <f>+'[24]ENEL PLB+PMG'!$BD22</f>
        <v>190.59189166666701</v>
      </c>
      <c r="Y24" s="17">
        <f>+'[25]ENEL PLB+PMG'!$BD22</f>
        <v>192.186905</v>
      </c>
      <c r="Z24" s="17">
        <f>+'[26]ENEL PLB+PMG'!$BD22</f>
        <v>190.46824166666701</v>
      </c>
      <c r="AA24" s="17">
        <f>+'[27]ENEL PLB+PMG'!$BD22</f>
        <v>181.07381833333301</v>
      </c>
      <c r="AB24" s="17">
        <f>+'[28]ENEL PLB+PMG'!$BD22</f>
        <v>176.50280000000001</v>
      </c>
      <c r="AC24" s="17">
        <f>+'[29]ENEL PLB+PMG'!$BD22</f>
        <v>182.72974833333299</v>
      </c>
      <c r="AD24" s="17">
        <f>+'[30]ENEL PLB+PMG'!$BD22</f>
        <v>182.67846</v>
      </c>
      <c r="AE24" s="17">
        <f>+'[31]ENEL PLB+PMG'!$BD22</f>
        <v>180.869008333333</v>
      </c>
      <c r="AF24" s="17"/>
      <c r="AG24" s="17"/>
    </row>
    <row r="25" spans="2:109" ht="20.100000000000001" customHeight="1">
      <c r="B25" s="16">
        <v>0.54166666666666696</v>
      </c>
      <c r="C25" s="17">
        <f>+'[3]ENEL PLB+PMG'!$BD23</f>
        <v>170.47882999999999</v>
      </c>
      <c r="D25" s="17">
        <f>+'[4]ENEL PLB+PMG'!$BD23</f>
        <v>170.75781000000001</v>
      </c>
      <c r="E25" s="17">
        <f>+'[5]ENEL PLB+PMG'!$BD23</f>
        <v>169.89855</v>
      </c>
      <c r="F25" s="17">
        <f>+'[6]ENEL PLB+PMG'!$BD23</f>
        <v>169.72610166666701</v>
      </c>
      <c r="G25" s="17">
        <f>+'[7]ENEL PLB+PMG'!$BD23</f>
        <v>167.14876000000001</v>
      </c>
      <c r="H25" s="17">
        <f>+'[8]ENEL PLB+PMG'!$BD23</f>
        <v>172.71899999999999</v>
      </c>
      <c r="I25" s="17">
        <f>+'[9]ENEL PLB+PMG'!$BD23</f>
        <v>173.559055</v>
      </c>
      <c r="J25" s="17">
        <f>+'[10]ENEL PLB+PMG'!$BD23</f>
        <v>172.71899999999999</v>
      </c>
      <c r="K25" s="17">
        <f>+'[11]ENEL PLB+PMG'!$BD23</f>
        <v>172.38861666666699</v>
      </c>
      <c r="L25" s="17">
        <f>+'[12]ENEL PLB+PMG'!$BD23</f>
        <v>173.57469333333299</v>
      </c>
      <c r="M25" s="17">
        <f>+'[13]ENEL PLB+PMG'!$BD23</f>
        <v>172.090765</v>
      </c>
      <c r="N25" s="17">
        <f>+'[14]ENEL PLB+PMG'!$BD23</f>
        <v>175.961671666667</v>
      </c>
      <c r="O25" s="17">
        <f>+'[15]ENEL PLB+PMG'!$BD23</f>
        <v>176.95558500000001</v>
      </c>
      <c r="P25" s="17">
        <f>+'[16]ENEL PLB+PMG'!$BD23</f>
        <v>177.48099999999999</v>
      </c>
      <c r="Q25" s="17">
        <f>+'[17]ENEL PLB+PMG'!$BD23</f>
        <v>177.48550333333301</v>
      </c>
      <c r="R25" s="17">
        <f>+'[18]ENEL PLB+PMG'!$BD23</f>
        <v>177.873668333333</v>
      </c>
      <c r="S25" s="17">
        <f>+'[19]ENEL PLB+PMG'!$BD23</f>
        <v>177.48282</v>
      </c>
      <c r="T25" s="17">
        <f>+'[20]ENEL PLB+PMG'!$BD23</f>
        <v>177.48099999999999</v>
      </c>
      <c r="U25" s="17">
        <f>+'[21]ENEL PLB+PMG'!$BD23</f>
        <v>175.672901666667</v>
      </c>
      <c r="V25" s="17">
        <f>+'[22]ENEL PLB+PMG'!$BD23</f>
        <v>186.405476666667</v>
      </c>
      <c r="W25" s="17">
        <f>+'[23]ENEL PLB+PMG'!$BD23</f>
        <v>191.16119333333299</v>
      </c>
      <c r="X25" s="17">
        <f>+'[24]ENEL PLB+PMG'!$BD23</f>
        <v>187.2302</v>
      </c>
      <c r="Y25" s="17">
        <f>+'[25]ENEL PLB+PMG'!$BD23</f>
        <v>190.644068333333</v>
      </c>
      <c r="Z25" s="17">
        <f>+'[26]ENEL PLB+PMG'!$BD23</f>
        <v>186.22598500000001</v>
      </c>
      <c r="AA25" s="17">
        <f>+'[27]ENEL PLB+PMG'!$BD23</f>
        <v>181.079726666667</v>
      </c>
      <c r="AB25" s="17">
        <f>+'[28]ENEL PLB+PMG'!$BD23</f>
        <v>177.06266666666701</v>
      </c>
      <c r="AC25" s="17">
        <f>+'[29]ENEL PLB+PMG'!$BD23</f>
        <v>181.10054666666699</v>
      </c>
      <c r="AD25" s="17">
        <f>+'[30]ENEL PLB+PMG'!$BD23</f>
        <v>182.21107166666701</v>
      </c>
      <c r="AE25" s="17">
        <f>+'[31]ENEL PLB+PMG'!$BD23</f>
        <v>180.81472833333299</v>
      </c>
      <c r="AF25" s="17"/>
      <c r="AG25" s="17"/>
    </row>
    <row r="26" spans="2:109" ht="20.100000000000001" customHeight="1">
      <c r="B26" s="16">
        <v>0.58333333333333304</v>
      </c>
      <c r="C26" s="17">
        <f>+'[3]ENEL PLB+PMG'!$BD24</f>
        <v>170.452621666666</v>
      </c>
      <c r="D26" s="17">
        <f>+'[4]ENEL PLB+PMG'!$BD24</f>
        <v>170.76775000000001</v>
      </c>
      <c r="E26" s="17">
        <f>+'[5]ENEL PLB+PMG'!$BD24</f>
        <v>170.31848666666701</v>
      </c>
      <c r="F26" s="17">
        <f>+'[6]ENEL PLB+PMG'!$BD24</f>
        <v>169.731711666667</v>
      </c>
      <c r="G26" s="17">
        <f>+'[7]ENEL PLB+PMG'!$BD24</f>
        <v>171.96338666666699</v>
      </c>
      <c r="H26" s="17">
        <f>+'[8]ENEL PLB+PMG'!$BD24</f>
        <v>172.71899999999999</v>
      </c>
      <c r="I26" s="17">
        <f>+'[9]ENEL PLB+PMG'!$BD24</f>
        <v>173.23405500000001</v>
      </c>
      <c r="J26" s="17">
        <f>+'[10]ENEL PLB+PMG'!$BD24</f>
        <v>172.71899999999999</v>
      </c>
      <c r="K26" s="17">
        <f>+'[11]ENEL PLB+PMG'!$BD24</f>
        <v>172.71899999999999</v>
      </c>
      <c r="L26" s="17">
        <f>+'[12]ENEL PLB+PMG'!$BD24</f>
        <v>172.93134499999999</v>
      </c>
      <c r="M26" s="17">
        <f>+'[13]ENEL PLB+PMG'!$BD24</f>
        <v>170.67222833333301</v>
      </c>
      <c r="N26" s="17">
        <f>+'[14]ENEL PLB+PMG'!$BD24</f>
        <v>167.59</v>
      </c>
      <c r="O26" s="17">
        <f>+'[15]ENEL PLB+PMG'!$BD24</f>
        <v>177.21344500000001</v>
      </c>
      <c r="P26" s="17">
        <f>+'[16]ENEL PLB+PMG'!$BD24</f>
        <v>177.48099999999999</v>
      </c>
      <c r="Q26" s="17">
        <f>+'[17]ENEL PLB+PMG'!$BD24</f>
        <v>177.93106333333299</v>
      </c>
      <c r="R26" s="17">
        <f>+'[18]ENEL PLB+PMG'!$BD24</f>
        <v>178.238656666667</v>
      </c>
      <c r="S26" s="17">
        <f>+'[19]ENEL PLB+PMG'!$BD24</f>
        <v>177.80079333333299</v>
      </c>
      <c r="T26" s="17">
        <f>+'[20]ENEL PLB+PMG'!$BD24</f>
        <v>180.46205166666701</v>
      </c>
      <c r="U26" s="17">
        <f>+'[21]ENEL PLB+PMG'!$BD24</f>
        <v>175.95061833333301</v>
      </c>
      <c r="V26" s="17">
        <f>+'[22]ENEL PLB+PMG'!$BD24</f>
        <v>182.38049000000001</v>
      </c>
      <c r="W26" s="17">
        <f>+'[23]ENEL PLB+PMG'!$BD24</f>
        <v>190.53475166666701</v>
      </c>
      <c r="X26" s="17">
        <f>+'[24]ENEL PLB+PMG'!$BD24</f>
        <v>186.16741999999999</v>
      </c>
      <c r="Y26" s="17">
        <f>+'[25]ENEL PLB+PMG'!$BD24</f>
        <v>190.8382</v>
      </c>
      <c r="Z26" s="17">
        <f>+'[26]ENEL PLB+PMG'!$BD24</f>
        <v>185.10979499999999</v>
      </c>
      <c r="AA26" s="17">
        <f>+'[27]ENEL PLB+PMG'!$BD24</f>
        <v>181.34899999999999</v>
      </c>
      <c r="AB26" s="17">
        <f>+'[28]ENEL PLB+PMG'!$BD24</f>
        <v>177.03703999999999</v>
      </c>
      <c r="AC26" s="17">
        <f>+'[29]ENEL PLB+PMG'!$BD24</f>
        <v>181.243856666667</v>
      </c>
      <c r="AD26" s="17">
        <f>+'[30]ENEL PLB+PMG'!$BD24</f>
        <v>182.28826166666701</v>
      </c>
      <c r="AE26" s="17">
        <f>+'[31]ENEL PLB+PMG'!$BD24</f>
        <v>180.93712500000001</v>
      </c>
      <c r="AF26" s="17"/>
      <c r="AG26" s="17"/>
    </row>
    <row r="27" spans="2:109" ht="20.100000000000001" customHeight="1">
      <c r="B27" s="16">
        <v>0.625</v>
      </c>
      <c r="C27" s="17">
        <f>+'[3]ENEL PLB+PMG'!$BD25</f>
        <v>170.55199999999999</v>
      </c>
      <c r="D27" s="17">
        <f>+'[4]ENEL PLB+PMG'!$BD25</f>
        <v>170.61800500000001</v>
      </c>
      <c r="E27" s="17">
        <f>+'[5]ENEL PLB+PMG'!$BD25</f>
        <v>170.333323333333</v>
      </c>
      <c r="F27" s="17">
        <f>+'[6]ENEL PLB+PMG'!$BD25</f>
        <v>169.71355666666699</v>
      </c>
      <c r="G27" s="17">
        <f>+'[7]ENEL PLB+PMG'!$BD25</f>
        <v>164.534505</v>
      </c>
      <c r="H27" s="17">
        <f>+'[8]ENEL PLB+PMG'!$BD25</f>
        <v>172.85592</v>
      </c>
      <c r="I27" s="17">
        <f>+'[9]ENEL PLB+PMG'!$BD25</f>
        <v>173.14262666666701</v>
      </c>
      <c r="J27" s="17">
        <f>+'[10]ENEL PLB+PMG'!$BD25</f>
        <v>172.83970833333299</v>
      </c>
      <c r="K27" s="17">
        <f>+'[11]ENEL PLB+PMG'!$BD25</f>
        <v>172.94191833333301</v>
      </c>
      <c r="L27" s="17">
        <f>+'[12]ENEL PLB+PMG'!$BD25</f>
        <v>172.71899999999999</v>
      </c>
      <c r="M27" s="17">
        <f>+'[13]ENEL PLB+PMG'!$BD25</f>
        <v>172.621501666667</v>
      </c>
      <c r="N27" s="17">
        <f>+'[14]ENEL PLB+PMG'!$BD25</f>
        <v>166.73324333333301</v>
      </c>
      <c r="O27" s="17">
        <f>+'[15]ENEL PLB+PMG'!$BD25</f>
        <v>177.48099999999999</v>
      </c>
      <c r="P27" s="17">
        <f>+'[16]ENEL PLB+PMG'!$BD25</f>
        <v>177.954311666667</v>
      </c>
      <c r="Q27" s="17">
        <f>+'[17]ENEL PLB+PMG'!$BD25</f>
        <v>178.07154666666699</v>
      </c>
      <c r="R27" s="17">
        <f>+'[18]ENEL PLB+PMG'!$BD25</f>
        <v>178.30518000000001</v>
      </c>
      <c r="S27" s="17">
        <f>+'[19]ENEL PLB+PMG'!$BD25</f>
        <v>177.78884500000001</v>
      </c>
      <c r="T27" s="17">
        <f>+'[20]ENEL PLB+PMG'!$BD25</f>
        <v>180.32633166666699</v>
      </c>
      <c r="U27" s="17">
        <f>+'[21]ENEL PLB+PMG'!$BD25</f>
        <v>177.48099999999999</v>
      </c>
      <c r="V27" s="17">
        <f>+'[22]ENEL PLB+PMG'!$BD25</f>
        <v>181.989968333333</v>
      </c>
      <c r="W27" s="17">
        <f>+'[23]ENEL PLB+PMG'!$BD25</f>
        <v>190.52952666666701</v>
      </c>
      <c r="X27" s="17">
        <f>+'[24]ENEL PLB+PMG'!$BD25</f>
        <v>190.554891666667</v>
      </c>
      <c r="Y27" s="17">
        <f>+'[25]ENEL PLB+PMG'!$BD25</f>
        <v>191.386558333333</v>
      </c>
      <c r="Z27" s="17">
        <f>+'[26]ENEL PLB+PMG'!$BD25</f>
        <v>190.35888333333301</v>
      </c>
      <c r="AA27" s="17">
        <f>+'[27]ENEL PLB+PMG'!$BD25</f>
        <v>181.34899999999999</v>
      </c>
      <c r="AB27" s="17">
        <f>+'[28]ENEL PLB+PMG'!$BD25</f>
        <v>175.401285</v>
      </c>
      <c r="AC27" s="17">
        <f>+'[29]ENEL PLB+PMG'!$BD25</f>
        <v>181.219055</v>
      </c>
      <c r="AD27" s="17">
        <f>+'[30]ENEL PLB+PMG'!$BD25</f>
        <v>189.23272333333301</v>
      </c>
      <c r="AE27" s="17">
        <f>+'[31]ENEL PLB+PMG'!$BD25</f>
        <v>181.026663333333</v>
      </c>
      <c r="AF27" s="17"/>
      <c r="AG27" s="17"/>
    </row>
    <row r="28" spans="2:109" ht="20.100000000000001" customHeight="1">
      <c r="B28" s="16">
        <v>0.66666666666666696</v>
      </c>
      <c r="C28" s="17">
        <f>+'[3]ENEL PLB+PMG'!$BD26</f>
        <v>170.347563333333</v>
      </c>
      <c r="D28" s="17">
        <f>+'[4]ENEL PLB+PMG'!$BD26</f>
        <v>170.280916666667</v>
      </c>
      <c r="E28" s="17">
        <f>+'[5]ENEL PLB+PMG'!$BD26</f>
        <v>170.96076833333299</v>
      </c>
      <c r="F28" s="17">
        <f>+'[6]ENEL PLB+PMG'!$BD26</f>
        <v>169.74626333333299</v>
      </c>
      <c r="G28" s="17">
        <f>+'[7]ENEL PLB+PMG'!$BD26</f>
        <v>165.11965333333299</v>
      </c>
      <c r="H28" s="17">
        <f>+'[8]ENEL PLB+PMG'!$BD26</f>
        <v>172.92414655172399</v>
      </c>
      <c r="I28" s="17">
        <f>+'[9]ENEL PLB+PMG'!$BD26</f>
        <v>173.247938333333</v>
      </c>
      <c r="J28" s="17">
        <f>+'[10]ENEL PLB+PMG'!$BD26</f>
        <v>172.71899999999999</v>
      </c>
      <c r="K28" s="17">
        <f>+'[11]ENEL PLB+PMG'!$BD26</f>
        <v>172.74404833333301</v>
      </c>
      <c r="L28" s="17">
        <f>+'[12]ENEL PLB+PMG'!$BD26</f>
        <v>172.71899999999999</v>
      </c>
      <c r="M28" s="17">
        <f>+'[13]ENEL PLB+PMG'!$BD26</f>
        <v>172.37882666666701</v>
      </c>
      <c r="N28" s="17">
        <f>+'[14]ENEL PLB+PMG'!$BD26</f>
        <v>166.92750833333301</v>
      </c>
      <c r="O28" s="17">
        <f>+'[15]ENEL PLB+PMG'!$BD26</f>
        <v>177.48099999999999</v>
      </c>
      <c r="P28" s="17">
        <f>+'[16]ENEL PLB+PMG'!$BD26</f>
        <v>177.48099999999999</v>
      </c>
      <c r="Q28" s="17">
        <f>+'[17]ENEL PLB+PMG'!$BD26</f>
        <v>185.409361666667</v>
      </c>
      <c r="R28" s="17">
        <f>+'[18]ENEL PLB+PMG'!$BD26</f>
        <v>178.42791500000001</v>
      </c>
      <c r="S28" s="17">
        <f>+'[19]ENEL PLB+PMG'!$BD26</f>
        <v>177.90293500000001</v>
      </c>
      <c r="T28" s="17">
        <f>+'[20]ENEL PLB+PMG'!$BD26</f>
        <v>177.49795499999999</v>
      </c>
      <c r="U28" s="17">
        <f>+'[21]ENEL PLB+PMG'!$BD26</f>
        <v>177.17602833333299</v>
      </c>
      <c r="V28" s="17">
        <f>+'[22]ENEL PLB+PMG'!$BD26</f>
        <v>182.01529500000001</v>
      </c>
      <c r="W28" s="17">
        <f>+'[23]ENEL PLB+PMG'!$BD26</f>
        <v>190.527651666667</v>
      </c>
      <c r="X28" s="17">
        <f>+'[24]ENEL PLB+PMG'!$BD26</f>
        <v>190.601505</v>
      </c>
      <c r="Y28" s="17">
        <f>+'[25]ENEL PLB+PMG'!$BD26</f>
        <v>191.121706666667</v>
      </c>
      <c r="Z28" s="17">
        <f>+'[26]ENEL PLB+PMG'!$BD26</f>
        <v>193.42505666666699</v>
      </c>
      <c r="AA28" s="17">
        <f>+'[27]ENEL PLB+PMG'!$BD26</f>
        <v>181.34899999999999</v>
      </c>
      <c r="AB28" s="17">
        <f>+'[28]ENEL PLB+PMG'!$BD26</f>
        <v>174.89673666666599</v>
      </c>
      <c r="AC28" s="17">
        <f>+'[29]ENEL PLB+PMG'!$BD26</f>
        <v>182.18903499999999</v>
      </c>
      <c r="AD28" s="17">
        <f>+'[30]ENEL PLB+PMG'!$BD26</f>
        <v>182.74037000000001</v>
      </c>
      <c r="AE28" s="17">
        <f>+'[31]ENEL PLB+PMG'!$BD26</f>
        <v>180.95989</v>
      </c>
      <c r="AF28" s="17"/>
      <c r="AG28" s="17"/>
    </row>
    <row r="29" spans="2:109" ht="20.100000000000001" customHeight="1">
      <c r="B29" s="16">
        <v>0.70833333333333304</v>
      </c>
      <c r="C29" s="17">
        <f>+'[3]ENEL PLB+PMG'!$BD27</f>
        <v>169.96836999999999</v>
      </c>
      <c r="D29" s="17">
        <f>+'[4]ENEL PLB+PMG'!$BD27</f>
        <v>170.27885833333301</v>
      </c>
      <c r="E29" s="17">
        <f>+'[5]ENEL PLB+PMG'!$BD27</f>
        <v>171.16501833333299</v>
      </c>
      <c r="F29" s="17">
        <f>+'[6]ENEL PLB+PMG'!$BD27</f>
        <v>169.72565</v>
      </c>
      <c r="G29" s="17">
        <f>+'[7]ENEL PLB+PMG'!$BD27</f>
        <v>165.80281500000001</v>
      </c>
      <c r="H29" s="17">
        <f>+'[8]ENEL PLB+PMG'!$BD27</f>
        <v>173.12905333333299</v>
      </c>
      <c r="I29" s="17">
        <f>+'[9]ENEL PLB+PMG'!$BD27</f>
        <v>173.693536666667</v>
      </c>
      <c r="J29" s="17">
        <f>+'[10]ENEL PLB+PMG'!$BD27</f>
        <v>172.524998333333</v>
      </c>
      <c r="K29" s="17">
        <f>+'[11]ENEL PLB+PMG'!$BD27</f>
        <v>172.67368166666699</v>
      </c>
      <c r="L29" s="17">
        <f>+'[12]ENEL PLB+PMG'!$BD27</f>
        <v>172.71899999999999</v>
      </c>
      <c r="M29" s="17">
        <f>+'[13]ENEL PLB+PMG'!$BD27</f>
        <v>172.31014166666699</v>
      </c>
      <c r="N29" s="17">
        <f>+'[14]ENEL PLB+PMG'!$BD27</f>
        <v>166.785981666667</v>
      </c>
      <c r="O29" s="17">
        <f>+'[15]ENEL PLB+PMG'!$BD27</f>
        <v>176.99645333333299</v>
      </c>
      <c r="P29" s="17">
        <f>+'[16]ENEL PLB+PMG'!$BD27</f>
        <v>178.350533333333</v>
      </c>
      <c r="Q29" s="17">
        <f>+'[17]ENEL PLB+PMG'!$BD27</f>
        <v>186.45468</v>
      </c>
      <c r="R29" s="17">
        <f>+'[18]ENEL PLB+PMG'!$BD27</f>
        <v>177.87337500000001</v>
      </c>
      <c r="S29" s="17">
        <f>+'[19]ENEL PLB+PMG'!$BD27</f>
        <v>177.64376833333301</v>
      </c>
      <c r="T29" s="17">
        <f>+'[20]ENEL PLB+PMG'!$BD27</f>
        <v>177.684575</v>
      </c>
      <c r="U29" s="17">
        <f>+'[21]ENEL PLB+PMG'!$BD27</f>
        <v>175.68670333333301</v>
      </c>
      <c r="V29" s="17">
        <f>+'[22]ENEL PLB+PMG'!$BD27</f>
        <v>182.02394000000001</v>
      </c>
      <c r="W29" s="17">
        <f>+'[23]ENEL PLB+PMG'!$BD27</f>
        <v>187.629121666667</v>
      </c>
      <c r="X29" s="17">
        <f>+'[24]ENEL PLB+PMG'!$BD27</f>
        <v>191.13962333333299</v>
      </c>
      <c r="Y29" s="17">
        <f>+'[25]ENEL PLB+PMG'!$BD27</f>
        <v>187.362413333333</v>
      </c>
      <c r="Z29" s="17">
        <f>+'[26]ENEL PLB+PMG'!$BD27</f>
        <v>181.88588833333301</v>
      </c>
      <c r="AA29" s="17">
        <f>+'[27]ENEL PLB+PMG'!$BD27</f>
        <v>181.34899999999999</v>
      </c>
      <c r="AB29" s="17">
        <f>+'[28]ENEL PLB+PMG'!$BD27</f>
        <v>175.6678</v>
      </c>
      <c r="AC29" s="17">
        <f>+'[29]ENEL PLB+PMG'!$BD27</f>
        <v>180.871778333333</v>
      </c>
      <c r="AD29" s="17">
        <f>+'[30]ENEL PLB+PMG'!$BD27</f>
        <v>186.54004499999999</v>
      </c>
      <c r="AE29" s="17">
        <f>+'[31]ENEL PLB+PMG'!$BD27</f>
        <v>180.904466666666</v>
      </c>
      <c r="AF29" s="17"/>
      <c r="AG29" s="17"/>
    </row>
    <row r="30" spans="2:109" ht="20.100000000000001" customHeight="1">
      <c r="B30" s="16">
        <v>0.75</v>
      </c>
      <c r="C30" s="17">
        <f>+'[3]ENEL PLB+PMG'!$BD28</f>
        <v>169.9906</v>
      </c>
      <c r="D30" s="17">
        <f>+'[4]ENEL PLB+PMG'!$BD28</f>
        <v>169.89096499999999</v>
      </c>
      <c r="E30" s="17">
        <f>+'[5]ENEL PLB+PMG'!$BD28</f>
        <v>169.79338166666699</v>
      </c>
      <c r="F30" s="17">
        <f>+'[6]ENEL PLB+PMG'!$BD28</f>
        <v>169.71428499999999</v>
      </c>
      <c r="G30" s="17">
        <f>+'[7]ENEL PLB+PMG'!$BD28</f>
        <v>166.50032666666701</v>
      </c>
      <c r="H30" s="17">
        <f>+'[8]ENEL PLB+PMG'!$BD28</f>
        <v>172.807715</v>
      </c>
      <c r="I30" s="17">
        <f>+'[9]ENEL PLB+PMG'!$BD28</f>
        <v>172.79588000000001</v>
      </c>
      <c r="J30" s="17">
        <f>+'[10]ENEL PLB+PMG'!$BD28</f>
        <v>172.285883333333</v>
      </c>
      <c r="K30" s="17">
        <f>+'[11]ENEL PLB+PMG'!$BD28</f>
        <v>172.06654</v>
      </c>
      <c r="L30" s="17">
        <f>+'[12]ENEL PLB+PMG'!$BD28</f>
        <v>172.71899999999999</v>
      </c>
      <c r="M30" s="17">
        <f>+'[13]ENEL PLB+PMG'!$BD28</f>
        <v>172.09767333333301</v>
      </c>
      <c r="N30" s="17">
        <f>+'[14]ENEL PLB+PMG'!$BD28</f>
        <v>168.855893333333</v>
      </c>
      <c r="O30" s="17">
        <f>+'[15]ENEL PLB+PMG'!$BD28</f>
        <v>177.48099999999999</v>
      </c>
      <c r="P30" s="17">
        <f>+'[16]ENEL PLB+PMG'!$BD28</f>
        <v>177.48099999999999</v>
      </c>
      <c r="Q30" s="17">
        <f>+'[17]ENEL PLB+PMG'!$BD28</f>
        <v>178.942241666667</v>
      </c>
      <c r="R30" s="17">
        <f>+'[18]ENEL PLB+PMG'!$BD28</f>
        <v>177.729983333333</v>
      </c>
      <c r="S30" s="17">
        <f>+'[19]ENEL PLB+PMG'!$BD28</f>
        <v>177.79966999999999</v>
      </c>
      <c r="T30" s="17">
        <f>+'[20]ENEL PLB+PMG'!$BD28</f>
        <v>177.48099999999999</v>
      </c>
      <c r="U30" s="17">
        <f>+'[21]ENEL PLB+PMG'!$BD28</f>
        <v>177.79663666666701</v>
      </c>
      <c r="V30" s="17">
        <f>+'[22]ENEL PLB+PMG'!$BD28</f>
        <v>182.54946166666701</v>
      </c>
      <c r="W30" s="17">
        <f>+'[23]ENEL PLB+PMG'!$BD28</f>
        <v>184.58675333333301</v>
      </c>
      <c r="X30" s="17">
        <f>+'[24]ENEL PLB+PMG'!$BD28</f>
        <v>190.57251833333299</v>
      </c>
      <c r="Y30" s="17">
        <f>+'[25]ENEL PLB+PMG'!$BD28</f>
        <v>186.04006166666699</v>
      </c>
      <c r="Z30" s="17">
        <f>+'[26]ENEL PLB+PMG'!$BD28</f>
        <v>181.36356833333301</v>
      </c>
      <c r="AA30" s="17">
        <f>+'[27]ENEL PLB+PMG'!$BD28</f>
        <v>181.34899999999999</v>
      </c>
      <c r="AB30" s="17">
        <f>+'[28]ENEL PLB+PMG'!$BD28</f>
        <v>176.1859</v>
      </c>
      <c r="AC30" s="17">
        <f>+'[29]ENEL PLB+PMG'!$BD28</f>
        <v>180.89151000000001</v>
      </c>
      <c r="AD30" s="17">
        <f>+'[30]ENEL PLB+PMG'!$BD28</f>
        <v>182.50723333333301</v>
      </c>
      <c r="AE30" s="17">
        <f>+'[31]ENEL PLB+PMG'!$BD28</f>
        <v>180.783805</v>
      </c>
      <c r="AF30" s="17"/>
      <c r="AG30" s="17"/>
    </row>
    <row r="31" spans="2:109" ht="20.100000000000001" customHeight="1">
      <c r="B31" s="16">
        <v>0.79166666666666696</v>
      </c>
      <c r="C31" s="17">
        <f>+'[3]ENEL PLB+PMG'!$BD29</f>
        <v>170.55199999999999</v>
      </c>
      <c r="D31" s="17">
        <f>+'[4]ENEL PLB+PMG'!$BD29</f>
        <v>171.1018</v>
      </c>
      <c r="E31" s="17">
        <f>+'[5]ENEL PLB+PMG'!$BD29</f>
        <v>169.72855833333301</v>
      </c>
      <c r="F31" s="17">
        <f>+'[6]ENEL PLB+PMG'!$BD29</f>
        <v>171.037708333333</v>
      </c>
      <c r="G31" s="17">
        <f>+'[7]ENEL PLB+PMG'!$BD29</f>
        <v>173.528171666666</v>
      </c>
      <c r="H31" s="17">
        <f>+'[8]ENEL PLB+PMG'!$BD29</f>
        <v>173.51930999999999</v>
      </c>
      <c r="I31" s="17">
        <f>+'[9]ENEL PLB+PMG'!$BD29</f>
        <v>173.487505</v>
      </c>
      <c r="J31" s="17">
        <f>+'[10]ENEL PLB+PMG'!$BD29</f>
        <v>173.01002166666601</v>
      </c>
      <c r="K31" s="17">
        <f>+'[11]ENEL PLB+PMG'!$BD29</f>
        <v>172.94303666666701</v>
      </c>
      <c r="L31" s="17">
        <f>+'[12]ENEL PLB+PMG'!$BD29</f>
        <v>173.88261</v>
      </c>
      <c r="M31" s="17">
        <f>+'[13]ENEL PLB+PMG'!$BD29</f>
        <v>174.23768833333301</v>
      </c>
      <c r="N31" s="17">
        <f>+'[14]ENEL PLB+PMG'!$BD29</f>
        <v>173.97136499999999</v>
      </c>
      <c r="O31" s="17">
        <f>+'[15]ENEL PLB+PMG'!$BD29</f>
        <v>178.32027833333299</v>
      </c>
      <c r="P31" s="17">
        <f>+'[16]ENEL PLB+PMG'!$BD29</f>
        <v>178.126045</v>
      </c>
      <c r="Q31" s="17">
        <f>+'[17]ENEL PLB+PMG'!$BD29</f>
        <v>177.48653166666699</v>
      </c>
      <c r="R31" s="17">
        <f>+'[18]ENEL PLB+PMG'!$BD29</f>
        <v>178.25051500000001</v>
      </c>
      <c r="S31" s="17">
        <f>+'[19]ENEL PLB+PMG'!$BD29</f>
        <v>180.58991333333299</v>
      </c>
      <c r="T31" s="17">
        <f>+'[20]ENEL PLB+PMG'!$BD29</f>
        <v>180.93567999999999</v>
      </c>
      <c r="U31" s="17">
        <f>+'[21]ENEL PLB+PMG'!$BD29</f>
        <v>179.16902999999999</v>
      </c>
      <c r="V31" s="17">
        <f>+'[22]ENEL PLB+PMG'!$BD29</f>
        <v>186.08234666666701</v>
      </c>
      <c r="W31" s="17">
        <f>+'[23]ENEL PLB+PMG'!$BD29</f>
        <v>190.16695999999999</v>
      </c>
      <c r="X31" s="17">
        <f>+'[24]ENEL PLB+PMG'!$BD29</f>
        <v>190.852628333333</v>
      </c>
      <c r="Y31" s="17">
        <f>+'[25]ENEL PLB+PMG'!$BD29</f>
        <v>187.219865</v>
      </c>
      <c r="Z31" s="17">
        <f>+'[26]ENEL PLB+PMG'!$BD29</f>
        <v>191.980408333333</v>
      </c>
      <c r="AA31" s="17">
        <f>+'[27]ENEL PLB+PMG'!$BD29</f>
        <v>185.25243499999999</v>
      </c>
      <c r="AB31" s="17">
        <f>+'[28]ENEL PLB+PMG'!$BD29</f>
        <v>184.916855</v>
      </c>
      <c r="AC31" s="17">
        <f>+'[29]ENEL PLB+PMG'!$BD29</f>
        <v>184.22714833333299</v>
      </c>
      <c r="AD31" s="17">
        <f>+'[30]ENEL PLB+PMG'!$BD29</f>
        <v>180.860553333333</v>
      </c>
      <c r="AE31" s="17">
        <f>+'[31]ENEL PLB+PMG'!$BD29</f>
        <v>181.45193</v>
      </c>
      <c r="AF31" s="17"/>
      <c r="AG31" s="17"/>
      <c r="DE31" s="18"/>
    </row>
    <row r="32" spans="2:109" ht="20.100000000000001" customHeight="1">
      <c r="B32" s="16">
        <v>0.83333333333333304</v>
      </c>
      <c r="C32" s="17">
        <f>+'[3]ENEL PLB+PMG'!$BD30</f>
        <v>170.55199999999999</v>
      </c>
      <c r="D32" s="17">
        <f>+'[4]ENEL PLB+PMG'!$BD30</f>
        <v>170.54402833333299</v>
      </c>
      <c r="E32" s="17">
        <f>+'[5]ENEL PLB+PMG'!$BD30</f>
        <v>169.699948333333</v>
      </c>
      <c r="F32" s="17">
        <f>+'[6]ENEL PLB+PMG'!$BD30</f>
        <v>169.924105</v>
      </c>
      <c r="G32" s="17">
        <f>+'[7]ENEL PLB+PMG'!$BD30</f>
        <v>170.55199999999999</v>
      </c>
      <c r="H32" s="17">
        <f>+'[8]ENEL PLB+PMG'!$BD30</f>
        <v>173.858081666667</v>
      </c>
      <c r="I32" s="17">
        <f>+'[9]ENEL PLB+PMG'!$BD30</f>
        <v>173.85844666666699</v>
      </c>
      <c r="J32" s="17">
        <f>+'[10]ENEL PLB+PMG'!$BD30</f>
        <v>173.64951500000001</v>
      </c>
      <c r="K32" s="17">
        <f>+'[11]ENEL PLB+PMG'!$BD30</f>
        <v>173.94510666666699</v>
      </c>
      <c r="L32" s="17">
        <f>+'[12]ENEL PLB+PMG'!$BD30</f>
        <v>173.99004500000001</v>
      </c>
      <c r="M32" s="17">
        <f>+'[13]ENEL PLB+PMG'!$BD30</f>
        <v>172.71899999999999</v>
      </c>
      <c r="N32" s="17">
        <f>+'[14]ENEL PLB+PMG'!$BD30</f>
        <v>172.71899999999999</v>
      </c>
      <c r="O32" s="17">
        <f>+'[15]ENEL PLB+PMG'!$BD30</f>
        <v>178.557588333333</v>
      </c>
      <c r="P32" s="17">
        <f>+'[16]ENEL PLB+PMG'!$BD30</f>
        <v>177.97452166666699</v>
      </c>
      <c r="Q32" s="17">
        <f>+'[17]ENEL PLB+PMG'!$BD30</f>
        <v>177.484816666667</v>
      </c>
      <c r="R32" s="17">
        <f>+'[18]ENEL PLB+PMG'!$BD30</f>
        <v>177.53230500000001</v>
      </c>
      <c r="S32" s="17">
        <f>+'[19]ENEL PLB+PMG'!$BD30</f>
        <v>178.52322333333299</v>
      </c>
      <c r="T32" s="17">
        <f>+'[20]ENEL PLB+PMG'!$BD30</f>
        <v>185.44456333333301</v>
      </c>
      <c r="U32" s="17">
        <f>+'[21]ENEL PLB+PMG'!$BD30</f>
        <v>177.93065999999999</v>
      </c>
      <c r="V32" s="17">
        <f>+'[22]ENEL PLB+PMG'!$BD30</f>
        <v>190.43657666666701</v>
      </c>
      <c r="W32" s="17">
        <f>+'[23]ENEL PLB+PMG'!$BD30</f>
        <v>191.12796</v>
      </c>
      <c r="X32" s="17">
        <f>+'[24]ENEL PLB+PMG'!$BD30</f>
        <v>190.73385166666699</v>
      </c>
      <c r="Y32" s="17">
        <f>+'[25]ENEL PLB+PMG'!$BD30</f>
        <v>190.24759166666701</v>
      </c>
      <c r="Z32" s="17">
        <f>+'[26]ENEL PLB+PMG'!$BD30</f>
        <v>193.667891666667</v>
      </c>
      <c r="AA32" s="17">
        <f>+'[27]ENEL PLB+PMG'!$BD30</f>
        <v>182.81564</v>
      </c>
      <c r="AB32" s="17">
        <f>+'[28]ENEL PLB+PMG'!$BD30</f>
        <v>182.25850333333301</v>
      </c>
      <c r="AC32" s="17">
        <f>+'[29]ENEL PLB+PMG'!$BD30</f>
        <v>184.55342833333299</v>
      </c>
      <c r="AD32" s="17">
        <f>+'[30]ENEL PLB+PMG'!$BD30</f>
        <v>182.44253333333299</v>
      </c>
      <c r="AE32" s="17">
        <f>+'[31]ENEL PLB+PMG'!$BD30</f>
        <v>181.53935999999999</v>
      </c>
      <c r="AF32" s="17"/>
      <c r="AG32" s="17"/>
    </row>
    <row r="33" spans="2:63" ht="20.100000000000001" customHeight="1">
      <c r="B33" s="16">
        <v>0.875</v>
      </c>
      <c r="C33" s="17">
        <f>+'[3]ENEL PLB+PMG'!$BD31</f>
        <v>170.51160999999999</v>
      </c>
      <c r="D33" s="17">
        <f>+'[4]ENEL PLB+PMG'!$BD31</f>
        <v>174.48943499999999</v>
      </c>
      <c r="E33" s="17">
        <f>+'[5]ENEL PLB+PMG'!$BD31</f>
        <v>169.67533666666699</v>
      </c>
      <c r="F33" s="17">
        <f>+'[6]ENEL PLB+PMG'!$BD31</f>
        <v>169.92751999999999</v>
      </c>
      <c r="G33" s="17">
        <f>+'[7]ENEL PLB+PMG'!$BD31</f>
        <v>171.71968333333299</v>
      </c>
      <c r="H33" s="17">
        <f>+'[8]ENEL PLB+PMG'!$BD31</f>
        <v>173.60965833333299</v>
      </c>
      <c r="I33" s="17">
        <f>+'[9]ENEL PLB+PMG'!$BD31</f>
        <v>174.12269166666701</v>
      </c>
      <c r="J33" s="17">
        <f>+'[10]ENEL PLB+PMG'!$BD31</f>
        <v>172.38047499999999</v>
      </c>
      <c r="K33" s="17">
        <f>+'[11]ENEL PLB+PMG'!$BD31</f>
        <v>173.403246666667</v>
      </c>
      <c r="L33" s="17">
        <f>+'[12]ENEL PLB+PMG'!$BD31</f>
        <v>174.27213333333299</v>
      </c>
      <c r="M33" s="17">
        <f>+'[13]ENEL PLB+PMG'!$BD31</f>
        <v>174.45013</v>
      </c>
      <c r="N33" s="17">
        <f>+'[14]ENEL PLB+PMG'!$BD31</f>
        <v>173.78552999999999</v>
      </c>
      <c r="O33" s="17">
        <f>+'[15]ENEL PLB+PMG'!$BD31</f>
        <v>177.48099999999999</v>
      </c>
      <c r="P33" s="17">
        <f>+'[16]ENEL PLB+PMG'!$BD31</f>
        <v>178.28378833333301</v>
      </c>
      <c r="Q33" s="17">
        <f>+'[17]ENEL PLB+PMG'!$BD31</f>
        <v>177.43934666666701</v>
      </c>
      <c r="R33" s="17">
        <f>+'[18]ENEL PLB+PMG'!$BD31</f>
        <v>177.39143833333301</v>
      </c>
      <c r="S33" s="17">
        <f>+'[19]ENEL PLB+PMG'!$BD31</f>
        <v>183.6755</v>
      </c>
      <c r="T33" s="17">
        <f>+'[20]ENEL PLB+PMG'!$BD31</f>
        <v>188.04015999999999</v>
      </c>
      <c r="U33" s="17">
        <f>+'[21]ENEL PLB+PMG'!$BD31</f>
        <v>178.364638333333</v>
      </c>
      <c r="V33" s="17">
        <f>+'[22]ENEL PLB+PMG'!$BD31</f>
        <v>184.71794666666699</v>
      </c>
      <c r="W33" s="17">
        <f>+'[23]ENEL PLB+PMG'!$BD31</f>
        <v>189.468616666667</v>
      </c>
      <c r="X33" s="17">
        <f>+'[24]ENEL PLB+PMG'!$BD31</f>
        <v>189.09627666666699</v>
      </c>
      <c r="Y33" s="17">
        <f>+'[25]ENEL PLB+PMG'!$BD31</f>
        <v>185.513141666667</v>
      </c>
      <c r="Z33" s="17">
        <f>+'[26]ENEL PLB+PMG'!$BD31</f>
        <v>186.17905833333299</v>
      </c>
      <c r="AA33" s="17">
        <f>+'[27]ENEL PLB+PMG'!$BD31</f>
        <v>186.08055833333299</v>
      </c>
      <c r="AB33" s="17">
        <f>+'[28]ENEL PLB+PMG'!$BD31</f>
        <v>185.502258333333</v>
      </c>
      <c r="AC33" s="17">
        <f>+'[29]ENEL PLB+PMG'!$BD31</f>
        <v>180.86199999999999</v>
      </c>
      <c r="AD33" s="17">
        <f>+'[30]ENEL PLB+PMG'!$BD31</f>
        <v>181.36429999999999</v>
      </c>
      <c r="AE33" s="17">
        <f>+'[31]ENEL PLB+PMG'!$BD31</f>
        <v>181.75089666666699</v>
      </c>
      <c r="AF33" s="17"/>
      <c r="AG33" s="17"/>
    </row>
    <row r="34" spans="2:63" ht="20.100000000000001" customHeight="1">
      <c r="B34" s="16">
        <v>0.91666666666666696</v>
      </c>
      <c r="C34" s="17">
        <f>+'[3]ENEL PLB+PMG'!$BD32</f>
        <v>174.03673000000001</v>
      </c>
      <c r="D34" s="17">
        <f>+'[4]ENEL PLB+PMG'!$BD32</f>
        <v>169.72534999999999</v>
      </c>
      <c r="E34" s="17">
        <f>+'[5]ENEL PLB+PMG'!$BD32</f>
        <v>174.62986166666701</v>
      </c>
      <c r="F34" s="17">
        <f>+'[6]ENEL PLB+PMG'!$BD32</f>
        <v>176.53569166666699</v>
      </c>
      <c r="G34" s="17">
        <f>+'[7]ENEL PLB+PMG'!$BD32</f>
        <v>176.72702333333299</v>
      </c>
      <c r="H34" s="17">
        <f>+'[8]ENEL PLB+PMG'!$BD32</f>
        <v>176.72287499999999</v>
      </c>
      <c r="I34" s="17">
        <f>+'[9]ENEL PLB+PMG'!$BD32</f>
        <v>172.95633166666701</v>
      </c>
      <c r="J34" s="17">
        <f>+'[10]ENEL PLB+PMG'!$BD32</f>
        <v>176.49880666666701</v>
      </c>
      <c r="K34" s="17">
        <f>+'[11]ENEL PLB+PMG'!$BD32</f>
        <v>177.02092999999999</v>
      </c>
      <c r="L34" s="17">
        <f>+'[12]ENEL PLB+PMG'!$BD32</f>
        <v>172.49759166666701</v>
      </c>
      <c r="M34" s="17">
        <f>+'[13]ENEL PLB+PMG'!$BD32</f>
        <v>175.097418333333</v>
      </c>
      <c r="N34" s="17">
        <f>+'[14]ENEL PLB+PMG'!$BD32</f>
        <v>178.795095</v>
      </c>
      <c r="O34" s="17">
        <f>+'[15]ENEL PLB+PMG'!$BD32</f>
        <v>182.28518</v>
      </c>
      <c r="P34" s="17">
        <f>+'[16]ENEL PLB+PMG'!$BD32</f>
        <v>183.166316666667</v>
      </c>
      <c r="Q34" s="17">
        <f>+'[17]ENEL PLB+PMG'!$BD32</f>
        <v>180.14478</v>
      </c>
      <c r="R34" s="17">
        <f>+'[18]ENEL PLB+PMG'!$BD32</f>
        <v>183.89791</v>
      </c>
      <c r="S34" s="17">
        <f>+'[19]ENEL PLB+PMG'!$BD32</f>
        <v>181.49456000000001</v>
      </c>
      <c r="T34" s="17">
        <f>+'[20]ENEL PLB+PMG'!$BD32</f>
        <v>177.97823500000001</v>
      </c>
      <c r="U34" s="17">
        <f>+'[21]ENEL PLB+PMG'!$BD32</f>
        <v>177.30369833333299</v>
      </c>
      <c r="V34" s="17">
        <f>+'[22]ENEL PLB+PMG'!$BD32</f>
        <v>192.56566833333301</v>
      </c>
      <c r="W34" s="17">
        <f>+'[23]ENEL PLB+PMG'!$BD32</f>
        <v>193.00413</v>
      </c>
      <c r="X34" s="17">
        <f>+'[24]ENEL PLB+PMG'!$BD32</f>
        <v>182.4684</v>
      </c>
      <c r="Y34" s="17">
        <f>+'[25]ENEL PLB+PMG'!$BD32</f>
        <v>186.52472166666701</v>
      </c>
      <c r="Z34" s="17">
        <f>+'[26]ENEL PLB+PMG'!$BD32</f>
        <v>181.34899999999999</v>
      </c>
      <c r="AA34" s="17">
        <f>+'[27]ENEL PLB+PMG'!$BD32</f>
        <v>181.34899999999999</v>
      </c>
      <c r="AB34" s="17">
        <f>+'[28]ENEL PLB+PMG'!$BD32</f>
        <v>181.741175</v>
      </c>
      <c r="AC34" s="17">
        <f>+'[29]ENEL PLB+PMG'!$BD32</f>
        <v>183.67405833333299</v>
      </c>
      <c r="AD34" s="17">
        <f>+'[30]ENEL PLB+PMG'!$BD32</f>
        <v>183.242901666667</v>
      </c>
      <c r="AE34" s="17">
        <f>+'[31]ENEL PLB+PMG'!$BD32</f>
        <v>180.771156666667</v>
      </c>
      <c r="AF34" s="17"/>
      <c r="AG34" s="17"/>
    </row>
    <row r="35" spans="2:63" ht="20.100000000000001" customHeight="1">
      <c r="B35" s="16">
        <v>0.95833333333333304</v>
      </c>
      <c r="C35" s="17">
        <f>+'[3]ENEL PLB+PMG'!$BD33</f>
        <v>173.40227999999999</v>
      </c>
      <c r="D35" s="17">
        <f>+'[4]ENEL PLB+PMG'!$BD33</f>
        <v>172.32008833333299</v>
      </c>
      <c r="E35" s="17">
        <f>+'[5]ENEL PLB+PMG'!$BD33</f>
        <v>171.96534500000001</v>
      </c>
      <c r="F35" s="17">
        <f>+'[6]ENEL PLB+PMG'!$BD33</f>
        <v>167.874531666666</v>
      </c>
      <c r="G35" s="17">
        <f>+'[7]ENEL PLB+PMG'!$BD33</f>
        <v>167.76100666666699</v>
      </c>
      <c r="H35" s="17">
        <f>+'[8]ENEL PLB+PMG'!$BD33</f>
        <v>173.63771499999999</v>
      </c>
      <c r="I35" s="17">
        <f>+'[9]ENEL PLB+PMG'!$BD33</f>
        <v>172.53305166666701</v>
      </c>
      <c r="J35" s="17">
        <f>+'[10]ENEL PLB+PMG'!$BD33</f>
        <v>172.65386166666701</v>
      </c>
      <c r="K35" s="17">
        <f>+'[11]ENEL PLB+PMG'!$BD33</f>
        <v>174.83202666666699</v>
      </c>
      <c r="L35" s="17">
        <f>+'[12]ENEL PLB+PMG'!$BD33</f>
        <v>176.71457000000001</v>
      </c>
      <c r="M35" s="17">
        <f>+'[13]ENEL PLB+PMG'!$BD33</f>
        <v>172.65965666666699</v>
      </c>
      <c r="N35" s="17">
        <f>+'[14]ENEL PLB+PMG'!$BD33</f>
        <v>168.293456666667</v>
      </c>
      <c r="O35" s="17">
        <f>+'[15]ENEL PLB+PMG'!$BD33</f>
        <v>181.68620833333301</v>
      </c>
      <c r="P35" s="17">
        <f>+'[16]ENEL PLB+PMG'!$BD33</f>
        <v>180.977438333333</v>
      </c>
      <c r="Q35" s="17">
        <f>+'[17]ENEL PLB+PMG'!$BD33</f>
        <v>182.40589333333301</v>
      </c>
      <c r="R35" s="17">
        <f>+'[18]ENEL PLB+PMG'!$BD33</f>
        <v>175.53703166666699</v>
      </c>
      <c r="S35" s="17">
        <f>+'[19]ENEL PLB+PMG'!$BD33</f>
        <v>181.08131666666699</v>
      </c>
      <c r="T35" s="17">
        <f>+'[20]ENEL PLB+PMG'!$BD33</f>
        <v>177.18484000000001</v>
      </c>
      <c r="U35" s="17">
        <f>+'[21]ENEL PLB+PMG'!$BD33</f>
        <v>178.89810499999999</v>
      </c>
      <c r="V35" s="17">
        <f>+'[22]ENEL PLB+PMG'!$BD33</f>
        <v>184.17915333333301</v>
      </c>
      <c r="W35" s="17">
        <f>+'[23]ENEL PLB+PMG'!$BD33</f>
        <v>184.461598333333</v>
      </c>
      <c r="X35" s="17">
        <f>+'[24]ENEL PLB+PMG'!$BD33</f>
        <v>191.077865</v>
      </c>
      <c r="Y35" s="17">
        <f>+'[25]ENEL PLB+PMG'!$BD33</f>
        <v>181.03419500000001</v>
      </c>
      <c r="Z35" s="17">
        <f>+'[26]ENEL PLB+PMG'!$BD33</f>
        <v>181.32975999999999</v>
      </c>
      <c r="AA35" s="17">
        <f>+'[27]ENEL PLB+PMG'!$BD33</f>
        <v>181.34899999999999</v>
      </c>
      <c r="AB35" s="17">
        <f>+'[28]ENEL PLB+PMG'!$BD33</f>
        <v>185.540605</v>
      </c>
      <c r="AC35" s="17">
        <f>+'[29]ENEL PLB+PMG'!$BD33</f>
        <v>178.704833333333</v>
      </c>
      <c r="AD35" s="17">
        <f>+'[30]ENEL PLB+PMG'!$BD33</f>
        <v>177.290523333333</v>
      </c>
      <c r="AE35" s="17">
        <f>+'[31]ENEL PLB+PMG'!$BD33</f>
        <v>176.194191666667</v>
      </c>
      <c r="AF35" s="17"/>
      <c r="AG35" s="17"/>
    </row>
    <row r="36" spans="2:63" ht="20.100000000000001" customHeight="1">
      <c r="B36" s="19" t="s">
        <v>3</v>
      </c>
      <c r="C36" s="17">
        <f>+'[3]ENEL PLB+PMG'!$BD34</f>
        <v>163.97229999999999</v>
      </c>
      <c r="D36" s="17">
        <f>+'[4]ENEL PLB+PMG'!$BD34</f>
        <v>163.97229999999999</v>
      </c>
      <c r="E36" s="17">
        <f>+'[5]ENEL PLB+PMG'!$BD34</f>
        <v>166.11310333333299</v>
      </c>
      <c r="F36" s="17">
        <f>+'[6]ENEL PLB+PMG'!$BD34</f>
        <v>166.18301666666699</v>
      </c>
      <c r="G36" s="17">
        <f>+'[7]ENEL PLB+PMG'!$BD34</f>
        <v>164.36945</v>
      </c>
      <c r="H36" s="17">
        <f>+'[8]ENEL PLB+PMG'!$BD34</f>
        <v>171.83344666666699</v>
      </c>
      <c r="I36" s="17">
        <f>+'[9]ENEL PLB+PMG'!$BD34</f>
        <v>175.83949833333301</v>
      </c>
      <c r="J36" s="17">
        <f>+'[10]ENEL PLB+PMG'!$BD34</f>
        <v>167.28928500000001</v>
      </c>
      <c r="K36" s="17">
        <f>+'[11]ENEL PLB+PMG'!$BD34</f>
        <v>166.40368000000001</v>
      </c>
      <c r="L36" s="17">
        <f>+'[12]ENEL PLB+PMG'!$BD34</f>
        <v>176.322573333333</v>
      </c>
      <c r="M36" s="17">
        <f>+'[13]ENEL PLB+PMG'!$BD34</f>
        <v>166.28922</v>
      </c>
      <c r="N36" s="17">
        <f>+'[14]ENEL PLB+PMG'!$BD34</f>
        <v>168.10777999999999</v>
      </c>
      <c r="O36" s="17">
        <f>+'[15]ENEL PLB+PMG'!$BD34</f>
        <v>172.736065</v>
      </c>
      <c r="P36" s="17">
        <f>+'[16]ENEL PLB+PMG'!$BD34</f>
        <v>174.50332499999999</v>
      </c>
      <c r="Q36" s="17">
        <f>+'[17]ENEL PLB+PMG'!$BD34</f>
        <v>174.776688333333</v>
      </c>
      <c r="R36" s="17">
        <f>+'[18]ENEL PLB+PMG'!$BD34</f>
        <v>181.328755</v>
      </c>
      <c r="S36" s="17">
        <f>+'[19]ENEL PLB+PMG'!$BD34</f>
        <v>173.188983333333</v>
      </c>
      <c r="T36" s="17">
        <f>+'[20]ENEL PLB+PMG'!$BD34</f>
        <v>177.183271666667</v>
      </c>
      <c r="U36" s="17">
        <f>+'[21]ENEL PLB+PMG'!$BD34</f>
        <v>175.46116833333301</v>
      </c>
      <c r="V36" s="17">
        <f>+'[22]ENEL PLB+PMG'!$BD34</f>
        <v>181.34899999999999</v>
      </c>
      <c r="W36" s="17">
        <f>+'[23]ENEL PLB+PMG'!$BD34</f>
        <v>181.34899999999999</v>
      </c>
      <c r="X36" s="17">
        <f>+'[24]ENEL PLB+PMG'!$BD34</f>
        <v>183.515156666667</v>
      </c>
      <c r="Y36" s="17">
        <f>+'[25]ENEL PLB+PMG'!$BD34</f>
        <v>183.91458333333301</v>
      </c>
      <c r="Z36" s="17">
        <f>+'[26]ENEL PLB+PMG'!$BD34</f>
        <v>181.056851666667</v>
      </c>
      <c r="AA36" s="17">
        <f>+'[27]ENEL PLB+PMG'!$BD34</f>
        <v>183.611371666667</v>
      </c>
      <c r="AB36" s="17">
        <f>+'[28]ENEL PLB+PMG'!$BD34</f>
        <v>177.32801499999999</v>
      </c>
      <c r="AC36" s="17">
        <f>+'[29]ENEL PLB+PMG'!$BD34</f>
        <v>178.72117</v>
      </c>
      <c r="AD36" s="17">
        <f>+'[30]ENEL PLB+PMG'!$BD34</f>
        <v>174.23513666666599</v>
      </c>
      <c r="AE36" s="17">
        <f>+'[31]ENEL PLB+PMG'!$BD34</f>
        <v>174.40053</v>
      </c>
      <c r="AF36" s="17"/>
      <c r="AG36" s="17"/>
    </row>
    <row r="37" spans="2:63">
      <c r="B37" s="20"/>
      <c r="C37" s="21">
        <f>SUM(C13:C36)-[2]Sheet1!C$29</f>
        <v>0</v>
      </c>
      <c r="D37" s="21">
        <f>SUM(D13:D36)-[2]Sheet1!D$29</f>
        <v>0</v>
      </c>
      <c r="E37" s="21">
        <f>SUM(E13:E36)-[2]Sheet1!E$29</f>
        <v>0</v>
      </c>
      <c r="F37" s="21">
        <f>SUM(F13:F36)-[2]Sheet1!F$29</f>
        <v>0</v>
      </c>
      <c r="G37" s="21">
        <f>SUM(G13:G36)-[2]Sheet1!G$29</f>
        <v>0</v>
      </c>
      <c r="H37" s="21">
        <f>SUM(H13:H36)-[2]Sheet1!H$29</f>
        <v>0</v>
      </c>
      <c r="I37" s="21">
        <f>SUM(I13:I36)-[2]Sheet1!I$29</f>
        <v>0</v>
      </c>
      <c r="J37" s="21">
        <f>SUM(J13:J36)-[2]Sheet1!J$29</f>
        <v>0</v>
      </c>
      <c r="K37" s="21">
        <f>SUM(K13:K36)-[2]Sheet1!K$29</f>
        <v>0</v>
      </c>
      <c r="L37" s="21">
        <f>SUM(L13:L36)-[2]Sheet1!L$29</f>
        <v>0</v>
      </c>
      <c r="M37" s="21">
        <f>SUM(M13:M36)-[2]Sheet1!M$29</f>
        <v>0</v>
      </c>
      <c r="N37" s="21">
        <f>SUM(N13:N36)-[2]Sheet1!N$29</f>
        <v>0</v>
      </c>
      <c r="O37" s="21">
        <f>SUM(O13:O36)-[2]Sheet1!O$29</f>
        <v>0</v>
      </c>
      <c r="P37" s="21">
        <f>SUM(P13:P36)-[2]Sheet1!P$29</f>
        <v>0</v>
      </c>
      <c r="Q37" s="21">
        <f>SUM(Q13:Q36)-[2]Sheet1!Q$29</f>
        <v>0</v>
      </c>
      <c r="R37" s="21">
        <f>SUM(R13:R36)-[2]Sheet1!R$29</f>
        <v>0</v>
      </c>
      <c r="S37" s="21">
        <f>SUM(S13:S36)-[2]Sheet1!S$29</f>
        <v>0</v>
      </c>
      <c r="T37" s="21">
        <f>SUM(T13:T36)-[2]Sheet1!T$29</f>
        <v>0</v>
      </c>
      <c r="U37" s="21">
        <f>SUM(U13:U36)-[2]Sheet1!U$29</f>
        <v>0</v>
      </c>
      <c r="V37" s="21">
        <f>SUM(V13:V36)-[2]Sheet1!V$29</f>
        <v>0</v>
      </c>
      <c r="W37" s="21">
        <f>SUM(W13:W36)-[2]Sheet1!W$29</f>
        <v>0</v>
      </c>
      <c r="X37" s="21">
        <f>SUM(X13:X36)-[2]Sheet1!X$29</f>
        <v>0</v>
      </c>
      <c r="Y37" s="21">
        <f>SUM(Y13:Y36)-[2]Sheet1!Y$29</f>
        <v>0</v>
      </c>
      <c r="Z37" s="21">
        <f>SUM(Z13:Z36)-[2]Sheet1!Z$29</f>
        <v>0</v>
      </c>
      <c r="AA37" s="21">
        <f>SUM(AA13:AA36)-[2]Sheet1!AA$29</f>
        <v>0</v>
      </c>
      <c r="AB37" s="21">
        <f>SUM(AB13:AB36)-[2]Sheet1!AB$29</f>
        <v>0</v>
      </c>
      <c r="AC37" s="21">
        <f>SUM(AC13:AC36)-[2]Sheet1!AC$29</f>
        <v>0</v>
      </c>
      <c r="AD37" s="21">
        <f>SUM(AD13:AD36)-[2]Sheet1!AD$29</f>
        <v>0</v>
      </c>
      <c r="AE37" s="21">
        <f>SUM(AE13:AE36)-[2]Sheet1!AE$29</f>
        <v>0</v>
      </c>
      <c r="AF37" s="21"/>
      <c r="AG37" s="21"/>
    </row>
    <row r="38" spans="2:63" ht="20.100000000000001" customHeight="1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</row>
    <row r="39" spans="2:63" ht="18.75">
      <c r="B39" s="8" t="s">
        <v>4</v>
      </c>
      <c r="C39" s="20"/>
      <c r="R39" s="20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</row>
    <row r="40" spans="2:63">
      <c r="B40" s="23"/>
      <c r="C40" s="20"/>
      <c r="R40" s="20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</row>
    <row r="41" spans="2:63" ht="13.5" customHeight="1">
      <c r="B41" s="23"/>
      <c r="C41" s="14">
        <f>+[32]Sheet1!$B$10</f>
        <v>40940</v>
      </c>
      <c r="D41" s="14">
        <f>+[33]Sheet1!$B$10</f>
        <v>40941</v>
      </c>
      <c r="E41" s="14">
        <f>+[34]Sheet1!$B$10</f>
        <v>40942</v>
      </c>
      <c r="F41" s="14">
        <f>+[35]Sheet1!$B$10</f>
        <v>40943</v>
      </c>
      <c r="G41" s="14">
        <f>+[36]Sheet1!$B$10</f>
        <v>40944</v>
      </c>
      <c r="H41" s="14">
        <f>+[37]Sheet1!$B$10</f>
        <v>40945</v>
      </c>
      <c r="I41" s="14">
        <f>+[38]Sheet1!$B$10</f>
        <v>40946</v>
      </c>
      <c r="J41" s="14">
        <f>+[39]Sheet1!$B$10</f>
        <v>40947</v>
      </c>
      <c r="K41" s="14">
        <f>+[40]Sheet1!$B$10</f>
        <v>40948</v>
      </c>
      <c r="L41" s="14">
        <f>+[41]Sheet1!$B$10</f>
        <v>40949</v>
      </c>
      <c r="M41" s="14">
        <f>+[42]Sheet1!$B$10</f>
        <v>40950</v>
      </c>
      <c r="N41" s="14">
        <f>+[43]Sheet1!$B$10</f>
        <v>40951</v>
      </c>
      <c r="O41" s="14">
        <f>+[44]Sheet1!$B$10</f>
        <v>40952</v>
      </c>
      <c r="P41" s="14">
        <f>+[45]Sheet1!$B$10</f>
        <v>40953</v>
      </c>
      <c r="Q41" s="14">
        <f>+[46]Sheet1!$B$10</f>
        <v>40954</v>
      </c>
      <c r="R41" s="14">
        <f>+[47]Sheet1!$B$10</f>
        <v>40955</v>
      </c>
      <c r="S41" s="14">
        <f>+[48]Sheet1!$B$10</f>
        <v>40956</v>
      </c>
      <c r="T41" s="14">
        <f>+[49]Sheet1!$B$10</f>
        <v>40957</v>
      </c>
      <c r="U41" s="14">
        <f>+[50]Sheet1!$B$10</f>
        <v>40958</v>
      </c>
      <c r="V41" s="14">
        <f>+[51]Sheet1!$B$10</f>
        <v>40959</v>
      </c>
      <c r="W41" s="14">
        <f>+[52]Sheet1!$B$10</f>
        <v>40960</v>
      </c>
      <c r="X41" s="14">
        <f>+[53]Sheet1!$B$10</f>
        <v>40961</v>
      </c>
      <c r="Y41" s="14">
        <f>+[54]Sheet1!$B$10</f>
        <v>40962</v>
      </c>
      <c r="Z41" s="14">
        <f>+[55]Sheet1!$B$10</f>
        <v>40963</v>
      </c>
      <c r="AA41" s="14">
        <f>+[56]Sheet1!$B$10</f>
        <v>40964</v>
      </c>
      <c r="AB41" s="14">
        <f>+[57]Sheet1!$B$10</f>
        <v>40965</v>
      </c>
      <c r="AC41" s="14">
        <f>+[58]Sheet1!$B$10</f>
        <v>40966</v>
      </c>
      <c r="AD41" s="14">
        <f>+[59]Sheet1!$B$10</f>
        <v>40967</v>
      </c>
      <c r="AE41" s="14">
        <f>+[60]Sheet1!$B$10</f>
        <v>40968</v>
      </c>
      <c r="AF41" s="14"/>
      <c r="AG41" s="14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</row>
    <row r="42" spans="2:63" s="25" customFormat="1" ht="19.5" customHeight="1">
      <c r="B42" s="24" t="s">
        <v>5</v>
      </c>
      <c r="C42" s="17">
        <f>+[32]Sheet1!$N$106</f>
        <v>0</v>
      </c>
      <c r="D42" s="17">
        <f>+[33]Sheet1!$N$106</f>
        <v>0</v>
      </c>
      <c r="E42" s="17">
        <f>+[34]Sheet1!$N$106</f>
        <v>0</v>
      </c>
      <c r="F42" s="17">
        <f>+[35]Sheet1!$N$106</f>
        <v>0</v>
      </c>
      <c r="G42" s="17">
        <f>+[36]Sheet1!$N$106</f>
        <v>0</v>
      </c>
      <c r="H42" s="17">
        <f>+[37]Sheet1!$N$106</f>
        <v>0</v>
      </c>
      <c r="I42" s="17">
        <f>+[38]Sheet1!$N$106</f>
        <v>0</v>
      </c>
      <c r="J42" s="17">
        <f>+[39]Sheet1!$N$106</f>
        <v>0</v>
      </c>
      <c r="K42" s="17">
        <f>+[40]Sheet1!$N$106</f>
        <v>0</v>
      </c>
      <c r="L42" s="17">
        <f>+[41]Sheet1!$N$106</f>
        <v>0</v>
      </c>
      <c r="M42" s="17">
        <f>+[42]Sheet1!$N$106</f>
        <v>0</v>
      </c>
      <c r="N42" s="17">
        <f>+[43]Sheet1!$N$106</f>
        <v>0</v>
      </c>
      <c r="O42" s="17">
        <f>+[44]Sheet1!$N$106</f>
        <v>0</v>
      </c>
      <c r="P42" s="17">
        <f>+[45]Sheet1!$N$106</f>
        <v>0</v>
      </c>
      <c r="Q42" s="17">
        <f>+[46]Sheet1!$N$106</f>
        <v>0</v>
      </c>
      <c r="R42" s="17">
        <f>+[47]Sheet1!$N$106</f>
        <v>0</v>
      </c>
      <c r="S42" s="17">
        <f>+[48]Sheet1!$N$106</f>
        <v>0</v>
      </c>
      <c r="T42" s="17">
        <f>+[49]Sheet1!$N$106</f>
        <v>0</v>
      </c>
      <c r="U42" s="17">
        <f>+[50]Sheet1!$N$106</f>
        <v>0</v>
      </c>
      <c r="V42" s="17">
        <f>+[51]Sheet1!$N$106</f>
        <v>0</v>
      </c>
      <c r="W42" s="17">
        <f>+[52]Sheet1!$N$106</f>
        <v>0</v>
      </c>
      <c r="X42" s="17">
        <f>+[53]Sheet1!$N$106</f>
        <v>0</v>
      </c>
      <c r="Y42" s="17">
        <f>+[54]Sheet1!$N$106</f>
        <v>0</v>
      </c>
      <c r="Z42" s="17">
        <f>+[55]Sheet1!$N$106</f>
        <v>0</v>
      </c>
      <c r="AA42" s="17">
        <f>+[56]Sheet1!$N$106</f>
        <v>0</v>
      </c>
      <c r="AB42" s="17">
        <f>+[57]Sheet1!$N$106</f>
        <v>0</v>
      </c>
      <c r="AC42" s="17">
        <f>+[58]Sheet1!$N$106</f>
        <v>0</v>
      </c>
      <c r="AD42" s="17">
        <f>+[59]Sheet1!$N$106</f>
        <v>0</v>
      </c>
      <c r="AE42" s="17">
        <f>+[60]Sheet1!$N$106</f>
        <v>0</v>
      </c>
      <c r="AF42" s="17"/>
      <c r="AG42" s="17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</row>
    <row r="43" spans="2:63">
      <c r="B43" s="23"/>
      <c r="C43" s="20"/>
      <c r="R43" s="20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</row>
    <row r="44" spans="2:63">
      <c r="B44" s="23"/>
      <c r="C44" s="20"/>
      <c r="R44" s="20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</row>
    <row r="45" spans="2:63">
      <c r="B45" s="26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</row>
    <row r="46" spans="2:63" ht="18.75">
      <c r="B46" s="8" t="s">
        <v>6</v>
      </c>
      <c r="C46" s="20"/>
      <c r="R46" s="20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</row>
    <row r="47" spans="2:63"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</row>
    <row r="48" spans="2:63">
      <c r="E48" s="27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</row>
    <row r="49" spans="2:63">
      <c r="B49" s="24" t="s">
        <v>5</v>
      </c>
      <c r="C49" s="28" t="s">
        <v>7</v>
      </c>
      <c r="D49" s="24" t="s">
        <v>8</v>
      </c>
      <c r="E49" s="24" t="s">
        <v>9</v>
      </c>
      <c r="F49" s="24" t="s">
        <v>9</v>
      </c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</row>
    <row r="50" spans="2:63">
      <c r="B50" s="29" t="s">
        <v>10</v>
      </c>
      <c r="C50" s="17">
        <f>MAX($C$13:$AE$36)</f>
        <v>193.667891666667</v>
      </c>
      <c r="D50" s="17">
        <f>MIN($C$13:$AE$36)</f>
        <v>160.77059</v>
      </c>
      <c r="E50" s="17">
        <f>+[1]LIQUIDAC!BL248/[1]LIQUIDAC!BK248</f>
        <v>88.455501877487748</v>
      </c>
      <c r="F50" s="17">
        <f>AVERAGE($C$13:$AE$36)</f>
        <v>175.80736656276099</v>
      </c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</row>
    <row r="51" spans="2:63">
      <c r="B51" s="29" t="s">
        <v>11</v>
      </c>
      <c r="C51" s="17">
        <f>MAX($C$42:$AE$42)</f>
        <v>0</v>
      </c>
      <c r="D51" s="17">
        <f>MIN($C$42:$AE$42)</f>
        <v>0</v>
      </c>
      <c r="E51" s="17">
        <f>AVERAGE($C$42:$AG$42)</f>
        <v>0</v>
      </c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</row>
    <row r="52" spans="2:63">
      <c r="B52" s="23"/>
      <c r="C52" s="20"/>
      <c r="E52" s="27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</row>
    <row r="53" spans="2:63">
      <c r="B53" s="23"/>
      <c r="C53" s="20"/>
      <c r="E53" s="27"/>
      <c r="R53" s="20"/>
      <c r="T53" s="27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</row>
  </sheetData>
  <conditionalFormatting sqref="C11:AG11">
    <cfRule type="cellIs" dxfId="9" priority="10" stopIfTrue="1" operator="equal">
      <formula>C$12</formula>
    </cfRule>
  </conditionalFormatting>
  <conditionalFormatting sqref="C42:AG42">
    <cfRule type="cellIs" dxfId="8" priority="8" stopIfTrue="1" operator="equal">
      <formula>$C$51</formula>
    </cfRule>
    <cfRule type="cellIs" dxfId="7" priority="9" stopIfTrue="1" operator="equal">
      <formula>$D$51</formula>
    </cfRule>
  </conditionalFormatting>
  <conditionalFormatting sqref="C13:AG36">
    <cfRule type="cellIs" dxfId="6" priority="6" stopIfTrue="1" operator="equal">
      <formula>$C$50</formula>
    </cfRule>
    <cfRule type="cellIs" dxfId="5" priority="7" stopIfTrue="1" operator="equal">
      <formula>$D$50</formula>
    </cfRule>
  </conditionalFormatting>
  <conditionalFormatting sqref="C37:AF37">
    <cfRule type="cellIs" dxfId="4" priority="5" operator="notEqual">
      <formula>0</formula>
    </cfRule>
  </conditionalFormatting>
  <conditionalFormatting sqref="AG37">
    <cfRule type="cellIs" dxfId="3" priority="4" operator="notEqual">
      <formula>0</formula>
    </cfRule>
  </conditionalFormatting>
  <conditionalFormatting sqref="C11:G11">
    <cfRule type="cellIs" dxfId="2" priority="3" stopIfTrue="1" operator="equal">
      <formula>C$12</formula>
    </cfRule>
  </conditionalFormatting>
  <conditionalFormatting sqref="C13:G36">
    <cfRule type="cellIs" dxfId="1" priority="1" stopIfTrue="1" operator="equal">
      <formula>$C$50</formula>
    </cfRule>
    <cfRule type="cellIs" dxfId="0" priority="2" stopIfTrue="1" operator="equal">
      <formula>$D$50</formula>
    </cfRule>
  </conditionalFormatting>
  <printOptions horizontalCentered="1" verticalCentered="1"/>
  <pageMargins left="0" right="0" top="0" bottom="0" header="0" footer="0"/>
  <pageSetup paperSize="5" scale="69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</vt:lpstr>
      <vt:lpstr>PRECIOS!Print_Area</vt:lpstr>
    </vt:vector>
  </TitlesOfParts>
  <Company>CNDC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EGarcia</dc:creator>
  <cp:lastModifiedBy>EGarcia</cp:lastModifiedBy>
  <dcterms:created xsi:type="dcterms:W3CDTF">2012-03-15T17:49:41Z</dcterms:created>
  <dcterms:modified xsi:type="dcterms:W3CDTF">2012-03-15T17:51:32Z</dcterms:modified>
</cp:coreProperties>
</file>