
<file path=[Content_Types].xml><?xml version="1.0" encoding="utf-8"?>
<Types xmlns="http://schemas.openxmlformats.org/package/2006/content-types">
  <Override PartName="/xl/externalLinks/externalLink9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56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externalLinks/externalLink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61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externalLinks/externalLink59.xml" ContentType="application/vnd.openxmlformats-officedocument.spreadsheetml.externalLink+xml"/>
  <Default Extension="bin" ContentType="application/vnd.openxmlformats-officedocument.spreadsheetml.printerSettings"/>
  <Default Extension="png" ContentType="image/png"/>
  <Override PartName="/xl/externalLinks/externalLink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64.xml" ContentType="application/vnd.openxmlformats-officedocument.spreadsheetml.externalLink+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62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60.xml" ContentType="application/vnd.openxmlformats-officedocument.spreadsheetml.externalLink+xml"/>
  <Override PartName="/xl/drawings/drawing1.xml" ContentType="application/vnd.openxmlformats-officedocument.drawing+xml"/>
  <Override PartName="/xl/externalLinks/externalLink11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40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9035" windowHeight="11250"/>
  </bookViews>
  <sheets>
    <sheet name="PRECIO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</externalReferences>
  <definedNames>
    <definedName name="_xlnm.Print_Area" localSheetId="0">PRECIOS!$B$2:$AG$52</definedName>
  </definedNames>
  <calcPr calcId="125725"/>
</workbook>
</file>

<file path=xl/calcChain.xml><?xml version="1.0" encoding="utf-8"?>
<calcChain xmlns="http://schemas.openxmlformats.org/spreadsheetml/2006/main">
  <c r="E50" i="1"/>
  <c r="AG42"/>
  <c r="AF42"/>
  <c r="AE42"/>
  <c r="AD42"/>
  <c r="AC42"/>
  <c r="AB42"/>
  <c r="AA42"/>
  <c r="Z42"/>
  <c r="Y42"/>
  <c r="X42"/>
  <c r="W42"/>
  <c r="V42"/>
  <c r="U42"/>
  <c r="T42"/>
  <c r="S42"/>
  <c r="R42"/>
  <c r="Q42"/>
  <c r="P42"/>
  <c r="O42"/>
  <c r="N42"/>
  <c r="M42"/>
  <c r="L42"/>
  <c r="K42"/>
  <c r="J42"/>
  <c r="I42"/>
  <c r="H42"/>
  <c r="G42"/>
  <c r="F42"/>
  <c r="E42"/>
  <c r="D42"/>
  <c r="C42"/>
  <c r="D51" s="1"/>
  <c r="AG41"/>
  <c r="AF41"/>
  <c r="AE41"/>
  <c r="AD41"/>
  <c r="AC41"/>
  <c r="AB41"/>
  <c r="AA41"/>
  <c r="Z41"/>
  <c r="Y41"/>
  <c r="X41"/>
  <c r="W41"/>
  <c r="V41"/>
  <c r="U41"/>
  <c r="T41"/>
  <c r="S41"/>
  <c r="R41"/>
  <c r="Q41"/>
  <c r="P41"/>
  <c r="O41"/>
  <c r="N41"/>
  <c r="M41"/>
  <c r="L41"/>
  <c r="K41"/>
  <c r="J41"/>
  <c r="I41"/>
  <c r="H41"/>
  <c r="G41"/>
  <c r="F41"/>
  <c r="E41"/>
  <c r="D41"/>
  <c r="C41"/>
  <c r="AG36"/>
  <c r="AF36"/>
  <c r="AE36"/>
  <c r="AD36"/>
  <c r="AC36"/>
  <c r="AB36"/>
  <c r="AA36"/>
  <c r="Z36"/>
  <c r="Y36"/>
  <c r="X36"/>
  <c r="W36"/>
  <c r="V36"/>
  <c r="U36"/>
  <c r="T36"/>
  <c r="S36"/>
  <c r="R36"/>
  <c r="Q36"/>
  <c r="P36"/>
  <c r="O36"/>
  <c r="N36"/>
  <c r="M36"/>
  <c r="L36"/>
  <c r="K36"/>
  <c r="J36"/>
  <c r="I36"/>
  <c r="H36"/>
  <c r="G36"/>
  <c r="F36"/>
  <c r="E36"/>
  <c r="D36"/>
  <c r="C36"/>
  <c r="AG35"/>
  <c r="AF35"/>
  <c r="AE35"/>
  <c r="AD35"/>
  <c r="AC35"/>
  <c r="AB35"/>
  <c r="AA35"/>
  <c r="Z35"/>
  <c r="Y35"/>
  <c r="X35"/>
  <c r="W35"/>
  <c r="V35"/>
  <c r="U35"/>
  <c r="T35"/>
  <c r="S35"/>
  <c r="R35"/>
  <c r="Q35"/>
  <c r="P35"/>
  <c r="O35"/>
  <c r="N35"/>
  <c r="M35"/>
  <c r="L35"/>
  <c r="K35"/>
  <c r="J35"/>
  <c r="I35"/>
  <c r="H35"/>
  <c r="G35"/>
  <c r="F35"/>
  <c r="E35"/>
  <c r="D35"/>
  <c r="C35"/>
  <c r="AG34"/>
  <c r="AF34"/>
  <c r="AE34"/>
  <c r="AD34"/>
  <c r="AC34"/>
  <c r="AB34"/>
  <c r="AA34"/>
  <c r="Z34"/>
  <c r="Y34"/>
  <c r="X34"/>
  <c r="W34"/>
  <c r="V34"/>
  <c r="U34"/>
  <c r="T34"/>
  <c r="S34"/>
  <c r="R34"/>
  <c r="Q34"/>
  <c r="P34"/>
  <c r="O34"/>
  <c r="N34"/>
  <c r="M34"/>
  <c r="L34"/>
  <c r="K34"/>
  <c r="J34"/>
  <c r="I34"/>
  <c r="H34"/>
  <c r="G34"/>
  <c r="F34"/>
  <c r="E34"/>
  <c r="D34"/>
  <c r="C34"/>
  <c r="AG33"/>
  <c r="AF33"/>
  <c r="AE33"/>
  <c r="AD33"/>
  <c r="AC33"/>
  <c r="AB33"/>
  <c r="AA33"/>
  <c r="Z33"/>
  <c r="Y33"/>
  <c r="X33"/>
  <c r="W33"/>
  <c r="V33"/>
  <c r="U33"/>
  <c r="T33"/>
  <c r="S33"/>
  <c r="R33"/>
  <c r="Q33"/>
  <c r="P33"/>
  <c r="O33"/>
  <c r="N33"/>
  <c r="M33"/>
  <c r="L33"/>
  <c r="K33"/>
  <c r="J33"/>
  <c r="I33"/>
  <c r="H33"/>
  <c r="G33"/>
  <c r="F33"/>
  <c r="E33"/>
  <c r="D33"/>
  <c r="C33"/>
  <c r="AG32"/>
  <c r="AF32"/>
  <c r="AE32"/>
  <c r="AD32"/>
  <c r="AC32"/>
  <c r="AB32"/>
  <c r="AA32"/>
  <c r="Z32"/>
  <c r="Y32"/>
  <c r="X32"/>
  <c r="W32"/>
  <c r="V32"/>
  <c r="U32"/>
  <c r="T32"/>
  <c r="S32"/>
  <c r="R32"/>
  <c r="Q32"/>
  <c r="P32"/>
  <c r="O32"/>
  <c r="N32"/>
  <c r="M32"/>
  <c r="L32"/>
  <c r="K32"/>
  <c r="J32"/>
  <c r="I32"/>
  <c r="H32"/>
  <c r="G32"/>
  <c r="F32"/>
  <c r="E32"/>
  <c r="D32"/>
  <c r="C32"/>
  <c r="AG31"/>
  <c r="AF31"/>
  <c r="AE31"/>
  <c r="AD31"/>
  <c r="AC31"/>
  <c r="AB31"/>
  <c r="AA31"/>
  <c r="Z31"/>
  <c r="Y31"/>
  <c r="X31"/>
  <c r="W31"/>
  <c r="V31"/>
  <c r="U31"/>
  <c r="T31"/>
  <c r="S31"/>
  <c r="R31"/>
  <c r="Q31"/>
  <c r="P31"/>
  <c r="O31"/>
  <c r="N31"/>
  <c r="M31"/>
  <c r="L31"/>
  <c r="K31"/>
  <c r="J31"/>
  <c r="I31"/>
  <c r="H31"/>
  <c r="G31"/>
  <c r="F31"/>
  <c r="E31"/>
  <c r="D31"/>
  <c r="C31"/>
  <c r="AG30"/>
  <c r="AF30"/>
  <c r="AE30"/>
  <c r="AD30"/>
  <c r="AC30"/>
  <c r="AB30"/>
  <c r="AA30"/>
  <c r="Z30"/>
  <c r="Y30"/>
  <c r="X30"/>
  <c r="W30"/>
  <c r="V30"/>
  <c r="U30"/>
  <c r="T30"/>
  <c r="S30"/>
  <c r="R30"/>
  <c r="Q30"/>
  <c r="P30"/>
  <c r="O30"/>
  <c r="N30"/>
  <c r="M30"/>
  <c r="L30"/>
  <c r="K30"/>
  <c r="J30"/>
  <c r="I30"/>
  <c r="H30"/>
  <c r="G30"/>
  <c r="F30"/>
  <c r="E30"/>
  <c r="D30"/>
  <c r="C30"/>
  <c r="AG29"/>
  <c r="AF29"/>
  <c r="AE29"/>
  <c r="AD29"/>
  <c r="AC29"/>
  <c r="AB29"/>
  <c r="AA29"/>
  <c r="Z29"/>
  <c r="Y29"/>
  <c r="X29"/>
  <c r="W29"/>
  <c r="V29"/>
  <c r="U29"/>
  <c r="T29"/>
  <c r="S29"/>
  <c r="R29"/>
  <c r="Q29"/>
  <c r="P29"/>
  <c r="O29"/>
  <c r="N29"/>
  <c r="M29"/>
  <c r="L29"/>
  <c r="K29"/>
  <c r="J29"/>
  <c r="I29"/>
  <c r="H29"/>
  <c r="G29"/>
  <c r="F29"/>
  <c r="E29"/>
  <c r="D29"/>
  <c r="C29"/>
  <c r="AG28"/>
  <c r="AF28"/>
  <c r="AE28"/>
  <c r="AD28"/>
  <c r="AC28"/>
  <c r="AB28"/>
  <c r="AA28"/>
  <c r="Z28"/>
  <c r="Y28"/>
  <c r="X28"/>
  <c r="W28"/>
  <c r="V28"/>
  <c r="U28"/>
  <c r="T28"/>
  <c r="S28"/>
  <c r="R28"/>
  <c r="Q28"/>
  <c r="P28"/>
  <c r="O28"/>
  <c r="N28"/>
  <c r="M28"/>
  <c r="L28"/>
  <c r="K28"/>
  <c r="J28"/>
  <c r="I28"/>
  <c r="H28"/>
  <c r="G28"/>
  <c r="F28"/>
  <c r="E28"/>
  <c r="D28"/>
  <c r="C28"/>
  <c r="AG27"/>
  <c r="AF27"/>
  <c r="AE27"/>
  <c r="AD27"/>
  <c r="AC27"/>
  <c r="AB27"/>
  <c r="AA27"/>
  <c r="Z27"/>
  <c r="Y27"/>
  <c r="X27"/>
  <c r="W27"/>
  <c r="V27"/>
  <c r="U27"/>
  <c r="T27"/>
  <c r="S27"/>
  <c r="R27"/>
  <c r="Q27"/>
  <c r="P27"/>
  <c r="O27"/>
  <c r="N27"/>
  <c r="M27"/>
  <c r="L27"/>
  <c r="K27"/>
  <c r="J27"/>
  <c r="I27"/>
  <c r="H27"/>
  <c r="G27"/>
  <c r="F27"/>
  <c r="E27"/>
  <c r="D27"/>
  <c r="C27"/>
  <c r="AG26"/>
  <c r="AF26"/>
  <c r="AE26"/>
  <c r="AD26"/>
  <c r="AC26"/>
  <c r="AB26"/>
  <c r="AA26"/>
  <c r="Z26"/>
  <c r="Y26"/>
  <c r="X26"/>
  <c r="W26"/>
  <c r="V26"/>
  <c r="U26"/>
  <c r="T26"/>
  <c r="S26"/>
  <c r="R26"/>
  <c r="Q26"/>
  <c r="P26"/>
  <c r="O26"/>
  <c r="N26"/>
  <c r="M26"/>
  <c r="L26"/>
  <c r="K26"/>
  <c r="J26"/>
  <c r="I26"/>
  <c r="H26"/>
  <c r="G26"/>
  <c r="F26"/>
  <c r="E26"/>
  <c r="D26"/>
  <c r="C26"/>
  <c r="AG25"/>
  <c r="AF25"/>
  <c r="AE25"/>
  <c r="AD25"/>
  <c r="AC25"/>
  <c r="AB25"/>
  <c r="AA25"/>
  <c r="Z25"/>
  <c r="Y25"/>
  <c r="X25"/>
  <c r="W25"/>
  <c r="V25"/>
  <c r="U25"/>
  <c r="T25"/>
  <c r="S25"/>
  <c r="R25"/>
  <c r="Q25"/>
  <c r="P25"/>
  <c r="O25"/>
  <c r="N25"/>
  <c r="M25"/>
  <c r="L25"/>
  <c r="K25"/>
  <c r="J25"/>
  <c r="I25"/>
  <c r="H25"/>
  <c r="G25"/>
  <c r="F25"/>
  <c r="E25"/>
  <c r="D25"/>
  <c r="C25"/>
  <c r="AG24"/>
  <c r="AF24"/>
  <c r="AE24"/>
  <c r="AD24"/>
  <c r="AC24"/>
  <c r="AB24"/>
  <c r="AA24"/>
  <c r="Z24"/>
  <c r="Y24"/>
  <c r="X24"/>
  <c r="W24"/>
  <c r="V24"/>
  <c r="U24"/>
  <c r="T24"/>
  <c r="S24"/>
  <c r="R24"/>
  <c r="Q24"/>
  <c r="P24"/>
  <c r="O24"/>
  <c r="N24"/>
  <c r="M24"/>
  <c r="L24"/>
  <c r="K24"/>
  <c r="J24"/>
  <c r="I24"/>
  <c r="H24"/>
  <c r="G24"/>
  <c r="F24"/>
  <c r="E24"/>
  <c r="D24"/>
  <c r="C24"/>
  <c r="AG23"/>
  <c r="AF23"/>
  <c r="AE23"/>
  <c r="AD23"/>
  <c r="AC23"/>
  <c r="AB23"/>
  <c r="AA23"/>
  <c r="Z23"/>
  <c r="Y23"/>
  <c r="X23"/>
  <c r="W23"/>
  <c r="V23"/>
  <c r="U23"/>
  <c r="T23"/>
  <c r="S23"/>
  <c r="R23"/>
  <c r="Q23"/>
  <c r="P23"/>
  <c r="O23"/>
  <c r="N23"/>
  <c r="M23"/>
  <c r="L23"/>
  <c r="K23"/>
  <c r="J23"/>
  <c r="I23"/>
  <c r="H23"/>
  <c r="G23"/>
  <c r="F23"/>
  <c r="E23"/>
  <c r="D23"/>
  <c r="C23"/>
  <c r="AG22"/>
  <c r="AF22"/>
  <c r="AE22"/>
  <c r="AD22"/>
  <c r="AC22"/>
  <c r="AB22"/>
  <c r="AA22"/>
  <c r="Z22"/>
  <c r="Y22"/>
  <c r="X22"/>
  <c r="W22"/>
  <c r="V22"/>
  <c r="U22"/>
  <c r="T22"/>
  <c r="S22"/>
  <c r="R22"/>
  <c r="Q22"/>
  <c r="P22"/>
  <c r="O22"/>
  <c r="N22"/>
  <c r="M22"/>
  <c r="L22"/>
  <c r="K22"/>
  <c r="J22"/>
  <c r="I22"/>
  <c r="H22"/>
  <c r="G22"/>
  <c r="F22"/>
  <c r="E22"/>
  <c r="D22"/>
  <c r="C22"/>
  <c r="AG21"/>
  <c r="AF21"/>
  <c r="AE21"/>
  <c r="AD21"/>
  <c r="AC21"/>
  <c r="AB21"/>
  <c r="AA21"/>
  <c r="Z21"/>
  <c r="Y21"/>
  <c r="X21"/>
  <c r="W21"/>
  <c r="V21"/>
  <c r="U21"/>
  <c r="T21"/>
  <c r="S21"/>
  <c r="R21"/>
  <c r="Q21"/>
  <c r="P21"/>
  <c r="O21"/>
  <c r="N21"/>
  <c r="M21"/>
  <c r="L21"/>
  <c r="K21"/>
  <c r="J21"/>
  <c r="I21"/>
  <c r="H21"/>
  <c r="G21"/>
  <c r="F21"/>
  <c r="E21"/>
  <c r="D21"/>
  <c r="C21"/>
  <c r="AG20"/>
  <c r="AF20"/>
  <c r="AE20"/>
  <c r="AD20"/>
  <c r="AC20"/>
  <c r="AB20"/>
  <c r="AA20"/>
  <c r="Z20"/>
  <c r="Y20"/>
  <c r="X20"/>
  <c r="W20"/>
  <c r="V20"/>
  <c r="U20"/>
  <c r="T20"/>
  <c r="S20"/>
  <c r="R20"/>
  <c r="Q20"/>
  <c r="P20"/>
  <c r="O20"/>
  <c r="N20"/>
  <c r="M20"/>
  <c r="L20"/>
  <c r="K20"/>
  <c r="J20"/>
  <c r="I20"/>
  <c r="H20"/>
  <c r="G20"/>
  <c r="F20"/>
  <c r="E20"/>
  <c r="D20"/>
  <c r="C20"/>
  <c r="AG19"/>
  <c r="AF19"/>
  <c r="AE19"/>
  <c r="AD19"/>
  <c r="AC19"/>
  <c r="AB19"/>
  <c r="AA19"/>
  <c r="Z19"/>
  <c r="Y19"/>
  <c r="X19"/>
  <c r="W19"/>
  <c r="V19"/>
  <c r="U19"/>
  <c r="T19"/>
  <c r="S19"/>
  <c r="R19"/>
  <c r="Q19"/>
  <c r="P19"/>
  <c r="O19"/>
  <c r="N19"/>
  <c r="M19"/>
  <c r="L19"/>
  <c r="K19"/>
  <c r="J19"/>
  <c r="I19"/>
  <c r="H19"/>
  <c r="G19"/>
  <c r="F19"/>
  <c r="E19"/>
  <c r="D19"/>
  <c r="C19"/>
  <c r="AG18"/>
  <c r="AF18"/>
  <c r="AE18"/>
  <c r="AD18"/>
  <c r="AC18"/>
  <c r="AB18"/>
  <c r="AA18"/>
  <c r="Z18"/>
  <c r="Y18"/>
  <c r="X18"/>
  <c r="W18"/>
  <c r="V18"/>
  <c r="U18"/>
  <c r="T18"/>
  <c r="S18"/>
  <c r="R18"/>
  <c r="Q18"/>
  <c r="P18"/>
  <c r="O18"/>
  <c r="N18"/>
  <c r="M18"/>
  <c r="L18"/>
  <c r="K18"/>
  <c r="J18"/>
  <c r="I18"/>
  <c r="H18"/>
  <c r="G18"/>
  <c r="F18"/>
  <c r="E18"/>
  <c r="D18"/>
  <c r="C18"/>
  <c r="AG17"/>
  <c r="AF17"/>
  <c r="AE17"/>
  <c r="AD17"/>
  <c r="AC17"/>
  <c r="AB17"/>
  <c r="AA17"/>
  <c r="Z17"/>
  <c r="Y17"/>
  <c r="X17"/>
  <c r="W17"/>
  <c r="V17"/>
  <c r="U17"/>
  <c r="T17"/>
  <c r="S17"/>
  <c r="R17"/>
  <c r="Q17"/>
  <c r="P17"/>
  <c r="O17"/>
  <c r="N17"/>
  <c r="M17"/>
  <c r="L17"/>
  <c r="K17"/>
  <c r="J17"/>
  <c r="I17"/>
  <c r="H17"/>
  <c r="G17"/>
  <c r="F17"/>
  <c r="E17"/>
  <c r="D17"/>
  <c r="C17"/>
  <c r="AG16"/>
  <c r="AF16"/>
  <c r="AE16"/>
  <c r="AD16"/>
  <c r="AC16"/>
  <c r="AB16"/>
  <c r="AA16"/>
  <c r="Z16"/>
  <c r="Y16"/>
  <c r="X16"/>
  <c r="W16"/>
  <c r="V16"/>
  <c r="U16"/>
  <c r="T16"/>
  <c r="S16"/>
  <c r="R16"/>
  <c r="Q16"/>
  <c r="P16"/>
  <c r="O16"/>
  <c r="N16"/>
  <c r="M16"/>
  <c r="L16"/>
  <c r="K16"/>
  <c r="J16"/>
  <c r="I16"/>
  <c r="H16"/>
  <c r="G16"/>
  <c r="F16"/>
  <c r="E16"/>
  <c r="D16"/>
  <c r="C16"/>
  <c r="AG15"/>
  <c r="AF15"/>
  <c r="AE15"/>
  <c r="AD15"/>
  <c r="AC15"/>
  <c r="AB15"/>
  <c r="AA15"/>
  <c r="Z15"/>
  <c r="Y15"/>
  <c r="X15"/>
  <c r="W15"/>
  <c r="V15"/>
  <c r="U15"/>
  <c r="T15"/>
  <c r="S15"/>
  <c r="R15"/>
  <c r="Q15"/>
  <c r="P15"/>
  <c r="O15"/>
  <c r="N15"/>
  <c r="M15"/>
  <c r="L15"/>
  <c r="K15"/>
  <c r="J15"/>
  <c r="I15"/>
  <c r="H15"/>
  <c r="G15"/>
  <c r="F15"/>
  <c r="E15"/>
  <c r="D15"/>
  <c r="C15"/>
  <c r="AG14"/>
  <c r="AF14"/>
  <c r="AE14"/>
  <c r="AD14"/>
  <c r="AC14"/>
  <c r="AB14"/>
  <c r="AA14"/>
  <c r="Z14"/>
  <c r="Y14"/>
  <c r="X14"/>
  <c r="W14"/>
  <c r="V14"/>
  <c r="U14"/>
  <c r="T14"/>
  <c r="S14"/>
  <c r="R14"/>
  <c r="Q14"/>
  <c r="P14"/>
  <c r="O14"/>
  <c r="N14"/>
  <c r="M14"/>
  <c r="L14"/>
  <c r="K14"/>
  <c r="J14"/>
  <c r="I14"/>
  <c r="H14"/>
  <c r="G14"/>
  <c r="F14"/>
  <c r="E14"/>
  <c r="D14"/>
  <c r="C14"/>
  <c r="AG13"/>
  <c r="AG37" s="1"/>
  <c r="AF13"/>
  <c r="AF37" s="1"/>
  <c r="AE13"/>
  <c r="AE37" s="1"/>
  <c r="AD13"/>
  <c r="AD37" s="1"/>
  <c r="AC13"/>
  <c r="AC37" s="1"/>
  <c r="AB13"/>
  <c r="AB37" s="1"/>
  <c r="AA13"/>
  <c r="AA37" s="1"/>
  <c r="Z13"/>
  <c r="Z37" s="1"/>
  <c r="Y13"/>
  <c r="Y37" s="1"/>
  <c r="X13"/>
  <c r="X37" s="1"/>
  <c r="W13"/>
  <c r="W37" s="1"/>
  <c r="V13"/>
  <c r="V37" s="1"/>
  <c r="U13"/>
  <c r="U37" s="1"/>
  <c r="T13"/>
  <c r="T37" s="1"/>
  <c r="S13"/>
  <c r="S37" s="1"/>
  <c r="R13"/>
  <c r="R37" s="1"/>
  <c r="Q13"/>
  <c r="Q37" s="1"/>
  <c r="P13"/>
  <c r="P37" s="1"/>
  <c r="O13"/>
  <c r="O37" s="1"/>
  <c r="N13"/>
  <c r="N37" s="1"/>
  <c r="M13"/>
  <c r="M37" s="1"/>
  <c r="L13"/>
  <c r="L37" s="1"/>
  <c r="K13"/>
  <c r="K37" s="1"/>
  <c r="J13"/>
  <c r="J37" s="1"/>
  <c r="I13"/>
  <c r="I37" s="1"/>
  <c r="H13"/>
  <c r="H37" s="1"/>
  <c r="G13"/>
  <c r="G37" s="1"/>
  <c r="F13"/>
  <c r="F37" s="1"/>
  <c r="E13"/>
  <c r="E37" s="1"/>
  <c r="D13"/>
  <c r="D37" s="1"/>
  <c r="C13"/>
  <c r="F50" s="1"/>
  <c r="AG12"/>
  <c r="AF12"/>
  <c r="AE12"/>
  <c r="AD12"/>
  <c r="AC12"/>
  <c r="AB12"/>
  <c r="AA12"/>
  <c r="Z12"/>
  <c r="Y12"/>
  <c r="X12"/>
  <c r="W12"/>
  <c r="V12"/>
  <c r="U12"/>
  <c r="T12"/>
  <c r="S12"/>
  <c r="R12"/>
  <c r="Q12"/>
  <c r="P12"/>
  <c r="O12"/>
  <c r="N12"/>
  <c r="M12"/>
  <c r="L12"/>
  <c r="K12"/>
  <c r="J12"/>
  <c r="I12"/>
  <c r="H12"/>
  <c r="G12"/>
  <c r="F12"/>
  <c r="E12"/>
  <c r="D12"/>
  <c r="C12"/>
  <c r="AG11"/>
  <c r="AF11"/>
  <c r="AE11"/>
  <c r="AD11"/>
  <c r="AC11"/>
  <c r="AB11"/>
  <c r="AA11"/>
  <c r="Z11"/>
  <c r="Y11"/>
  <c r="X11"/>
  <c r="W11"/>
  <c r="V11"/>
  <c r="U11"/>
  <c r="T11"/>
  <c r="S11"/>
  <c r="R11"/>
  <c r="Q11"/>
  <c r="P11"/>
  <c r="O11"/>
  <c r="N11"/>
  <c r="M11"/>
  <c r="L11"/>
  <c r="K11"/>
  <c r="J11"/>
  <c r="I11"/>
  <c r="H11"/>
  <c r="G11"/>
  <c r="F11"/>
  <c r="E11"/>
  <c r="D11"/>
  <c r="C11"/>
  <c r="B9"/>
  <c r="C50" l="1"/>
  <c r="C51"/>
  <c r="E51"/>
  <c r="C37"/>
  <c r="D50"/>
</calcChain>
</file>

<file path=xl/comments1.xml><?xml version="1.0" encoding="utf-8"?>
<comments xmlns="http://schemas.openxmlformats.org/spreadsheetml/2006/main">
  <authors>
    <author>CPonce</author>
  </authors>
  <commentList>
    <comment ref="F50" authorId="0">
      <text>
        <r>
          <rPr>
            <b/>
            <sz val="8"/>
            <color indexed="81"/>
            <rFont val="Tahoma"/>
            <family val="2"/>
          </rPr>
          <t>promedio sin regulación mercado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<sst xmlns="http://schemas.openxmlformats.org/spreadsheetml/2006/main" count="14" uniqueCount="12">
  <si>
    <t>PRECIOS DE ENERGIA EN EL MERCADO DE OCASION ( US$/MWh )</t>
  </si>
  <si>
    <t>LIQUIDACION JUNIO 2012</t>
  </si>
  <si>
    <t>HRS</t>
  </si>
  <si>
    <t>24:00</t>
  </si>
  <si>
    <t>PRECIO DE POTENCIA DE OCASION ( US$ / MW )</t>
  </si>
  <si>
    <t>PRECIO</t>
  </si>
  <si>
    <t>PRECIOS MAXIMOS MINIMOS ENERGIA Y POTENCIA DE OCASION ( US$ )</t>
  </si>
  <si>
    <t>MAX</t>
  </si>
  <si>
    <t>MIN</t>
  </si>
  <si>
    <t>PROM</t>
  </si>
  <si>
    <t>ENERGIA</t>
  </si>
  <si>
    <t>POTENCIA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</si>
</sst>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mmmm\ yyyy"/>
    <numFmt numFmtId="165" formatCode="0.00000"/>
  </numFmts>
  <fonts count="1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indexed="18"/>
      <name val="Times New Roman"/>
      <family val="1"/>
    </font>
    <font>
      <sz val="15"/>
      <name val="Arial"/>
      <family val="2"/>
    </font>
    <font>
      <sz val="10"/>
      <color indexed="12"/>
      <name val="Arial"/>
      <family val="2"/>
    </font>
    <font>
      <b/>
      <i/>
      <sz val="15"/>
      <name val="Times New Roman"/>
      <family val="1"/>
    </font>
    <font>
      <sz val="9"/>
      <name val="Arial"/>
      <family val="2"/>
    </font>
    <font>
      <b/>
      <sz val="14"/>
      <name val="Times New Roman"/>
      <family val="1"/>
    </font>
    <font>
      <b/>
      <u/>
      <sz val="14"/>
      <color indexed="12"/>
      <name val="Times New Roman"/>
      <family val="1"/>
    </font>
    <font>
      <b/>
      <sz val="16"/>
      <color indexed="12"/>
      <name val="Times New Roman"/>
      <family val="1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6" fillId="0" borderId="0"/>
  </cellStyleXfs>
  <cellXfs count="30">
    <xf numFmtId="0" fontId="0" fillId="0" borderId="0" xfId="0"/>
    <xf numFmtId="0" fontId="2" fillId="2" borderId="0" xfId="1" applyFont="1" applyFill="1" applyBorder="1" applyAlignment="1" applyProtection="1">
      <alignment horizontal="left" vertical="center"/>
      <protection hidden="1"/>
    </xf>
    <xf numFmtId="0" fontId="3" fillId="2" borderId="0" xfId="1" applyFont="1" applyFill="1" applyBorder="1" applyAlignment="1" applyProtection="1">
      <alignment horizontal="center" vertical="center"/>
      <protection hidden="1"/>
    </xf>
    <xf numFmtId="0" fontId="4" fillId="2" borderId="0" xfId="1" applyFont="1" applyFill="1" applyBorder="1" applyAlignment="1" applyProtection="1">
      <alignment vertical="center"/>
      <protection hidden="1"/>
    </xf>
    <xf numFmtId="0" fontId="5" fillId="2" borderId="0" xfId="1" applyFont="1" applyFill="1" applyBorder="1" applyAlignment="1" applyProtection="1">
      <alignment horizontal="left" vertical="center"/>
      <protection hidden="1"/>
    </xf>
    <xf numFmtId="0" fontId="6" fillId="2" borderId="0" xfId="1" applyFont="1" applyFill="1" applyBorder="1" applyAlignment="1" applyProtection="1">
      <alignment horizontal="center" vertical="center"/>
      <protection hidden="1"/>
    </xf>
    <xf numFmtId="0" fontId="1" fillId="2" borderId="0" xfId="1" applyFill="1" applyAlignment="1" applyProtection="1">
      <alignment vertical="center"/>
      <protection hidden="1"/>
    </xf>
    <xf numFmtId="0" fontId="1" fillId="2" borderId="0" xfId="1" applyFill="1" applyBorder="1" applyAlignment="1" applyProtection="1">
      <alignment vertical="center"/>
      <protection hidden="1"/>
    </xf>
    <xf numFmtId="0" fontId="7" fillId="2" borderId="0" xfId="1" applyFont="1" applyFill="1" applyAlignment="1" applyProtection="1">
      <alignment vertical="center"/>
      <protection hidden="1"/>
    </xf>
    <xf numFmtId="0" fontId="8" fillId="2" borderId="0" xfId="1" applyFont="1" applyFill="1" applyAlignment="1" applyProtection="1">
      <alignment vertical="center"/>
      <protection hidden="1"/>
    </xf>
    <xf numFmtId="164" fontId="9" fillId="2" borderId="0" xfId="1" applyNumberFormat="1" applyFont="1" applyFill="1" applyAlignment="1" applyProtection="1">
      <alignment horizontal="left" vertical="center"/>
      <protection hidden="1"/>
    </xf>
    <xf numFmtId="16" fontId="10" fillId="3" borderId="1" xfId="1" applyNumberFormat="1" applyFont="1" applyFill="1" applyBorder="1" applyAlignment="1" applyProtection="1">
      <alignment horizontal="center" vertical="center"/>
      <protection hidden="1"/>
    </xf>
    <xf numFmtId="14" fontId="10" fillId="3" borderId="1" xfId="1" applyNumberFormat="1" applyFont="1" applyFill="1" applyBorder="1" applyAlignment="1" applyProtection="1">
      <alignment horizontal="center" vertical="center"/>
      <protection hidden="1"/>
    </xf>
    <xf numFmtId="0" fontId="10" fillId="2" borderId="1" xfId="1" applyFont="1" applyFill="1" applyBorder="1" applyAlignment="1" applyProtection="1">
      <alignment horizontal="center" vertical="center"/>
      <protection hidden="1"/>
    </xf>
    <xf numFmtId="16" fontId="10" fillId="2" borderId="1" xfId="1" applyNumberFormat="1" applyFont="1" applyFill="1" applyBorder="1" applyAlignment="1" applyProtection="1">
      <alignment horizontal="center" vertical="center"/>
      <protection hidden="1"/>
    </xf>
    <xf numFmtId="0" fontId="11" fillId="2" borderId="0" xfId="1" applyFont="1" applyFill="1" applyAlignment="1" applyProtection="1">
      <alignment vertical="center"/>
      <protection hidden="1"/>
    </xf>
    <xf numFmtId="20" fontId="10" fillId="2" borderId="1" xfId="1" applyNumberFormat="1" applyFont="1" applyFill="1" applyBorder="1" applyAlignment="1" applyProtection="1">
      <alignment horizontal="center" vertical="center"/>
      <protection hidden="1"/>
    </xf>
    <xf numFmtId="2" fontId="6" fillId="2" borderId="1" xfId="1" applyNumberFormat="1" applyFont="1" applyFill="1" applyBorder="1" applyAlignment="1" applyProtection="1">
      <alignment horizontal="center" vertical="center"/>
      <protection hidden="1"/>
    </xf>
    <xf numFmtId="0" fontId="12" fillId="2" borderId="0" xfId="1" applyFont="1" applyFill="1" applyAlignment="1" applyProtection="1">
      <alignment vertical="center"/>
      <protection hidden="1"/>
    </xf>
    <xf numFmtId="49" fontId="10" fillId="2" borderId="1" xfId="1" applyNumberFormat="1" applyFont="1" applyFill="1" applyBorder="1" applyAlignment="1" applyProtection="1">
      <alignment horizontal="center" vertical="center"/>
      <protection hidden="1"/>
    </xf>
    <xf numFmtId="2" fontId="1" fillId="2" borderId="0" xfId="1" applyNumberFormat="1" applyFill="1" applyAlignment="1" applyProtection="1">
      <alignment horizontal="center" vertical="center"/>
      <protection hidden="1"/>
    </xf>
    <xf numFmtId="165" fontId="13" fillId="2" borderId="0" xfId="1" applyNumberFormat="1" applyFont="1" applyFill="1" applyAlignment="1" applyProtection="1">
      <alignment horizontal="center" vertical="center"/>
      <protection hidden="1"/>
    </xf>
    <xf numFmtId="2" fontId="1" fillId="2" borderId="0" xfId="1" applyNumberFormat="1" applyFill="1" applyAlignment="1" applyProtection="1">
      <alignment vertical="center"/>
      <protection hidden="1"/>
    </xf>
    <xf numFmtId="1" fontId="12" fillId="2" borderId="0" xfId="1" applyNumberFormat="1" applyFont="1" applyFill="1" applyAlignment="1" applyProtection="1">
      <alignment horizontal="center" vertical="center"/>
      <protection hidden="1"/>
    </xf>
    <xf numFmtId="1" fontId="10" fillId="2" borderId="1" xfId="1" applyNumberFormat="1" applyFont="1" applyFill="1" applyBorder="1" applyAlignment="1" applyProtection="1">
      <alignment horizontal="center" vertical="center"/>
      <protection hidden="1"/>
    </xf>
    <xf numFmtId="0" fontId="1" fillId="2" borderId="0" xfId="1" applyFill="1" applyAlignment="1" applyProtection="1">
      <alignment horizontal="center" vertical="center"/>
      <protection hidden="1"/>
    </xf>
    <xf numFmtId="1" fontId="12" fillId="2" borderId="0" xfId="1" applyNumberFormat="1" applyFont="1" applyFill="1" applyAlignment="1" applyProtection="1">
      <alignment horizontal="left" vertical="center"/>
      <protection hidden="1"/>
    </xf>
    <xf numFmtId="0" fontId="14" fillId="2" borderId="0" xfId="1" applyFont="1" applyFill="1" applyAlignment="1" applyProtection="1">
      <alignment vertical="center"/>
      <protection hidden="1"/>
    </xf>
    <xf numFmtId="1" fontId="10" fillId="2" borderId="2" xfId="1" applyNumberFormat="1" applyFont="1" applyFill="1" applyBorder="1" applyAlignment="1" applyProtection="1">
      <alignment horizontal="center" vertical="center"/>
      <protection hidden="1"/>
    </xf>
    <xf numFmtId="1" fontId="10" fillId="2" borderId="1" xfId="1" applyNumberFormat="1" applyFont="1" applyFill="1" applyBorder="1" applyAlignment="1" applyProtection="1">
      <alignment vertical="center"/>
      <protection hidden="1"/>
    </xf>
  </cellXfs>
  <cellStyles count="4">
    <cellStyle name="Millares_TRANSACCIONES01092001" xfId="2"/>
    <cellStyle name="Normal" xfId="0" builtinId="0"/>
    <cellStyle name="Normal 2" xfId="3"/>
    <cellStyle name="Normal_TRANSACCIONESSEPTIEMBRE2002-1Quincena" xfId="1"/>
  </cellStyles>
  <dxfs count="10">
    <dxf>
      <font>
        <b/>
        <i val="0"/>
        <condense val="0"/>
        <extend val="0"/>
        <color indexed="12"/>
      </font>
    </dxf>
    <dxf>
      <font>
        <b/>
        <i val="0"/>
        <color theme="0"/>
      </font>
      <fill>
        <patternFill>
          <bgColor theme="1" tint="0.24994659260841701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  <border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ndense val="0"/>
        <extend val="0"/>
        <color indexed="12"/>
      </font>
    </dxf>
    <dxf>
      <font>
        <b/>
        <i val="0"/>
        <color theme="0"/>
      </font>
      <fill>
        <patternFill>
          <bgColor theme="1" tint="0.24994659260841701"/>
        </patternFill>
      </fill>
    </dxf>
    <dxf>
      <font>
        <condense val="0"/>
        <extend val="0"/>
        <color indexed="12"/>
      </font>
    </dxf>
    <dxf>
      <font>
        <b/>
        <i val="0"/>
        <condense val="0"/>
        <extend val="0"/>
      </font>
    </dxf>
    <dxf>
      <font>
        <condense val="0"/>
        <extend val="0"/>
        <color indexed="9"/>
      </font>
      <fill>
        <patternFill>
          <bgColor indexed="9"/>
        </patternFill>
      </fill>
      <border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63" Type="http://schemas.openxmlformats.org/officeDocument/2006/relationships/externalLink" Target="externalLinks/externalLink62.xml"/><Relationship Id="rId68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6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61" Type="http://schemas.openxmlformats.org/officeDocument/2006/relationships/externalLink" Target="externalLinks/externalLink60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64" Type="http://schemas.openxmlformats.org/officeDocument/2006/relationships/externalLink" Target="externalLinks/externalLink63.xml"/><Relationship Id="rId69" Type="http://schemas.openxmlformats.org/officeDocument/2006/relationships/calcChain" Target="calcChain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externalLink" Target="externalLinks/externalLink58.xml"/><Relationship Id="rId67" Type="http://schemas.openxmlformats.org/officeDocument/2006/relationships/styles" Target="styles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externalLink" Target="externalLinks/externalLink6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361950</xdr:colOff>
      <xdr:row>5</xdr:row>
      <xdr:rowOff>114300</xdr:rowOff>
    </xdr:to>
    <xdr:pic>
      <xdr:nvPicPr>
        <xdr:cNvPr id="2" name="4 Imagen" descr="cabezaPapeleria2011_ccc_arroba.wmf"/>
        <xdr:cNvPicPr/>
      </xdr:nvPicPr>
      <xdr:blipFill>
        <a:blip xmlns:r="http://schemas.openxmlformats.org/officeDocument/2006/relationships" r:embed="rId1" cstate="print"/>
        <a:srcRect r="38974"/>
        <a:stretch>
          <a:fillRect/>
        </a:stretch>
      </xdr:blipFill>
      <xdr:spPr>
        <a:xfrm>
          <a:off x="152400" y="161925"/>
          <a:ext cx="3400425" cy="1085850"/>
        </a:xfrm>
        <a:prstGeom prst="rect">
          <a:avLst/>
        </a:prstGeom>
      </xdr:spPr>
    </xdr:pic>
    <xdr:clientData/>
  </xdr:twoCellAnchor>
  <xdr:twoCellAnchor editAs="oneCell">
    <xdr:from>
      <xdr:col>27</xdr:col>
      <xdr:colOff>47625</xdr:colOff>
      <xdr:row>1</xdr:row>
      <xdr:rowOff>66675</xdr:rowOff>
    </xdr:from>
    <xdr:to>
      <xdr:col>30</xdr:col>
      <xdr:colOff>38100</xdr:colOff>
      <xdr:row>6</xdr:row>
      <xdr:rowOff>19050</xdr:rowOff>
    </xdr:to>
    <xdr:pic>
      <xdr:nvPicPr>
        <xdr:cNvPr id="3" name="4 Imagen" descr="cabezaPapeleria2011_ccc_arroba.wmf"/>
        <xdr:cNvPicPr/>
      </xdr:nvPicPr>
      <xdr:blipFill>
        <a:blip xmlns:r="http://schemas.openxmlformats.org/officeDocument/2006/relationships" r:embed="rId1" cstate="print"/>
        <a:srcRect l="67863"/>
        <a:stretch>
          <a:fillRect/>
        </a:stretch>
      </xdr:blipFill>
      <xdr:spPr>
        <a:xfrm>
          <a:off x="15859125" y="228600"/>
          <a:ext cx="1790700" cy="10858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acciones_Jun_1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Precio%20de%20Energ&#237;a%20de%20Jun%201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acciones_0106201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acciones_0206201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acciones_0306201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acciones_0406201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acciones_05062012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acciones_06062012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acciones_07062012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acciones_08062012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acciones_09062012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acciones_10062012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acciones_11062012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acciones_12062012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acciones_13062012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acciones_14062012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acciones_15062012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acciones_16062012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acciones_17062012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acciones_18062012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acciones_19062012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acciones_20062012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acciones_21062012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acciones_22062012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acciones_23062012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acciones_24062012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acciones_25062012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acciones_26062012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acciones_27062012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acciones_28062012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acciones_29062012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acciones_30062012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elm.%205%20M\Falso\Transacciones\Transacciones_31%20(Falso)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_pot_010612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_pot_020612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_pot_030612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_pot_040612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_pot_050612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_pot_060612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_pot_070612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_pot_080612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_pot_090612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_pot_100612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_pot_110612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_pot_120612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_pot_130612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_pot_140612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_pot_150612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_pot_160612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_pot_170612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_pot_180612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_pot_190612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_pot_200612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_pot_210612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_pot_220612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_pot_230612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_pot_240612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_pot_250612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_pot_260612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_pot_270612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_pot_280612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_pot_290612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nsacciones%20Economicas\06%20Junio%2012\Trans_pot_300612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elm.%205%20M\Falso\Trans_Pot\Trans_Pot_31%20(Falso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iquidacion por Dia"/>
      <sheetName val="MES"/>
      <sheetName val="PRECIOS"/>
      <sheetName val="EXT"/>
      <sheetName val="INY"/>
      <sheetName val="LIQUIDAC"/>
      <sheetName val="PEAJE"/>
      <sheetName val="EAAI-POT"/>
      <sheetName val="AMAYO 2-POT"/>
      <sheetName val="AMAYO-POT"/>
      <sheetName val="ALBANISA-POT"/>
      <sheetName val="ENEL-SIUNA-POT"/>
      <sheetName val="ENEL-MLK-POT"/>
      <sheetName val="INDEX-POT"/>
      <sheetName val="AGRICORP-POT"/>
      <sheetName val="ENSA-POT"/>
      <sheetName val="PENSA-POT"/>
      <sheetName val="CCN-POT"/>
      <sheetName val="PLASTINIC-POT"/>
      <sheetName val="HOLCIM-POT"/>
      <sheetName val="CHDN-POT"/>
      <sheetName val="CEMEX-POT"/>
      <sheetName val="TRITON-POT"/>
      <sheetName val="ENACAL-POT"/>
      <sheetName val="BLUEFIELDS-POT"/>
      <sheetName val="DISNORTE-POT"/>
      <sheetName val="DISSUR-POT"/>
      <sheetName val="GEN. SN. RAFAEL-POT"/>
      <sheetName val="MONTE ROSA-POT"/>
      <sheetName val="EEC-20-POT"/>
      <sheetName val="ENEL PCA+PCF-POT"/>
      <sheetName val="GEOSA-POT"/>
      <sheetName val="ENEL PLB+PMG-POT"/>
      <sheetName val="EAAI"/>
      <sheetName val="AMAYO 2"/>
      <sheetName val="AMAYO"/>
      <sheetName val="ALBANISA"/>
      <sheetName val="ENEL-SIUNA"/>
      <sheetName val="ENEL-MLK"/>
      <sheetName val="INDEX"/>
      <sheetName val="ENER. OPORT. CNDC"/>
      <sheetName val="DESV. CONTROL"/>
      <sheetName val="AGRICORP"/>
      <sheetName val="ENSA"/>
      <sheetName val="PENSA"/>
      <sheetName val="CCN"/>
      <sheetName val="PLASTINIC"/>
      <sheetName val="HOLCIM"/>
      <sheetName val="CHDN"/>
      <sheetName val="CEMEX"/>
      <sheetName val="ENACAL"/>
      <sheetName val="TRITON"/>
      <sheetName val="BLUEFIELDS"/>
      <sheetName val="DISNORTE"/>
      <sheetName val="DISSUR"/>
      <sheetName val="GEN. SN. RAFAEL"/>
      <sheetName val="MONTE ROSA"/>
      <sheetName val="EEC-20"/>
      <sheetName val="ENEL PCA+PCF"/>
      <sheetName val="GEOSA"/>
      <sheetName val="ENEL PLB+PMG"/>
      <sheetName val="ASTURIA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>
        <row r="248">
          <cell r="BK248">
            <v>60556.073851047899</v>
          </cell>
          <cell r="BL248">
            <v>4054797.1401194567</v>
          </cell>
        </row>
      </sheetData>
      <sheetData sheetId="6">
        <row r="8">
          <cell r="C8" t="str">
            <v>PERIODO: 01.JUNIO. 2012 - 30.JUNIO. 2012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hart1"/>
      <sheetName val="DIF"/>
      <sheetName val="Chart2"/>
      <sheetName val="Sheet1"/>
      <sheetName val="DIA-31"/>
      <sheetName val="DIA-30"/>
      <sheetName val="DIA-29"/>
      <sheetName val="DIA-28"/>
      <sheetName val="DIA-27"/>
      <sheetName val="DIA-26"/>
      <sheetName val="DIA-25"/>
      <sheetName val="DIA-24"/>
      <sheetName val="DIA-23"/>
      <sheetName val="DIA-22"/>
      <sheetName val="DIA-21"/>
      <sheetName val="DIA-20"/>
      <sheetName val="DIA-19"/>
      <sheetName val="DIA-18"/>
      <sheetName val="DIA-17"/>
      <sheetName val="DIA-16"/>
      <sheetName val="DIA-15"/>
      <sheetName val="DIA-14"/>
      <sheetName val="DIA-13"/>
      <sheetName val="DIA-12"/>
      <sheetName val="DIA-11"/>
      <sheetName val="DIA-10"/>
      <sheetName val="DIA-09"/>
      <sheetName val="DIA-08"/>
      <sheetName val="DIA-07"/>
      <sheetName val="DIA-06"/>
      <sheetName val="DIA-05"/>
      <sheetName val="DIA-04"/>
      <sheetName val="DIA-03"/>
      <sheetName val="DIA-02"/>
      <sheetName val="DIA-01"/>
    </sheetNames>
    <sheetDataSet>
      <sheetData sheetId="0" refreshError="1"/>
      <sheetData sheetId="1"/>
      <sheetData sheetId="2" refreshError="1"/>
      <sheetData sheetId="3">
        <row r="4">
          <cell r="C4">
            <v>41061</v>
          </cell>
          <cell r="D4">
            <v>41062</v>
          </cell>
          <cell r="E4">
            <v>41063</v>
          </cell>
          <cell r="F4">
            <v>41064</v>
          </cell>
          <cell r="G4">
            <v>41065</v>
          </cell>
          <cell r="H4">
            <v>41066</v>
          </cell>
          <cell r="I4">
            <v>41067</v>
          </cell>
          <cell r="J4">
            <v>41068</v>
          </cell>
          <cell r="K4">
            <v>41069</v>
          </cell>
          <cell r="L4">
            <v>41070</v>
          </cell>
          <cell r="M4">
            <v>41071</v>
          </cell>
          <cell r="N4">
            <v>41072</v>
          </cell>
          <cell r="O4">
            <v>41073</v>
          </cell>
          <cell r="P4">
            <v>41074</v>
          </cell>
          <cell r="Q4">
            <v>41075</v>
          </cell>
          <cell r="R4">
            <v>41076</v>
          </cell>
          <cell r="S4">
            <v>41077</v>
          </cell>
          <cell r="T4">
            <v>41078</v>
          </cell>
          <cell r="U4">
            <v>41079</v>
          </cell>
          <cell r="V4">
            <v>41080</v>
          </cell>
          <cell r="W4">
            <v>41081</v>
          </cell>
          <cell r="X4">
            <v>41082</v>
          </cell>
          <cell r="Y4">
            <v>41083</v>
          </cell>
          <cell r="Z4">
            <v>41084</v>
          </cell>
          <cell r="AA4">
            <v>41085</v>
          </cell>
          <cell r="AB4">
            <v>41086</v>
          </cell>
          <cell r="AC4">
            <v>41087</v>
          </cell>
          <cell r="AD4">
            <v>41088</v>
          </cell>
          <cell r="AE4">
            <v>41089</v>
          </cell>
          <cell r="AF4">
            <v>41090</v>
          </cell>
          <cell r="AG4">
            <v>0</v>
          </cell>
        </row>
        <row r="29">
          <cell r="C29">
            <v>3989.1764033333334</v>
          </cell>
          <cell r="D29">
            <v>3925.4043600000005</v>
          </cell>
          <cell r="E29">
            <v>3904.4790183333312</v>
          </cell>
          <cell r="F29">
            <v>3991.3532566666672</v>
          </cell>
          <cell r="G29">
            <v>3981.284651666665</v>
          </cell>
          <cell r="H29">
            <v>3991.0351083333348</v>
          </cell>
          <cell r="I29">
            <v>3993.6763183333346</v>
          </cell>
          <cell r="J29">
            <v>3974.8584416666645</v>
          </cell>
          <cell r="K29">
            <v>3869.7100166666687</v>
          </cell>
          <cell r="L29">
            <v>3829.7987599999997</v>
          </cell>
          <cell r="M29">
            <v>3682.608893333334</v>
          </cell>
          <cell r="N29">
            <v>3674.6184183333348</v>
          </cell>
          <cell r="O29">
            <v>3727.836961666666</v>
          </cell>
          <cell r="P29">
            <v>3745.6825033333334</v>
          </cell>
          <cell r="Q29">
            <v>3788.5189750000013</v>
          </cell>
          <cell r="R29">
            <v>3674.9804933333326</v>
          </cell>
          <cell r="S29">
            <v>3660.4880050000002</v>
          </cell>
          <cell r="T29">
            <v>3715.1976316666673</v>
          </cell>
          <cell r="U29">
            <v>3780.9977433333324</v>
          </cell>
          <cell r="V29">
            <v>3755.8370299999992</v>
          </cell>
          <cell r="W29">
            <v>3759.1426233333332</v>
          </cell>
          <cell r="X29">
            <v>3741.2414283333355</v>
          </cell>
          <cell r="Y29">
            <v>3651.6729699999992</v>
          </cell>
          <cell r="Z29">
            <v>3658.6016333333341</v>
          </cell>
          <cell r="AA29">
            <v>3738.7643883333326</v>
          </cell>
          <cell r="AB29">
            <v>3740.5964566666689</v>
          </cell>
          <cell r="AC29">
            <v>3750.2793233333346</v>
          </cell>
          <cell r="AD29">
            <v>3720.0974249999986</v>
          </cell>
          <cell r="AE29">
            <v>3649.7015349999979</v>
          </cell>
          <cell r="AF29">
            <v>3612.4216266666654</v>
          </cell>
          <cell r="AG29">
            <v>0</v>
          </cell>
        </row>
      </sheetData>
      <sheetData sheetId="4"/>
      <sheetData sheetId="5">
        <row r="1">
          <cell r="E1">
            <v>41090</v>
          </cell>
        </row>
      </sheetData>
      <sheetData sheetId="6">
        <row r="1">
          <cell r="E1">
            <v>41089</v>
          </cell>
        </row>
      </sheetData>
      <sheetData sheetId="7">
        <row r="1">
          <cell r="E1">
            <v>41088</v>
          </cell>
        </row>
      </sheetData>
      <sheetData sheetId="8">
        <row r="1">
          <cell r="E1">
            <v>41087</v>
          </cell>
        </row>
      </sheetData>
      <sheetData sheetId="9">
        <row r="1">
          <cell r="E1">
            <v>41086</v>
          </cell>
        </row>
      </sheetData>
      <sheetData sheetId="10">
        <row r="1">
          <cell r="E1">
            <v>41085</v>
          </cell>
        </row>
      </sheetData>
      <sheetData sheetId="11">
        <row r="1">
          <cell r="E1">
            <v>41084</v>
          </cell>
        </row>
      </sheetData>
      <sheetData sheetId="12">
        <row r="1">
          <cell r="E1">
            <v>41083</v>
          </cell>
        </row>
      </sheetData>
      <sheetData sheetId="13">
        <row r="1">
          <cell r="E1">
            <v>41082</v>
          </cell>
        </row>
      </sheetData>
      <sheetData sheetId="14">
        <row r="1">
          <cell r="E1">
            <v>41081</v>
          </cell>
        </row>
      </sheetData>
      <sheetData sheetId="15">
        <row r="1">
          <cell r="E1">
            <v>41080</v>
          </cell>
        </row>
      </sheetData>
      <sheetData sheetId="16">
        <row r="1">
          <cell r="E1">
            <v>41079</v>
          </cell>
        </row>
      </sheetData>
      <sheetData sheetId="17">
        <row r="1">
          <cell r="E1">
            <v>41078</v>
          </cell>
        </row>
      </sheetData>
      <sheetData sheetId="18">
        <row r="1">
          <cell r="E1">
            <v>41077</v>
          </cell>
        </row>
      </sheetData>
      <sheetData sheetId="19">
        <row r="1">
          <cell r="E1">
            <v>41076</v>
          </cell>
        </row>
      </sheetData>
      <sheetData sheetId="20">
        <row r="1">
          <cell r="E1">
            <v>41075</v>
          </cell>
        </row>
      </sheetData>
      <sheetData sheetId="21">
        <row r="1">
          <cell r="E1">
            <v>41074</v>
          </cell>
        </row>
      </sheetData>
      <sheetData sheetId="22">
        <row r="1">
          <cell r="E1">
            <v>41073</v>
          </cell>
        </row>
      </sheetData>
      <sheetData sheetId="23">
        <row r="1">
          <cell r="E1">
            <v>41072</v>
          </cell>
        </row>
      </sheetData>
      <sheetData sheetId="24">
        <row r="1">
          <cell r="E1">
            <v>41071</v>
          </cell>
        </row>
      </sheetData>
      <sheetData sheetId="25">
        <row r="1">
          <cell r="E1">
            <v>41070</v>
          </cell>
        </row>
      </sheetData>
      <sheetData sheetId="26">
        <row r="1">
          <cell r="E1">
            <v>41069</v>
          </cell>
        </row>
      </sheetData>
      <sheetData sheetId="27">
        <row r="1">
          <cell r="E1">
            <v>41068</v>
          </cell>
        </row>
      </sheetData>
      <sheetData sheetId="28">
        <row r="1">
          <cell r="E1">
            <v>41067</v>
          </cell>
        </row>
      </sheetData>
      <sheetData sheetId="29">
        <row r="1">
          <cell r="E1">
            <v>41066</v>
          </cell>
        </row>
      </sheetData>
      <sheetData sheetId="30">
        <row r="1">
          <cell r="E1">
            <v>41065</v>
          </cell>
        </row>
      </sheetData>
      <sheetData sheetId="31">
        <row r="1">
          <cell r="E1">
            <v>41064</v>
          </cell>
        </row>
      </sheetData>
      <sheetData sheetId="32">
        <row r="1">
          <cell r="E1">
            <v>41063</v>
          </cell>
        </row>
      </sheetData>
      <sheetData sheetId="33">
        <row r="1">
          <cell r="E1">
            <v>41062</v>
          </cell>
        </row>
      </sheetData>
      <sheetData sheetId="34">
        <row r="1">
          <cell r="E1">
            <v>41061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esum"/>
      <sheetName val="EXT"/>
      <sheetName val="INY"/>
      <sheetName val="ENEL PLB+PMG"/>
      <sheetName val="ENEL PCA+PCF"/>
      <sheetName val="Geosa"/>
      <sheetName val="EEC-20"/>
      <sheetName val="PMTR"/>
      <sheetName val="G.Sn.Rafael"/>
      <sheetName val="DISSUR"/>
      <sheetName val="DISNORTE"/>
      <sheetName val="ASTURIAS"/>
      <sheetName val="Bluef"/>
      <sheetName val="TRITON"/>
      <sheetName val="ENACAL"/>
      <sheetName val="CEMEX"/>
      <sheetName val="CHDN"/>
      <sheetName val="HOLCIM"/>
      <sheetName val="PLASTINIC"/>
      <sheetName val="CCN"/>
      <sheetName val="AGRICORP"/>
      <sheetName val="ENSA"/>
      <sheetName val="PENSA"/>
      <sheetName val="CNDC"/>
      <sheetName val="DESV. NETO"/>
      <sheetName val="INDEX"/>
      <sheetName val="ENEL-MLK"/>
      <sheetName val="ENEL-SIU"/>
      <sheetName val="ALBANISA"/>
      <sheetName val="AMAYO"/>
      <sheetName val="AMAYO2"/>
      <sheetName val="EAAI"/>
      <sheetName val="PERD-DESVIO"/>
      <sheetName val="PERD MO"/>
    </sheetNames>
    <sheetDataSet>
      <sheetData sheetId="0">
        <row r="7">
          <cell r="BJ7">
            <v>41061</v>
          </cell>
        </row>
      </sheetData>
      <sheetData sheetId="1">
        <row r="7">
          <cell r="C7">
            <v>41061</v>
          </cell>
        </row>
      </sheetData>
      <sheetData sheetId="2">
        <row r="7">
          <cell r="D7">
            <v>41061</v>
          </cell>
        </row>
      </sheetData>
      <sheetData sheetId="3">
        <row r="7">
          <cell r="C7">
            <v>41061</v>
          </cell>
        </row>
        <row r="11">
          <cell r="BD11">
            <v>165.10325666666699</v>
          </cell>
        </row>
        <row r="12">
          <cell r="BD12">
            <v>160.208063333333</v>
          </cell>
        </row>
        <row r="13">
          <cell r="BD13">
            <v>160.233743333333</v>
          </cell>
        </row>
        <row r="14">
          <cell r="BD14">
            <v>160.22183833333301</v>
          </cell>
        </row>
        <row r="15">
          <cell r="BD15">
            <v>160.20587166666701</v>
          </cell>
        </row>
        <row r="16">
          <cell r="BD16">
            <v>163.46313833333301</v>
          </cell>
        </row>
        <row r="17">
          <cell r="BD17">
            <v>162.956625</v>
          </cell>
        </row>
        <row r="18">
          <cell r="BD18">
            <v>166.39836666666699</v>
          </cell>
        </row>
        <row r="19">
          <cell r="BD19">
            <v>171.16081666666699</v>
          </cell>
        </row>
        <row r="20">
          <cell r="BD20">
            <v>169.454196666667</v>
          </cell>
        </row>
        <row r="21">
          <cell r="BD21">
            <v>173.39623333333299</v>
          </cell>
        </row>
        <row r="22">
          <cell r="BD22">
            <v>171.26374166666699</v>
          </cell>
        </row>
        <row r="23">
          <cell r="BD23">
            <v>168.376511666667</v>
          </cell>
        </row>
        <row r="24">
          <cell r="BD24">
            <v>172.00071</v>
          </cell>
        </row>
        <row r="25">
          <cell r="BD25">
            <v>169.84085166666699</v>
          </cell>
        </row>
        <row r="26">
          <cell r="BD26">
            <v>170.93743000000001</v>
          </cell>
        </row>
        <row r="27">
          <cell r="BD27">
            <v>161.774</v>
          </cell>
        </row>
        <row r="28">
          <cell r="BD28">
            <v>161.774</v>
          </cell>
        </row>
        <row r="29">
          <cell r="BD29">
            <v>171.093156666667</v>
          </cell>
        </row>
        <row r="30">
          <cell r="BD30">
            <v>173.75097666666699</v>
          </cell>
        </row>
        <row r="31">
          <cell r="BD31">
            <v>168.17395833333299</v>
          </cell>
        </row>
        <row r="32">
          <cell r="BD32">
            <v>161.67665500000001</v>
          </cell>
        </row>
        <row r="33">
          <cell r="BD33">
            <v>161.62430333333299</v>
          </cell>
        </row>
        <row r="34">
          <cell r="BD34">
            <v>164.08795833333301</v>
          </cell>
        </row>
      </sheetData>
      <sheetData sheetId="4">
        <row r="7">
          <cell r="C7">
            <v>41061</v>
          </cell>
        </row>
      </sheetData>
      <sheetData sheetId="5">
        <row r="36">
          <cell r="P36">
            <v>545.69200000000012</v>
          </cell>
        </row>
      </sheetData>
      <sheetData sheetId="6">
        <row r="36">
          <cell r="F36">
            <v>0</v>
          </cell>
        </row>
      </sheetData>
      <sheetData sheetId="7">
        <row r="35">
          <cell r="N35">
            <v>200.60575000000003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35">
          <cell r="G35">
            <v>1025.5962204457039</v>
          </cell>
        </row>
      </sheetData>
      <sheetData sheetId="29">
        <row r="35">
          <cell r="D35">
            <v>3.3633172403169995</v>
          </cell>
        </row>
      </sheetData>
      <sheetData sheetId="30">
        <row r="35">
          <cell r="D35">
            <v>3.5166827596830004</v>
          </cell>
        </row>
      </sheetData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Resum"/>
      <sheetName val="EXT"/>
      <sheetName val="INY"/>
      <sheetName val="ENEL PLB+PMG"/>
      <sheetName val="ENEL PCA+PCF"/>
      <sheetName val="Geosa"/>
      <sheetName val="EEC-20"/>
      <sheetName val="PMTR"/>
      <sheetName val="G.Sn.Rafael"/>
      <sheetName val="DISSUR"/>
      <sheetName val="DISNORTE"/>
      <sheetName val="ASTURIAS"/>
      <sheetName val="Bluef"/>
      <sheetName val="TRITON"/>
      <sheetName val="ENACAL"/>
      <sheetName val="CEMEX"/>
      <sheetName val="CHDN"/>
      <sheetName val="HOLCIM"/>
      <sheetName val="PLASTINIC"/>
      <sheetName val="CCN"/>
      <sheetName val="AGRICORP"/>
      <sheetName val="ENSA"/>
      <sheetName val="PENSA"/>
      <sheetName val="CNDC"/>
      <sheetName val="DESV. NETO"/>
      <sheetName val="INDEX"/>
      <sheetName val="ENEL-MLK"/>
      <sheetName val="ENEL-SIU"/>
      <sheetName val="ALBANISA"/>
      <sheetName val="AMAYO"/>
      <sheetName val="AMAYO2"/>
      <sheetName val="EAAI"/>
      <sheetName val="PERD-DESVIO"/>
      <sheetName val="PERD MO"/>
    </sheetNames>
    <sheetDataSet>
      <sheetData sheetId="0">
        <row r="7">
          <cell r="BJ7">
            <v>41062</v>
          </cell>
        </row>
      </sheetData>
      <sheetData sheetId="1">
        <row r="7">
          <cell r="C7">
            <v>41062</v>
          </cell>
        </row>
      </sheetData>
      <sheetData sheetId="2">
        <row r="7">
          <cell r="D7">
            <v>41062</v>
          </cell>
        </row>
      </sheetData>
      <sheetData sheetId="3">
        <row r="7">
          <cell r="C7">
            <v>41062</v>
          </cell>
        </row>
        <row r="11">
          <cell r="BD11">
            <v>161.921721666667</v>
          </cell>
        </row>
        <row r="12">
          <cell r="BD12">
            <v>162.02262500000001</v>
          </cell>
        </row>
        <row r="13">
          <cell r="BD13">
            <v>160.292475</v>
          </cell>
        </row>
        <row r="14">
          <cell r="BD14">
            <v>160.26508000000001</v>
          </cell>
        </row>
        <row r="15">
          <cell r="BD15">
            <v>164.771318333333</v>
          </cell>
        </row>
        <row r="16">
          <cell r="BD16">
            <v>160.79853333333301</v>
          </cell>
        </row>
        <row r="17">
          <cell r="BD17">
            <v>160.798108333333</v>
          </cell>
        </row>
        <row r="18">
          <cell r="BD18">
            <v>168.323626666667</v>
          </cell>
        </row>
        <row r="19">
          <cell r="BD19">
            <v>163.46473166666701</v>
          </cell>
        </row>
        <row r="20">
          <cell r="BD20">
            <v>161.774</v>
          </cell>
        </row>
        <row r="21">
          <cell r="BD21">
            <v>161.774</v>
          </cell>
        </row>
        <row r="22">
          <cell r="BD22">
            <v>162.04964000000001</v>
          </cell>
        </row>
        <row r="23">
          <cell r="BD23">
            <v>162.835896666667</v>
          </cell>
        </row>
        <row r="24">
          <cell r="BD24">
            <v>161.774</v>
          </cell>
        </row>
        <row r="25">
          <cell r="BD25">
            <v>161.774</v>
          </cell>
        </row>
        <row r="26">
          <cell r="BD26">
            <v>162.43157666666701</v>
          </cell>
        </row>
        <row r="27">
          <cell r="BD27">
            <v>161.237578333333</v>
          </cell>
        </row>
        <row r="28">
          <cell r="BD28">
            <v>162.489061666667</v>
          </cell>
        </row>
        <row r="29">
          <cell r="BD29">
            <v>172.37519</v>
          </cell>
        </row>
        <row r="30">
          <cell r="BD30">
            <v>170.96322499999999</v>
          </cell>
        </row>
        <row r="31">
          <cell r="BD31">
            <v>172.39476500000001</v>
          </cell>
        </row>
        <row r="32">
          <cell r="BD32">
            <v>162.188858333333</v>
          </cell>
        </row>
        <row r="33">
          <cell r="BD33">
            <v>162.04042999999999</v>
          </cell>
        </row>
        <row r="34">
          <cell r="BD34">
            <v>164.643918333333</v>
          </cell>
        </row>
      </sheetData>
      <sheetData sheetId="4">
        <row r="7">
          <cell r="C7">
            <v>41062</v>
          </cell>
        </row>
      </sheetData>
      <sheetData sheetId="5">
        <row r="36">
          <cell r="P36">
            <v>275.61566818355101</v>
          </cell>
        </row>
      </sheetData>
      <sheetData sheetId="6">
        <row r="36">
          <cell r="F36">
            <v>0</v>
          </cell>
        </row>
      </sheetData>
      <sheetData sheetId="7">
        <row r="35">
          <cell r="N35">
            <v>260.976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35">
          <cell r="G35">
            <v>848.79173717805656</v>
          </cell>
        </row>
      </sheetData>
      <sheetData sheetId="29">
        <row r="35">
          <cell r="D35">
            <v>47.450946792654989</v>
          </cell>
        </row>
      </sheetData>
      <sheetData sheetId="30">
        <row r="35">
          <cell r="D35">
            <v>38.709053207345008</v>
          </cell>
        </row>
      </sheetData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Resum"/>
      <sheetName val="EXT"/>
      <sheetName val="INY"/>
      <sheetName val="ENEL PLB+PMG"/>
      <sheetName val="ENEL PCA+PCF"/>
      <sheetName val="Geosa"/>
      <sheetName val="EEC-20"/>
      <sheetName val="PMTR"/>
      <sheetName val="G.Sn.Rafael"/>
      <sheetName val="DISSUR"/>
      <sheetName val="DISNORTE"/>
      <sheetName val="ASTURIAS"/>
      <sheetName val="Bluef"/>
      <sheetName val="TRITON"/>
      <sheetName val="ENACAL"/>
      <sheetName val="CEMEX"/>
      <sheetName val="CHDN"/>
      <sheetName val="HOLCIM"/>
      <sheetName val="PLASTINIC"/>
      <sheetName val="CCN"/>
      <sheetName val="AGRICORP"/>
      <sheetName val="ENSA"/>
      <sheetName val="PENSA"/>
      <sheetName val="CNDC"/>
      <sheetName val="DESV. NETO"/>
      <sheetName val="INDEX"/>
      <sheetName val="ENEL-MLK"/>
      <sheetName val="ENEL-SIU"/>
      <sheetName val="ALBANISA"/>
      <sheetName val="AMAYO"/>
      <sheetName val="AMAYO2"/>
      <sheetName val="EAAI"/>
      <sheetName val="PERD-DESVIO"/>
      <sheetName val="PERD MO"/>
    </sheetNames>
    <sheetDataSet>
      <sheetData sheetId="0">
        <row r="7">
          <cell r="BJ7">
            <v>41063</v>
          </cell>
        </row>
      </sheetData>
      <sheetData sheetId="1">
        <row r="7">
          <cell r="C7">
            <v>41063</v>
          </cell>
        </row>
      </sheetData>
      <sheetData sheetId="2">
        <row r="7">
          <cell r="D7">
            <v>41063</v>
          </cell>
        </row>
      </sheetData>
      <sheetData sheetId="3">
        <row r="7">
          <cell r="C7">
            <v>41063</v>
          </cell>
        </row>
        <row r="11">
          <cell r="BD11">
            <v>162.20626999999999</v>
          </cell>
        </row>
        <row r="12">
          <cell r="BD12">
            <v>157.664995</v>
          </cell>
        </row>
        <row r="13">
          <cell r="BD13">
            <v>158.34480833333299</v>
          </cell>
        </row>
        <row r="14">
          <cell r="BD14">
            <v>158.32263333333299</v>
          </cell>
        </row>
        <row r="15">
          <cell r="BD15">
            <v>158.546228333333</v>
          </cell>
        </row>
        <row r="16">
          <cell r="BD16">
            <v>159.549691666667</v>
          </cell>
        </row>
        <row r="17">
          <cell r="BD17">
            <v>158.733565</v>
          </cell>
        </row>
        <row r="18">
          <cell r="BD18">
            <v>160.806228333333</v>
          </cell>
        </row>
        <row r="19">
          <cell r="BD19">
            <v>160.331803333333</v>
          </cell>
        </row>
        <row r="20">
          <cell r="BD20">
            <v>165.513788333333</v>
          </cell>
        </row>
        <row r="21">
          <cell r="BD21">
            <v>162.00760666666699</v>
          </cell>
        </row>
        <row r="22">
          <cell r="BD22">
            <v>161.204185</v>
          </cell>
        </row>
        <row r="23">
          <cell r="BD23">
            <v>162.13406499999999</v>
          </cell>
        </row>
        <row r="24">
          <cell r="BD24">
            <v>167.09512833333301</v>
          </cell>
        </row>
        <row r="25">
          <cell r="BD25">
            <v>162.61537166666699</v>
          </cell>
        </row>
        <row r="26">
          <cell r="BD26">
            <v>164.441026666667</v>
          </cell>
        </row>
        <row r="27">
          <cell r="BD27">
            <v>160.83789999999999</v>
          </cell>
        </row>
        <row r="28">
          <cell r="BD28">
            <v>163.54940666666701</v>
          </cell>
        </row>
        <row r="29">
          <cell r="BD29">
            <v>171.44352333333299</v>
          </cell>
        </row>
        <row r="30">
          <cell r="BD30">
            <v>172.95272333333301</v>
          </cell>
        </row>
        <row r="31">
          <cell r="BD31">
            <v>166.55796833333301</v>
          </cell>
        </row>
        <row r="32">
          <cell r="BD32">
            <v>162.273506666667</v>
          </cell>
        </row>
        <row r="33">
          <cell r="BD33">
            <v>164.73385500000001</v>
          </cell>
        </row>
        <row r="34">
          <cell r="BD34">
            <v>162.61274</v>
          </cell>
        </row>
      </sheetData>
      <sheetData sheetId="4">
        <row r="7">
          <cell r="C7">
            <v>41063</v>
          </cell>
        </row>
      </sheetData>
      <sheetData sheetId="5">
        <row r="36">
          <cell r="P36">
            <v>284.78510801867094</v>
          </cell>
        </row>
      </sheetData>
      <sheetData sheetId="6">
        <row r="36">
          <cell r="F36">
            <v>0</v>
          </cell>
        </row>
      </sheetData>
      <sheetData sheetId="7">
        <row r="35">
          <cell r="N35">
            <v>279.37300000000005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35">
          <cell r="G35">
            <v>535.98899193063846</v>
          </cell>
        </row>
      </sheetData>
      <sheetData sheetId="29">
        <row r="35">
          <cell r="D35">
            <v>126.12188711612652</v>
          </cell>
        </row>
      </sheetData>
      <sheetData sheetId="30">
        <row r="35">
          <cell r="D35">
            <v>87.718112883874014</v>
          </cell>
        </row>
      </sheetData>
      <sheetData sheetId="31"/>
      <sheetData sheetId="32"/>
      <sheetData sheetId="33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Resum"/>
      <sheetName val="EXT"/>
      <sheetName val="INY"/>
      <sheetName val="ENEL PLB+PMG"/>
      <sheetName val="ENEL PCA+PCF"/>
      <sheetName val="Geosa"/>
      <sheetName val="EEC-20"/>
      <sheetName val="PMTR"/>
      <sheetName val="G.Sn.Rafael"/>
      <sheetName val="DISSUR"/>
      <sheetName val="DISNORTE"/>
      <sheetName val="ASTURIAS"/>
      <sheetName val="Bluef"/>
      <sheetName val="TRITON"/>
      <sheetName val="ENACAL"/>
      <sheetName val="CEMEX"/>
      <sheetName val="CHDN"/>
      <sheetName val="HOLCIM"/>
      <sheetName val="PLASTINIC"/>
      <sheetName val="CCN"/>
      <sheetName val="AGRICORP"/>
      <sheetName val="ENSA"/>
      <sheetName val="PENSA"/>
      <sheetName val="CNDC"/>
      <sheetName val="DESV. NETO"/>
      <sheetName val="INDEX"/>
      <sheetName val="ENEL-MLK"/>
      <sheetName val="ENEL-SIU"/>
      <sheetName val="ALBANISA"/>
      <sheetName val="AMAYO"/>
      <sheetName val="AMAYO2"/>
      <sheetName val="EAAI"/>
      <sheetName val="PERD-DESVIO"/>
      <sheetName val="PERD MO"/>
    </sheetNames>
    <sheetDataSet>
      <sheetData sheetId="0">
        <row r="7">
          <cell r="BJ7">
            <v>41064</v>
          </cell>
        </row>
      </sheetData>
      <sheetData sheetId="1">
        <row r="7">
          <cell r="C7">
            <v>41064</v>
          </cell>
        </row>
      </sheetData>
      <sheetData sheetId="2">
        <row r="7">
          <cell r="D7">
            <v>41064</v>
          </cell>
        </row>
      </sheetData>
      <sheetData sheetId="3">
        <row r="7">
          <cell r="C7">
            <v>41064</v>
          </cell>
        </row>
        <row r="11">
          <cell r="BD11">
            <v>158.569886666667</v>
          </cell>
        </row>
        <row r="12">
          <cell r="BD12">
            <v>158.566106666667</v>
          </cell>
        </row>
        <row r="13">
          <cell r="BD13">
            <v>158.57882333333299</v>
          </cell>
        </row>
        <row r="14">
          <cell r="BD14">
            <v>158.57806666666701</v>
          </cell>
        </row>
        <row r="15">
          <cell r="BD15">
            <v>161.60604333333299</v>
          </cell>
        </row>
        <row r="16">
          <cell r="BD16">
            <v>162.13893666666701</v>
          </cell>
        </row>
        <row r="17">
          <cell r="BD17">
            <v>160.33691999999999</v>
          </cell>
        </row>
        <row r="18">
          <cell r="BD18">
            <v>161.710691666667</v>
          </cell>
        </row>
        <row r="19">
          <cell r="BD19">
            <v>176.42998499999999</v>
          </cell>
        </row>
        <row r="20">
          <cell r="BD20">
            <v>173.202155</v>
          </cell>
        </row>
        <row r="21">
          <cell r="BD21">
            <v>168.88193833333301</v>
          </cell>
        </row>
        <row r="22">
          <cell r="BD22">
            <v>170.446495</v>
          </cell>
        </row>
        <row r="23">
          <cell r="BD23">
            <v>170.77167</v>
          </cell>
        </row>
        <row r="24">
          <cell r="BD24">
            <v>172.08824999999999</v>
          </cell>
        </row>
        <row r="25">
          <cell r="BD25">
            <v>169.74833000000001</v>
          </cell>
        </row>
        <row r="26">
          <cell r="BD26">
            <v>173.046478333333</v>
          </cell>
        </row>
        <row r="27">
          <cell r="BD27">
            <v>169.67137</v>
          </cell>
        </row>
        <row r="28">
          <cell r="BD28">
            <v>168.44737000000001</v>
          </cell>
        </row>
        <row r="29">
          <cell r="BD29">
            <v>173.15914000000001</v>
          </cell>
        </row>
        <row r="30">
          <cell r="BD30">
            <v>173.64995666666701</v>
          </cell>
        </row>
        <row r="31">
          <cell r="BD31">
            <v>169.25549166666701</v>
          </cell>
        </row>
        <row r="32">
          <cell r="BD32">
            <v>160.841688333333</v>
          </cell>
        </row>
        <row r="33">
          <cell r="BD33">
            <v>161.16017333333301</v>
          </cell>
        </row>
        <row r="34">
          <cell r="BD34">
            <v>160.46728999999999</v>
          </cell>
        </row>
      </sheetData>
      <sheetData sheetId="4">
        <row r="7">
          <cell r="C7">
            <v>41064</v>
          </cell>
        </row>
      </sheetData>
      <sheetData sheetId="5">
        <row r="36">
          <cell r="P36">
            <v>284.14306306855877</v>
          </cell>
        </row>
      </sheetData>
      <sheetData sheetId="6">
        <row r="36">
          <cell r="F36">
            <v>0</v>
          </cell>
        </row>
      </sheetData>
      <sheetData sheetId="7">
        <row r="35">
          <cell r="N35">
            <v>277.10850000000005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35">
          <cell r="G35">
            <v>1132.1300876994342</v>
          </cell>
        </row>
      </sheetData>
      <sheetData sheetId="29">
        <row r="35">
          <cell r="D35">
            <v>107.87758392410899</v>
          </cell>
        </row>
      </sheetData>
      <sheetData sheetId="30">
        <row r="35">
          <cell r="D35">
            <v>78.682416075891993</v>
          </cell>
        </row>
      </sheetData>
      <sheetData sheetId="31"/>
      <sheetData sheetId="32"/>
      <sheetData sheetId="33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Resum"/>
      <sheetName val="EXT"/>
      <sheetName val="INY"/>
      <sheetName val="ENEL PLB+PMG"/>
      <sheetName val="ENEL PCA+PCF"/>
      <sheetName val="Geosa"/>
      <sheetName val="EEC-20"/>
      <sheetName val="PMTR"/>
      <sheetName val="G.Sn.Rafael"/>
      <sheetName val="DISSUR"/>
      <sheetName val="DISNORTE"/>
      <sheetName val="ASTURIAS"/>
      <sheetName val="Bluef"/>
      <sheetName val="TRITON"/>
      <sheetName val="ENACAL"/>
      <sheetName val="CEMEX"/>
      <sheetName val="CHDN"/>
      <sheetName val="HOLCIM"/>
      <sheetName val="PLASTINIC"/>
      <sheetName val="CCN"/>
      <sheetName val="AGRICORP"/>
      <sheetName val="ENSA"/>
      <sheetName val="PENSA"/>
      <sheetName val="CNDC"/>
      <sheetName val="DESV. NETO"/>
      <sheetName val="INDEX"/>
      <sheetName val="ENEL-MLK"/>
      <sheetName val="ENEL-SIU"/>
      <sheetName val="ALBANISA"/>
      <sheetName val="AMAYO"/>
      <sheetName val="AMAYO2"/>
      <sheetName val="EAAI"/>
      <sheetName val="PERD-DESVIO"/>
      <sheetName val="PERD MO"/>
    </sheetNames>
    <sheetDataSet>
      <sheetData sheetId="0">
        <row r="7">
          <cell r="BJ7">
            <v>41065</v>
          </cell>
        </row>
      </sheetData>
      <sheetData sheetId="1">
        <row r="7">
          <cell r="C7">
            <v>41065</v>
          </cell>
        </row>
      </sheetData>
      <sheetData sheetId="2">
        <row r="7">
          <cell r="D7">
            <v>41065</v>
          </cell>
        </row>
      </sheetData>
      <sheetData sheetId="3">
        <row r="7">
          <cell r="C7">
            <v>41065</v>
          </cell>
        </row>
        <row r="11">
          <cell r="BD11">
            <v>165.15181000000001</v>
          </cell>
        </row>
        <row r="12">
          <cell r="BD12">
            <v>162.244053333333</v>
          </cell>
        </row>
        <row r="13">
          <cell r="BD13">
            <v>154.15083833333301</v>
          </cell>
        </row>
        <row r="14">
          <cell r="BD14">
            <v>154.307965</v>
          </cell>
        </row>
        <row r="15">
          <cell r="BD15">
            <v>165.06633333333301</v>
          </cell>
        </row>
        <row r="16">
          <cell r="BD16">
            <v>159.74902499999999</v>
          </cell>
        </row>
        <row r="17">
          <cell r="BD17">
            <v>159.76917333333299</v>
          </cell>
        </row>
        <row r="18">
          <cell r="BD18">
            <v>161.252511666667</v>
          </cell>
        </row>
        <row r="19">
          <cell r="BD19">
            <v>163.71938333333301</v>
          </cell>
        </row>
        <row r="20">
          <cell r="BD20">
            <v>167.26854</v>
          </cell>
        </row>
        <row r="21">
          <cell r="BD21">
            <v>169.33602500000001</v>
          </cell>
        </row>
        <row r="22">
          <cell r="BD22">
            <v>172.36796166666699</v>
          </cell>
        </row>
        <row r="23">
          <cell r="BD23">
            <v>171.391693333333</v>
          </cell>
        </row>
        <row r="24">
          <cell r="BD24">
            <v>170.59787</v>
          </cell>
        </row>
        <row r="25">
          <cell r="BD25">
            <v>172.491183333333</v>
          </cell>
        </row>
        <row r="26">
          <cell r="BD26">
            <v>172.213705</v>
          </cell>
        </row>
        <row r="27">
          <cell r="BD27">
            <v>168.33725999999999</v>
          </cell>
        </row>
        <row r="28">
          <cell r="BD28">
            <v>160.797666666667</v>
          </cell>
        </row>
        <row r="29">
          <cell r="BD29">
            <v>172.774808333333</v>
          </cell>
        </row>
        <row r="30">
          <cell r="BD30">
            <v>170.39388</v>
          </cell>
        </row>
        <row r="31">
          <cell r="BD31">
            <v>173.03775833333299</v>
          </cell>
        </row>
        <row r="32">
          <cell r="BD32">
            <v>162.12626333333299</v>
          </cell>
        </row>
        <row r="33">
          <cell r="BD33">
            <v>168.68989166666699</v>
          </cell>
        </row>
        <row r="34">
          <cell r="BD34">
            <v>164.049051666667</v>
          </cell>
        </row>
      </sheetData>
      <sheetData sheetId="4">
        <row r="7">
          <cell r="C7">
            <v>41065</v>
          </cell>
        </row>
      </sheetData>
      <sheetData sheetId="5">
        <row r="36">
          <cell r="P36">
            <v>283.78950000000003</v>
          </cell>
        </row>
      </sheetData>
      <sheetData sheetId="6">
        <row r="36">
          <cell r="F36">
            <v>0</v>
          </cell>
        </row>
      </sheetData>
      <sheetData sheetId="7">
        <row r="35">
          <cell r="N35">
            <v>277.35137500000053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35">
          <cell r="G35">
            <v>1086.6151801228109</v>
          </cell>
        </row>
      </sheetData>
      <sheetData sheetId="29">
        <row r="35">
          <cell r="D35">
            <v>45.217060426249994</v>
          </cell>
        </row>
      </sheetData>
      <sheetData sheetId="30">
        <row r="35">
          <cell r="D35">
            <v>36.494939573750003</v>
          </cell>
        </row>
      </sheetData>
      <sheetData sheetId="31"/>
      <sheetData sheetId="32"/>
      <sheetData sheetId="33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Resum"/>
      <sheetName val="EXT"/>
      <sheetName val="INY"/>
      <sheetName val="ENEL PLB+PMG"/>
      <sheetName val="ENEL PCA+PCF"/>
      <sheetName val="Geosa"/>
      <sheetName val="EEC-20"/>
      <sheetName val="PMTR"/>
      <sheetName val="G.Sn.Rafael"/>
      <sheetName val="DISSUR"/>
      <sheetName val="DISNORTE"/>
      <sheetName val="ASTURIAS"/>
      <sheetName val="Bluef"/>
      <sheetName val="TRITON"/>
      <sheetName val="ENACAL"/>
      <sheetName val="CEMEX"/>
      <sheetName val="CHDN"/>
      <sheetName val="HOLCIM"/>
      <sheetName val="PLASTINIC"/>
      <sheetName val="CCN"/>
      <sheetName val="AGRICORP"/>
      <sheetName val="ENSA"/>
      <sheetName val="PENSA"/>
      <sheetName val="CNDC"/>
      <sheetName val="DESV. NETO"/>
      <sheetName val="INDEX"/>
      <sheetName val="ENEL-MLK"/>
      <sheetName val="ENEL-SIU"/>
      <sheetName val="ALBANISA"/>
      <sheetName val="AMAYO"/>
      <sheetName val="AMAYO2"/>
      <sheetName val="EAAI"/>
      <sheetName val="PERD-DESVIO"/>
      <sheetName val="PERD MO"/>
    </sheetNames>
    <sheetDataSet>
      <sheetData sheetId="0">
        <row r="7">
          <cell r="BJ7">
            <v>41066</v>
          </cell>
        </row>
      </sheetData>
      <sheetData sheetId="1">
        <row r="7">
          <cell r="C7">
            <v>41066</v>
          </cell>
        </row>
      </sheetData>
      <sheetData sheetId="2">
        <row r="7">
          <cell r="D7">
            <v>41066</v>
          </cell>
        </row>
      </sheetData>
      <sheetData sheetId="3">
        <row r="7">
          <cell r="C7">
            <v>41066</v>
          </cell>
        </row>
        <row r="11">
          <cell r="BD11">
            <v>158.61815166666699</v>
          </cell>
        </row>
        <row r="12">
          <cell r="BD12">
            <v>158.21882666666701</v>
          </cell>
        </row>
        <row r="13">
          <cell r="BD13">
            <v>154.84667999999999</v>
          </cell>
        </row>
        <row r="14">
          <cell r="BD14">
            <v>154.53334166666701</v>
          </cell>
        </row>
        <row r="15">
          <cell r="BD15">
            <v>156.74517333333301</v>
          </cell>
        </row>
        <row r="16">
          <cell r="BD16">
            <v>164.219901666667</v>
          </cell>
        </row>
        <row r="17">
          <cell r="BD17">
            <v>159.58419000000001</v>
          </cell>
        </row>
        <row r="18">
          <cell r="BD18">
            <v>160.828746666667</v>
          </cell>
        </row>
        <row r="19">
          <cell r="BD19">
            <v>165.37701000000001</v>
          </cell>
        </row>
        <row r="20">
          <cell r="BD20">
            <v>170.72833</v>
          </cell>
        </row>
        <row r="21">
          <cell r="BD21">
            <v>169.8843</v>
          </cell>
        </row>
        <row r="22">
          <cell r="BD22">
            <v>169.15273166666699</v>
          </cell>
        </row>
        <row r="23">
          <cell r="BD23">
            <v>170.82558333333299</v>
          </cell>
        </row>
        <row r="24">
          <cell r="BD24">
            <v>172.865303333333</v>
          </cell>
        </row>
        <row r="25">
          <cell r="BD25">
            <v>175.064875</v>
          </cell>
        </row>
        <row r="26">
          <cell r="BD26">
            <v>173.65942000000001</v>
          </cell>
        </row>
        <row r="27">
          <cell r="BD27">
            <v>172.629336666667</v>
          </cell>
        </row>
        <row r="28">
          <cell r="BD28">
            <v>170.117876666667</v>
          </cell>
        </row>
        <row r="29">
          <cell r="BD29">
            <v>174.18357499999999</v>
          </cell>
        </row>
        <row r="30">
          <cell r="BD30">
            <v>171.927641666667</v>
          </cell>
        </row>
        <row r="31">
          <cell r="BD31">
            <v>174.31886</v>
          </cell>
        </row>
        <row r="32">
          <cell r="BD32">
            <v>167.118693333333</v>
          </cell>
        </row>
        <row r="33">
          <cell r="BD33">
            <v>160.62940499999999</v>
          </cell>
        </row>
        <row r="34">
          <cell r="BD34">
            <v>164.957155</v>
          </cell>
        </row>
      </sheetData>
      <sheetData sheetId="4">
        <row r="7">
          <cell r="C7">
            <v>41066</v>
          </cell>
        </row>
      </sheetData>
      <sheetData sheetId="5">
        <row r="36">
          <cell r="P36">
            <v>284.14192523966858</v>
          </cell>
        </row>
      </sheetData>
      <sheetData sheetId="6">
        <row r="36">
          <cell r="F36">
            <v>0</v>
          </cell>
        </row>
      </sheetData>
      <sheetData sheetId="7">
        <row r="35">
          <cell r="N35">
            <v>214.23337500000005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35">
          <cell r="G35">
            <v>1175.0108919880674</v>
          </cell>
        </row>
      </sheetData>
      <sheetData sheetId="29">
        <row r="35">
          <cell r="D35">
            <v>26.059965648220004</v>
          </cell>
        </row>
      </sheetData>
      <sheetData sheetId="30">
        <row r="35">
          <cell r="D35">
            <v>20.964034351780001</v>
          </cell>
        </row>
      </sheetData>
      <sheetData sheetId="31"/>
      <sheetData sheetId="32"/>
      <sheetData sheetId="33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Resum"/>
      <sheetName val="EXT"/>
      <sheetName val="INY"/>
      <sheetName val="ENEL PLB+PMG"/>
      <sheetName val="ENEL PCA+PCF"/>
      <sheetName val="Geosa"/>
      <sheetName val="EEC-20"/>
      <sheetName val="PMTR"/>
      <sheetName val="G.Sn.Rafael"/>
      <sheetName val="DISSUR"/>
      <sheetName val="DISNORTE"/>
      <sheetName val="ASTURIAS"/>
      <sheetName val="Bluef"/>
      <sheetName val="TRITON"/>
      <sheetName val="ENACAL"/>
      <sheetName val="CEMEX"/>
      <sheetName val="CHDN"/>
      <sheetName val="HOLCIM"/>
      <sheetName val="PLASTINIC"/>
      <sheetName val="CCN"/>
      <sheetName val="AGRICORP"/>
      <sheetName val="ENSA"/>
      <sheetName val="PENSA"/>
      <sheetName val="CNDC"/>
      <sheetName val="DESV. NETO"/>
      <sheetName val="INDEX"/>
      <sheetName val="ENEL-MLK"/>
      <sheetName val="ENEL-SIU"/>
      <sheetName val="ALBANISA"/>
      <sheetName val="AMAYO"/>
      <sheetName val="AMAYO2"/>
      <sheetName val="EAAI"/>
      <sheetName val="PERD-DESVIO"/>
      <sheetName val="PERD MO"/>
    </sheetNames>
    <sheetDataSet>
      <sheetData sheetId="0">
        <row r="7">
          <cell r="BJ7">
            <v>41067</v>
          </cell>
        </row>
      </sheetData>
      <sheetData sheetId="1">
        <row r="7">
          <cell r="C7">
            <v>41067</v>
          </cell>
        </row>
      </sheetData>
      <sheetData sheetId="2">
        <row r="7">
          <cell r="D7">
            <v>41067</v>
          </cell>
        </row>
      </sheetData>
      <sheetData sheetId="3">
        <row r="7">
          <cell r="C7">
            <v>41067</v>
          </cell>
        </row>
        <row r="11">
          <cell r="BD11">
            <v>161.13956666666701</v>
          </cell>
        </row>
        <row r="12">
          <cell r="BD12">
            <v>158.56859333333301</v>
          </cell>
        </row>
        <row r="13">
          <cell r="BD13">
            <v>158.57017666666701</v>
          </cell>
        </row>
        <row r="14">
          <cell r="BD14">
            <v>158.57613499999999</v>
          </cell>
        </row>
        <row r="15">
          <cell r="BD15">
            <v>163.39403999999999</v>
          </cell>
        </row>
        <row r="16">
          <cell r="BD16">
            <v>159.233493333333</v>
          </cell>
        </row>
        <row r="17">
          <cell r="BD17">
            <v>159.24581833333301</v>
          </cell>
        </row>
        <row r="18">
          <cell r="BD18">
            <v>166.620655</v>
          </cell>
        </row>
        <row r="19">
          <cell r="BD19">
            <v>168.77761000000001</v>
          </cell>
        </row>
        <row r="20">
          <cell r="BD20">
            <v>169.639681666667</v>
          </cell>
        </row>
        <row r="21">
          <cell r="BD21">
            <v>168.354941666667</v>
          </cell>
        </row>
        <row r="22">
          <cell r="BD22">
            <v>172.16855166666701</v>
          </cell>
        </row>
        <row r="23">
          <cell r="BD23">
            <v>169.30746666666701</v>
          </cell>
        </row>
        <row r="24">
          <cell r="BD24">
            <v>172.08805833333301</v>
          </cell>
        </row>
        <row r="25">
          <cell r="BD25">
            <v>170.28914499999999</v>
          </cell>
        </row>
        <row r="26">
          <cell r="BD26">
            <v>171.37934833333301</v>
          </cell>
        </row>
        <row r="27">
          <cell r="BD27">
            <v>171.784955</v>
          </cell>
        </row>
        <row r="28">
          <cell r="BD28">
            <v>171.441531666667</v>
          </cell>
        </row>
        <row r="29">
          <cell r="BD29">
            <v>172.92965166666701</v>
          </cell>
        </row>
        <row r="30">
          <cell r="BD30">
            <v>169.58307500000001</v>
          </cell>
        </row>
        <row r="31">
          <cell r="BD31">
            <v>173.42407666666699</v>
          </cell>
        </row>
        <row r="32">
          <cell r="BD32">
            <v>165.06775666666701</v>
          </cell>
        </row>
        <row r="33">
          <cell r="BD33">
            <v>160.631223333333</v>
          </cell>
        </row>
        <row r="34">
          <cell r="BD34">
            <v>161.46076666666701</v>
          </cell>
        </row>
      </sheetData>
      <sheetData sheetId="4">
        <row r="7">
          <cell r="C7">
            <v>41067</v>
          </cell>
        </row>
      </sheetData>
      <sheetData sheetId="5">
        <row r="36">
          <cell r="P36">
            <v>286.31649999999996</v>
          </cell>
        </row>
      </sheetData>
      <sheetData sheetId="6">
        <row r="36">
          <cell r="F36">
            <v>0</v>
          </cell>
        </row>
      </sheetData>
      <sheetData sheetId="7">
        <row r="35">
          <cell r="N35">
            <v>277.19225000000012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35">
          <cell r="G35">
            <v>1173.8261865876593</v>
          </cell>
        </row>
      </sheetData>
      <sheetData sheetId="29">
        <row r="35">
          <cell r="D35">
            <v>132.3640538107895</v>
          </cell>
        </row>
      </sheetData>
      <sheetData sheetId="30">
        <row r="35">
          <cell r="D35">
            <v>97.539946189210525</v>
          </cell>
        </row>
      </sheetData>
      <sheetData sheetId="31"/>
      <sheetData sheetId="32"/>
      <sheetData sheetId="33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Resum"/>
      <sheetName val="EXT"/>
      <sheetName val="INY"/>
      <sheetName val="ENEL PLB+PMG"/>
      <sheetName val="ENEL PCA+PCF"/>
      <sheetName val="Geosa"/>
      <sheetName val="EEC-20"/>
      <sheetName val="PMTR"/>
      <sheetName val="G.Sn.Rafael"/>
      <sheetName val="DISSUR"/>
      <sheetName val="DISNORTE"/>
      <sheetName val="ASTURIAS"/>
      <sheetName val="Bluef"/>
      <sheetName val="TRITON"/>
      <sheetName val="ENACAL"/>
      <sheetName val="CEMEX"/>
      <sheetName val="CHDN"/>
      <sheetName val="HOLCIM"/>
      <sheetName val="PLASTINIC"/>
      <sheetName val="CCN"/>
      <sheetName val="AGRICORP"/>
      <sheetName val="ENSA"/>
      <sheetName val="PENSA"/>
      <sheetName val="CNDC"/>
      <sheetName val="DESV. NETO"/>
      <sheetName val="INDEX"/>
      <sheetName val="ENEL-MLK"/>
      <sheetName val="ENEL-SIU"/>
      <sheetName val="ALBANISA"/>
      <sheetName val="AMAYO"/>
      <sheetName val="AMAYO2"/>
      <sheetName val="EAAI"/>
      <sheetName val="PERD-DESVIO"/>
      <sheetName val="PERD MO"/>
    </sheetNames>
    <sheetDataSet>
      <sheetData sheetId="0">
        <row r="7">
          <cell r="BJ7">
            <v>41068</v>
          </cell>
        </row>
      </sheetData>
      <sheetData sheetId="1">
        <row r="7">
          <cell r="C7">
            <v>41068</v>
          </cell>
        </row>
      </sheetData>
      <sheetData sheetId="2">
        <row r="7">
          <cell r="D7">
            <v>41068</v>
          </cell>
        </row>
      </sheetData>
      <sheetData sheetId="3">
        <row r="7">
          <cell r="C7">
            <v>41068</v>
          </cell>
        </row>
        <row r="11">
          <cell r="BD11">
            <v>160.96680833333301</v>
          </cell>
        </row>
        <row r="12">
          <cell r="BD12">
            <v>160.661</v>
          </cell>
        </row>
        <row r="13">
          <cell r="BD13">
            <v>160.276626666667</v>
          </cell>
        </row>
        <row r="14">
          <cell r="BD14">
            <v>157.254388333333</v>
          </cell>
        </row>
        <row r="15">
          <cell r="BD15">
            <v>158.91068833333301</v>
          </cell>
        </row>
        <row r="16">
          <cell r="BD16">
            <v>160.661</v>
          </cell>
        </row>
        <row r="17">
          <cell r="BD17">
            <v>163.933308333333</v>
          </cell>
        </row>
        <row r="18">
          <cell r="BD18">
            <v>161.21649500000001</v>
          </cell>
        </row>
        <row r="19">
          <cell r="BD19">
            <v>165.105255</v>
          </cell>
        </row>
        <row r="20">
          <cell r="BD20">
            <v>175.13795999999999</v>
          </cell>
        </row>
        <row r="21">
          <cell r="BD21">
            <v>171.24074833333299</v>
          </cell>
        </row>
        <row r="22">
          <cell r="BD22">
            <v>169.552046666667</v>
          </cell>
        </row>
        <row r="23">
          <cell r="BD23">
            <v>169.77321499999999</v>
          </cell>
        </row>
        <row r="24">
          <cell r="BD24">
            <v>170.362018333333</v>
          </cell>
        </row>
        <row r="25">
          <cell r="BD25">
            <v>170.54225500000001</v>
          </cell>
        </row>
        <row r="26">
          <cell r="BD26">
            <v>173.54925</v>
          </cell>
        </row>
        <row r="27">
          <cell r="BD27">
            <v>168.455906666667</v>
          </cell>
        </row>
        <row r="28">
          <cell r="BD28">
            <v>160.661</v>
          </cell>
        </row>
        <row r="29">
          <cell r="BD29">
            <v>170.5206</v>
          </cell>
        </row>
        <row r="30">
          <cell r="BD30">
            <v>172.37243333333299</v>
          </cell>
        </row>
        <row r="31">
          <cell r="BD31">
            <v>169.53611833333301</v>
          </cell>
        </row>
        <row r="32">
          <cell r="BD32">
            <v>162.35455999999999</v>
          </cell>
        </row>
        <row r="33">
          <cell r="BD33">
            <v>160.49049833333299</v>
          </cell>
        </row>
        <row r="34">
          <cell r="BD34">
            <v>161.32426166666701</v>
          </cell>
        </row>
      </sheetData>
      <sheetData sheetId="4">
        <row r="7">
          <cell r="C7">
            <v>41068</v>
          </cell>
        </row>
      </sheetData>
      <sheetData sheetId="5">
        <row r="36">
          <cell r="P36">
            <v>284.85684259930042</v>
          </cell>
        </row>
      </sheetData>
      <sheetData sheetId="6">
        <row r="36">
          <cell r="F36">
            <v>0</v>
          </cell>
        </row>
      </sheetData>
      <sheetData sheetId="7">
        <row r="35">
          <cell r="N35">
            <v>270.91856249999995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35">
          <cell r="G35">
            <v>1129.9266383068505</v>
          </cell>
        </row>
      </sheetData>
      <sheetData sheetId="29">
        <row r="35">
          <cell r="D35">
            <v>217.91201172288055</v>
          </cell>
        </row>
      </sheetData>
      <sheetData sheetId="30">
        <row r="35">
          <cell r="D35">
            <v>162.61598827711944</v>
          </cell>
        </row>
      </sheetData>
      <sheetData sheetId="31"/>
      <sheetData sheetId="32"/>
      <sheetData sheetId="33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Resum"/>
      <sheetName val="EXT"/>
      <sheetName val="INY"/>
      <sheetName val="ENEL PLB+PMG"/>
      <sheetName val="ENEL PCA+PCF"/>
      <sheetName val="Geosa"/>
      <sheetName val="EEC-20"/>
      <sheetName val="PMTR"/>
      <sheetName val="G.Sn.Rafael"/>
      <sheetName val="DISSUR"/>
      <sheetName val="DISNORTE"/>
      <sheetName val="ASTURIAS"/>
      <sheetName val="Bluef"/>
      <sheetName val="TRITON"/>
      <sheetName val="ENACAL"/>
      <sheetName val="CEMEX"/>
      <sheetName val="CHDN"/>
      <sheetName val="HOLCIM"/>
      <sheetName val="PLASTINIC"/>
      <sheetName val="CCN"/>
      <sheetName val="AGRICORP"/>
      <sheetName val="ENSA"/>
      <sheetName val="PENSA"/>
      <sheetName val="CNDC"/>
      <sheetName val="DESV. NETO"/>
      <sheetName val="INDEX"/>
      <sheetName val="ENEL-MLK"/>
      <sheetName val="ENEL-SIU"/>
      <sheetName val="ALBANISA"/>
      <sheetName val="AMAYO"/>
      <sheetName val="AMAYO2"/>
      <sheetName val="EAAI"/>
      <sheetName val="PERD-DESVIO"/>
      <sheetName val="PERD MO"/>
    </sheetNames>
    <sheetDataSet>
      <sheetData sheetId="0">
        <row r="7">
          <cell r="BJ7">
            <v>41069</v>
          </cell>
        </row>
      </sheetData>
      <sheetData sheetId="1">
        <row r="7">
          <cell r="C7">
            <v>41069</v>
          </cell>
        </row>
      </sheetData>
      <sheetData sheetId="2">
        <row r="7">
          <cell r="D7">
            <v>41069</v>
          </cell>
        </row>
      </sheetData>
      <sheetData sheetId="3">
        <row r="7">
          <cell r="C7">
            <v>41069</v>
          </cell>
        </row>
        <row r="11">
          <cell r="BD11">
            <v>165.52226833333299</v>
          </cell>
        </row>
        <row r="12">
          <cell r="BD12">
            <v>158.66193833333301</v>
          </cell>
        </row>
        <row r="13">
          <cell r="BD13">
            <v>163.26917666666699</v>
          </cell>
        </row>
        <row r="14">
          <cell r="BD14">
            <v>159.683793333333</v>
          </cell>
        </row>
        <row r="15">
          <cell r="BD15">
            <v>159.749415</v>
          </cell>
        </row>
        <row r="16">
          <cell r="BD16">
            <v>159.74401666666699</v>
          </cell>
        </row>
        <row r="17">
          <cell r="BD17">
            <v>159.789165</v>
          </cell>
        </row>
        <row r="18">
          <cell r="BD18">
            <v>164.09435666666701</v>
          </cell>
        </row>
        <row r="19">
          <cell r="BD19">
            <v>161.071441666667</v>
          </cell>
        </row>
        <row r="20">
          <cell r="BD20">
            <v>160.661</v>
          </cell>
        </row>
        <row r="21">
          <cell r="BD21">
            <v>160.661</v>
          </cell>
        </row>
        <row r="22">
          <cell r="BD22">
            <v>160.661</v>
          </cell>
        </row>
        <row r="23">
          <cell r="BD23">
            <v>160.97333166666701</v>
          </cell>
        </row>
        <row r="24">
          <cell r="BD24">
            <v>160.63445666666701</v>
          </cell>
        </row>
        <row r="25">
          <cell r="BD25">
            <v>165.212128333333</v>
          </cell>
        </row>
        <row r="26">
          <cell r="BD26">
            <v>159.37943999999999</v>
          </cell>
        </row>
        <row r="27">
          <cell r="BD27">
            <v>158.94452000000001</v>
          </cell>
        </row>
        <row r="28">
          <cell r="BD28">
            <v>163.038086666667</v>
          </cell>
        </row>
        <row r="29">
          <cell r="BD29">
            <v>161.36427</v>
          </cell>
        </row>
        <row r="30">
          <cell r="BD30">
            <v>160.86211</v>
          </cell>
        </row>
        <row r="31">
          <cell r="BD31">
            <v>160.88101</v>
          </cell>
        </row>
        <row r="32">
          <cell r="BD32">
            <v>161.11407666666699</v>
          </cell>
        </row>
        <row r="33">
          <cell r="BD33">
            <v>164.26056500000001</v>
          </cell>
        </row>
        <row r="34">
          <cell r="BD34">
            <v>159.47745</v>
          </cell>
        </row>
      </sheetData>
      <sheetData sheetId="4">
        <row r="7">
          <cell r="C7">
            <v>41069</v>
          </cell>
        </row>
      </sheetData>
      <sheetData sheetId="5">
        <row r="36">
          <cell r="P36">
            <v>286.24350000000004</v>
          </cell>
        </row>
      </sheetData>
      <sheetData sheetId="6">
        <row r="36">
          <cell r="F36">
            <v>0</v>
          </cell>
        </row>
      </sheetData>
      <sheetData sheetId="7">
        <row r="35">
          <cell r="N35">
            <v>276.81256249999996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35">
          <cell r="G35">
            <v>852.94400000000007</v>
          </cell>
        </row>
      </sheetData>
      <sheetData sheetId="29">
        <row r="35">
          <cell r="D35">
            <v>202.21820164496603</v>
          </cell>
        </row>
      </sheetData>
      <sheetData sheetId="30">
        <row r="35">
          <cell r="D35">
            <v>148.805798355034</v>
          </cell>
        </row>
      </sheetData>
      <sheetData sheetId="31"/>
      <sheetData sheetId="32"/>
      <sheetData sheetId="33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Resum"/>
      <sheetName val="EXT"/>
      <sheetName val="INY"/>
      <sheetName val="ENEL PLB+PMG"/>
      <sheetName val="ENEL PCA+PCF"/>
      <sheetName val="Geosa"/>
      <sheetName val="EEC-20"/>
      <sheetName val="PMTR"/>
      <sheetName val="G.Sn.Rafael"/>
      <sheetName val="DISSUR"/>
      <sheetName val="DISNORTE"/>
      <sheetName val="ASTURIAS"/>
      <sheetName val="Bluef"/>
      <sheetName val="TRITON"/>
      <sheetName val="ENACAL"/>
      <sheetName val="CEMEX"/>
      <sheetName val="CHDN"/>
      <sheetName val="HOLCIM"/>
      <sheetName val="PLASTINIC"/>
      <sheetName val="CCN"/>
      <sheetName val="AGRICORP"/>
      <sheetName val="ENSA"/>
      <sheetName val="PENSA"/>
      <sheetName val="CNDC"/>
      <sheetName val="DESV. NETO"/>
      <sheetName val="INDEX"/>
      <sheetName val="ENEL-MLK"/>
      <sheetName val="ENEL-SIU"/>
      <sheetName val="ALBANISA"/>
      <sheetName val="AMAYO"/>
      <sheetName val="AMAYO2"/>
      <sheetName val="EAAI"/>
      <sheetName val="PERD-DESVIO"/>
      <sheetName val="PERD MO"/>
    </sheetNames>
    <sheetDataSet>
      <sheetData sheetId="0">
        <row r="7">
          <cell r="BJ7">
            <v>41070</v>
          </cell>
        </row>
      </sheetData>
      <sheetData sheetId="1">
        <row r="7">
          <cell r="C7">
            <v>41070</v>
          </cell>
        </row>
      </sheetData>
      <sheetData sheetId="2">
        <row r="7">
          <cell r="D7">
            <v>41070</v>
          </cell>
        </row>
      </sheetData>
      <sheetData sheetId="3">
        <row r="7">
          <cell r="C7">
            <v>41070</v>
          </cell>
        </row>
        <row r="11">
          <cell r="BD11">
            <v>160.73202166666701</v>
          </cell>
        </row>
        <row r="12">
          <cell r="BD12">
            <v>158.20826666666699</v>
          </cell>
        </row>
        <row r="13">
          <cell r="BD13">
            <v>153.95085333333299</v>
          </cell>
        </row>
        <row r="14">
          <cell r="BD14">
            <v>153.94920999999999</v>
          </cell>
        </row>
        <row r="15">
          <cell r="BD15">
            <v>153.9614</v>
          </cell>
        </row>
        <row r="16">
          <cell r="BD16">
            <v>154.12629000000001</v>
          </cell>
        </row>
        <row r="17">
          <cell r="BD17">
            <v>156.99574166666699</v>
          </cell>
        </row>
        <row r="18">
          <cell r="BD18">
            <v>160.69736499999999</v>
          </cell>
        </row>
        <row r="19">
          <cell r="BD19">
            <v>160.661</v>
          </cell>
        </row>
        <row r="20">
          <cell r="BD20">
            <v>160.661</v>
          </cell>
        </row>
        <row r="21">
          <cell r="BD21">
            <v>160.661</v>
          </cell>
        </row>
        <row r="22">
          <cell r="BD22">
            <v>160.661</v>
          </cell>
        </row>
        <row r="23">
          <cell r="BD23">
            <v>165.14101833333299</v>
          </cell>
        </row>
        <row r="24">
          <cell r="BD24">
            <v>160.78840666666699</v>
          </cell>
        </row>
        <row r="25">
          <cell r="BD25">
            <v>160.661</v>
          </cell>
        </row>
        <row r="26">
          <cell r="BD26">
            <v>160.607818333333</v>
          </cell>
        </row>
        <row r="27">
          <cell r="BD27">
            <v>160.715503333333</v>
          </cell>
        </row>
        <row r="28">
          <cell r="BD28">
            <v>158.95552499999999</v>
          </cell>
        </row>
        <row r="29">
          <cell r="BD29">
            <v>162.93306833333301</v>
          </cell>
        </row>
        <row r="30">
          <cell r="BD30">
            <v>160.95250833333299</v>
          </cell>
        </row>
        <row r="31">
          <cell r="BD31">
            <v>161.135191666667</v>
          </cell>
        </row>
        <row r="32">
          <cell r="BD32">
            <v>167.284281666667</v>
          </cell>
        </row>
        <row r="33">
          <cell r="BD33">
            <v>158.37321666666699</v>
          </cell>
        </row>
        <row r="34">
          <cell r="BD34">
            <v>156.986073333333</v>
          </cell>
        </row>
      </sheetData>
      <sheetData sheetId="4">
        <row r="7">
          <cell r="C7">
            <v>41070</v>
          </cell>
        </row>
      </sheetData>
      <sheetData sheetId="5">
        <row r="36">
          <cell r="P36">
            <v>284.31065461134227</v>
          </cell>
        </row>
      </sheetData>
      <sheetData sheetId="6">
        <row r="36">
          <cell r="F36">
            <v>0</v>
          </cell>
        </row>
      </sheetData>
      <sheetData sheetId="7">
        <row r="35">
          <cell r="N35">
            <v>260.37237499999998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35">
          <cell r="G35">
            <v>448.68800000000005</v>
          </cell>
        </row>
      </sheetData>
      <sheetData sheetId="29">
        <row r="35">
          <cell r="D35">
            <v>174.98017193829048</v>
          </cell>
        </row>
      </sheetData>
      <sheetData sheetId="30">
        <row r="35">
          <cell r="D35">
            <v>120.81182806170951</v>
          </cell>
        </row>
      </sheetData>
      <sheetData sheetId="31"/>
      <sheetData sheetId="32"/>
      <sheetData sheetId="33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Resum"/>
      <sheetName val="EXT"/>
      <sheetName val="INY"/>
      <sheetName val="ENEL PLB+PMG"/>
      <sheetName val="ENEL PCA+PCF"/>
      <sheetName val="Geosa"/>
      <sheetName val="EEC-20"/>
      <sheetName val="PMTR"/>
      <sheetName val="G.Sn.Rafael"/>
      <sheetName val="DISSUR"/>
      <sheetName val="DISNORTE"/>
      <sheetName val="ASTURIAS"/>
      <sheetName val="Bluef"/>
      <sheetName val="TRITON"/>
      <sheetName val="ENACAL"/>
      <sheetName val="CEMEX"/>
      <sheetName val="CHDN"/>
      <sheetName val="HOLCIM"/>
      <sheetName val="PLASTINIC"/>
      <sheetName val="CCN"/>
      <sheetName val="AGRICORP"/>
      <sheetName val="ENSA"/>
      <sheetName val="PENSA"/>
      <sheetName val="CNDC"/>
      <sheetName val="DESV. NETO"/>
      <sheetName val="INDEX"/>
      <sheetName val="ENEL-MLK"/>
      <sheetName val="ENEL-SIU"/>
      <sheetName val="ALBANISA"/>
      <sheetName val="AMAYO"/>
      <sheetName val="AMAYO2"/>
      <sheetName val="EAAI"/>
      <sheetName val="PERD-DESVIO"/>
      <sheetName val="PERD MO"/>
    </sheetNames>
    <sheetDataSet>
      <sheetData sheetId="0">
        <row r="7">
          <cell r="BJ7">
            <v>41071</v>
          </cell>
        </row>
      </sheetData>
      <sheetData sheetId="1">
        <row r="7">
          <cell r="C7">
            <v>41071</v>
          </cell>
        </row>
      </sheetData>
      <sheetData sheetId="2">
        <row r="7">
          <cell r="D7">
            <v>41071</v>
          </cell>
        </row>
      </sheetData>
      <sheetData sheetId="3">
        <row r="7">
          <cell r="C7">
            <v>41071</v>
          </cell>
        </row>
        <row r="11">
          <cell r="BD11">
            <v>143.801356666667</v>
          </cell>
        </row>
        <row r="12">
          <cell r="BD12">
            <v>142.31127333333299</v>
          </cell>
        </row>
        <row r="13">
          <cell r="BD13">
            <v>143.834143333333</v>
          </cell>
        </row>
        <row r="14">
          <cell r="BD14">
            <v>144.315</v>
          </cell>
        </row>
        <row r="15">
          <cell r="BD15">
            <v>149.57691666666699</v>
          </cell>
        </row>
        <row r="16">
          <cell r="BD16">
            <v>150.24309500000001</v>
          </cell>
        </row>
        <row r="17">
          <cell r="BD17">
            <v>147.51600833333299</v>
          </cell>
        </row>
        <row r="18">
          <cell r="BD18">
            <v>156.984941666667</v>
          </cell>
        </row>
        <row r="19">
          <cell r="BD19">
            <v>153.02293666666699</v>
          </cell>
        </row>
        <row r="20">
          <cell r="BD20">
            <v>152.48861833333299</v>
          </cell>
        </row>
        <row r="21">
          <cell r="BD21">
            <v>158.41546666666699</v>
          </cell>
        </row>
        <row r="22">
          <cell r="BD22">
            <v>157.85781499999999</v>
          </cell>
        </row>
        <row r="23">
          <cell r="BD23">
            <v>152.48250666666701</v>
          </cell>
        </row>
        <row r="24">
          <cell r="BD24">
            <v>152.46396999999999</v>
          </cell>
        </row>
        <row r="25">
          <cell r="BD25">
            <v>157.886586666667</v>
          </cell>
        </row>
        <row r="26">
          <cell r="BD26">
            <v>159.82916166666701</v>
          </cell>
        </row>
        <row r="27">
          <cell r="BD27">
            <v>160.415048333333</v>
          </cell>
        </row>
        <row r="28">
          <cell r="BD28">
            <v>156.060126666667</v>
          </cell>
        </row>
        <row r="29">
          <cell r="BD29">
            <v>159.11465833333301</v>
          </cell>
        </row>
        <row r="30">
          <cell r="BD30">
            <v>159.831165</v>
          </cell>
        </row>
        <row r="31">
          <cell r="BD31">
            <v>163.16002666666699</v>
          </cell>
        </row>
        <row r="32">
          <cell r="BD32">
            <v>152.50690333333301</v>
          </cell>
        </row>
        <row r="33">
          <cell r="BD33">
            <v>154.31868499999999</v>
          </cell>
        </row>
        <row r="34">
          <cell r="BD34">
            <v>154.17248333333299</v>
          </cell>
        </row>
      </sheetData>
      <sheetData sheetId="4">
        <row r="7">
          <cell r="C7">
            <v>41071</v>
          </cell>
        </row>
      </sheetData>
      <sheetData sheetId="5">
        <row r="36">
          <cell r="P36">
            <v>286.55401766438121</v>
          </cell>
        </row>
      </sheetData>
      <sheetData sheetId="6">
        <row r="36">
          <cell r="F36">
            <v>0</v>
          </cell>
        </row>
      </sheetData>
      <sheetData sheetId="7">
        <row r="35">
          <cell r="N35">
            <v>205.85925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35">
          <cell r="G35">
            <v>808.80274999999995</v>
          </cell>
        </row>
      </sheetData>
      <sheetData sheetId="29">
        <row r="35">
          <cell r="D35">
            <v>351.82252414460999</v>
          </cell>
        </row>
      </sheetData>
      <sheetData sheetId="30">
        <row r="35">
          <cell r="D35">
            <v>225.92147585539001</v>
          </cell>
        </row>
      </sheetData>
      <sheetData sheetId="31"/>
      <sheetData sheetId="32"/>
      <sheetData sheetId="33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Resum"/>
      <sheetName val="EXT"/>
      <sheetName val="INY"/>
      <sheetName val="ENEL PLB+PMG"/>
      <sheetName val="ENEL PCA+PCF"/>
      <sheetName val="Geosa"/>
      <sheetName val="EEC-20"/>
      <sheetName val="PMTR"/>
      <sheetName val="G.Sn.Rafael"/>
      <sheetName val="DISSUR"/>
      <sheetName val="DISNORTE"/>
      <sheetName val="ASTURIAS"/>
      <sheetName val="Bluef"/>
      <sheetName val="TRITON"/>
      <sheetName val="ENACAL"/>
      <sheetName val="CEMEX"/>
      <sheetName val="CHDN"/>
      <sheetName val="HOLCIM"/>
      <sheetName val="PLASTINIC"/>
      <sheetName val="CCN"/>
      <sheetName val="AGRICORP"/>
      <sheetName val="ENSA"/>
      <sheetName val="PENSA"/>
      <sheetName val="CNDC"/>
      <sheetName val="DESV. NETO"/>
      <sheetName val="INDEX"/>
      <sheetName val="ENEL-MLK"/>
      <sheetName val="ENEL-SIU"/>
      <sheetName val="ALBANISA"/>
      <sheetName val="AMAYO"/>
      <sheetName val="AMAYO2"/>
      <sheetName val="EAAI"/>
      <sheetName val="PERD-DESVIO"/>
      <sheetName val="PERD MO"/>
    </sheetNames>
    <sheetDataSet>
      <sheetData sheetId="0">
        <row r="7">
          <cell r="BJ7">
            <v>41072</v>
          </cell>
        </row>
      </sheetData>
      <sheetData sheetId="1">
        <row r="7">
          <cell r="C7">
            <v>41072</v>
          </cell>
        </row>
      </sheetData>
      <sheetData sheetId="2">
        <row r="7">
          <cell r="D7">
            <v>41072</v>
          </cell>
        </row>
      </sheetData>
      <sheetData sheetId="3">
        <row r="7">
          <cell r="C7">
            <v>41072</v>
          </cell>
        </row>
        <row r="11">
          <cell r="BD11">
            <v>149.42851999999999</v>
          </cell>
        </row>
        <row r="12">
          <cell r="BD12">
            <v>147.89007000000001</v>
          </cell>
        </row>
        <row r="13">
          <cell r="BD13">
            <v>148.18251166666701</v>
          </cell>
        </row>
        <row r="14">
          <cell r="BD14">
            <v>148.30768</v>
          </cell>
        </row>
        <row r="15">
          <cell r="BD15">
            <v>146.689281666667</v>
          </cell>
        </row>
        <row r="16">
          <cell r="BD16">
            <v>144.315</v>
          </cell>
        </row>
        <row r="17">
          <cell r="BD17">
            <v>149.06414833333301</v>
          </cell>
        </row>
        <row r="18">
          <cell r="BD18">
            <v>154.85713999999999</v>
          </cell>
        </row>
        <row r="19">
          <cell r="BD19">
            <v>154.68921499999999</v>
          </cell>
        </row>
        <row r="20">
          <cell r="BD20">
            <v>152.331516666667</v>
          </cell>
        </row>
        <row r="21">
          <cell r="BD21">
            <v>152.119</v>
          </cell>
        </row>
        <row r="22">
          <cell r="BD22">
            <v>152.14297166666699</v>
          </cell>
        </row>
        <row r="23">
          <cell r="BD23">
            <v>152.19257666666701</v>
          </cell>
        </row>
        <row r="24">
          <cell r="BD24">
            <v>158.999406666667</v>
          </cell>
        </row>
        <row r="25">
          <cell r="BD25">
            <v>160.74074833333299</v>
          </cell>
        </row>
        <row r="26">
          <cell r="BD26">
            <v>153.222401666667</v>
          </cell>
        </row>
        <row r="27">
          <cell r="BD27">
            <v>152.60522333333299</v>
          </cell>
        </row>
        <row r="28">
          <cell r="BD28">
            <v>153.09099000000001</v>
          </cell>
        </row>
        <row r="29">
          <cell r="BD29">
            <v>162.13424000000001</v>
          </cell>
        </row>
        <row r="30">
          <cell r="BD30">
            <v>159.82635833333299</v>
          </cell>
        </row>
        <row r="31">
          <cell r="BD31">
            <v>160.33860999999999</v>
          </cell>
        </row>
        <row r="32">
          <cell r="BD32">
            <v>153.89982000000001</v>
          </cell>
        </row>
        <row r="33">
          <cell r="BD33">
            <v>152.25797666666699</v>
          </cell>
        </row>
        <row r="34">
          <cell r="BD34">
            <v>155.29301166666701</v>
          </cell>
        </row>
      </sheetData>
      <sheetData sheetId="4">
        <row r="7">
          <cell r="C7">
            <v>41072</v>
          </cell>
        </row>
      </sheetData>
      <sheetData sheetId="5">
        <row r="36">
          <cell r="P36">
            <v>286.00200000000001</v>
          </cell>
        </row>
      </sheetData>
      <sheetData sheetId="6">
        <row r="36">
          <cell r="F36">
            <v>0</v>
          </cell>
        </row>
      </sheetData>
      <sheetData sheetId="7">
        <row r="35">
          <cell r="N35">
            <v>265.98750000000001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35">
          <cell r="G35">
            <v>798.65499999999997</v>
          </cell>
        </row>
      </sheetData>
      <sheetData sheetId="29">
        <row r="35">
          <cell r="D35">
            <v>326.95881799864901</v>
          </cell>
        </row>
      </sheetData>
      <sheetData sheetId="30">
        <row r="35">
          <cell r="D35">
            <v>204.60918200135151</v>
          </cell>
        </row>
      </sheetData>
      <sheetData sheetId="31"/>
      <sheetData sheetId="32"/>
      <sheetData sheetId="33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Resum"/>
      <sheetName val="EXT"/>
      <sheetName val="INY"/>
      <sheetName val="ENEL PLB+PMG"/>
      <sheetName val="ENEL PCA+PCF"/>
      <sheetName val="Geosa"/>
      <sheetName val="EEC-20"/>
      <sheetName val="PMTR"/>
      <sheetName val="G.Sn.Rafael"/>
      <sheetName val="DISSUR"/>
      <sheetName val="DISNORTE"/>
      <sheetName val="ASTURIAS"/>
      <sheetName val="Bluef"/>
      <sheetName val="TRITON"/>
      <sheetName val="ENACAL"/>
      <sheetName val="CEMEX"/>
      <sheetName val="CHDN"/>
      <sheetName val="HOLCIM"/>
      <sheetName val="PLASTINIC"/>
      <sheetName val="CCN"/>
      <sheetName val="AGRICORP"/>
      <sheetName val="ENSA"/>
      <sheetName val="PENSA"/>
      <sheetName val="CNDC"/>
      <sheetName val="DESV. NETO"/>
      <sheetName val="INDEX"/>
      <sheetName val="ENEL-MLK"/>
      <sheetName val="ENEL-SIU"/>
      <sheetName val="ALBANISA"/>
      <sheetName val="AMAYO"/>
      <sheetName val="AMAYO2"/>
      <sheetName val="EAAI"/>
      <sheetName val="PERD-DESVIO"/>
      <sheetName val="PERD MO"/>
    </sheetNames>
    <sheetDataSet>
      <sheetData sheetId="0">
        <row r="7">
          <cell r="BJ7">
            <v>41073</v>
          </cell>
        </row>
      </sheetData>
      <sheetData sheetId="1">
        <row r="7">
          <cell r="C7">
            <v>41073</v>
          </cell>
        </row>
      </sheetData>
      <sheetData sheetId="2">
        <row r="7">
          <cell r="D7">
            <v>41073</v>
          </cell>
        </row>
      </sheetData>
      <sheetData sheetId="3">
        <row r="7">
          <cell r="C7">
            <v>41073</v>
          </cell>
        </row>
        <row r="11">
          <cell r="BD11">
            <v>154.262981666667</v>
          </cell>
        </row>
        <row r="12">
          <cell r="BD12">
            <v>149.98521</v>
          </cell>
        </row>
        <row r="13">
          <cell r="BD13">
            <v>149.939523333333</v>
          </cell>
        </row>
        <row r="14">
          <cell r="BD14">
            <v>149.95174</v>
          </cell>
        </row>
        <row r="15">
          <cell r="BD15">
            <v>154.312886666667</v>
          </cell>
        </row>
        <row r="16">
          <cell r="BD16">
            <v>151.195021666667</v>
          </cell>
        </row>
        <row r="17">
          <cell r="BD17">
            <v>154.93982</v>
          </cell>
        </row>
        <row r="18">
          <cell r="BD18">
            <v>152.363738333333</v>
          </cell>
        </row>
        <row r="19">
          <cell r="BD19">
            <v>159.485633333333</v>
          </cell>
        </row>
        <row r="20">
          <cell r="BD20">
            <v>162.0086</v>
          </cell>
        </row>
        <row r="21">
          <cell r="BD21">
            <v>160.114168333333</v>
          </cell>
        </row>
        <row r="22">
          <cell r="BD22">
            <v>161.31462666666701</v>
          </cell>
        </row>
        <row r="23">
          <cell r="BD23">
            <v>156.24769833333301</v>
          </cell>
        </row>
        <row r="24">
          <cell r="BD24">
            <v>152.15837833333299</v>
          </cell>
        </row>
        <row r="25">
          <cell r="BD25">
            <v>152.199735</v>
          </cell>
        </row>
        <row r="26">
          <cell r="BD26">
            <v>152.25388166666701</v>
          </cell>
        </row>
        <row r="27">
          <cell r="BD27">
            <v>152.20854499999999</v>
          </cell>
        </row>
        <row r="28">
          <cell r="BD28">
            <v>152.13920999999999</v>
          </cell>
        </row>
        <row r="29">
          <cell r="BD29">
            <v>163.40449000000001</v>
          </cell>
        </row>
        <row r="30">
          <cell r="BD30">
            <v>162.37742499999999</v>
          </cell>
        </row>
        <row r="31">
          <cell r="BD31">
            <v>162.98837166666701</v>
          </cell>
        </row>
        <row r="32">
          <cell r="BD32">
            <v>152.471755</v>
          </cell>
        </row>
        <row r="33">
          <cell r="BD33">
            <v>151.625108333333</v>
          </cell>
        </row>
        <row r="34">
          <cell r="BD34">
            <v>157.88841333333301</v>
          </cell>
        </row>
      </sheetData>
      <sheetData sheetId="4">
        <row r="7">
          <cell r="C7">
            <v>41073</v>
          </cell>
        </row>
      </sheetData>
      <sheetData sheetId="5">
        <row r="36">
          <cell r="P36">
            <v>285.91800000000006</v>
          </cell>
        </row>
      </sheetData>
      <sheetData sheetId="6">
        <row r="36">
          <cell r="F36">
            <v>0</v>
          </cell>
        </row>
      </sheetData>
      <sheetData sheetId="7">
        <row r="35">
          <cell r="N35">
            <v>236.04275000000001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35">
          <cell r="G35">
            <v>1064.255484532838</v>
          </cell>
        </row>
      </sheetData>
      <sheetData sheetId="29">
        <row r="35">
          <cell r="D35">
            <v>9.8954507593864989</v>
          </cell>
        </row>
      </sheetData>
      <sheetData sheetId="30">
        <row r="35">
          <cell r="D35">
            <v>7.9765492406135019</v>
          </cell>
        </row>
      </sheetData>
      <sheetData sheetId="31"/>
      <sheetData sheetId="32"/>
      <sheetData sheetId="33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Resum"/>
      <sheetName val="EXT"/>
      <sheetName val="INY"/>
      <sheetName val="ENEL PLB+PMG"/>
      <sheetName val="ENEL PCA+PCF"/>
      <sheetName val="Geosa"/>
      <sheetName val="EEC-20"/>
      <sheetName val="PMTR"/>
      <sheetName val="G.Sn.Rafael"/>
      <sheetName val="DISSUR"/>
      <sheetName val="DISNORTE"/>
      <sheetName val="ASTURIAS"/>
      <sheetName val="Bluef"/>
      <sheetName val="TRITON"/>
      <sheetName val="ENACAL"/>
      <sheetName val="CEMEX"/>
      <sheetName val="CHDN"/>
      <sheetName val="HOLCIM"/>
      <sheetName val="PLASTINIC"/>
      <sheetName val="CCN"/>
      <sheetName val="AGRICORP"/>
      <sheetName val="ENSA"/>
      <sheetName val="PENSA"/>
      <sheetName val="CNDC"/>
      <sheetName val="DESV. NETO"/>
      <sheetName val="INDEX"/>
      <sheetName val="ENEL-MLK"/>
      <sheetName val="ENEL-SIU"/>
      <sheetName val="ALBANISA"/>
      <sheetName val="AMAYO"/>
      <sheetName val="AMAYO2"/>
      <sheetName val="EAAI"/>
      <sheetName val="PERD-DESVIO"/>
      <sheetName val="PERD MO"/>
    </sheetNames>
    <sheetDataSet>
      <sheetData sheetId="0">
        <row r="7">
          <cell r="BJ7">
            <v>41074</v>
          </cell>
        </row>
      </sheetData>
      <sheetData sheetId="1">
        <row r="7">
          <cell r="C7">
            <v>41074</v>
          </cell>
        </row>
      </sheetData>
      <sheetData sheetId="2">
        <row r="7">
          <cell r="D7">
            <v>41074</v>
          </cell>
        </row>
      </sheetData>
      <sheetData sheetId="3">
        <row r="7">
          <cell r="C7">
            <v>41074</v>
          </cell>
        </row>
        <row r="11">
          <cell r="BD11">
            <v>150.619901666667</v>
          </cell>
        </row>
        <row r="12">
          <cell r="BD12">
            <v>151.92642499999999</v>
          </cell>
        </row>
        <row r="13">
          <cell r="BD13">
            <v>151.766966666667</v>
          </cell>
        </row>
        <row r="14">
          <cell r="BD14">
            <v>152.16235666666699</v>
          </cell>
        </row>
        <row r="15">
          <cell r="BD15">
            <v>153.67494500000001</v>
          </cell>
        </row>
        <row r="16">
          <cell r="BD16">
            <v>151.18796666666699</v>
          </cell>
        </row>
        <row r="17">
          <cell r="BD17">
            <v>154.547576666667</v>
          </cell>
        </row>
        <row r="18">
          <cell r="BD18">
            <v>152.109411666667</v>
          </cell>
        </row>
        <row r="19">
          <cell r="BD19">
            <v>152.135498333333</v>
          </cell>
        </row>
        <row r="20">
          <cell r="BD20">
            <v>152.66404666666699</v>
          </cell>
        </row>
        <row r="21">
          <cell r="BD21">
            <v>159.792853333333</v>
          </cell>
        </row>
        <row r="22">
          <cell r="BD22">
            <v>162.815235</v>
          </cell>
        </row>
        <row r="23">
          <cell r="BD23">
            <v>159.64432833333299</v>
          </cell>
        </row>
        <row r="24">
          <cell r="BD24">
            <v>160.511513333333</v>
          </cell>
        </row>
        <row r="25">
          <cell r="BD25">
            <v>160.085545</v>
          </cell>
        </row>
        <row r="26">
          <cell r="BD26">
            <v>159.65727833333301</v>
          </cell>
        </row>
        <row r="27">
          <cell r="BD27">
            <v>161.03118833333301</v>
          </cell>
        </row>
        <row r="28">
          <cell r="BD28">
            <v>152.119</v>
          </cell>
        </row>
        <row r="29">
          <cell r="BD29">
            <v>163.26145333333301</v>
          </cell>
        </row>
        <row r="30">
          <cell r="BD30">
            <v>162.569265</v>
          </cell>
        </row>
        <row r="31">
          <cell r="BD31">
            <v>159.98747333333301</v>
          </cell>
        </row>
        <row r="32">
          <cell r="BD32">
            <v>152.119</v>
          </cell>
        </row>
        <row r="33">
          <cell r="BD33">
            <v>151.88440666666699</v>
          </cell>
        </row>
        <row r="34">
          <cell r="BD34">
            <v>157.408868333333</v>
          </cell>
        </row>
      </sheetData>
      <sheetData sheetId="4">
        <row r="7">
          <cell r="C7">
            <v>41074</v>
          </cell>
        </row>
      </sheetData>
      <sheetData sheetId="5">
        <row r="36">
          <cell r="P36">
            <v>284.13756908550334</v>
          </cell>
        </row>
      </sheetData>
      <sheetData sheetId="6">
        <row r="36">
          <cell r="F36">
            <v>0</v>
          </cell>
        </row>
      </sheetData>
      <sheetData sheetId="7">
        <row r="35">
          <cell r="N35">
            <v>140.04325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35">
          <cell r="G35">
            <v>1211.9006714348773</v>
          </cell>
        </row>
      </sheetData>
      <sheetData sheetId="29">
        <row r="35">
          <cell r="D35">
            <v>53.401100532128503</v>
          </cell>
        </row>
      </sheetData>
      <sheetData sheetId="30">
        <row r="35">
          <cell r="D35">
            <v>44.150899467871504</v>
          </cell>
        </row>
      </sheetData>
      <sheetData sheetId="31"/>
      <sheetData sheetId="32"/>
      <sheetData sheetId="33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Resum"/>
      <sheetName val="EXT"/>
      <sheetName val="INY"/>
      <sheetName val="ENEL PLB+PMG"/>
      <sheetName val="ENEL PCA+PCF"/>
      <sheetName val="Geosa"/>
      <sheetName val="EEC-20"/>
      <sheetName val="PMTR"/>
      <sheetName val="G.Sn.Rafael"/>
      <sheetName val="DISSUR"/>
      <sheetName val="DISNORTE"/>
      <sheetName val="ASTURIAS"/>
      <sheetName val="Bluef"/>
      <sheetName val="TRITON"/>
      <sheetName val="ENACAL"/>
      <sheetName val="CEMEX"/>
      <sheetName val="CHDN"/>
      <sheetName val="HOLCIM"/>
      <sheetName val="PLASTINIC"/>
      <sheetName val="CCN"/>
      <sheetName val="AGRICORP"/>
      <sheetName val="ENSA"/>
      <sheetName val="PENSA"/>
      <sheetName val="CNDC"/>
      <sheetName val="DESV. NETO"/>
      <sheetName val="INDEX"/>
      <sheetName val="ENEL-MLK"/>
      <sheetName val="ENEL-SIU"/>
      <sheetName val="ALBANISA"/>
      <sheetName val="AMAYO"/>
      <sheetName val="AMAYO2"/>
      <sheetName val="EAAI"/>
      <sheetName val="PERD-DESVIO"/>
      <sheetName val="PERD MO"/>
    </sheetNames>
    <sheetDataSet>
      <sheetData sheetId="0">
        <row r="7">
          <cell r="BJ7">
            <v>41075</v>
          </cell>
        </row>
      </sheetData>
      <sheetData sheetId="1">
        <row r="7">
          <cell r="C7">
            <v>41075</v>
          </cell>
        </row>
      </sheetData>
      <sheetData sheetId="2">
        <row r="7">
          <cell r="D7">
            <v>41075</v>
          </cell>
        </row>
      </sheetData>
      <sheetData sheetId="3">
        <row r="7">
          <cell r="C7">
            <v>41075</v>
          </cell>
        </row>
        <row r="11">
          <cell r="BD11">
            <v>151.33194666666699</v>
          </cell>
        </row>
        <row r="12">
          <cell r="BD12">
            <v>151.325131666667</v>
          </cell>
        </row>
        <row r="13">
          <cell r="BD13">
            <v>152.126845</v>
          </cell>
        </row>
        <row r="14">
          <cell r="BD14">
            <v>153.23932833333299</v>
          </cell>
        </row>
        <row r="15">
          <cell r="BD15">
            <v>151.188831666667</v>
          </cell>
        </row>
        <row r="16">
          <cell r="BD16">
            <v>151.191188333333</v>
          </cell>
        </row>
        <row r="17">
          <cell r="BD17">
            <v>172.59220833333299</v>
          </cell>
        </row>
        <row r="18">
          <cell r="BD18">
            <v>152.31134499999999</v>
          </cell>
        </row>
        <row r="19">
          <cell r="BD19">
            <v>157.01717666666701</v>
          </cell>
        </row>
        <row r="20">
          <cell r="BD20">
            <v>162.16249666666701</v>
          </cell>
        </row>
        <row r="21">
          <cell r="BD21">
            <v>161.90090000000001</v>
          </cell>
        </row>
        <row r="22">
          <cell r="BD22">
            <v>162.25623666666701</v>
          </cell>
        </row>
        <row r="23">
          <cell r="BD23">
            <v>160.52930000000001</v>
          </cell>
        </row>
        <row r="24">
          <cell r="BD24">
            <v>162.172566666667</v>
          </cell>
        </row>
        <row r="25">
          <cell r="BD25">
            <v>160.71542333333301</v>
          </cell>
        </row>
        <row r="26">
          <cell r="BD26">
            <v>162.997328333333</v>
          </cell>
        </row>
        <row r="27">
          <cell r="BD27">
            <v>162.07902000000001</v>
          </cell>
        </row>
        <row r="28">
          <cell r="BD28">
            <v>157.305555</v>
          </cell>
        </row>
        <row r="29">
          <cell r="BD29">
            <v>161.154146666667</v>
          </cell>
        </row>
        <row r="30">
          <cell r="BD30">
            <v>162.680733333333</v>
          </cell>
        </row>
        <row r="31">
          <cell r="BD31">
            <v>161.25463999999999</v>
          </cell>
        </row>
        <row r="32">
          <cell r="BD32">
            <v>151.79265000000001</v>
          </cell>
        </row>
        <row r="33">
          <cell r="BD33">
            <v>155.82171500000001</v>
          </cell>
        </row>
        <row r="34">
          <cell r="BD34">
            <v>151.37226166666699</v>
          </cell>
        </row>
      </sheetData>
      <sheetData sheetId="4">
        <row r="7">
          <cell r="C7">
            <v>41075</v>
          </cell>
        </row>
      </sheetData>
      <sheetData sheetId="5">
        <row r="36">
          <cell r="P36">
            <v>284.66849999999999</v>
          </cell>
        </row>
      </sheetData>
      <sheetData sheetId="6">
        <row r="36">
          <cell r="F36">
            <v>0</v>
          </cell>
        </row>
      </sheetData>
      <sheetData sheetId="7">
        <row r="35">
          <cell r="N35">
            <v>140.85050000000001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35">
          <cell r="G35">
            <v>1242.0524521800635</v>
          </cell>
        </row>
      </sheetData>
      <sheetData sheetId="29">
        <row r="35">
          <cell r="D35">
            <v>56.442245687182002</v>
          </cell>
        </row>
      </sheetData>
      <sheetData sheetId="30">
        <row r="35">
          <cell r="D35">
            <v>44.005754312817999</v>
          </cell>
        </row>
      </sheetData>
      <sheetData sheetId="31"/>
      <sheetData sheetId="32"/>
      <sheetData sheetId="33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Resum"/>
      <sheetName val="EXT"/>
      <sheetName val="INY"/>
      <sheetName val="ENEL PLB+PMG"/>
      <sheetName val="ENEL PCA+PCF"/>
      <sheetName val="Geosa"/>
      <sheetName val="EEC-20"/>
      <sheetName val="PMTR"/>
      <sheetName val="G.Sn.Rafael"/>
      <sheetName val="DISSUR"/>
      <sheetName val="DISNORTE"/>
      <sheetName val="ASTURIAS"/>
      <sheetName val="Bluef"/>
      <sheetName val="TRITON"/>
      <sheetName val="ENACAL"/>
      <sheetName val="CEMEX"/>
      <sheetName val="CHDN"/>
      <sheetName val="HOLCIM"/>
      <sheetName val="PLASTINIC"/>
      <sheetName val="CCN"/>
      <sheetName val="AGRICORP"/>
      <sheetName val="ENSA"/>
      <sheetName val="PENSA"/>
      <sheetName val="CNDC"/>
      <sheetName val="DESV. NETO"/>
      <sheetName val="INDEX"/>
      <sheetName val="ENEL-MLK"/>
      <sheetName val="ENEL-SIU"/>
      <sheetName val="ALBANISA"/>
      <sheetName val="AMAYO"/>
      <sheetName val="AMAYO2"/>
      <sheetName val="EAAI"/>
      <sheetName val="PERD-DESVIO"/>
      <sheetName val="PERD MO"/>
    </sheetNames>
    <sheetDataSet>
      <sheetData sheetId="0">
        <row r="7">
          <cell r="BJ7">
            <v>41076</v>
          </cell>
        </row>
      </sheetData>
      <sheetData sheetId="1">
        <row r="7">
          <cell r="C7">
            <v>41076</v>
          </cell>
        </row>
      </sheetData>
      <sheetData sheetId="2">
        <row r="7">
          <cell r="D7">
            <v>41076</v>
          </cell>
        </row>
      </sheetData>
      <sheetData sheetId="3">
        <row r="7">
          <cell r="C7">
            <v>41076</v>
          </cell>
        </row>
        <row r="11">
          <cell r="BD11">
            <v>152.18748333333301</v>
          </cell>
        </row>
        <row r="12">
          <cell r="BD12">
            <v>152.03729166666699</v>
          </cell>
        </row>
        <row r="13">
          <cell r="BD13">
            <v>149.971493333333</v>
          </cell>
        </row>
        <row r="14">
          <cell r="BD14">
            <v>149.98390000000001</v>
          </cell>
        </row>
        <row r="15">
          <cell r="BD15">
            <v>155.85834500000001</v>
          </cell>
        </row>
        <row r="16">
          <cell r="BD16">
            <v>151.716023333333</v>
          </cell>
        </row>
        <row r="17">
          <cell r="BD17">
            <v>151.71389833333299</v>
          </cell>
        </row>
        <row r="18">
          <cell r="BD18">
            <v>152.87085500000001</v>
          </cell>
        </row>
        <row r="19">
          <cell r="BD19">
            <v>152.25933333333299</v>
          </cell>
        </row>
        <row r="20">
          <cell r="BD20">
            <v>152.27383499999999</v>
          </cell>
        </row>
        <row r="21">
          <cell r="BD21">
            <v>152.30341000000001</v>
          </cell>
        </row>
        <row r="22">
          <cell r="BD22">
            <v>152.34076833333299</v>
          </cell>
        </row>
        <row r="23">
          <cell r="BD23">
            <v>152.17530333333301</v>
          </cell>
        </row>
        <row r="24">
          <cell r="BD24">
            <v>152.74309666666699</v>
          </cell>
        </row>
        <row r="25">
          <cell r="BD25">
            <v>152.94601666666699</v>
          </cell>
        </row>
        <row r="26">
          <cell r="BD26">
            <v>152.763736666667</v>
          </cell>
        </row>
        <row r="27">
          <cell r="BD27">
            <v>152.070606666667</v>
          </cell>
        </row>
        <row r="28">
          <cell r="BD28">
            <v>152.34958166666701</v>
          </cell>
        </row>
        <row r="29">
          <cell r="BD29">
            <v>157.83169833333301</v>
          </cell>
        </row>
        <row r="30">
          <cell r="BD30">
            <v>160.81812666666701</v>
          </cell>
        </row>
        <row r="31">
          <cell r="BD31">
            <v>155.65951166666699</v>
          </cell>
        </row>
        <row r="32">
          <cell r="BD32">
            <v>152.16255833333301</v>
          </cell>
        </row>
        <row r="33">
          <cell r="BD33">
            <v>153.756926666667</v>
          </cell>
        </row>
        <row r="34">
          <cell r="BD34">
            <v>154.18669333333301</v>
          </cell>
        </row>
      </sheetData>
      <sheetData sheetId="4">
        <row r="7">
          <cell r="C7">
            <v>41076</v>
          </cell>
        </row>
      </sheetData>
      <sheetData sheetId="5">
        <row r="36">
          <cell r="P36">
            <v>285.28499999999997</v>
          </cell>
        </row>
      </sheetData>
      <sheetData sheetId="6">
        <row r="36">
          <cell r="F36">
            <v>0</v>
          </cell>
        </row>
      </sheetData>
      <sheetData sheetId="7">
        <row r="35">
          <cell r="N35">
            <v>193.87699999999998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35">
          <cell r="G35">
            <v>917.80173632812489</v>
          </cell>
        </row>
      </sheetData>
      <sheetData sheetId="29">
        <row r="35">
          <cell r="D35">
            <v>89.252619130377013</v>
          </cell>
        </row>
      </sheetData>
      <sheetData sheetId="30">
        <row r="35">
          <cell r="D35">
            <v>67.915380869622979</v>
          </cell>
        </row>
      </sheetData>
      <sheetData sheetId="31"/>
      <sheetData sheetId="32"/>
      <sheetData sheetId="33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Resum"/>
      <sheetName val="EXT"/>
      <sheetName val="INY"/>
      <sheetName val="ENEL PLB+PMG"/>
      <sheetName val="ENEL PCA+PCF"/>
      <sheetName val="Geosa"/>
      <sheetName val="EEC-20"/>
      <sheetName val="PMTR"/>
      <sheetName val="G.Sn.Rafael"/>
      <sheetName val="DISSUR"/>
      <sheetName val="DISNORTE"/>
      <sheetName val="ASTURIAS"/>
      <sheetName val="Bluef"/>
      <sheetName val="TRITON"/>
      <sheetName val="ENACAL"/>
      <sheetName val="CEMEX"/>
      <sheetName val="CHDN"/>
      <sheetName val="HOLCIM"/>
      <sheetName val="PLASTINIC"/>
      <sheetName val="CCN"/>
      <sheetName val="AGRICORP"/>
      <sheetName val="ENSA"/>
      <sheetName val="PENSA"/>
      <sheetName val="CNDC"/>
      <sheetName val="DESV. NETO"/>
      <sheetName val="INDEX"/>
      <sheetName val="ENEL-MLK"/>
      <sheetName val="ENEL-SIU"/>
      <sheetName val="ALBANISA"/>
      <sheetName val="AMAYO"/>
      <sheetName val="AMAYO2"/>
      <sheetName val="EAAI"/>
      <sheetName val="PERD-DESVIO"/>
      <sheetName val="PERD MO"/>
    </sheetNames>
    <sheetDataSet>
      <sheetData sheetId="0">
        <row r="7">
          <cell r="BJ7">
            <v>41077</v>
          </cell>
        </row>
      </sheetData>
      <sheetData sheetId="1">
        <row r="7">
          <cell r="C7">
            <v>41077</v>
          </cell>
        </row>
      </sheetData>
      <sheetData sheetId="2">
        <row r="7">
          <cell r="D7">
            <v>41077</v>
          </cell>
        </row>
      </sheetData>
      <sheetData sheetId="3">
        <row r="7">
          <cell r="C7">
            <v>41077</v>
          </cell>
        </row>
        <row r="11">
          <cell r="BD11">
            <v>153.22555500000001</v>
          </cell>
        </row>
        <row r="12">
          <cell r="BD12">
            <v>150.868153333333</v>
          </cell>
        </row>
        <row r="13">
          <cell r="BD13">
            <v>150.81287166666701</v>
          </cell>
        </row>
        <row r="14">
          <cell r="BD14">
            <v>150.83032</v>
          </cell>
        </row>
        <row r="15">
          <cell r="BD15">
            <v>150.81617666666699</v>
          </cell>
        </row>
        <row r="16">
          <cell r="BD16">
            <v>150.842616666667</v>
          </cell>
        </row>
        <row r="17">
          <cell r="BD17">
            <v>157.125631666667</v>
          </cell>
        </row>
        <row r="18">
          <cell r="BD18">
            <v>151.315206666667</v>
          </cell>
        </row>
        <row r="19">
          <cell r="BD19">
            <v>151.703233333333</v>
          </cell>
        </row>
        <row r="20">
          <cell r="BD20">
            <v>151.55056166666699</v>
          </cell>
        </row>
        <row r="21">
          <cell r="BD21">
            <v>151.58564000000001</v>
          </cell>
        </row>
        <row r="22">
          <cell r="BD22">
            <v>151.11089833333301</v>
          </cell>
        </row>
        <row r="23">
          <cell r="BD23">
            <v>150.91544833333299</v>
          </cell>
        </row>
        <row r="24">
          <cell r="BD24">
            <v>150.97103999999999</v>
          </cell>
        </row>
        <row r="25">
          <cell r="BD25">
            <v>150.97164333333299</v>
          </cell>
        </row>
        <row r="26">
          <cell r="BD26">
            <v>150.98458333333301</v>
          </cell>
        </row>
        <row r="27">
          <cell r="BD27">
            <v>150.954176666667</v>
          </cell>
        </row>
        <row r="28">
          <cell r="BD28">
            <v>152.25605666666701</v>
          </cell>
        </row>
        <row r="29">
          <cell r="BD29">
            <v>159.69153499999999</v>
          </cell>
        </row>
        <row r="30">
          <cell r="BD30">
            <v>159.47200000000001</v>
          </cell>
        </row>
        <row r="31">
          <cell r="BD31">
            <v>152.119</v>
          </cell>
        </row>
        <row r="32">
          <cell r="BD32">
            <v>155.14138500000001</v>
          </cell>
        </row>
        <row r="33">
          <cell r="BD33">
            <v>154.348653333333</v>
          </cell>
        </row>
        <row r="34">
          <cell r="BD34">
            <v>150.87561833333299</v>
          </cell>
        </row>
      </sheetData>
      <sheetData sheetId="4">
        <row r="7">
          <cell r="C7">
            <v>41077</v>
          </cell>
        </row>
      </sheetData>
      <sheetData sheetId="5">
        <row r="36">
          <cell r="P36">
            <v>286.29250000000002</v>
          </cell>
        </row>
      </sheetData>
      <sheetData sheetId="6">
        <row r="36">
          <cell r="F36">
            <v>0</v>
          </cell>
        </row>
      </sheetData>
      <sheetData sheetId="7">
        <row r="35">
          <cell r="N35">
            <v>291.34524999999996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35">
          <cell r="G35">
            <v>497.3629990265145</v>
          </cell>
        </row>
      </sheetData>
      <sheetData sheetId="29">
        <row r="35">
          <cell r="D35">
            <v>20.735635356213997</v>
          </cell>
        </row>
      </sheetData>
      <sheetData sheetId="30">
        <row r="35">
          <cell r="D35">
            <v>17.184364643786001</v>
          </cell>
        </row>
      </sheetData>
      <sheetData sheetId="31"/>
      <sheetData sheetId="32"/>
      <sheetData sheetId="33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Resum"/>
      <sheetName val="EXT"/>
      <sheetName val="INY"/>
      <sheetName val="ENEL PLB+PMG"/>
      <sheetName val="ENEL PCA+PCF"/>
      <sheetName val="Geosa"/>
      <sheetName val="EEC-20"/>
      <sheetName val="PMTR"/>
      <sheetName val="G.Sn.Rafael"/>
      <sheetName val="DISSUR"/>
      <sheetName val="DISNORTE"/>
      <sheetName val="ASTURIAS"/>
      <sheetName val="Bluef"/>
      <sheetName val="TRITON"/>
      <sheetName val="ENACAL"/>
      <sheetName val="CEMEX"/>
      <sheetName val="CHDN"/>
      <sheetName val="HOLCIM"/>
      <sheetName val="PLASTINIC"/>
      <sheetName val="CCN"/>
      <sheetName val="AGRICORP"/>
      <sheetName val="ENSA"/>
      <sheetName val="PENSA"/>
      <sheetName val="CNDC"/>
      <sheetName val="DESV. NETO"/>
      <sheetName val="INDEX"/>
      <sheetName val="ENEL-MLK"/>
      <sheetName val="ENEL-SIU"/>
      <sheetName val="ALBANISA"/>
      <sheetName val="AMAYO"/>
      <sheetName val="AMAYO2"/>
      <sheetName val="EAAI"/>
      <sheetName val="PERD-DESVIO"/>
      <sheetName val="PERD MO"/>
    </sheetNames>
    <sheetDataSet>
      <sheetData sheetId="0">
        <row r="7">
          <cell r="BJ7">
            <v>41078</v>
          </cell>
        </row>
      </sheetData>
      <sheetData sheetId="1">
        <row r="7">
          <cell r="C7">
            <v>41078</v>
          </cell>
        </row>
      </sheetData>
      <sheetData sheetId="2">
        <row r="7">
          <cell r="D7">
            <v>41078</v>
          </cell>
        </row>
      </sheetData>
      <sheetData sheetId="3">
        <row r="7">
          <cell r="C7">
            <v>41078</v>
          </cell>
        </row>
        <row r="11">
          <cell r="BD11">
            <v>149.36905833333299</v>
          </cell>
        </row>
        <row r="12">
          <cell r="BD12">
            <v>145.86474000000001</v>
          </cell>
        </row>
        <row r="13">
          <cell r="BD13">
            <v>145.98851666666701</v>
          </cell>
        </row>
        <row r="14">
          <cell r="BD14">
            <v>146.02043166666701</v>
          </cell>
        </row>
        <row r="15">
          <cell r="BD15">
            <v>145.17367999999999</v>
          </cell>
        </row>
        <row r="16">
          <cell r="BD16">
            <v>150.58950999999999</v>
          </cell>
        </row>
        <row r="17">
          <cell r="BD17">
            <v>151.239</v>
          </cell>
        </row>
        <row r="18">
          <cell r="BD18">
            <v>162.31334833333301</v>
          </cell>
        </row>
        <row r="19">
          <cell r="BD19">
            <v>156.71934166666699</v>
          </cell>
        </row>
        <row r="20">
          <cell r="BD20">
            <v>158.713371666667</v>
          </cell>
        </row>
        <row r="21">
          <cell r="BD21">
            <v>160.008151666667</v>
          </cell>
        </row>
        <row r="22">
          <cell r="BD22">
            <v>158.76151833333299</v>
          </cell>
        </row>
        <row r="23">
          <cell r="BD23">
            <v>160.236785</v>
          </cell>
        </row>
        <row r="24">
          <cell r="BD24">
            <v>158.77222166666701</v>
          </cell>
        </row>
        <row r="25">
          <cell r="BD25">
            <v>163.29847000000001</v>
          </cell>
        </row>
        <row r="26">
          <cell r="BD26">
            <v>161.674943333333</v>
          </cell>
        </row>
        <row r="27">
          <cell r="BD27">
            <v>154.46330666666699</v>
          </cell>
        </row>
        <row r="28">
          <cell r="BD28">
            <v>151.24087</v>
          </cell>
        </row>
        <row r="29">
          <cell r="BD29">
            <v>158.865878333333</v>
          </cell>
        </row>
        <row r="30">
          <cell r="BD30">
            <v>158.70502500000001</v>
          </cell>
        </row>
        <row r="31">
          <cell r="BD31">
            <v>162.04199</v>
          </cell>
        </row>
        <row r="32">
          <cell r="BD32">
            <v>151.23300166666601</v>
          </cell>
        </row>
        <row r="33">
          <cell r="BD33">
            <v>151.196685</v>
          </cell>
        </row>
        <row r="34">
          <cell r="BD34">
            <v>152.707786666667</v>
          </cell>
        </row>
      </sheetData>
      <sheetData sheetId="4">
        <row r="7">
          <cell r="C7">
            <v>41078</v>
          </cell>
        </row>
      </sheetData>
      <sheetData sheetId="5">
        <row r="36">
          <cell r="P36">
            <v>283.0142793997191</v>
          </cell>
        </row>
      </sheetData>
      <sheetData sheetId="6">
        <row r="36">
          <cell r="F36">
            <v>106.03948108107866</v>
          </cell>
        </row>
      </sheetData>
      <sheetData sheetId="7">
        <row r="35">
          <cell r="N35">
            <v>286.43149999999997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35">
          <cell r="G35">
            <v>966.36837999752697</v>
          </cell>
        </row>
      </sheetData>
      <sheetData sheetId="29">
        <row r="35">
          <cell r="D35">
            <v>5.8539404139739997</v>
          </cell>
        </row>
      </sheetData>
      <sheetData sheetId="30">
        <row r="35">
          <cell r="D35">
            <v>4.802059586026</v>
          </cell>
        </row>
      </sheetData>
      <sheetData sheetId="31"/>
      <sheetData sheetId="32"/>
      <sheetData sheetId="33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Resum"/>
      <sheetName val="EXT"/>
      <sheetName val="INY"/>
      <sheetName val="ENEL PLB+PMG"/>
      <sheetName val="ENEL PCA+PCF"/>
      <sheetName val="Geosa"/>
      <sheetName val="EEC-20"/>
      <sheetName val="PMTR"/>
      <sheetName val="G.Sn.Rafael"/>
      <sheetName val="DISSUR"/>
      <sheetName val="DISNORTE"/>
      <sheetName val="ASTURIAS"/>
      <sheetName val="Bluef"/>
      <sheetName val="TRITON"/>
      <sheetName val="ENACAL"/>
      <sheetName val="CEMEX"/>
      <sheetName val="CHDN"/>
      <sheetName val="HOLCIM"/>
      <sheetName val="PLASTINIC"/>
      <sheetName val="CCN"/>
      <sheetName val="AGRICORP"/>
      <sheetName val="ENSA"/>
      <sheetName val="PENSA"/>
      <sheetName val="CNDC"/>
      <sheetName val="DESV. NETO"/>
      <sheetName val="INDEX"/>
      <sheetName val="ENEL-MLK"/>
      <sheetName val="ENEL-SIU"/>
      <sheetName val="ALBANISA"/>
      <sheetName val="AMAYO"/>
      <sheetName val="AMAYO2"/>
      <sheetName val="EAAI"/>
      <sheetName val="PERD-DESVIO"/>
      <sheetName val="PERD MO"/>
    </sheetNames>
    <sheetDataSet>
      <sheetData sheetId="0">
        <row r="7">
          <cell r="BJ7">
            <v>41079</v>
          </cell>
        </row>
      </sheetData>
      <sheetData sheetId="1">
        <row r="7">
          <cell r="C7">
            <v>41079</v>
          </cell>
        </row>
      </sheetData>
      <sheetData sheetId="2">
        <row r="7">
          <cell r="D7">
            <v>41079</v>
          </cell>
        </row>
      </sheetData>
      <sheetData sheetId="3">
        <row r="7">
          <cell r="C7">
            <v>41079</v>
          </cell>
        </row>
        <row r="11">
          <cell r="BD11">
            <v>150.44641999999999</v>
          </cell>
        </row>
        <row r="12">
          <cell r="BD12">
            <v>170.78184999999999</v>
          </cell>
        </row>
        <row r="13">
          <cell r="BD13">
            <v>150.037088333333</v>
          </cell>
        </row>
        <row r="14">
          <cell r="BD14">
            <v>150.03241333333301</v>
          </cell>
        </row>
        <row r="15">
          <cell r="BD15">
            <v>150.66534666666701</v>
          </cell>
        </row>
        <row r="16">
          <cell r="BD16">
            <v>162.449598333333</v>
          </cell>
        </row>
        <row r="17">
          <cell r="BD17">
            <v>150.41848166666699</v>
          </cell>
        </row>
        <row r="18">
          <cell r="BD18">
            <v>154.60031166666701</v>
          </cell>
        </row>
        <row r="19">
          <cell r="BD19">
            <v>151.77456000000001</v>
          </cell>
        </row>
        <row r="20">
          <cell r="BD20">
            <v>159.98102</v>
          </cell>
        </row>
        <row r="21">
          <cell r="BD21">
            <v>162.37022166666699</v>
          </cell>
        </row>
        <row r="22">
          <cell r="BD22">
            <v>159.851505</v>
          </cell>
        </row>
        <row r="23">
          <cell r="BD23">
            <v>161.46612833333299</v>
          </cell>
        </row>
        <row r="24">
          <cell r="BD24">
            <v>162.49369999999999</v>
          </cell>
        </row>
        <row r="25">
          <cell r="BD25">
            <v>164.59344666666701</v>
          </cell>
        </row>
        <row r="26">
          <cell r="BD26">
            <v>160.60191333333299</v>
          </cell>
        </row>
        <row r="27">
          <cell r="BD27">
            <v>160.271038333333</v>
          </cell>
        </row>
        <row r="28">
          <cell r="BD28">
            <v>151.239</v>
          </cell>
        </row>
        <row r="29">
          <cell r="BD29">
            <v>162.801905</v>
          </cell>
        </row>
        <row r="30">
          <cell r="BD30">
            <v>162.96272833333299</v>
          </cell>
        </row>
        <row r="31">
          <cell r="BD31">
            <v>165.18611000000001</v>
          </cell>
        </row>
        <row r="32">
          <cell r="BD32">
            <v>153.30191666666599</v>
          </cell>
        </row>
        <row r="33">
          <cell r="BD33">
            <v>151.33878833333301</v>
          </cell>
        </row>
        <row r="34">
          <cell r="BD34">
            <v>151.33225166666699</v>
          </cell>
        </row>
      </sheetData>
      <sheetData sheetId="4">
        <row r="7">
          <cell r="C7">
            <v>41079</v>
          </cell>
        </row>
      </sheetData>
      <sheetData sheetId="5">
        <row r="36">
          <cell r="P36">
            <v>284.34380451853195</v>
          </cell>
        </row>
      </sheetData>
      <sheetData sheetId="6">
        <row r="36">
          <cell r="F36">
            <v>128.32990270270349</v>
          </cell>
        </row>
      </sheetData>
      <sheetData sheetId="7">
        <row r="35">
          <cell r="N35">
            <v>100.36574999999999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35">
          <cell r="G35">
            <v>1122.4428709724612</v>
          </cell>
        </row>
      </sheetData>
      <sheetData sheetId="29">
        <row r="35">
          <cell r="D35">
            <v>2.9823523615910004</v>
          </cell>
        </row>
      </sheetData>
      <sheetData sheetId="30">
        <row r="35">
          <cell r="D35">
            <v>2.6496476384090002</v>
          </cell>
        </row>
      </sheetData>
      <sheetData sheetId="31"/>
      <sheetData sheetId="32"/>
      <sheetData sheetId="33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Resum"/>
      <sheetName val="EXT"/>
      <sheetName val="INY"/>
      <sheetName val="ENEL PLB+PMG"/>
      <sheetName val="ENEL PCA+PCF"/>
      <sheetName val="Geosa"/>
      <sheetName val="EEC-20"/>
      <sheetName val="PMTR"/>
      <sheetName val="G.Sn.Rafael"/>
      <sheetName val="DISSUR"/>
      <sheetName val="DISNORTE"/>
      <sheetName val="ASTURIAS"/>
      <sheetName val="Bluef"/>
      <sheetName val="TRITON"/>
      <sheetName val="ENACAL"/>
      <sheetName val="CEMEX"/>
      <sheetName val="CHDN"/>
      <sheetName val="HOLCIM"/>
      <sheetName val="PLASTINIC"/>
      <sheetName val="CCN"/>
      <sheetName val="AGRICORP"/>
      <sheetName val="ENSA"/>
      <sheetName val="PENSA"/>
      <sheetName val="CNDC"/>
      <sheetName val="DESV. NETO"/>
      <sheetName val="INDEX"/>
      <sheetName val="ENEL-MLK"/>
      <sheetName val="ENEL-SIU"/>
      <sheetName val="ALBANISA"/>
      <sheetName val="AMAYO"/>
      <sheetName val="AMAYO2"/>
      <sheetName val="EAAI"/>
      <sheetName val="PERD-DESVIO"/>
      <sheetName val="PERD MO"/>
    </sheetNames>
    <sheetDataSet>
      <sheetData sheetId="0">
        <row r="7">
          <cell r="BJ7">
            <v>41080</v>
          </cell>
        </row>
      </sheetData>
      <sheetData sheetId="1">
        <row r="7">
          <cell r="C7">
            <v>41080</v>
          </cell>
        </row>
      </sheetData>
      <sheetData sheetId="2">
        <row r="7">
          <cell r="D7">
            <v>41080</v>
          </cell>
        </row>
      </sheetData>
      <sheetData sheetId="3">
        <row r="7">
          <cell r="C7">
            <v>41080</v>
          </cell>
        </row>
        <row r="11">
          <cell r="BD11">
            <v>152.366848333333</v>
          </cell>
        </row>
        <row r="12">
          <cell r="BD12">
            <v>150.46445333333301</v>
          </cell>
        </row>
        <row r="13">
          <cell r="BD13">
            <v>153.72231666666701</v>
          </cell>
        </row>
        <row r="14">
          <cell r="BD14">
            <v>154.51478</v>
          </cell>
        </row>
        <row r="15">
          <cell r="BD15">
            <v>150.44917333333299</v>
          </cell>
        </row>
        <row r="16">
          <cell r="BD16">
            <v>150.451525</v>
          </cell>
        </row>
        <row r="17">
          <cell r="BD17">
            <v>151.23390499999999</v>
          </cell>
        </row>
        <row r="18">
          <cell r="BD18">
            <v>154.48837499999999</v>
          </cell>
        </row>
        <row r="19">
          <cell r="BD19">
            <v>157.77414666666701</v>
          </cell>
        </row>
        <row r="20">
          <cell r="BD20">
            <v>160.044463333333</v>
          </cell>
        </row>
        <row r="21">
          <cell r="BD21">
            <v>159.940818333333</v>
          </cell>
        </row>
        <row r="22">
          <cell r="BD22">
            <v>159.86088333333299</v>
          </cell>
        </row>
        <row r="23">
          <cell r="BD23">
            <v>159.91276666666701</v>
          </cell>
        </row>
        <row r="24">
          <cell r="BD24">
            <v>159.91501</v>
          </cell>
        </row>
        <row r="25">
          <cell r="BD25">
            <v>159.87439000000001</v>
          </cell>
        </row>
        <row r="26">
          <cell r="BD26">
            <v>159.882341666667</v>
          </cell>
        </row>
        <row r="27">
          <cell r="BD27">
            <v>160.94051833333299</v>
          </cell>
        </row>
        <row r="28">
          <cell r="BD28">
            <v>153.895068333333</v>
          </cell>
        </row>
        <row r="29">
          <cell r="BD29">
            <v>161.78434166666699</v>
          </cell>
        </row>
        <row r="30">
          <cell r="BD30">
            <v>161.03087333333301</v>
          </cell>
        </row>
        <row r="31">
          <cell r="BD31">
            <v>163.167826666667</v>
          </cell>
        </row>
        <row r="32">
          <cell r="BD32">
            <v>155.990876666666</v>
          </cell>
        </row>
        <row r="33">
          <cell r="BD33">
            <v>153.57616666666701</v>
          </cell>
        </row>
        <row r="34">
          <cell r="BD34">
            <v>150.555161666667</v>
          </cell>
        </row>
      </sheetData>
      <sheetData sheetId="4">
        <row r="7">
          <cell r="C7">
            <v>41080</v>
          </cell>
        </row>
      </sheetData>
      <sheetData sheetId="5">
        <row r="36">
          <cell r="P36">
            <v>284.60160945277335</v>
          </cell>
        </row>
      </sheetData>
      <sheetData sheetId="6">
        <row r="36">
          <cell r="F36">
            <v>170.52030270270464</v>
          </cell>
        </row>
      </sheetData>
      <sheetData sheetId="7">
        <row r="35">
          <cell r="N35">
            <v>99.126000000000005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35">
          <cell r="G35">
            <v>1215.2872920209954</v>
          </cell>
        </row>
      </sheetData>
      <sheetData sheetId="29">
        <row r="35">
          <cell r="D35">
            <v>3.7770046658904999</v>
          </cell>
        </row>
      </sheetData>
      <sheetData sheetId="30">
        <row r="35">
          <cell r="D35">
            <v>1.8869953341095</v>
          </cell>
        </row>
      </sheetData>
      <sheetData sheetId="31"/>
      <sheetData sheetId="32"/>
      <sheetData sheetId="33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Resum"/>
      <sheetName val="EXT"/>
      <sheetName val="INY"/>
      <sheetName val="ENEL PLB+PMG"/>
      <sheetName val="ENEL PCA+PCF"/>
      <sheetName val="Geosa"/>
      <sheetName val="EEC-20"/>
      <sheetName val="PMTR"/>
      <sheetName val="G.Sn.Rafael"/>
      <sheetName val="DISSUR"/>
      <sheetName val="DISNORTE"/>
      <sheetName val="ASTURIAS"/>
      <sheetName val="Bluef"/>
      <sheetName val="TRITON"/>
      <sheetName val="ENACAL"/>
      <sheetName val="CEMEX"/>
      <sheetName val="CHDN"/>
      <sheetName val="HOLCIM"/>
      <sheetName val="PLASTINIC"/>
      <sheetName val="CCN"/>
      <sheetName val="AGRICORP"/>
      <sheetName val="ENSA"/>
      <sheetName val="PENSA"/>
      <sheetName val="CNDC"/>
      <sheetName val="DESV. NETO"/>
      <sheetName val="INDEX"/>
      <sheetName val="ENEL-MLK"/>
      <sheetName val="ENEL-SIU"/>
      <sheetName val="ALBANISA"/>
      <sheetName val="AMAYO"/>
      <sheetName val="AMAYO2"/>
      <sheetName val="EAAI"/>
      <sheetName val="PERD-DESVIO"/>
      <sheetName val="PERD MO"/>
    </sheetNames>
    <sheetDataSet>
      <sheetData sheetId="0">
        <row r="7">
          <cell r="BJ7">
            <v>41081</v>
          </cell>
        </row>
      </sheetData>
      <sheetData sheetId="1">
        <row r="7">
          <cell r="C7">
            <v>41081</v>
          </cell>
        </row>
      </sheetData>
      <sheetData sheetId="2">
        <row r="7">
          <cell r="D7">
            <v>41081</v>
          </cell>
        </row>
      </sheetData>
      <sheetData sheetId="3">
        <row r="7">
          <cell r="C7">
            <v>41081</v>
          </cell>
        </row>
        <row r="11">
          <cell r="BD11">
            <v>150.81388166666699</v>
          </cell>
        </row>
        <row r="12">
          <cell r="BD12">
            <v>150.11635000000001</v>
          </cell>
        </row>
        <row r="13">
          <cell r="BD13">
            <v>151.25148999999999</v>
          </cell>
        </row>
        <row r="14">
          <cell r="BD14">
            <v>151.106343333333</v>
          </cell>
        </row>
        <row r="15">
          <cell r="BD15">
            <v>150.04146333333301</v>
          </cell>
        </row>
        <row r="16">
          <cell r="BD16">
            <v>150.04215666666701</v>
          </cell>
        </row>
        <row r="17">
          <cell r="BD17">
            <v>150.55240166666599</v>
          </cell>
        </row>
        <row r="18">
          <cell r="BD18">
            <v>155.04280333333301</v>
          </cell>
        </row>
        <row r="19">
          <cell r="BD19">
            <v>159.148811666667</v>
          </cell>
        </row>
        <row r="20">
          <cell r="BD20">
            <v>160.26470499999999</v>
          </cell>
        </row>
        <row r="21">
          <cell r="BD21">
            <v>162.29347000000001</v>
          </cell>
        </row>
        <row r="22">
          <cell r="BD22">
            <v>163.586176666667</v>
          </cell>
        </row>
        <row r="23">
          <cell r="BD23">
            <v>162.39282</v>
          </cell>
        </row>
        <row r="24">
          <cell r="BD24">
            <v>161.183046666667</v>
          </cell>
        </row>
        <row r="25">
          <cell r="BD25">
            <v>160.32120499999999</v>
          </cell>
        </row>
        <row r="26">
          <cell r="BD26">
            <v>160.043663333333</v>
          </cell>
        </row>
        <row r="27">
          <cell r="BD27">
            <v>162.907905</v>
          </cell>
        </row>
        <row r="28">
          <cell r="BD28">
            <v>153.55601833333299</v>
          </cell>
        </row>
        <row r="29">
          <cell r="BD29">
            <v>161.87962666666701</v>
          </cell>
        </row>
        <row r="30">
          <cell r="BD30">
            <v>162.93098333333299</v>
          </cell>
        </row>
        <row r="31">
          <cell r="BD31">
            <v>160.54155666666699</v>
          </cell>
        </row>
        <row r="32">
          <cell r="BD32">
            <v>156.97165000000001</v>
          </cell>
        </row>
        <row r="33">
          <cell r="BD33">
            <v>151.271796666667</v>
          </cell>
        </row>
        <row r="34">
          <cell r="BD34">
            <v>150.88229833333301</v>
          </cell>
        </row>
      </sheetData>
      <sheetData sheetId="4">
        <row r="7">
          <cell r="C7">
            <v>41081</v>
          </cell>
        </row>
      </sheetData>
      <sheetData sheetId="5">
        <row r="36">
          <cell r="P36">
            <v>285.50425204997231</v>
          </cell>
        </row>
      </sheetData>
      <sheetData sheetId="6">
        <row r="36">
          <cell r="F36">
            <v>187.8227891891913</v>
          </cell>
        </row>
      </sheetData>
      <sheetData sheetId="7">
        <row r="35">
          <cell r="N35">
            <v>134.88374999999999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35">
          <cell r="G35">
            <v>1348.4255221484832</v>
          </cell>
        </row>
      </sheetData>
      <sheetData sheetId="29">
        <row r="35">
          <cell r="D35">
            <v>1.8751867766874999</v>
          </cell>
        </row>
      </sheetData>
      <sheetData sheetId="30">
        <row r="35">
          <cell r="D35">
            <v>1.1328132233124999</v>
          </cell>
        </row>
      </sheetData>
      <sheetData sheetId="31"/>
      <sheetData sheetId="32"/>
      <sheetData sheetId="33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Resum"/>
      <sheetName val="EXT"/>
      <sheetName val="INY"/>
      <sheetName val="ENEL PLB+PMG"/>
      <sheetName val="ENEL PCA+PCF"/>
      <sheetName val="Geosa"/>
      <sheetName val="EEC-20"/>
      <sheetName val="PMTR"/>
      <sheetName val="G.Sn.Rafael"/>
      <sheetName val="DISSUR"/>
      <sheetName val="DISNORTE"/>
      <sheetName val="ASTURIAS"/>
      <sheetName val="Bluef"/>
      <sheetName val="TRITON"/>
      <sheetName val="ENACAL"/>
      <sheetName val="CEMEX"/>
      <sheetName val="CHDN"/>
      <sheetName val="HOLCIM"/>
      <sheetName val="PLASTINIC"/>
      <sheetName val="CCN"/>
      <sheetName val="AGRICORP"/>
      <sheetName val="ENSA"/>
      <sheetName val="PENSA"/>
      <sheetName val="CNDC"/>
      <sheetName val="DESV. NETO"/>
      <sheetName val="INDEX"/>
      <sheetName val="ENEL-MLK"/>
      <sheetName val="ENEL-SIU"/>
      <sheetName val="ALBANISA"/>
      <sheetName val="AMAYO"/>
      <sheetName val="AMAYO2"/>
      <sheetName val="EAAI"/>
      <sheetName val="PERD-DESVIO"/>
      <sheetName val="PERD MO"/>
    </sheetNames>
    <sheetDataSet>
      <sheetData sheetId="0">
        <row r="7">
          <cell r="BJ7">
            <v>41082</v>
          </cell>
        </row>
      </sheetData>
      <sheetData sheetId="1">
        <row r="7">
          <cell r="C7">
            <v>41082</v>
          </cell>
        </row>
      </sheetData>
      <sheetData sheetId="2">
        <row r="7">
          <cell r="D7">
            <v>41082</v>
          </cell>
        </row>
      </sheetData>
      <sheetData sheetId="3">
        <row r="7">
          <cell r="C7">
            <v>41082</v>
          </cell>
        </row>
        <row r="11">
          <cell r="BD11">
            <v>152.82338999999999</v>
          </cell>
        </row>
        <row r="12">
          <cell r="BD12">
            <v>150.135218333333</v>
          </cell>
        </row>
        <row r="13">
          <cell r="BD13">
            <v>150.13064</v>
          </cell>
        </row>
        <row r="14">
          <cell r="BD14">
            <v>150.13588166666699</v>
          </cell>
        </row>
        <row r="15">
          <cell r="BD15">
            <v>150.15092000000001</v>
          </cell>
        </row>
        <row r="16">
          <cell r="BD16">
            <v>151.239</v>
          </cell>
        </row>
        <row r="17">
          <cell r="BD17">
            <v>151.239</v>
          </cell>
        </row>
        <row r="18">
          <cell r="BD18">
            <v>154.12184500000001</v>
          </cell>
        </row>
        <row r="19">
          <cell r="BD19">
            <v>157.32487</v>
          </cell>
        </row>
        <row r="20">
          <cell r="BD20">
            <v>161.55865666666699</v>
          </cell>
        </row>
        <row r="21">
          <cell r="BD21">
            <v>160.158716666667</v>
          </cell>
        </row>
        <row r="22">
          <cell r="BD22">
            <v>160.97754499999999</v>
          </cell>
        </row>
        <row r="23">
          <cell r="BD23">
            <v>161.60531166666701</v>
          </cell>
        </row>
        <row r="24">
          <cell r="BD24">
            <v>161.25388166666701</v>
          </cell>
        </row>
        <row r="25">
          <cell r="BD25">
            <v>159.13541166666701</v>
          </cell>
        </row>
        <row r="26">
          <cell r="BD26">
            <v>159.21997666666701</v>
          </cell>
        </row>
        <row r="27">
          <cell r="BD27">
            <v>155.369566666666</v>
          </cell>
        </row>
        <row r="28">
          <cell r="BD28">
            <v>151.239</v>
          </cell>
        </row>
        <row r="29">
          <cell r="BD29">
            <v>163.98113000000001</v>
          </cell>
        </row>
        <row r="30">
          <cell r="BD30">
            <v>162.24835833333299</v>
          </cell>
        </row>
        <row r="31">
          <cell r="BD31">
            <v>164.25397166666701</v>
          </cell>
        </row>
        <row r="32">
          <cell r="BD32">
            <v>151.239</v>
          </cell>
        </row>
        <row r="33">
          <cell r="BD33">
            <v>151.30312000000001</v>
          </cell>
        </row>
        <row r="34">
          <cell r="BD34">
            <v>150.39701666666701</v>
          </cell>
        </row>
      </sheetData>
      <sheetData sheetId="4">
        <row r="7">
          <cell r="C7">
            <v>41082</v>
          </cell>
        </row>
      </sheetData>
      <sheetData sheetId="5">
        <row r="36">
          <cell r="P36">
            <v>283.27826933728437</v>
          </cell>
        </row>
      </sheetData>
      <sheetData sheetId="6">
        <row r="36">
          <cell r="F36">
            <v>174.05776216216395</v>
          </cell>
        </row>
      </sheetData>
      <sheetData sheetId="7">
        <row r="35">
          <cell r="N35">
            <v>144.94875000000002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35">
          <cell r="G35">
            <v>1254.7065923896073</v>
          </cell>
        </row>
      </sheetData>
      <sheetData sheetId="29">
        <row r="35">
          <cell r="D35">
            <v>2.0042596197574998</v>
          </cell>
        </row>
      </sheetData>
      <sheetData sheetId="30">
        <row r="35">
          <cell r="D35">
            <v>1.2117403802424997</v>
          </cell>
        </row>
      </sheetData>
      <sheetData sheetId="31"/>
      <sheetData sheetId="32"/>
      <sheetData sheetId="33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Resum"/>
      <sheetName val="EXT"/>
      <sheetName val="INY"/>
      <sheetName val="ENEL PLB+PMG"/>
      <sheetName val="ENEL PCA+PCF"/>
      <sheetName val="Geosa"/>
      <sheetName val="EEC-20"/>
      <sheetName val="PMTR"/>
      <sheetName val="G.Sn.Rafael"/>
      <sheetName val="DISSUR"/>
      <sheetName val="DISNORTE"/>
      <sheetName val="ASTURIAS"/>
      <sheetName val="Bluef"/>
      <sheetName val="TRITON"/>
      <sheetName val="ENACAL"/>
      <sheetName val="CEMEX"/>
      <sheetName val="CHDN"/>
      <sheetName val="HOLCIM"/>
      <sheetName val="PLASTINIC"/>
      <sheetName val="CCN"/>
      <sheetName val="AGRICORP"/>
      <sheetName val="ENSA"/>
      <sheetName val="PENSA"/>
      <sheetName val="CNDC"/>
      <sheetName val="DESV. NETO"/>
      <sheetName val="INDEX"/>
      <sheetName val="ENEL-MLK"/>
      <sheetName val="ENEL-SIU"/>
      <sheetName val="ALBANISA"/>
      <sheetName val="AMAYO"/>
      <sheetName val="AMAYO2"/>
      <sheetName val="EAAI"/>
      <sheetName val="PERD-DESVIO"/>
      <sheetName val="PERD MO"/>
    </sheetNames>
    <sheetDataSet>
      <sheetData sheetId="0">
        <row r="7">
          <cell r="BJ7">
            <v>41083</v>
          </cell>
        </row>
      </sheetData>
      <sheetData sheetId="1">
        <row r="7">
          <cell r="C7">
            <v>41083</v>
          </cell>
        </row>
      </sheetData>
      <sheetData sheetId="2">
        <row r="7">
          <cell r="D7">
            <v>41083</v>
          </cell>
        </row>
      </sheetData>
      <sheetData sheetId="3">
        <row r="7">
          <cell r="C7">
            <v>41083</v>
          </cell>
        </row>
        <row r="11">
          <cell r="BD11">
            <v>151.47232333333301</v>
          </cell>
        </row>
        <row r="12">
          <cell r="BD12">
            <v>151.37521166666701</v>
          </cell>
        </row>
        <row r="13">
          <cell r="BD13">
            <v>150.15296833333301</v>
          </cell>
        </row>
        <row r="14">
          <cell r="BD14">
            <v>150.14470666666699</v>
          </cell>
        </row>
        <row r="15">
          <cell r="BD15">
            <v>150.14054666666701</v>
          </cell>
        </row>
        <row r="16">
          <cell r="BD16">
            <v>150.15155833333301</v>
          </cell>
        </row>
        <row r="17">
          <cell r="BD17">
            <v>150.13926833333301</v>
          </cell>
        </row>
        <row r="18">
          <cell r="BD18">
            <v>154.682571666667</v>
          </cell>
        </row>
        <row r="19">
          <cell r="BD19">
            <v>150.903613333333</v>
          </cell>
        </row>
        <row r="20">
          <cell r="BD20">
            <v>151.239</v>
          </cell>
        </row>
        <row r="21">
          <cell r="BD21">
            <v>151.239</v>
          </cell>
        </row>
        <row r="22">
          <cell r="BD22">
            <v>151.251475</v>
          </cell>
        </row>
        <row r="23">
          <cell r="BD23">
            <v>151.09067999999999</v>
          </cell>
        </row>
        <row r="24">
          <cell r="BD24">
            <v>150.80761166666699</v>
          </cell>
        </row>
        <row r="25">
          <cell r="BD25">
            <v>150.85353000000001</v>
          </cell>
        </row>
        <row r="26">
          <cell r="BD26">
            <v>151.28362999999999</v>
          </cell>
        </row>
        <row r="27">
          <cell r="BD27">
            <v>150.819623333333</v>
          </cell>
        </row>
        <row r="28">
          <cell r="BD28">
            <v>151.280691666667</v>
          </cell>
        </row>
        <row r="29">
          <cell r="BD29">
            <v>159.81048000000001</v>
          </cell>
        </row>
        <row r="30">
          <cell r="BD30">
            <v>160.27249</v>
          </cell>
        </row>
        <row r="31">
          <cell r="BD31">
            <v>158.39884833333301</v>
          </cell>
        </row>
        <row r="32">
          <cell r="BD32">
            <v>151.07079666666701</v>
          </cell>
        </row>
        <row r="33">
          <cell r="BD33">
            <v>150.87136833333301</v>
          </cell>
        </row>
        <row r="34">
          <cell r="BD34">
            <v>152.22097666666701</v>
          </cell>
        </row>
      </sheetData>
      <sheetData sheetId="4">
        <row r="7">
          <cell r="C7">
            <v>41083</v>
          </cell>
        </row>
      </sheetData>
      <sheetData sheetId="5">
        <row r="36">
          <cell r="P36">
            <v>285.6585</v>
          </cell>
        </row>
      </sheetData>
      <sheetData sheetId="6">
        <row r="36">
          <cell r="F36">
            <v>161.15649729729734</v>
          </cell>
        </row>
      </sheetData>
      <sheetData sheetId="7">
        <row r="35">
          <cell r="N35">
            <v>157.71474999999998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35">
          <cell r="G35">
            <v>1049.07315625</v>
          </cell>
        </row>
      </sheetData>
      <sheetData sheetId="29">
        <row r="35">
          <cell r="D35">
            <v>7.9361339196574985</v>
          </cell>
        </row>
      </sheetData>
      <sheetData sheetId="30">
        <row r="35">
          <cell r="D35">
            <v>7.1518660803424998</v>
          </cell>
        </row>
      </sheetData>
      <sheetData sheetId="31"/>
      <sheetData sheetId="32"/>
      <sheetData sheetId="33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Resum"/>
      <sheetName val="EXT"/>
      <sheetName val="INY"/>
      <sheetName val="ENEL PLB+PMG"/>
      <sheetName val="ENEL PCA+PCF"/>
      <sheetName val="Geosa"/>
      <sheetName val="EEC-20"/>
      <sheetName val="PMTR"/>
      <sheetName val="G.Sn.Rafael"/>
      <sheetName val="DISSUR"/>
      <sheetName val="DISNORTE"/>
      <sheetName val="ASTURIAS"/>
      <sheetName val="Bluef"/>
      <sheetName val="TRITON"/>
      <sheetName val="ENACAL"/>
      <sheetName val="CEMEX"/>
      <sheetName val="CHDN"/>
      <sheetName val="HOLCIM"/>
      <sheetName val="PLASTINIC"/>
      <sheetName val="CCN"/>
      <sheetName val="AGRICORP"/>
      <sheetName val="ENSA"/>
      <sheetName val="PENSA"/>
      <sheetName val="CNDC"/>
      <sheetName val="DESV. NETO"/>
      <sheetName val="INDEX"/>
      <sheetName val="ENEL-MLK"/>
      <sheetName val="ENEL-SIU"/>
      <sheetName val="ALBANISA"/>
      <sheetName val="AMAYO"/>
      <sheetName val="AMAYO2"/>
      <sheetName val="EAAI"/>
      <sheetName val="PERD-DESVIO"/>
      <sheetName val="PERD MO"/>
    </sheetNames>
    <sheetDataSet>
      <sheetData sheetId="0">
        <row r="7">
          <cell r="BJ7">
            <v>41084</v>
          </cell>
        </row>
      </sheetData>
      <sheetData sheetId="1">
        <row r="7">
          <cell r="C7">
            <v>41084</v>
          </cell>
        </row>
      </sheetData>
      <sheetData sheetId="2">
        <row r="7">
          <cell r="D7">
            <v>41084</v>
          </cell>
        </row>
      </sheetData>
      <sheetData sheetId="3">
        <row r="7">
          <cell r="C7">
            <v>41084</v>
          </cell>
        </row>
        <row r="11">
          <cell r="BD11">
            <v>150.110651666667</v>
          </cell>
        </row>
        <row r="12">
          <cell r="BD12">
            <v>155.03036499999999</v>
          </cell>
        </row>
        <row r="13">
          <cell r="BD13">
            <v>149.06479666666701</v>
          </cell>
        </row>
        <row r="14">
          <cell r="BD14">
            <v>148.09421333333299</v>
          </cell>
        </row>
        <row r="15">
          <cell r="BD15">
            <v>148.50976333333301</v>
          </cell>
        </row>
        <row r="16">
          <cell r="BD16">
            <v>153.98546166666699</v>
          </cell>
        </row>
        <row r="17">
          <cell r="BD17">
            <v>150.6326</v>
          </cell>
        </row>
        <row r="18">
          <cell r="BD18">
            <v>151.239</v>
          </cell>
        </row>
        <row r="19">
          <cell r="BD19">
            <v>153.71245666666701</v>
          </cell>
        </row>
        <row r="20">
          <cell r="BD20">
            <v>151.91515999999999</v>
          </cell>
        </row>
        <row r="21">
          <cell r="BD21">
            <v>151.239</v>
          </cell>
        </row>
        <row r="22">
          <cell r="BD22">
            <v>151.239</v>
          </cell>
        </row>
        <row r="23">
          <cell r="BD23">
            <v>150.9229</v>
          </cell>
        </row>
        <row r="24">
          <cell r="BD24">
            <v>150.35848666666701</v>
          </cell>
        </row>
        <row r="25">
          <cell r="BD25">
            <v>150.40022166666699</v>
          </cell>
        </row>
        <row r="26">
          <cell r="BD26">
            <v>150.36209500000001</v>
          </cell>
        </row>
        <row r="27">
          <cell r="BD27">
            <v>150.376618333333</v>
          </cell>
        </row>
        <row r="28">
          <cell r="BD28">
            <v>150.61399166666601</v>
          </cell>
        </row>
        <row r="29">
          <cell r="BD29">
            <v>161.080966666667</v>
          </cell>
        </row>
        <row r="30">
          <cell r="BD30">
            <v>158.76206999999999</v>
          </cell>
        </row>
        <row r="31">
          <cell r="BD31">
            <v>160.29979333333301</v>
          </cell>
        </row>
        <row r="32">
          <cell r="BD32">
            <v>155.69110499999999</v>
          </cell>
        </row>
        <row r="33">
          <cell r="BD33">
            <v>151.733303333333</v>
          </cell>
        </row>
        <row r="34">
          <cell r="BD34">
            <v>153.22761333333301</v>
          </cell>
        </row>
      </sheetData>
      <sheetData sheetId="4">
        <row r="7">
          <cell r="C7">
            <v>41084</v>
          </cell>
        </row>
      </sheetData>
      <sheetData sheetId="5">
        <row r="36">
          <cell r="P36">
            <v>286.62900000000002</v>
          </cell>
        </row>
      </sheetData>
      <sheetData sheetId="6">
        <row r="36">
          <cell r="F36">
            <v>112.66443243243242</v>
          </cell>
        </row>
      </sheetData>
      <sheetData sheetId="7">
        <row r="35">
          <cell r="N35">
            <v>159.63800000000003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35">
          <cell r="G35">
            <v>844.85828125</v>
          </cell>
        </row>
      </sheetData>
      <sheetData sheetId="29">
        <row r="35">
          <cell r="D35">
            <v>4.5024139359794999</v>
          </cell>
        </row>
      </sheetData>
      <sheetData sheetId="30">
        <row r="35">
          <cell r="D35">
            <v>1.8655860640205</v>
          </cell>
        </row>
      </sheetData>
      <sheetData sheetId="31"/>
      <sheetData sheetId="32"/>
      <sheetData sheetId="33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Resum"/>
      <sheetName val="EXT"/>
      <sheetName val="INY"/>
      <sheetName val="ENEL PLB+PMG"/>
      <sheetName val="ENEL PCA+PCF"/>
      <sheetName val="Geosa"/>
      <sheetName val="EEC-20"/>
      <sheetName val="PMTR"/>
      <sheetName val="G.Sn.Rafael"/>
      <sheetName val="DISSUR"/>
      <sheetName val="DISNORTE"/>
      <sheetName val="ASTURIAS"/>
      <sheetName val="Bluef"/>
      <sheetName val="TRITON"/>
      <sheetName val="ENACAL"/>
      <sheetName val="CEMEX"/>
      <sheetName val="CHDN"/>
      <sheetName val="HOLCIM"/>
      <sheetName val="PLASTINIC"/>
      <sheetName val="CCN"/>
      <sheetName val="AGRICORP"/>
      <sheetName val="ENSA"/>
      <sheetName val="PENSA"/>
      <sheetName val="CNDC"/>
      <sheetName val="DESV. NETO"/>
      <sheetName val="INDEX"/>
      <sheetName val="ENEL-MLK"/>
      <sheetName val="ENEL-SIU"/>
      <sheetName val="ALBANISA"/>
      <sheetName val="AMAYO"/>
      <sheetName val="AMAYO2"/>
      <sheetName val="EAAI"/>
      <sheetName val="PERD-DESVIO"/>
      <sheetName val="PERD MO"/>
    </sheetNames>
    <sheetDataSet>
      <sheetData sheetId="0">
        <row r="7">
          <cell r="BJ7">
            <v>41085</v>
          </cell>
        </row>
      </sheetData>
      <sheetData sheetId="1">
        <row r="7">
          <cell r="C7">
            <v>41085</v>
          </cell>
        </row>
      </sheetData>
      <sheetData sheetId="2">
        <row r="7">
          <cell r="D7">
            <v>41085</v>
          </cell>
        </row>
      </sheetData>
      <sheetData sheetId="3">
        <row r="7">
          <cell r="C7">
            <v>41085</v>
          </cell>
        </row>
        <row r="11">
          <cell r="BD11">
            <v>150.004571666667</v>
          </cell>
        </row>
        <row r="12">
          <cell r="BD12">
            <v>147.94041000000001</v>
          </cell>
        </row>
        <row r="13">
          <cell r="BD13">
            <v>147.89635833333301</v>
          </cell>
        </row>
        <row r="14">
          <cell r="BD14">
            <v>147.89035833333301</v>
          </cell>
        </row>
        <row r="15">
          <cell r="BD15">
            <v>150.144078333333</v>
          </cell>
        </row>
        <row r="16">
          <cell r="BD16">
            <v>154.44677666666701</v>
          </cell>
        </row>
        <row r="17">
          <cell r="BD17">
            <v>149.893026666667</v>
          </cell>
        </row>
        <row r="18">
          <cell r="BD18">
            <v>153.886503333333</v>
          </cell>
        </row>
        <row r="19">
          <cell r="BD19">
            <v>152.83110500000001</v>
          </cell>
        </row>
        <row r="20">
          <cell r="BD20">
            <v>161.39054666666701</v>
          </cell>
        </row>
        <row r="21">
          <cell r="BD21">
            <v>158.234193333333</v>
          </cell>
        </row>
        <row r="22">
          <cell r="BD22">
            <v>160.74616333333299</v>
          </cell>
        </row>
        <row r="23">
          <cell r="BD23">
            <v>160.38342333333301</v>
          </cell>
        </row>
        <row r="24">
          <cell r="BD24">
            <v>160.17655999999999</v>
          </cell>
        </row>
        <row r="25">
          <cell r="BD25">
            <v>159.04680999999999</v>
          </cell>
        </row>
        <row r="26">
          <cell r="BD26">
            <v>159.06503166666701</v>
          </cell>
        </row>
        <row r="27">
          <cell r="BD27">
            <v>160.42073500000001</v>
          </cell>
        </row>
        <row r="28">
          <cell r="BD28">
            <v>157.545193333333</v>
          </cell>
        </row>
        <row r="29">
          <cell r="BD29">
            <v>161.764158333333</v>
          </cell>
        </row>
        <row r="30">
          <cell r="BD30">
            <v>161.14702500000001</v>
          </cell>
        </row>
        <row r="31">
          <cell r="BD31">
            <v>165.95827333333301</v>
          </cell>
        </row>
        <row r="32">
          <cell r="BD32">
            <v>157.15110000000001</v>
          </cell>
        </row>
        <row r="33">
          <cell r="BD33">
            <v>150.333136666667</v>
          </cell>
        </row>
        <row r="34">
          <cell r="BD34">
            <v>150.46885</v>
          </cell>
        </row>
      </sheetData>
      <sheetData sheetId="4">
        <row r="7">
          <cell r="C7">
            <v>41085</v>
          </cell>
        </row>
      </sheetData>
      <sheetData sheetId="5">
        <row r="36">
          <cell r="P36">
            <v>285.49900000000002</v>
          </cell>
        </row>
      </sheetData>
      <sheetData sheetId="6">
        <row r="36">
          <cell r="F36">
            <v>118.93094594594551</v>
          </cell>
        </row>
      </sheetData>
      <sheetData sheetId="7">
        <row r="35">
          <cell r="N35">
            <v>157.32550000000003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35">
          <cell r="G35">
            <v>1250.8846987616621</v>
          </cell>
        </row>
      </sheetData>
      <sheetData sheetId="29">
        <row r="35">
          <cell r="D35">
            <v>3.4320060320754999</v>
          </cell>
        </row>
      </sheetData>
      <sheetData sheetId="30">
        <row r="35">
          <cell r="D35">
            <v>3.1919939679244997</v>
          </cell>
        </row>
      </sheetData>
      <sheetData sheetId="31"/>
      <sheetData sheetId="32"/>
      <sheetData sheetId="33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Resum"/>
      <sheetName val="EXT"/>
      <sheetName val="INY"/>
      <sheetName val="ENEL PLB+PMG"/>
      <sheetName val="ENEL PCA+PCF"/>
      <sheetName val="Geosa"/>
      <sheetName val="EEC-20"/>
      <sheetName val="PMTR"/>
      <sheetName val="G.Sn.Rafael"/>
      <sheetName val="DISSUR"/>
      <sheetName val="DISNORTE"/>
      <sheetName val="ASTURIAS"/>
      <sheetName val="Bluef"/>
      <sheetName val="TRITON"/>
      <sheetName val="ENACAL"/>
      <sheetName val="CEMEX"/>
      <sheetName val="CHDN"/>
      <sheetName val="HOLCIM"/>
      <sheetName val="PLASTINIC"/>
      <sheetName val="CCN"/>
      <sheetName val="AGRICORP"/>
      <sheetName val="ENSA"/>
      <sheetName val="PENSA"/>
      <sheetName val="CNDC"/>
      <sheetName val="DESV. NETO"/>
      <sheetName val="INDEX"/>
      <sheetName val="ENEL-MLK"/>
      <sheetName val="ENEL-SIU"/>
      <sheetName val="ALBANISA"/>
      <sheetName val="AMAYO"/>
      <sheetName val="AMAYO2"/>
      <sheetName val="EAAI"/>
      <sheetName val="PERD-DESVIO"/>
      <sheetName val="PERD MO"/>
    </sheetNames>
    <sheetDataSet>
      <sheetData sheetId="0">
        <row r="7">
          <cell r="BJ7">
            <v>41086</v>
          </cell>
        </row>
      </sheetData>
      <sheetData sheetId="1">
        <row r="7">
          <cell r="C7">
            <v>41086</v>
          </cell>
        </row>
      </sheetData>
      <sheetData sheetId="2">
        <row r="7">
          <cell r="D7">
            <v>41086</v>
          </cell>
        </row>
      </sheetData>
      <sheetData sheetId="3">
        <row r="7">
          <cell r="C7">
            <v>41086</v>
          </cell>
        </row>
        <row r="11">
          <cell r="BD11">
            <v>152.836093333333</v>
          </cell>
        </row>
        <row r="12">
          <cell r="BD12">
            <v>150.07441666666699</v>
          </cell>
        </row>
        <row r="13">
          <cell r="BD13">
            <v>150.08559333333301</v>
          </cell>
        </row>
        <row r="14">
          <cell r="BD14">
            <v>150.06664499999999</v>
          </cell>
        </row>
        <row r="15">
          <cell r="BD15">
            <v>150.08306166666699</v>
          </cell>
        </row>
        <row r="16">
          <cell r="BD16">
            <v>150.06605999999999</v>
          </cell>
        </row>
        <row r="17">
          <cell r="BD17">
            <v>150.28001166666701</v>
          </cell>
        </row>
        <row r="18">
          <cell r="BD18">
            <v>154.662611666667</v>
          </cell>
        </row>
        <row r="19">
          <cell r="BD19">
            <v>159.98411666666701</v>
          </cell>
        </row>
        <row r="20">
          <cell r="BD20">
            <v>159.934281666667</v>
          </cell>
        </row>
        <row r="21">
          <cell r="BD21">
            <v>159.86353333333301</v>
          </cell>
        </row>
        <row r="22">
          <cell r="BD22">
            <v>159.03634666666699</v>
          </cell>
        </row>
        <row r="23">
          <cell r="BD23">
            <v>161.02802666666699</v>
          </cell>
        </row>
        <row r="24">
          <cell r="BD24">
            <v>159.528181666667</v>
          </cell>
        </row>
        <row r="25">
          <cell r="BD25">
            <v>159.55986833333299</v>
          </cell>
        </row>
        <row r="26">
          <cell r="BD26">
            <v>161.55584666666701</v>
          </cell>
        </row>
        <row r="27">
          <cell r="BD27">
            <v>159.41375500000001</v>
          </cell>
        </row>
        <row r="28">
          <cell r="BD28">
            <v>151.96473</v>
          </cell>
        </row>
        <row r="29">
          <cell r="BD29">
            <v>162.465935</v>
          </cell>
        </row>
        <row r="30">
          <cell r="BD30">
            <v>159.049465</v>
          </cell>
        </row>
        <row r="31">
          <cell r="BD31">
            <v>164.476505</v>
          </cell>
        </row>
        <row r="32">
          <cell r="BD32">
            <v>152.04035666666701</v>
          </cell>
        </row>
        <row r="33">
          <cell r="BD33">
            <v>151.371878333333</v>
          </cell>
        </row>
        <row r="34">
          <cell r="BD34">
            <v>151.16913666666699</v>
          </cell>
        </row>
      </sheetData>
      <sheetData sheetId="4">
        <row r="7">
          <cell r="C7">
            <v>41086</v>
          </cell>
        </row>
      </sheetData>
      <sheetData sheetId="5">
        <row r="36">
          <cell r="P36">
            <v>284.46888954696067</v>
          </cell>
        </row>
      </sheetData>
      <sheetData sheetId="6">
        <row r="36">
          <cell r="F36">
            <v>185.65248648648742</v>
          </cell>
        </row>
      </sheetData>
      <sheetData sheetId="7">
        <row r="35">
          <cell r="N35">
            <v>158.40550000000002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35">
          <cell r="G35">
            <v>1240.0800387712177</v>
          </cell>
        </row>
      </sheetData>
      <sheetData sheetId="29">
        <row r="35">
          <cell r="D35">
            <v>4.8394129041479994</v>
          </cell>
        </row>
      </sheetData>
      <sheetData sheetId="30">
        <row r="35">
          <cell r="D35">
            <v>4.5045870958520009</v>
          </cell>
        </row>
      </sheetData>
      <sheetData sheetId="31"/>
      <sheetData sheetId="32"/>
      <sheetData sheetId="33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Resum"/>
      <sheetName val="EXT"/>
      <sheetName val="INY"/>
      <sheetName val="ENEL PLB+PMG"/>
      <sheetName val="ENEL PCA+PCF"/>
      <sheetName val="Geosa"/>
      <sheetName val="EEC-20"/>
      <sheetName val="PMTR"/>
      <sheetName val="G.Sn.Rafael"/>
      <sheetName val="DISSUR"/>
      <sheetName val="DISNORTE"/>
      <sheetName val="ASTURIAS"/>
      <sheetName val="Bluef"/>
      <sheetName val="TRITON"/>
      <sheetName val="ENACAL"/>
      <sheetName val="CEMEX"/>
      <sheetName val="CHDN"/>
      <sheetName val="HOLCIM"/>
      <sheetName val="PLASTINIC"/>
      <sheetName val="CCN"/>
      <sheetName val="AGRICORP"/>
      <sheetName val="ENSA"/>
      <sheetName val="PENSA"/>
      <sheetName val="CNDC"/>
      <sheetName val="DESV. NETO"/>
      <sheetName val="INDEX"/>
      <sheetName val="ENEL-MLK"/>
      <sheetName val="ENEL-SIU"/>
      <sheetName val="ALBANISA"/>
      <sheetName val="AMAYO"/>
      <sheetName val="AMAYO2"/>
      <sheetName val="EAAI"/>
      <sheetName val="PERD-DESVIO"/>
      <sheetName val="PERD MO"/>
    </sheetNames>
    <sheetDataSet>
      <sheetData sheetId="0">
        <row r="7">
          <cell r="BJ7">
            <v>41087</v>
          </cell>
        </row>
      </sheetData>
      <sheetData sheetId="1">
        <row r="7">
          <cell r="C7">
            <v>41087</v>
          </cell>
        </row>
      </sheetData>
      <sheetData sheetId="2">
        <row r="7">
          <cell r="D7">
            <v>41087</v>
          </cell>
        </row>
      </sheetData>
      <sheetData sheetId="3">
        <row r="7">
          <cell r="C7">
            <v>41087</v>
          </cell>
        </row>
        <row r="11">
          <cell r="BD11">
            <v>152.78928999999999</v>
          </cell>
        </row>
        <row r="12">
          <cell r="BD12">
            <v>151.097826666667</v>
          </cell>
        </row>
        <row r="13">
          <cell r="BD13">
            <v>151.20221333333299</v>
          </cell>
        </row>
        <row r="14">
          <cell r="BD14">
            <v>151.175661666667</v>
          </cell>
        </row>
        <row r="15">
          <cell r="BD15">
            <v>151.33923666666701</v>
          </cell>
        </row>
        <row r="16">
          <cell r="BD16">
            <v>154.28605166666699</v>
          </cell>
        </row>
        <row r="17">
          <cell r="BD17">
            <v>151.48837499999999</v>
          </cell>
        </row>
        <row r="18">
          <cell r="BD18">
            <v>151.977538333333</v>
          </cell>
        </row>
        <row r="19">
          <cell r="BD19">
            <v>160.73058333333299</v>
          </cell>
        </row>
        <row r="20">
          <cell r="BD20">
            <v>161.31408500000001</v>
          </cell>
        </row>
        <row r="21">
          <cell r="BD21">
            <v>161.071711666667</v>
          </cell>
        </row>
        <row r="22">
          <cell r="BD22">
            <v>159.42248499999999</v>
          </cell>
        </row>
        <row r="23">
          <cell r="BD23">
            <v>163.066305</v>
          </cell>
        </row>
        <row r="24">
          <cell r="BD24">
            <v>160.10805999999999</v>
          </cell>
        </row>
        <row r="25">
          <cell r="BD25">
            <v>159.70634999999999</v>
          </cell>
        </row>
        <row r="26">
          <cell r="BD26">
            <v>160.01196166666699</v>
          </cell>
        </row>
        <row r="27">
          <cell r="BD27">
            <v>159.17018166666699</v>
          </cell>
        </row>
        <row r="28">
          <cell r="BD28">
            <v>151.76080666666701</v>
          </cell>
        </row>
        <row r="29">
          <cell r="BD29">
            <v>160.324383333333</v>
          </cell>
        </row>
        <row r="30">
          <cell r="BD30">
            <v>160.805843333333</v>
          </cell>
        </row>
        <row r="31">
          <cell r="BD31">
            <v>160.69505000000001</v>
          </cell>
        </row>
        <row r="32">
          <cell r="BD32">
            <v>150.81216499999999</v>
          </cell>
        </row>
        <row r="33">
          <cell r="BD33">
            <v>154.38666166666701</v>
          </cell>
        </row>
        <row r="34">
          <cell r="BD34">
            <v>151.53649666666701</v>
          </cell>
        </row>
      </sheetData>
      <sheetData sheetId="4">
        <row r="7">
          <cell r="C7">
            <v>41087</v>
          </cell>
        </row>
      </sheetData>
      <sheetData sheetId="5">
        <row r="36">
          <cell r="P36">
            <v>284.45199999999994</v>
          </cell>
        </row>
      </sheetData>
      <sheetData sheetId="6">
        <row r="36">
          <cell r="F36">
            <v>166.54838918918875</v>
          </cell>
        </row>
      </sheetData>
      <sheetData sheetId="7">
        <row r="35">
          <cell r="N35">
            <v>158.47749999999996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35">
          <cell r="G35">
            <v>1176.8413568713986</v>
          </cell>
        </row>
      </sheetData>
      <sheetData sheetId="29">
        <row r="35">
          <cell r="D35">
            <v>33.340918019863501</v>
          </cell>
        </row>
      </sheetData>
      <sheetData sheetId="30">
        <row r="35">
          <cell r="D35">
            <v>25.347081980136501</v>
          </cell>
        </row>
      </sheetData>
      <sheetData sheetId="31"/>
      <sheetData sheetId="32"/>
      <sheetData sheetId="33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Resum"/>
      <sheetName val="EXT"/>
      <sheetName val="INY"/>
      <sheetName val="ENEL PLB+PMG"/>
      <sheetName val="ENEL PCA+PCF"/>
      <sheetName val="Geosa"/>
      <sheetName val="EEC-20"/>
      <sheetName val="PMTR"/>
      <sheetName val="G.Sn.Rafael"/>
      <sheetName val="DISSUR"/>
      <sheetName val="DISNORTE"/>
      <sheetName val="ASTURIAS"/>
      <sheetName val="Bluef"/>
      <sheetName val="TRITON"/>
      <sheetName val="ENACAL"/>
      <sheetName val="CEMEX"/>
      <sheetName val="CHDN"/>
      <sheetName val="HOLCIM"/>
      <sheetName val="PLASTINIC"/>
      <sheetName val="CCN"/>
      <sheetName val="AGRICORP"/>
      <sheetName val="ENSA"/>
      <sheetName val="PENSA"/>
      <sheetName val="CNDC"/>
      <sheetName val="DESV. NETO"/>
      <sheetName val="INDEX"/>
      <sheetName val="ENEL-MLK"/>
      <sheetName val="ENEL-SIU"/>
      <sheetName val="ALBANISA"/>
      <sheetName val="AMAYO"/>
      <sheetName val="AMAYO2"/>
      <sheetName val="EAAI"/>
      <sheetName val="PERD-DESVIO"/>
      <sheetName val="PERD MO"/>
    </sheetNames>
    <sheetDataSet>
      <sheetData sheetId="0">
        <row r="7">
          <cell r="BJ7">
            <v>41088</v>
          </cell>
        </row>
      </sheetData>
      <sheetData sheetId="1">
        <row r="7">
          <cell r="C7">
            <v>41088</v>
          </cell>
        </row>
      </sheetData>
      <sheetData sheetId="2">
        <row r="7">
          <cell r="D7">
            <v>41088</v>
          </cell>
        </row>
      </sheetData>
      <sheetData sheetId="3">
        <row r="7">
          <cell r="C7">
            <v>41088</v>
          </cell>
        </row>
        <row r="11">
          <cell r="BD11">
            <v>148.06116</v>
          </cell>
        </row>
        <row r="12">
          <cell r="BD12">
            <v>148.05834999999999</v>
          </cell>
        </row>
        <row r="13">
          <cell r="BD13">
            <v>148.05789833333299</v>
          </cell>
        </row>
        <row r="14">
          <cell r="BD14">
            <v>148.063365</v>
          </cell>
        </row>
        <row r="15">
          <cell r="BD15">
            <v>151.78310166666699</v>
          </cell>
        </row>
        <row r="16">
          <cell r="BD16">
            <v>154.22647000000001</v>
          </cell>
        </row>
        <row r="17">
          <cell r="BD17">
            <v>148.06222333333301</v>
          </cell>
        </row>
        <row r="18">
          <cell r="BD18">
            <v>153.102618333333</v>
          </cell>
        </row>
        <row r="19">
          <cell r="BD19">
            <v>153.582983333333</v>
          </cell>
        </row>
        <row r="20">
          <cell r="BD20">
            <v>156.11555166666699</v>
          </cell>
        </row>
        <row r="21">
          <cell r="BD21">
            <v>160.59587500000001</v>
          </cell>
        </row>
        <row r="22">
          <cell r="BD22">
            <v>159.765266666667</v>
          </cell>
        </row>
        <row r="23">
          <cell r="BD23">
            <v>160.23045833333299</v>
          </cell>
        </row>
        <row r="24">
          <cell r="BD24">
            <v>160.149225</v>
          </cell>
        </row>
        <row r="25">
          <cell r="BD25">
            <v>161.11711</v>
          </cell>
        </row>
        <row r="26">
          <cell r="BD26">
            <v>159.71633499999999</v>
          </cell>
        </row>
        <row r="27">
          <cell r="BD27">
            <v>155.97051833333299</v>
          </cell>
        </row>
        <row r="28">
          <cell r="BD28">
            <v>154.634931666667</v>
          </cell>
        </row>
        <row r="29">
          <cell r="BD29">
            <v>158.56985166666701</v>
          </cell>
        </row>
        <row r="30">
          <cell r="BD30">
            <v>157.60288333333301</v>
          </cell>
        </row>
        <row r="31">
          <cell r="BD31">
            <v>161.03741500000001</v>
          </cell>
        </row>
        <row r="32">
          <cell r="BD32">
            <v>151.57043166666699</v>
          </cell>
        </row>
        <row r="33">
          <cell r="BD33">
            <v>154.631513333333</v>
          </cell>
        </row>
        <row r="34">
          <cell r="BD34">
            <v>155.39188833333299</v>
          </cell>
        </row>
      </sheetData>
      <sheetData sheetId="4">
        <row r="7">
          <cell r="C7">
            <v>41088</v>
          </cell>
        </row>
      </sheetData>
      <sheetData sheetId="5">
        <row r="36">
          <cell r="P36">
            <v>286.74115938082815</v>
          </cell>
        </row>
      </sheetData>
      <sheetData sheetId="6">
        <row r="36">
          <cell r="F36">
            <v>161.88347567567595</v>
          </cell>
        </row>
      </sheetData>
      <sheetData sheetId="7">
        <row r="35">
          <cell r="N35">
            <v>158.20649999999998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35">
          <cell r="G35">
            <v>973.17264043698844</v>
          </cell>
        </row>
      </sheetData>
      <sheetData sheetId="29">
        <row r="35">
          <cell r="D35">
            <v>194.28368962307601</v>
          </cell>
        </row>
      </sheetData>
      <sheetData sheetId="30">
        <row r="35">
          <cell r="D35">
            <v>141.84431037692499</v>
          </cell>
        </row>
      </sheetData>
      <sheetData sheetId="31"/>
      <sheetData sheetId="32"/>
      <sheetData sheetId="33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Resum"/>
      <sheetName val="EXT"/>
      <sheetName val="INY"/>
      <sheetName val="ENEL PLB+PMG"/>
      <sheetName val="ENEL PCA+PCF"/>
      <sheetName val="Geosa"/>
      <sheetName val="EEC-20"/>
      <sheetName val="PMTR"/>
      <sheetName val="G.Sn.Rafael"/>
      <sheetName val="DISSUR"/>
      <sheetName val="DISNORTE"/>
      <sheetName val="ASTURIAS"/>
      <sheetName val="Bluef"/>
      <sheetName val="TRITON"/>
      <sheetName val="ENACAL"/>
      <sheetName val="CEMEX"/>
      <sheetName val="CHDN"/>
      <sheetName val="HOLCIM"/>
      <sheetName val="PLASTINIC"/>
      <sheetName val="CCN"/>
      <sheetName val="AGRICORP"/>
      <sheetName val="ENSA"/>
      <sheetName val="PENSA"/>
      <sheetName val="CNDC"/>
      <sheetName val="DESV. NETO"/>
      <sheetName val="INDEX"/>
      <sheetName val="ENEL-MLK"/>
      <sheetName val="ENEL-SIU"/>
      <sheetName val="ALBANISA"/>
      <sheetName val="AMAYO"/>
      <sheetName val="AMAYO2"/>
      <sheetName val="EAAI"/>
      <sheetName val="PERD-DESVIO"/>
      <sheetName val="PERD MO"/>
    </sheetNames>
    <sheetDataSet>
      <sheetData sheetId="0">
        <row r="7">
          <cell r="BJ7">
            <v>41089</v>
          </cell>
        </row>
      </sheetData>
      <sheetData sheetId="1">
        <row r="7">
          <cell r="C7">
            <v>41089</v>
          </cell>
        </row>
      </sheetData>
      <sheetData sheetId="2">
        <row r="7">
          <cell r="D7">
            <v>41089</v>
          </cell>
        </row>
      </sheetData>
      <sheetData sheetId="3">
        <row r="7">
          <cell r="C7">
            <v>41089</v>
          </cell>
        </row>
        <row r="11">
          <cell r="BD11">
            <v>147.97812166666699</v>
          </cell>
        </row>
        <row r="12">
          <cell r="BD12">
            <v>147.986876666667</v>
          </cell>
        </row>
        <row r="13">
          <cell r="BD13">
            <v>147.98749000000001</v>
          </cell>
        </row>
        <row r="14">
          <cell r="BD14">
            <v>147.999478333333</v>
          </cell>
        </row>
        <row r="15">
          <cell r="BD15">
            <v>151.878275</v>
          </cell>
        </row>
        <row r="16">
          <cell r="BD16">
            <v>150.730776666667</v>
          </cell>
        </row>
        <row r="17">
          <cell r="BD17">
            <v>149.51103499999999</v>
          </cell>
        </row>
        <row r="18">
          <cell r="BD18">
            <v>150.195641666667</v>
          </cell>
        </row>
        <row r="19">
          <cell r="BD19">
            <v>150.15234000000001</v>
          </cell>
        </row>
        <row r="20">
          <cell r="BD20">
            <v>157.68881666666601</v>
          </cell>
        </row>
        <row r="21">
          <cell r="BD21">
            <v>153.10988166666701</v>
          </cell>
        </row>
        <row r="22">
          <cell r="BD22">
            <v>150.800868333333</v>
          </cell>
        </row>
        <row r="23">
          <cell r="BD23">
            <v>151.12405333333299</v>
          </cell>
        </row>
        <row r="24">
          <cell r="BD24">
            <v>152.05810333333301</v>
          </cell>
        </row>
        <row r="25">
          <cell r="BD25">
            <v>158.14213333333299</v>
          </cell>
        </row>
        <row r="26">
          <cell r="BD26">
            <v>156.76600833333299</v>
          </cell>
        </row>
        <row r="27">
          <cell r="BD27">
            <v>150.48622166666701</v>
          </cell>
        </row>
        <row r="28">
          <cell r="BD28">
            <v>150.53679</v>
          </cell>
        </row>
        <row r="29">
          <cell r="BD29">
            <v>150.49806333333299</v>
          </cell>
        </row>
        <row r="30">
          <cell r="BD30">
            <v>159.988296666667</v>
          </cell>
        </row>
        <row r="31">
          <cell r="BD31">
            <v>157.195893333333</v>
          </cell>
        </row>
        <row r="32">
          <cell r="BD32">
            <v>150.76128333333301</v>
          </cell>
        </row>
        <row r="33">
          <cell r="BD33">
            <v>155.34545333333301</v>
          </cell>
        </row>
        <row r="34">
          <cell r="BD34">
            <v>150.77963333333301</v>
          </cell>
        </row>
      </sheetData>
      <sheetData sheetId="4">
        <row r="7">
          <cell r="C7">
            <v>41089</v>
          </cell>
        </row>
      </sheetData>
      <sheetData sheetId="5">
        <row r="36">
          <cell r="P36">
            <v>284.63299999999998</v>
          </cell>
        </row>
      </sheetData>
      <sheetData sheetId="6">
        <row r="36">
          <cell r="F36">
            <v>113.80312432432646</v>
          </cell>
        </row>
      </sheetData>
      <sheetData sheetId="7">
        <row r="35">
          <cell r="N35">
            <v>160.03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35">
          <cell r="G35">
            <v>919.21542827370195</v>
          </cell>
        </row>
      </sheetData>
      <sheetData sheetId="29">
        <row r="35">
          <cell r="D35">
            <v>169.963597290845</v>
          </cell>
        </row>
      </sheetData>
      <sheetData sheetId="30">
        <row r="35">
          <cell r="D35">
            <v>111.4444027091555</v>
          </cell>
        </row>
      </sheetData>
      <sheetData sheetId="31"/>
      <sheetData sheetId="32"/>
      <sheetData sheetId="33"/>
    </sheetDataSet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Resum"/>
      <sheetName val="EXT"/>
      <sheetName val="INY"/>
      <sheetName val="ENEL PLB+PMG"/>
      <sheetName val="ENEL PCA+PCF"/>
      <sheetName val="Geosa"/>
      <sheetName val="EEC-20"/>
      <sheetName val="PMTR"/>
      <sheetName val="G.Sn.Rafael"/>
      <sheetName val="DISSUR"/>
      <sheetName val="DISNORTE"/>
      <sheetName val="ASTURIAS"/>
      <sheetName val="Bluef"/>
      <sheetName val="TRITON"/>
      <sheetName val="ENACAL"/>
      <sheetName val="CEMEX"/>
      <sheetName val="CHDN"/>
      <sheetName val="HOLCIM"/>
      <sheetName val="PLASTINIC"/>
      <sheetName val="CCN"/>
      <sheetName val="AGRICORP"/>
      <sheetName val="ENSA"/>
      <sheetName val="PENSA"/>
      <sheetName val="CNDC"/>
      <sheetName val="DESV. NETO"/>
      <sheetName val="INDEX"/>
      <sheetName val="ENEL-MLK"/>
      <sheetName val="ENEL-SIU"/>
      <sheetName val="ALBANISA"/>
      <sheetName val="AMAYO"/>
      <sheetName val="AMAYO2"/>
      <sheetName val="EAAI"/>
      <sheetName val="PERD-DESVIO"/>
      <sheetName val="PERD MO"/>
    </sheetNames>
    <sheetDataSet>
      <sheetData sheetId="0">
        <row r="7">
          <cell r="BJ7">
            <v>41090</v>
          </cell>
        </row>
      </sheetData>
      <sheetData sheetId="1">
        <row r="7">
          <cell r="C7">
            <v>41090</v>
          </cell>
        </row>
      </sheetData>
      <sheetData sheetId="2">
        <row r="7">
          <cell r="D7">
            <v>41090</v>
          </cell>
        </row>
      </sheetData>
      <sheetData sheetId="3">
        <row r="7">
          <cell r="C7">
            <v>41090</v>
          </cell>
        </row>
        <row r="11">
          <cell r="BD11">
            <v>151.576255</v>
          </cell>
        </row>
        <row r="12">
          <cell r="BD12">
            <v>149.78922666666699</v>
          </cell>
        </row>
        <row r="13">
          <cell r="BD13">
            <v>146.55890666666701</v>
          </cell>
        </row>
        <row r="14">
          <cell r="BD14">
            <v>146.37447333333299</v>
          </cell>
        </row>
        <row r="15">
          <cell r="BD15">
            <v>146.36372333333301</v>
          </cell>
        </row>
        <row r="16">
          <cell r="BD16">
            <v>146.83163999999999</v>
          </cell>
        </row>
        <row r="17">
          <cell r="BD17">
            <v>149.02413166666699</v>
          </cell>
        </row>
        <row r="18">
          <cell r="BD18">
            <v>147.87015333333301</v>
          </cell>
        </row>
        <row r="19">
          <cell r="BD19">
            <v>150.63598500000001</v>
          </cell>
        </row>
        <row r="20">
          <cell r="BD20">
            <v>155.617731666667</v>
          </cell>
        </row>
        <row r="21">
          <cell r="BD21">
            <v>150.55123</v>
          </cell>
        </row>
        <row r="22">
          <cell r="BD22">
            <v>150.513726666667</v>
          </cell>
        </row>
        <row r="23">
          <cell r="BD23">
            <v>152.684945</v>
          </cell>
        </row>
        <row r="24">
          <cell r="BD24">
            <v>154.352441666667</v>
          </cell>
        </row>
        <row r="25">
          <cell r="BD25">
            <v>150.246573333333</v>
          </cell>
        </row>
        <row r="26">
          <cell r="BD26">
            <v>150.67843500000001</v>
          </cell>
        </row>
        <row r="27">
          <cell r="BD27">
            <v>150.242093333333</v>
          </cell>
        </row>
        <row r="28">
          <cell r="BD28">
            <v>150.165398333333</v>
          </cell>
        </row>
        <row r="29">
          <cell r="BD29">
            <v>155.50722833333299</v>
          </cell>
        </row>
        <row r="30">
          <cell r="BD30">
            <v>150.43899999999999</v>
          </cell>
        </row>
        <row r="31">
          <cell r="BD31">
            <v>150.43899999999999</v>
          </cell>
        </row>
        <row r="32">
          <cell r="BD32">
            <v>151.29832833333299</v>
          </cell>
        </row>
        <row r="33">
          <cell r="BD33">
            <v>154.50146166666701</v>
          </cell>
        </row>
        <row r="34">
          <cell r="BD34">
            <v>150.15953833333299</v>
          </cell>
        </row>
      </sheetData>
      <sheetData sheetId="4">
        <row r="7">
          <cell r="C7">
            <v>41090</v>
          </cell>
        </row>
      </sheetData>
      <sheetData sheetId="5">
        <row r="36">
          <cell r="P36">
            <v>283.45799999999997</v>
          </cell>
        </row>
      </sheetData>
      <sheetData sheetId="6">
        <row r="36">
          <cell r="F36">
            <v>155.95863783783946</v>
          </cell>
        </row>
      </sheetData>
      <sheetData sheetId="7">
        <row r="35">
          <cell r="N35">
            <v>166.16152343750053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35">
          <cell r="G35">
            <v>626.72110852531296</v>
          </cell>
        </row>
      </sheetData>
      <sheetData sheetId="29">
        <row r="35">
          <cell r="D35">
            <v>208.74221237354149</v>
          </cell>
        </row>
      </sheetData>
      <sheetData sheetId="30">
        <row r="35">
          <cell r="D35">
            <v>147.43378762645852</v>
          </cell>
        </row>
      </sheetData>
      <sheetData sheetId="31"/>
      <sheetData sheetId="32"/>
      <sheetData sheetId="33"/>
    </sheetDataSet>
  </externalBook>
</externalLink>
</file>

<file path=xl/externalLinks/externalLink33.xml><?xml version="1.0" encoding="utf-8"?>
<externalLink xmlns="http://schemas.openxmlformats.org/spreadsheetml/2006/main">
  <externalBook xmlns:r="http://schemas.openxmlformats.org/officeDocument/2006/relationships" r:id="rId1">
    <sheetNames>
      <sheetName val="Resum"/>
      <sheetName val="EXT"/>
      <sheetName val="INY"/>
      <sheetName val="ENEL PLB+PMG"/>
      <sheetName val="ENEL PCA+PCF"/>
      <sheetName val="Geosa"/>
      <sheetName val="EEC-20"/>
      <sheetName val="PMTR"/>
      <sheetName val="G.Sn.Rafael"/>
      <sheetName val="DISSUR"/>
      <sheetName val="DISNORTE"/>
      <sheetName val="ASTURIAS"/>
      <sheetName val="Bluef"/>
      <sheetName val="TRITON"/>
      <sheetName val="ENACAL"/>
      <sheetName val="CEMEX"/>
      <sheetName val="CHDN"/>
      <sheetName val="HOLCIM"/>
      <sheetName val="PLASTINIC"/>
      <sheetName val="CCN"/>
      <sheetName val="AGRICORP"/>
      <sheetName val="ENSA"/>
      <sheetName val="PENSA"/>
      <sheetName val="CNDC"/>
      <sheetName val="DESV. NETO"/>
      <sheetName val="INDEX"/>
      <sheetName val="ENEL-MLK"/>
      <sheetName val="ENEL-SIU"/>
      <sheetName val="ALBANISA"/>
      <sheetName val="AMAYO"/>
      <sheetName val="AMAYO2"/>
      <sheetName val="EAAI"/>
      <sheetName val="PERD-DESVIO"/>
      <sheetName val="PERD MO"/>
    </sheetNames>
    <sheetDataSet>
      <sheetData sheetId="0">
        <row r="37">
          <cell r="BL37">
            <v>0</v>
          </cell>
        </row>
      </sheetData>
      <sheetData sheetId="1">
        <row r="7">
          <cell r="C7">
            <v>0</v>
          </cell>
        </row>
      </sheetData>
      <sheetData sheetId="2">
        <row r="7">
          <cell r="D7">
            <v>0</v>
          </cell>
        </row>
      </sheetData>
      <sheetData sheetId="3">
        <row r="7">
          <cell r="C7">
            <v>0</v>
          </cell>
        </row>
        <row r="11">
          <cell r="BD11">
            <v>0</v>
          </cell>
        </row>
        <row r="12">
          <cell r="BD12">
            <v>0</v>
          </cell>
        </row>
        <row r="13">
          <cell r="BD13">
            <v>0</v>
          </cell>
        </row>
        <row r="14">
          <cell r="BD14">
            <v>0</v>
          </cell>
        </row>
        <row r="15">
          <cell r="BD15">
            <v>0</v>
          </cell>
        </row>
        <row r="16">
          <cell r="BD16">
            <v>0</v>
          </cell>
        </row>
        <row r="17">
          <cell r="BD17">
            <v>0</v>
          </cell>
        </row>
        <row r="18">
          <cell r="BD18">
            <v>0</v>
          </cell>
        </row>
        <row r="19">
          <cell r="BD19">
            <v>0</v>
          </cell>
        </row>
        <row r="20">
          <cell r="BD20">
            <v>0</v>
          </cell>
        </row>
        <row r="21">
          <cell r="BD21">
            <v>0</v>
          </cell>
        </row>
        <row r="22">
          <cell r="BD22">
            <v>0</v>
          </cell>
        </row>
        <row r="23">
          <cell r="BD23">
            <v>0</v>
          </cell>
        </row>
        <row r="24">
          <cell r="BD24">
            <v>0</v>
          </cell>
        </row>
        <row r="25">
          <cell r="BD25">
            <v>0</v>
          </cell>
        </row>
        <row r="26">
          <cell r="BD26">
            <v>0</v>
          </cell>
        </row>
        <row r="27">
          <cell r="BD27">
            <v>0</v>
          </cell>
        </row>
        <row r="28">
          <cell r="BD28">
            <v>0</v>
          </cell>
        </row>
        <row r="29">
          <cell r="BD29">
            <v>0</v>
          </cell>
        </row>
        <row r="30">
          <cell r="BD30">
            <v>0</v>
          </cell>
        </row>
        <row r="31">
          <cell r="BD31">
            <v>0</v>
          </cell>
        </row>
        <row r="32">
          <cell r="BD32">
            <v>0</v>
          </cell>
        </row>
        <row r="33">
          <cell r="BD33">
            <v>0</v>
          </cell>
        </row>
        <row r="34">
          <cell r="BD34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3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41061</v>
          </cell>
        </row>
        <row r="98">
          <cell r="N98">
            <v>210</v>
          </cell>
        </row>
      </sheetData>
      <sheetData sheetId="1"/>
      <sheetData sheetId="2"/>
    </sheetDataSet>
  </externalBook>
</externalLink>
</file>

<file path=xl/externalLinks/externalLink3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41062</v>
          </cell>
        </row>
        <row r="98">
          <cell r="N98">
            <v>208</v>
          </cell>
        </row>
      </sheetData>
      <sheetData sheetId="1"/>
      <sheetData sheetId="2"/>
    </sheetDataSet>
  </externalBook>
</externalLink>
</file>

<file path=xl/externalLinks/externalLink3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41063</v>
          </cell>
        </row>
        <row r="98">
          <cell r="N98">
            <v>208</v>
          </cell>
        </row>
      </sheetData>
      <sheetData sheetId="1"/>
      <sheetData sheetId="2"/>
    </sheetDataSet>
  </externalBook>
</externalLink>
</file>

<file path=xl/externalLinks/externalLink3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41064</v>
          </cell>
        </row>
        <row r="98">
          <cell r="N98">
            <v>208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41065</v>
          </cell>
        </row>
        <row r="94">
          <cell r="N94">
            <v>210</v>
          </cell>
        </row>
      </sheetData>
      <sheetData sheetId="1"/>
      <sheetData sheetId="2"/>
    </sheetDataSet>
  </externalBook>
</externalLink>
</file>

<file path=xl/externalLinks/externalLink3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41066</v>
          </cell>
        </row>
        <row r="94">
          <cell r="N94">
            <v>207</v>
          </cell>
        </row>
      </sheetData>
      <sheetData sheetId="1"/>
      <sheetData sheetId="2"/>
    </sheetDataSet>
  </externalBook>
</externalLink>
</file>

<file path=xl/externalLinks/externalLink4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41067</v>
          </cell>
        </row>
        <row r="94">
          <cell r="N94">
            <v>208</v>
          </cell>
        </row>
      </sheetData>
      <sheetData sheetId="1"/>
      <sheetData sheetId="2"/>
    </sheetDataSet>
  </externalBook>
</externalLink>
</file>

<file path=xl/externalLinks/externalLink4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41068</v>
          </cell>
        </row>
        <row r="94">
          <cell r="N94">
            <v>208</v>
          </cell>
        </row>
      </sheetData>
      <sheetData sheetId="1"/>
      <sheetData sheetId="2"/>
    </sheetDataSet>
  </externalBook>
</externalLink>
</file>

<file path=xl/externalLinks/externalLink4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41069</v>
          </cell>
        </row>
        <row r="94">
          <cell r="N94">
            <v>150</v>
          </cell>
        </row>
      </sheetData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41070</v>
          </cell>
        </row>
        <row r="94">
          <cell r="N94">
            <v>150</v>
          </cell>
        </row>
      </sheetData>
      <sheetData sheetId="1"/>
      <sheetData sheetId="2"/>
    </sheetDataSet>
  </externalBook>
</externalLink>
</file>

<file path=xl/externalLinks/externalLink4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41071</v>
          </cell>
        </row>
        <row r="94">
          <cell r="N94">
            <v>150</v>
          </cell>
        </row>
      </sheetData>
      <sheetData sheetId="1"/>
      <sheetData sheetId="2"/>
    </sheetDataSet>
  </externalBook>
</externalLink>
</file>

<file path=xl/externalLinks/externalLink4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41072</v>
          </cell>
        </row>
        <row r="94">
          <cell r="N94">
            <v>215</v>
          </cell>
        </row>
      </sheetData>
      <sheetData sheetId="1"/>
      <sheetData sheetId="2"/>
    </sheetDataSet>
  </externalBook>
</externalLink>
</file>

<file path=xl/externalLinks/externalLink4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41073</v>
          </cell>
        </row>
        <row r="94">
          <cell r="N94">
            <v>215</v>
          </cell>
        </row>
      </sheetData>
      <sheetData sheetId="1"/>
      <sheetData sheetId="2"/>
    </sheetDataSet>
  </externalBook>
</externalLink>
</file>

<file path=xl/externalLinks/externalLink4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41074</v>
          </cell>
        </row>
        <row r="94">
          <cell r="N94">
            <v>215</v>
          </cell>
        </row>
      </sheetData>
      <sheetData sheetId="1"/>
      <sheetData sheetId="2"/>
    </sheetDataSet>
  </externalBook>
</externalLink>
</file>

<file path=xl/externalLinks/externalLink4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41075</v>
          </cell>
        </row>
        <row r="94">
          <cell r="N94">
            <v>215</v>
          </cell>
        </row>
      </sheetData>
      <sheetData sheetId="1"/>
      <sheetData sheetId="2"/>
    </sheetDataSet>
  </externalBook>
</externalLink>
</file>

<file path=xl/externalLinks/externalLink4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41076</v>
          </cell>
        </row>
        <row r="94">
          <cell r="N94">
            <v>215</v>
          </cell>
        </row>
      </sheetData>
      <sheetData sheetId="1"/>
      <sheetData sheetId="2"/>
    </sheetDataSet>
  </externalBook>
</externalLink>
</file>

<file path=xl/externalLinks/externalLink5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41077</v>
          </cell>
        </row>
        <row r="94">
          <cell r="N94">
            <v>215</v>
          </cell>
        </row>
      </sheetData>
      <sheetData sheetId="1"/>
      <sheetData sheetId="2"/>
    </sheetDataSet>
  </externalBook>
</externalLink>
</file>

<file path=xl/externalLinks/externalLink5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41078</v>
          </cell>
        </row>
        <row r="94">
          <cell r="N94">
            <v>0.5</v>
          </cell>
        </row>
      </sheetData>
      <sheetData sheetId="1"/>
      <sheetData sheetId="2"/>
    </sheetDataSet>
  </externalBook>
</externalLink>
</file>

<file path=xl/externalLinks/externalLink5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41079</v>
          </cell>
        </row>
        <row r="94">
          <cell r="N94">
            <v>210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41080</v>
          </cell>
        </row>
        <row r="94">
          <cell r="N94">
            <v>0.5</v>
          </cell>
        </row>
      </sheetData>
      <sheetData sheetId="1"/>
      <sheetData sheetId="2"/>
    </sheetDataSet>
  </externalBook>
</externalLink>
</file>

<file path=xl/externalLinks/externalLink5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41081</v>
          </cell>
        </row>
        <row r="94">
          <cell r="N94">
            <v>0.5</v>
          </cell>
        </row>
      </sheetData>
      <sheetData sheetId="1"/>
      <sheetData sheetId="2"/>
    </sheetDataSet>
  </externalBook>
</externalLink>
</file>

<file path=xl/externalLinks/externalLink5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41082</v>
          </cell>
        </row>
        <row r="94">
          <cell r="N94">
            <v>0.5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41083</v>
          </cell>
        </row>
        <row r="94">
          <cell r="N94">
            <v>0.5</v>
          </cell>
        </row>
      </sheetData>
      <sheetData sheetId="1"/>
      <sheetData sheetId="2"/>
    </sheetDataSet>
  </externalBook>
</externalLink>
</file>

<file path=xl/externalLinks/externalLink5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41084</v>
          </cell>
        </row>
        <row r="94">
          <cell r="N94">
            <v>0.5</v>
          </cell>
        </row>
      </sheetData>
      <sheetData sheetId="1"/>
      <sheetData sheetId="2"/>
    </sheetDataSet>
  </externalBook>
</externalLink>
</file>

<file path=xl/externalLinks/externalLink5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41085</v>
          </cell>
        </row>
        <row r="94">
          <cell r="N94">
            <v>210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41086</v>
          </cell>
        </row>
        <row r="94">
          <cell r="N94">
            <v>0.5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41087</v>
          </cell>
        </row>
        <row r="94">
          <cell r="N94">
            <v>0.5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41088</v>
          </cell>
        </row>
        <row r="94">
          <cell r="N94">
            <v>0.5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41089</v>
          </cell>
        </row>
        <row r="94">
          <cell r="N94">
            <v>0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41090</v>
          </cell>
        </row>
        <row r="94">
          <cell r="N94">
            <v>0.5</v>
          </cell>
        </row>
      </sheetData>
      <sheetData sheetId="1"/>
      <sheetData sheetId="2"/>
    </sheetDataSet>
  </externalBook>
</externalLink>
</file>

<file path=xl/externalLinks/externalLink6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DE53"/>
  <sheetViews>
    <sheetView tabSelected="1" topLeftCell="A28" workbookViewId="0">
      <selection activeCell="K52" sqref="K52"/>
    </sheetView>
  </sheetViews>
  <sheetFormatPr defaultColWidth="9.140625" defaultRowHeight="12.75"/>
  <cols>
    <col min="1" max="1" width="2.28515625" style="6" customWidth="1"/>
    <col min="2" max="2" width="9.85546875" style="6" customWidth="1"/>
    <col min="3" max="3" width="9" style="6" customWidth="1"/>
    <col min="4" max="4" width="8" style="6" customWidth="1"/>
    <col min="5" max="5" width="8.5703125" style="6" customWidth="1"/>
    <col min="6" max="6" width="10.140625" style="6" bestFit="1" customWidth="1"/>
    <col min="7" max="7" width="9.5703125" style="6" customWidth="1"/>
    <col min="8" max="8" width="8.7109375" style="6" customWidth="1"/>
    <col min="9" max="9" width="8" style="6" customWidth="1"/>
    <col min="10" max="11" width="10.85546875" style="6" bestFit="1" customWidth="1"/>
    <col min="12" max="12" width="10.5703125" style="6" bestFit="1" customWidth="1"/>
    <col min="13" max="15" width="9" style="6" bestFit="1" customWidth="1"/>
    <col min="16" max="16" width="9" style="6" customWidth="1"/>
    <col min="17" max="17" width="8.140625" style="6" customWidth="1"/>
    <col min="18" max="18" width="9" style="6" customWidth="1"/>
    <col min="19" max="19" width="8" style="6" customWidth="1"/>
    <col min="20" max="20" width="8.5703125" style="6" customWidth="1"/>
    <col min="21" max="21" width="8.28515625" style="6" customWidth="1"/>
    <col min="22" max="22" width="9.5703125" style="6" customWidth="1"/>
    <col min="23" max="23" width="8.7109375" style="6" customWidth="1"/>
    <col min="24" max="24" width="8" style="6" customWidth="1"/>
    <col min="25" max="25" width="8.42578125" style="6" bestFit="1" customWidth="1"/>
    <col min="26" max="29" width="9" style="6" bestFit="1" customWidth="1"/>
    <col min="30" max="32" width="9" style="6" customWidth="1"/>
    <col min="33" max="33" width="9" style="6" hidden="1" customWidth="1"/>
    <col min="34" max="16384" width="9.140625" style="6"/>
  </cols>
  <sheetData>
    <row r="2" spans="2:33" ht="25.5" customHeight="1">
      <c r="B2" s="1"/>
      <c r="C2" s="2"/>
      <c r="D2" s="3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2"/>
      <c r="S2" s="3"/>
      <c r="T2" s="4"/>
      <c r="U2" s="4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2:33" ht="24.75" customHeight="1">
      <c r="B3" s="1"/>
      <c r="C3" s="4"/>
      <c r="D3" s="7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4"/>
      <c r="S3" s="7"/>
      <c r="T3" s="4"/>
      <c r="U3" s="4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2:33" ht="13.5" customHeight="1"/>
    <row r="7" spans="2:33" ht="26.25" customHeight="1">
      <c r="B7" s="8" t="s">
        <v>0</v>
      </c>
    </row>
    <row r="8" spans="2:33" ht="18.75">
      <c r="B8" s="9" t="s">
        <v>1</v>
      </c>
    </row>
    <row r="9" spans="2:33" ht="20.25">
      <c r="B9" s="8" t="str">
        <f>+[1]PEAJE!C8</f>
        <v>PERIODO: 01.JUNIO. 2012 - 30.JUNIO. 2012</v>
      </c>
      <c r="C9" s="10"/>
      <c r="D9" s="10"/>
      <c r="E9" s="10"/>
      <c r="F9" s="10"/>
      <c r="G9" s="10"/>
      <c r="R9" s="10"/>
      <c r="S9" s="10"/>
      <c r="T9" s="10"/>
      <c r="U9" s="10"/>
      <c r="V9" s="10"/>
    </row>
    <row r="11" spans="2:33">
      <c r="C11" s="11">
        <f>[2]Sheet1!C4</f>
        <v>41061</v>
      </c>
      <c r="D11" s="11">
        <f>[2]Sheet1!D4</f>
        <v>41062</v>
      </c>
      <c r="E11" s="11">
        <f>[2]Sheet1!E4</f>
        <v>41063</v>
      </c>
      <c r="F11" s="11">
        <f>[2]Sheet1!F4</f>
        <v>41064</v>
      </c>
      <c r="G11" s="11">
        <f>[2]Sheet1!G4</f>
        <v>41065</v>
      </c>
      <c r="H11" s="11">
        <f>[2]Sheet1!H4</f>
        <v>41066</v>
      </c>
      <c r="I11" s="11">
        <f>[2]Sheet1!I4</f>
        <v>41067</v>
      </c>
      <c r="J11" s="12">
        <f>[2]Sheet1!J4</f>
        <v>41068</v>
      </c>
      <c r="K11" s="12">
        <f>[2]Sheet1!K4</f>
        <v>41069</v>
      </c>
      <c r="L11" s="12">
        <f>[2]Sheet1!L4</f>
        <v>41070</v>
      </c>
      <c r="M11" s="11">
        <f>[2]Sheet1!M4</f>
        <v>41071</v>
      </c>
      <c r="N11" s="11">
        <f>[2]Sheet1!N4</f>
        <v>41072</v>
      </c>
      <c r="O11" s="11">
        <f>[2]Sheet1!O4</f>
        <v>41073</v>
      </c>
      <c r="P11" s="11">
        <f>[2]Sheet1!P4</f>
        <v>41074</v>
      </c>
      <c r="Q11" s="11">
        <f>[2]Sheet1!Q4</f>
        <v>41075</v>
      </c>
      <c r="R11" s="11">
        <f>[2]Sheet1!R4</f>
        <v>41076</v>
      </c>
      <c r="S11" s="11">
        <f>[2]Sheet1!S4</f>
        <v>41077</v>
      </c>
      <c r="T11" s="11">
        <f>[2]Sheet1!T4</f>
        <v>41078</v>
      </c>
      <c r="U11" s="11">
        <f>[2]Sheet1!U4</f>
        <v>41079</v>
      </c>
      <c r="V11" s="11">
        <f>[2]Sheet1!V4</f>
        <v>41080</v>
      </c>
      <c r="W11" s="11">
        <f>[2]Sheet1!W4</f>
        <v>41081</v>
      </c>
      <c r="X11" s="11">
        <f>[2]Sheet1!X4</f>
        <v>41082</v>
      </c>
      <c r="Y11" s="11">
        <f>[2]Sheet1!Y4</f>
        <v>41083</v>
      </c>
      <c r="Z11" s="11">
        <f>[2]Sheet1!Z4</f>
        <v>41084</v>
      </c>
      <c r="AA11" s="11">
        <f>[2]Sheet1!AA4</f>
        <v>41085</v>
      </c>
      <c r="AB11" s="11">
        <f>[2]Sheet1!AB4</f>
        <v>41086</v>
      </c>
      <c r="AC11" s="11">
        <f>[2]Sheet1!AC4</f>
        <v>41087</v>
      </c>
      <c r="AD11" s="11">
        <f>[2]Sheet1!AD4</f>
        <v>41088</v>
      </c>
      <c r="AE11" s="11">
        <f>[2]Sheet1!AE4</f>
        <v>41089</v>
      </c>
      <c r="AF11" s="11">
        <f>[2]Sheet1!AF4</f>
        <v>41090</v>
      </c>
      <c r="AG11" s="11">
        <f>[2]Sheet1!AG4</f>
        <v>0</v>
      </c>
    </row>
    <row r="12" spans="2:33" s="15" customFormat="1" ht="20.100000000000001" customHeight="1">
      <c r="B12" s="13" t="s">
        <v>2</v>
      </c>
      <c r="C12" s="14">
        <f>+'[3]ENEL PLB+PMG'!$C$7</f>
        <v>41061</v>
      </c>
      <c r="D12" s="14">
        <f>+'[4]ENEL PLB+PMG'!$C$7</f>
        <v>41062</v>
      </c>
      <c r="E12" s="14">
        <f>+'[5]ENEL PLB+PMG'!$C$7</f>
        <v>41063</v>
      </c>
      <c r="F12" s="14">
        <f>+'[6]ENEL PLB+PMG'!$C$7</f>
        <v>41064</v>
      </c>
      <c r="G12" s="14">
        <f>+'[7]ENEL PLB+PMG'!$C$7</f>
        <v>41065</v>
      </c>
      <c r="H12" s="14">
        <f>+'[8]ENEL PLB+PMG'!$C$7</f>
        <v>41066</v>
      </c>
      <c r="I12" s="14">
        <f>+'[9]ENEL PLB+PMG'!$C$7</f>
        <v>41067</v>
      </c>
      <c r="J12" s="14">
        <f>+'[10]ENEL PLB+PMG'!$C$7</f>
        <v>41068</v>
      </c>
      <c r="K12" s="14">
        <f>+'[11]ENEL PLB+PMG'!$C$7</f>
        <v>41069</v>
      </c>
      <c r="L12" s="14">
        <f>+'[12]ENEL PLB+PMG'!$C$7</f>
        <v>41070</v>
      </c>
      <c r="M12" s="14">
        <f>+'[13]ENEL PLB+PMG'!$C$7</f>
        <v>41071</v>
      </c>
      <c r="N12" s="14">
        <f>+'[14]ENEL PLB+PMG'!$C$7</f>
        <v>41072</v>
      </c>
      <c r="O12" s="14">
        <f>+'[15]ENEL PLB+PMG'!$C$7</f>
        <v>41073</v>
      </c>
      <c r="P12" s="14">
        <f>+'[16]ENEL PLB+PMG'!$C$7</f>
        <v>41074</v>
      </c>
      <c r="Q12" s="14">
        <f>+'[17]ENEL PLB+PMG'!$C$7</f>
        <v>41075</v>
      </c>
      <c r="R12" s="14">
        <f>+'[18]ENEL PLB+PMG'!$C$7</f>
        <v>41076</v>
      </c>
      <c r="S12" s="14">
        <f>+'[19]ENEL PLB+PMG'!$C$7</f>
        <v>41077</v>
      </c>
      <c r="T12" s="14">
        <f>+'[20]ENEL PLB+PMG'!$C$7</f>
        <v>41078</v>
      </c>
      <c r="U12" s="14">
        <f>+'[21]ENEL PLB+PMG'!$C$7</f>
        <v>41079</v>
      </c>
      <c r="V12" s="14">
        <f>+'[22]ENEL PLB+PMG'!$C$7</f>
        <v>41080</v>
      </c>
      <c r="W12" s="14">
        <f>+'[23]ENEL PLB+PMG'!$C$7</f>
        <v>41081</v>
      </c>
      <c r="X12" s="14">
        <f>+'[24]ENEL PLB+PMG'!$C$7</f>
        <v>41082</v>
      </c>
      <c r="Y12" s="14">
        <f>+'[25]ENEL PLB+PMG'!$C$7</f>
        <v>41083</v>
      </c>
      <c r="Z12" s="14">
        <f>+'[26]ENEL PLB+PMG'!$C$7</f>
        <v>41084</v>
      </c>
      <c r="AA12" s="14">
        <f>+'[27]ENEL PLB+PMG'!$C$7</f>
        <v>41085</v>
      </c>
      <c r="AB12" s="14">
        <f>+'[28]ENEL PLB+PMG'!$C$7</f>
        <v>41086</v>
      </c>
      <c r="AC12" s="14">
        <f>+'[29]ENEL PLB+PMG'!$C$7</f>
        <v>41087</v>
      </c>
      <c r="AD12" s="14">
        <f>+'[30]ENEL PLB+PMG'!$C$7</f>
        <v>41088</v>
      </c>
      <c r="AE12" s="14">
        <f>+'[31]ENEL PLB+PMG'!$C$7</f>
        <v>41089</v>
      </c>
      <c r="AF12" s="14">
        <f>+'[32]ENEL PLB+PMG'!$C$7</f>
        <v>41090</v>
      </c>
      <c r="AG12" s="14">
        <f>+'[33]ENEL PLB+PMG'!$C$7</f>
        <v>0</v>
      </c>
    </row>
    <row r="13" spans="2:33" ht="20.100000000000001" customHeight="1">
      <c r="B13" s="16">
        <v>4.1666666666666664E-2</v>
      </c>
      <c r="C13" s="17">
        <f>+'[3]ENEL PLB+PMG'!$BD11</f>
        <v>165.10325666666699</v>
      </c>
      <c r="D13" s="17">
        <f>+'[4]ENEL PLB+PMG'!$BD11</f>
        <v>161.921721666667</v>
      </c>
      <c r="E13" s="17">
        <f>+'[5]ENEL PLB+PMG'!$BD11</f>
        <v>162.20626999999999</v>
      </c>
      <c r="F13" s="17">
        <f>+'[6]ENEL PLB+PMG'!$BD11</f>
        <v>158.569886666667</v>
      </c>
      <c r="G13" s="17">
        <f>+'[7]ENEL PLB+PMG'!$BD11</f>
        <v>165.15181000000001</v>
      </c>
      <c r="H13" s="17">
        <f>+'[8]ENEL PLB+PMG'!$BD11</f>
        <v>158.61815166666699</v>
      </c>
      <c r="I13" s="17">
        <f>+'[9]ENEL PLB+PMG'!$BD11</f>
        <v>161.13956666666701</v>
      </c>
      <c r="J13" s="17">
        <f>+'[10]ENEL PLB+PMG'!$BD11</f>
        <v>160.96680833333301</v>
      </c>
      <c r="K13" s="17">
        <f>+'[11]ENEL PLB+PMG'!$BD11</f>
        <v>165.52226833333299</v>
      </c>
      <c r="L13" s="17">
        <f>+'[12]ENEL PLB+PMG'!$BD11</f>
        <v>160.73202166666701</v>
      </c>
      <c r="M13" s="17">
        <f>+'[13]ENEL PLB+PMG'!$BD11</f>
        <v>143.801356666667</v>
      </c>
      <c r="N13" s="17">
        <f>+'[14]ENEL PLB+PMG'!$BD11</f>
        <v>149.42851999999999</v>
      </c>
      <c r="O13" s="17">
        <f>+'[15]ENEL PLB+PMG'!$BD11</f>
        <v>154.262981666667</v>
      </c>
      <c r="P13" s="17">
        <f>+'[16]ENEL PLB+PMG'!$BD11</f>
        <v>150.619901666667</v>
      </c>
      <c r="Q13" s="17">
        <f>+'[17]ENEL PLB+PMG'!$BD11</f>
        <v>151.33194666666699</v>
      </c>
      <c r="R13" s="17">
        <f>+'[18]ENEL PLB+PMG'!$BD11</f>
        <v>152.18748333333301</v>
      </c>
      <c r="S13" s="17">
        <f>+'[19]ENEL PLB+PMG'!$BD11</f>
        <v>153.22555500000001</v>
      </c>
      <c r="T13" s="17">
        <f>+'[20]ENEL PLB+PMG'!$BD11</f>
        <v>149.36905833333299</v>
      </c>
      <c r="U13" s="17">
        <f>+'[21]ENEL PLB+PMG'!$BD11</f>
        <v>150.44641999999999</v>
      </c>
      <c r="V13" s="17">
        <f>+'[22]ENEL PLB+PMG'!$BD11</f>
        <v>152.366848333333</v>
      </c>
      <c r="W13" s="17">
        <f>+'[23]ENEL PLB+PMG'!$BD11</f>
        <v>150.81388166666699</v>
      </c>
      <c r="X13" s="17">
        <f>+'[24]ENEL PLB+PMG'!$BD11</f>
        <v>152.82338999999999</v>
      </c>
      <c r="Y13" s="17">
        <f>+'[25]ENEL PLB+PMG'!$BD11</f>
        <v>151.47232333333301</v>
      </c>
      <c r="Z13" s="17">
        <f>+'[26]ENEL PLB+PMG'!$BD11</f>
        <v>150.110651666667</v>
      </c>
      <c r="AA13" s="17">
        <f>+'[27]ENEL PLB+PMG'!$BD11</f>
        <v>150.004571666667</v>
      </c>
      <c r="AB13" s="17">
        <f>+'[28]ENEL PLB+PMG'!$BD11</f>
        <v>152.836093333333</v>
      </c>
      <c r="AC13" s="17">
        <f>+'[29]ENEL PLB+PMG'!$BD11</f>
        <v>152.78928999999999</v>
      </c>
      <c r="AD13" s="17">
        <f>+'[30]ENEL PLB+PMG'!$BD11</f>
        <v>148.06116</v>
      </c>
      <c r="AE13" s="17">
        <f>+'[31]ENEL PLB+PMG'!$BD11</f>
        <v>147.97812166666699</v>
      </c>
      <c r="AF13" s="17">
        <f>+'[32]ENEL PLB+PMG'!$BD11</f>
        <v>151.576255</v>
      </c>
      <c r="AG13" s="17">
        <f>+'[33]ENEL PLB+PMG'!$BD11</f>
        <v>0</v>
      </c>
    </row>
    <row r="14" spans="2:33" ht="20.100000000000001" customHeight="1">
      <c r="B14" s="16">
        <v>8.3333333333333301E-2</v>
      </c>
      <c r="C14" s="17">
        <f>+'[3]ENEL PLB+PMG'!$BD12</f>
        <v>160.208063333333</v>
      </c>
      <c r="D14" s="17">
        <f>+'[4]ENEL PLB+PMG'!$BD12</f>
        <v>162.02262500000001</v>
      </c>
      <c r="E14" s="17">
        <f>+'[5]ENEL PLB+PMG'!$BD12</f>
        <v>157.664995</v>
      </c>
      <c r="F14" s="17">
        <f>+'[6]ENEL PLB+PMG'!$BD12</f>
        <v>158.566106666667</v>
      </c>
      <c r="G14" s="17">
        <f>+'[7]ENEL PLB+PMG'!$BD12</f>
        <v>162.244053333333</v>
      </c>
      <c r="H14" s="17">
        <f>+'[8]ENEL PLB+PMG'!$BD12</f>
        <v>158.21882666666701</v>
      </c>
      <c r="I14" s="17">
        <f>+'[9]ENEL PLB+PMG'!$BD12</f>
        <v>158.56859333333301</v>
      </c>
      <c r="J14" s="17">
        <f>+'[10]ENEL PLB+PMG'!$BD12</f>
        <v>160.661</v>
      </c>
      <c r="K14" s="17">
        <f>+'[11]ENEL PLB+PMG'!$BD12</f>
        <v>158.66193833333301</v>
      </c>
      <c r="L14" s="17">
        <f>+'[12]ENEL PLB+PMG'!$BD12</f>
        <v>158.20826666666699</v>
      </c>
      <c r="M14" s="17">
        <f>+'[13]ENEL PLB+PMG'!$BD12</f>
        <v>142.31127333333299</v>
      </c>
      <c r="N14" s="17">
        <f>+'[14]ENEL PLB+PMG'!$BD12</f>
        <v>147.89007000000001</v>
      </c>
      <c r="O14" s="17">
        <f>+'[15]ENEL PLB+PMG'!$BD12</f>
        <v>149.98521</v>
      </c>
      <c r="P14" s="17">
        <f>+'[16]ENEL PLB+PMG'!$BD12</f>
        <v>151.92642499999999</v>
      </c>
      <c r="Q14" s="17">
        <f>+'[17]ENEL PLB+PMG'!$BD12</f>
        <v>151.325131666667</v>
      </c>
      <c r="R14" s="17">
        <f>+'[18]ENEL PLB+PMG'!$BD12</f>
        <v>152.03729166666699</v>
      </c>
      <c r="S14" s="17">
        <f>+'[19]ENEL PLB+PMG'!$BD12</f>
        <v>150.868153333333</v>
      </c>
      <c r="T14" s="17">
        <f>+'[20]ENEL PLB+PMG'!$BD12</f>
        <v>145.86474000000001</v>
      </c>
      <c r="U14" s="17">
        <f>+'[21]ENEL PLB+PMG'!$BD12</f>
        <v>170.78184999999999</v>
      </c>
      <c r="V14" s="17">
        <f>+'[22]ENEL PLB+PMG'!$BD12</f>
        <v>150.46445333333301</v>
      </c>
      <c r="W14" s="17">
        <f>+'[23]ENEL PLB+PMG'!$BD12</f>
        <v>150.11635000000001</v>
      </c>
      <c r="X14" s="17">
        <f>+'[24]ENEL PLB+PMG'!$BD12</f>
        <v>150.135218333333</v>
      </c>
      <c r="Y14" s="17">
        <f>+'[25]ENEL PLB+PMG'!$BD12</f>
        <v>151.37521166666701</v>
      </c>
      <c r="Z14" s="17">
        <f>+'[26]ENEL PLB+PMG'!$BD12</f>
        <v>155.03036499999999</v>
      </c>
      <c r="AA14" s="17">
        <f>+'[27]ENEL PLB+PMG'!$BD12</f>
        <v>147.94041000000001</v>
      </c>
      <c r="AB14" s="17">
        <f>+'[28]ENEL PLB+PMG'!$BD12</f>
        <v>150.07441666666699</v>
      </c>
      <c r="AC14" s="17">
        <f>+'[29]ENEL PLB+PMG'!$BD12</f>
        <v>151.097826666667</v>
      </c>
      <c r="AD14" s="17">
        <f>+'[30]ENEL PLB+PMG'!$BD12</f>
        <v>148.05834999999999</v>
      </c>
      <c r="AE14" s="17">
        <f>+'[31]ENEL PLB+PMG'!$BD12</f>
        <v>147.986876666667</v>
      </c>
      <c r="AF14" s="17">
        <f>+'[32]ENEL PLB+PMG'!$BD12</f>
        <v>149.78922666666699</v>
      </c>
      <c r="AG14" s="17">
        <f>+'[33]ENEL PLB+PMG'!$BD12</f>
        <v>0</v>
      </c>
    </row>
    <row r="15" spans="2:33" ht="20.100000000000001" customHeight="1">
      <c r="B15" s="16">
        <v>0.125</v>
      </c>
      <c r="C15" s="17">
        <f>+'[3]ENEL PLB+PMG'!$BD13</f>
        <v>160.233743333333</v>
      </c>
      <c r="D15" s="17">
        <f>+'[4]ENEL PLB+PMG'!$BD13</f>
        <v>160.292475</v>
      </c>
      <c r="E15" s="17">
        <f>+'[5]ENEL PLB+PMG'!$BD13</f>
        <v>158.34480833333299</v>
      </c>
      <c r="F15" s="17">
        <f>+'[6]ENEL PLB+PMG'!$BD13</f>
        <v>158.57882333333299</v>
      </c>
      <c r="G15" s="17">
        <f>+'[7]ENEL PLB+PMG'!$BD13</f>
        <v>154.15083833333301</v>
      </c>
      <c r="H15" s="17">
        <f>+'[8]ENEL PLB+PMG'!$BD13</f>
        <v>154.84667999999999</v>
      </c>
      <c r="I15" s="17">
        <f>+'[9]ENEL PLB+PMG'!$BD13</f>
        <v>158.57017666666701</v>
      </c>
      <c r="J15" s="17">
        <f>+'[10]ENEL PLB+PMG'!$BD13</f>
        <v>160.276626666667</v>
      </c>
      <c r="K15" s="17">
        <f>+'[11]ENEL PLB+PMG'!$BD13</f>
        <v>163.26917666666699</v>
      </c>
      <c r="L15" s="17">
        <f>+'[12]ENEL PLB+PMG'!$BD13</f>
        <v>153.95085333333299</v>
      </c>
      <c r="M15" s="17">
        <f>+'[13]ENEL PLB+PMG'!$BD13</f>
        <v>143.834143333333</v>
      </c>
      <c r="N15" s="17">
        <f>+'[14]ENEL PLB+PMG'!$BD13</f>
        <v>148.18251166666701</v>
      </c>
      <c r="O15" s="17">
        <f>+'[15]ENEL PLB+PMG'!$BD13</f>
        <v>149.939523333333</v>
      </c>
      <c r="P15" s="17">
        <f>+'[16]ENEL PLB+PMG'!$BD13</f>
        <v>151.766966666667</v>
      </c>
      <c r="Q15" s="17">
        <f>+'[17]ENEL PLB+PMG'!$BD13</f>
        <v>152.126845</v>
      </c>
      <c r="R15" s="17">
        <f>+'[18]ENEL PLB+PMG'!$BD13</f>
        <v>149.971493333333</v>
      </c>
      <c r="S15" s="17">
        <f>+'[19]ENEL PLB+PMG'!$BD13</f>
        <v>150.81287166666701</v>
      </c>
      <c r="T15" s="17">
        <f>+'[20]ENEL PLB+PMG'!$BD13</f>
        <v>145.98851666666701</v>
      </c>
      <c r="U15" s="17">
        <f>+'[21]ENEL PLB+PMG'!$BD13</f>
        <v>150.037088333333</v>
      </c>
      <c r="V15" s="17">
        <f>+'[22]ENEL PLB+PMG'!$BD13</f>
        <v>153.72231666666701</v>
      </c>
      <c r="W15" s="17">
        <f>+'[23]ENEL PLB+PMG'!$BD13</f>
        <v>151.25148999999999</v>
      </c>
      <c r="X15" s="17">
        <f>+'[24]ENEL PLB+PMG'!$BD13</f>
        <v>150.13064</v>
      </c>
      <c r="Y15" s="17">
        <f>+'[25]ENEL PLB+PMG'!$BD13</f>
        <v>150.15296833333301</v>
      </c>
      <c r="Z15" s="17">
        <f>+'[26]ENEL PLB+PMG'!$BD13</f>
        <v>149.06479666666701</v>
      </c>
      <c r="AA15" s="17">
        <f>+'[27]ENEL PLB+PMG'!$BD13</f>
        <v>147.89635833333301</v>
      </c>
      <c r="AB15" s="17">
        <f>+'[28]ENEL PLB+PMG'!$BD13</f>
        <v>150.08559333333301</v>
      </c>
      <c r="AC15" s="17">
        <f>+'[29]ENEL PLB+PMG'!$BD13</f>
        <v>151.20221333333299</v>
      </c>
      <c r="AD15" s="17">
        <f>+'[30]ENEL PLB+PMG'!$BD13</f>
        <v>148.05789833333299</v>
      </c>
      <c r="AE15" s="17">
        <f>+'[31]ENEL PLB+PMG'!$BD13</f>
        <v>147.98749000000001</v>
      </c>
      <c r="AF15" s="17">
        <f>+'[32]ENEL PLB+PMG'!$BD13</f>
        <v>146.55890666666701</v>
      </c>
      <c r="AG15" s="17">
        <f>+'[33]ENEL PLB+PMG'!$BD13</f>
        <v>0</v>
      </c>
    </row>
    <row r="16" spans="2:33" ht="20.100000000000001" customHeight="1">
      <c r="B16" s="16">
        <v>0.16666666666666699</v>
      </c>
      <c r="C16" s="17">
        <f>+'[3]ENEL PLB+PMG'!$BD14</f>
        <v>160.22183833333301</v>
      </c>
      <c r="D16" s="17">
        <f>+'[4]ENEL PLB+PMG'!$BD14</f>
        <v>160.26508000000001</v>
      </c>
      <c r="E16" s="17">
        <f>+'[5]ENEL PLB+PMG'!$BD14</f>
        <v>158.32263333333299</v>
      </c>
      <c r="F16" s="17">
        <f>+'[6]ENEL PLB+PMG'!$BD14</f>
        <v>158.57806666666701</v>
      </c>
      <c r="G16" s="17">
        <f>+'[7]ENEL PLB+PMG'!$BD14</f>
        <v>154.307965</v>
      </c>
      <c r="H16" s="17">
        <f>+'[8]ENEL PLB+PMG'!$BD14</f>
        <v>154.53334166666701</v>
      </c>
      <c r="I16" s="17">
        <f>+'[9]ENEL PLB+PMG'!$BD14</f>
        <v>158.57613499999999</v>
      </c>
      <c r="J16" s="17">
        <f>+'[10]ENEL PLB+PMG'!$BD14</f>
        <v>157.254388333333</v>
      </c>
      <c r="K16" s="17">
        <f>+'[11]ENEL PLB+PMG'!$BD14</f>
        <v>159.683793333333</v>
      </c>
      <c r="L16" s="17">
        <f>+'[12]ENEL PLB+PMG'!$BD14</f>
        <v>153.94920999999999</v>
      </c>
      <c r="M16" s="17">
        <f>+'[13]ENEL PLB+PMG'!$BD14</f>
        <v>144.315</v>
      </c>
      <c r="N16" s="17">
        <f>+'[14]ENEL PLB+PMG'!$BD14</f>
        <v>148.30768</v>
      </c>
      <c r="O16" s="17">
        <f>+'[15]ENEL PLB+PMG'!$BD14</f>
        <v>149.95174</v>
      </c>
      <c r="P16" s="17">
        <f>+'[16]ENEL PLB+PMG'!$BD14</f>
        <v>152.16235666666699</v>
      </c>
      <c r="Q16" s="17">
        <f>+'[17]ENEL PLB+PMG'!$BD14</f>
        <v>153.23932833333299</v>
      </c>
      <c r="R16" s="17">
        <f>+'[18]ENEL PLB+PMG'!$BD14</f>
        <v>149.98390000000001</v>
      </c>
      <c r="S16" s="17">
        <f>+'[19]ENEL PLB+PMG'!$BD14</f>
        <v>150.83032</v>
      </c>
      <c r="T16" s="17">
        <f>+'[20]ENEL PLB+PMG'!$BD14</f>
        <v>146.02043166666701</v>
      </c>
      <c r="U16" s="17">
        <f>+'[21]ENEL PLB+PMG'!$BD14</f>
        <v>150.03241333333301</v>
      </c>
      <c r="V16" s="17">
        <f>+'[22]ENEL PLB+PMG'!$BD14</f>
        <v>154.51478</v>
      </c>
      <c r="W16" s="17">
        <f>+'[23]ENEL PLB+PMG'!$BD14</f>
        <v>151.106343333333</v>
      </c>
      <c r="X16" s="17">
        <f>+'[24]ENEL PLB+PMG'!$BD14</f>
        <v>150.13588166666699</v>
      </c>
      <c r="Y16" s="17">
        <f>+'[25]ENEL PLB+PMG'!$BD14</f>
        <v>150.14470666666699</v>
      </c>
      <c r="Z16" s="17">
        <f>+'[26]ENEL PLB+PMG'!$BD14</f>
        <v>148.09421333333299</v>
      </c>
      <c r="AA16" s="17">
        <f>+'[27]ENEL PLB+PMG'!$BD14</f>
        <v>147.89035833333301</v>
      </c>
      <c r="AB16" s="17">
        <f>+'[28]ENEL PLB+PMG'!$BD14</f>
        <v>150.06664499999999</v>
      </c>
      <c r="AC16" s="17">
        <f>+'[29]ENEL PLB+PMG'!$BD14</f>
        <v>151.175661666667</v>
      </c>
      <c r="AD16" s="17">
        <f>+'[30]ENEL PLB+PMG'!$BD14</f>
        <v>148.063365</v>
      </c>
      <c r="AE16" s="17">
        <f>+'[31]ENEL PLB+PMG'!$BD14</f>
        <v>147.999478333333</v>
      </c>
      <c r="AF16" s="17">
        <f>+'[32]ENEL PLB+PMG'!$BD14</f>
        <v>146.37447333333299</v>
      </c>
      <c r="AG16" s="17">
        <f>+'[33]ENEL PLB+PMG'!$BD14</f>
        <v>0</v>
      </c>
    </row>
    <row r="17" spans="2:109" ht="20.100000000000001" customHeight="1">
      <c r="B17" s="16">
        <v>0.20833333333333301</v>
      </c>
      <c r="C17" s="17">
        <f>+'[3]ENEL PLB+PMG'!$BD15</f>
        <v>160.20587166666701</v>
      </c>
      <c r="D17" s="17">
        <f>+'[4]ENEL PLB+PMG'!$BD15</f>
        <v>164.771318333333</v>
      </c>
      <c r="E17" s="17">
        <f>+'[5]ENEL PLB+PMG'!$BD15</f>
        <v>158.546228333333</v>
      </c>
      <c r="F17" s="17">
        <f>+'[6]ENEL PLB+PMG'!$BD15</f>
        <v>161.60604333333299</v>
      </c>
      <c r="G17" s="17">
        <f>+'[7]ENEL PLB+PMG'!$BD15</f>
        <v>165.06633333333301</v>
      </c>
      <c r="H17" s="17">
        <f>+'[8]ENEL PLB+PMG'!$BD15</f>
        <v>156.74517333333301</v>
      </c>
      <c r="I17" s="17">
        <f>+'[9]ENEL PLB+PMG'!$BD15</f>
        <v>163.39403999999999</v>
      </c>
      <c r="J17" s="17">
        <f>+'[10]ENEL PLB+PMG'!$BD15</f>
        <v>158.91068833333301</v>
      </c>
      <c r="K17" s="17">
        <f>+'[11]ENEL PLB+PMG'!$BD15</f>
        <v>159.749415</v>
      </c>
      <c r="L17" s="17">
        <f>+'[12]ENEL PLB+PMG'!$BD15</f>
        <v>153.9614</v>
      </c>
      <c r="M17" s="17">
        <f>+'[13]ENEL PLB+PMG'!$BD15</f>
        <v>149.57691666666699</v>
      </c>
      <c r="N17" s="17">
        <f>+'[14]ENEL PLB+PMG'!$BD15</f>
        <v>146.689281666667</v>
      </c>
      <c r="O17" s="17">
        <f>+'[15]ENEL PLB+PMG'!$BD15</f>
        <v>154.312886666667</v>
      </c>
      <c r="P17" s="17">
        <f>+'[16]ENEL PLB+PMG'!$BD15</f>
        <v>153.67494500000001</v>
      </c>
      <c r="Q17" s="17">
        <f>+'[17]ENEL PLB+PMG'!$BD15</f>
        <v>151.188831666667</v>
      </c>
      <c r="R17" s="17">
        <f>+'[18]ENEL PLB+PMG'!$BD15</f>
        <v>155.85834500000001</v>
      </c>
      <c r="S17" s="17">
        <f>+'[19]ENEL PLB+PMG'!$BD15</f>
        <v>150.81617666666699</v>
      </c>
      <c r="T17" s="17">
        <f>+'[20]ENEL PLB+PMG'!$BD15</f>
        <v>145.17367999999999</v>
      </c>
      <c r="U17" s="17">
        <f>+'[21]ENEL PLB+PMG'!$BD15</f>
        <v>150.66534666666701</v>
      </c>
      <c r="V17" s="17">
        <f>+'[22]ENEL PLB+PMG'!$BD15</f>
        <v>150.44917333333299</v>
      </c>
      <c r="W17" s="17">
        <f>+'[23]ENEL PLB+PMG'!$BD15</f>
        <v>150.04146333333301</v>
      </c>
      <c r="X17" s="17">
        <f>+'[24]ENEL PLB+PMG'!$BD15</f>
        <v>150.15092000000001</v>
      </c>
      <c r="Y17" s="17">
        <f>+'[25]ENEL PLB+PMG'!$BD15</f>
        <v>150.14054666666701</v>
      </c>
      <c r="Z17" s="17">
        <f>+'[26]ENEL PLB+PMG'!$BD15</f>
        <v>148.50976333333301</v>
      </c>
      <c r="AA17" s="17">
        <f>+'[27]ENEL PLB+PMG'!$BD15</f>
        <v>150.144078333333</v>
      </c>
      <c r="AB17" s="17">
        <f>+'[28]ENEL PLB+PMG'!$BD15</f>
        <v>150.08306166666699</v>
      </c>
      <c r="AC17" s="17">
        <f>+'[29]ENEL PLB+PMG'!$BD15</f>
        <v>151.33923666666701</v>
      </c>
      <c r="AD17" s="17">
        <f>+'[30]ENEL PLB+PMG'!$BD15</f>
        <v>151.78310166666699</v>
      </c>
      <c r="AE17" s="17">
        <f>+'[31]ENEL PLB+PMG'!$BD15</f>
        <v>151.878275</v>
      </c>
      <c r="AF17" s="17">
        <f>+'[32]ENEL PLB+PMG'!$BD15</f>
        <v>146.36372333333301</v>
      </c>
      <c r="AG17" s="17">
        <f>+'[33]ENEL PLB+PMG'!$BD15</f>
        <v>0</v>
      </c>
    </row>
    <row r="18" spans="2:109" ht="20.100000000000001" customHeight="1">
      <c r="B18" s="16">
        <v>0.25</v>
      </c>
      <c r="C18" s="17">
        <f>+'[3]ENEL PLB+PMG'!$BD16</f>
        <v>163.46313833333301</v>
      </c>
      <c r="D18" s="17">
        <f>+'[4]ENEL PLB+PMG'!$BD16</f>
        <v>160.79853333333301</v>
      </c>
      <c r="E18" s="17">
        <f>+'[5]ENEL PLB+PMG'!$BD16</f>
        <v>159.549691666667</v>
      </c>
      <c r="F18" s="17">
        <f>+'[6]ENEL PLB+PMG'!$BD16</f>
        <v>162.13893666666701</v>
      </c>
      <c r="G18" s="17">
        <f>+'[7]ENEL PLB+PMG'!$BD16</f>
        <v>159.74902499999999</v>
      </c>
      <c r="H18" s="17">
        <f>+'[8]ENEL PLB+PMG'!$BD16</f>
        <v>164.219901666667</v>
      </c>
      <c r="I18" s="17">
        <f>+'[9]ENEL PLB+PMG'!$BD16</f>
        <v>159.233493333333</v>
      </c>
      <c r="J18" s="17">
        <f>+'[10]ENEL PLB+PMG'!$BD16</f>
        <v>160.661</v>
      </c>
      <c r="K18" s="17">
        <f>+'[11]ENEL PLB+PMG'!$BD16</f>
        <v>159.74401666666699</v>
      </c>
      <c r="L18" s="17">
        <f>+'[12]ENEL PLB+PMG'!$BD16</f>
        <v>154.12629000000001</v>
      </c>
      <c r="M18" s="17">
        <f>+'[13]ENEL PLB+PMG'!$BD16</f>
        <v>150.24309500000001</v>
      </c>
      <c r="N18" s="17">
        <f>+'[14]ENEL PLB+PMG'!$BD16</f>
        <v>144.315</v>
      </c>
      <c r="O18" s="17">
        <f>+'[15]ENEL PLB+PMG'!$BD16</f>
        <v>151.195021666667</v>
      </c>
      <c r="P18" s="17">
        <f>+'[16]ENEL PLB+PMG'!$BD16</f>
        <v>151.18796666666699</v>
      </c>
      <c r="Q18" s="17">
        <f>+'[17]ENEL PLB+PMG'!$BD16</f>
        <v>151.191188333333</v>
      </c>
      <c r="R18" s="17">
        <f>+'[18]ENEL PLB+PMG'!$BD16</f>
        <v>151.716023333333</v>
      </c>
      <c r="S18" s="17">
        <f>+'[19]ENEL PLB+PMG'!$BD16</f>
        <v>150.842616666667</v>
      </c>
      <c r="T18" s="17">
        <f>+'[20]ENEL PLB+PMG'!$BD16</f>
        <v>150.58950999999999</v>
      </c>
      <c r="U18" s="17">
        <f>+'[21]ENEL PLB+PMG'!$BD16</f>
        <v>162.449598333333</v>
      </c>
      <c r="V18" s="17">
        <f>+'[22]ENEL PLB+PMG'!$BD16</f>
        <v>150.451525</v>
      </c>
      <c r="W18" s="17">
        <f>+'[23]ENEL PLB+PMG'!$BD16</f>
        <v>150.04215666666701</v>
      </c>
      <c r="X18" s="17">
        <f>+'[24]ENEL PLB+PMG'!$BD16</f>
        <v>151.239</v>
      </c>
      <c r="Y18" s="17">
        <f>+'[25]ENEL PLB+PMG'!$BD16</f>
        <v>150.15155833333301</v>
      </c>
      <c r="Z18" s="17">
        <f>+'[26]ENEL PLB+PMG'!$BD16</f>
        <v>153.98546166666699</v>
      </c>
      <c r="AA18" s="17">
        <f>+'[27]ENEL PLB+PMG'!$BD16</f>
        <v>154.44677666666701</v>
      </c>
      <c r="AB18" s="17">
        <f>+'[28]ENEL PLB+PMG'!$BD16</f>
        <v>150.06605999999999</v>
      </c>
      <c r="AC18" s="17">
        <f>+'[29]ENEL PLB+PMG'!$BD16</f>
        <v>154.28605166666699</v>
      </c>
      <c r="AD18" s="17">
        <f>+'[30]ENEL PLB+PMG'!$BD16</f>
        <v>154.22647000000001</v>
      </c>
      <c r="AE18" s="17">
        <f>+'[31]ENEL PLB+PMG'!$BD16</f>
        <v>150.730776666667</v>
      </c>
      <c r="AF18" s="17">
        <f>+'[32]ENEL PLB+PMG'!$BD16</f>
        <v>146.83163999999999</v>
      </c>
      <c r="AG18" s="17">
        <f>+'[33]ENEL PLB+PMG'!$BD16</f>
        <v>0</v>
      </c>
    </row>
    <row r="19" spans="2:109" ht="20.100000000000001" customHeight="1">
      <c r="B19" s="16">
        <v>0.29166666666666702</v>
      </c>
      <c r="C19" s="17">
        <f>+'[3]ENEL PLB+PMG'!$BD17</f>
        <v>162.956625</v>
      </c>
      <c r="D19" s="17">
        <f>+'[4]ENEL PLB+PMG'!$BD17</f>
        <v>160.798108333333</v>
      </c>
      <c r="E19" s="17">
        <f>+'[5]ENEL PLB+PMG'!$BD17</f>
        <v>158.733565</v>
      </c>
      <c r="F19" s="17">
        <f>+'[6]ENEL PLB+PMG'!$BD17</f>
        <v>160.33691999999999</v>
      </c>
      <c r="G19" s="17">
        <f>+'[7]ENEL PLB+PMG'!$BD17</f>
        <v>159.76917333333299</v>
      </c>
      <c r="H19" s="17">
        <f>+'[8]ENEL PLB+PMG'!$BD17</f>
        <v>159.58419000000001</v>
      </c>
      <c r="I19" s="17">
        <f>+'[9]ENEL PLB+PMG'!$BD17</f>
        <v>159.24581833333301</v>
      </c>
      <c r="J19" s="17">
        <f>+'[10]ENEL PLB+PMG'!$BD17</f>
        <v>163.933308333333</v>
      </c>
      <c r="K19" s="17">
        <f>+'[11]ENEL PLB+PMG'!$BD17</f>
        <v>159.789165</v>
      </c>
      <c r="L19" s="17">
        <f>+'[12]ENEL PLB+PMG'!$BD17</f>
        <v>156.99574166666699</v>
      </c>
      <c r="M19" s="17">
        <f>+'[13]ENEL PLB+PMG'!$BD17</f>
        <v>147.51600833333299</v>
      </c>
      <c r="N19" s="17">
        <f>+'[14]ENEL PLB+PMG'!$BD17</f>
        <v>149.06414833333301</v>
      </c>
      <c r="O19" s="17">
        <f>+'[15]ENEL PLB+PMG'!$BD17</f>
        <v>154.93982</v>
      </c>
      <c r="P19" s="17">
        <f>+'[16]ENEL PLB+PMG'!$BD17</f>
        <v>154.547576666667</v>
      </c>
      <c r="Q19" s="17">
        <f>+'[17]ENEL PLB+PMG'!$BD17</f>
        <v>172.59220833333299</v>
      </c>
      <c r="R19" s="17">
        <f>+'[18]ENEL PLB+PMG'!$BD17</f>
        <v>151.71389833333299</v>
      </c>
      <c r="S19" s="17">
        <f>+'[19]ENEL PLB+PMG'!$BD17</f>
        <v>157.125631666667</v>
      </c>
      <c r="T19" s="17">
        <f>+'[20]ENEL PLB+PMG'!$BD17</f>
        <v>151.239</v>
      </c>
      <c r="U19" s="17">
        <f>+'[21]ENEL PLB+PMG'!$BD17</f>
        <v>150.41848166666699</v>
      </c>
      <c r="V19" s="17">
        <f>+'[22]ENEL PLB+PMG'!$BD17</f>
        <v>151.23390499999999</v>
      </c>
      <c r="W19" s="17">
        <f>+'[23]ENEL PLB+PMG'!$BD17</f>
        <v>150.55240166666599</v>
      </c>
      <c r="X19" s="17">
        <f>+'[24]ENEL PLB+PMG'!$BD17</f>
        <v>151.239</v>
      </c>
      <c r="Y19" s="17">
        <f>+'[25]ENEL PLB+PMG'!$BD17</f>
        <v>150.13926833333301</v>
      </c>
      <c r="Z19" s="17">
        <f>+'[26]ENEL PLB+PMG'!$BD17</f>
        <v>150.6326</v>
      </c>
      <c r="AA19" s="17">
        <f>+'[27]ENEL PLB+PMG'!$BD17</f>
        <v>149.893026666667</v>
      </c>
      <c r="AB19" s="17">
        <f>+'[28]ENEL PLB+PMG'!$BD17</f>
        <v>150.28001166666701</v>
      </c>
      <c r="AC19" s="17">
        <f>+'[29]ENEL PLB+PMG'!$BD17</f>
        <v>151.48837499999999</v>
      </c>
      <c r="AD19" s="17">
        <f>+'[30]ENEL PLB+PMG'!$BD17</f>
        <v>148.06222333333301</v>
      </c>
      <c r="AE19" s="17">
        <f>+'[31]ENEL PLB+PMG'!$BD17</f>
        <v>149.51103499999999</v>
      </c>
      <c r="AF19" s="17">
        <f>+'[32]ENEL PLB+PMG'!$BD17</f>
        <v>149.02413166666699</v>
      </c>
      <c r="AG19" s="17">
        <f>+'[33]ENEL PLB+PMG'!$BD17</f>
        <v>0</v>
      </c>
    </row>
    <row r="20" spans="2:109" ht="20.100000000000001" customHeight="1">
      <c r="B20" s="16">
        <v>0.33333333333333298</v>
      </c>
      <c r="C20" s="17">
        <f>+'[3]ENEL PLB+PMG'!$BD18</f>
        <v>166.39836666666699</v>
      </c>
      <c r="D20" s="17">
        <f>+'[4]ENEL PLB+PMG'!$BD18</f>
        <v>168.323626666667</v>
      </c>
      <c r="E20" s="17">
        <f>+'[5]ENEL PLB+PMG'!$BD18</f>
        <v>160.806228333333</v>
      </c>
      <c r="F20" s="17">
        <f>+'[6]ENEL PLB+PMG'!$BD18</f>
        <v>161.710691666667</v>
      </c>
      <c r="G20" s="17">
        <f>+'[7]ENEL PLB+PMG'!$BD18</f>
        <v>161.252511666667</v>
      </c>
      <c r="H20" s="17">
        <f>+'[8]ENEL PLB+PMG'!$BD18</f>
        <v>160.828746666667</v>
      </c>
      <c r="I20" s="17">
        <f>+'[9]ENEL PLB+PMG'!$BD18</f>
        <v>166.620655</v>
      </c>
      <c r="J20" s="17">
        <f>+'[10]ENEL PLB+PMG'!$BD18</f>
        <v>161.21649500000001</v>
      </c>
      <c r="K20" s="17">
        <f>+'[11]ENEL PLB+PMG'!$BD18</f>
        <v>164.09435666666701</v>
      </c>
      <c r="L20" s="17">
        <f>+'[12]ENEL PLB+PMG'!$BD18</f>
        <v>160.69736499999999</v>
      </c>
      <c r="M20" s="17">
        <f>+'[13]ENEL PLB+PMG'!$BD18</f>
        <v>156.984941666667</v>
      </c>
      <c r="N20" s="17">
        <f>+'[14]ENEL PLB+PMG'!$BD18</f>
        <v>154.85713999999999</v>
      </c>
      <c r="O20" s="17">
        <f>+'[15]ENEL PLB+PMG'!$BD18</f>
        <v>152.363738333333</v>
      </c>
      <c r="P20" s="17">
        <f>+'[16]ENEL PLB+PMG'!$BD18</f>
        <v>152.109411666667</v>
      </c>
      <c r="Q20" s="17">
        <f>+'[17]ENEL PLB+PMG'!$BD18</f>
        <v>152.31134499999999</v>
      </c>
      <c r="R20" s="17">
        <f>+'[18]ENEL PLB+PMG'!$BD18</f>
        <v>152.87085500000001</v>
      </c>
      <c r="S20" s="17">
        <f>+'[19]ENEL PLB+PMG'!$BD18</f>
        <v>151.315206666667</v>
      </c>
      <c r="T20" s="17">
        <f>+'[20]ENEL PLB+PMG'!$BD18</f>
        <v>162.31334833333301</v>
      </c>
      <c r="U20" s="17">
        <f>+'[21]ENEL PLB+PMG'!$BD18</f>
        <v>154.60031166666701</v>
      </c>
      <c r="V20" s="17">
        <f>+'[22]ENEL PLB+PMG'!$BD18</f>
        <v>154.48837499999999</v>
      </c>
      <c r="W20" s="17">
        <f>+'[23]ENEL PLB+PMG'!$BD18</f>
        <v>155.04280333333301</v>
      </c>
      <c r="X20" s="17">
        <f>+'[24]ENEL PLB+PMG'!$BD18</f>
        <v>154.12184500000001</v>
      </c>
      <c r="Y20" s="17">
        <f>+'[25]ENEL PLB+PMG'!$BD18</f>
        <v>154.682571666667</v>
      </c>
      <c r="Z20" s="17">
        <f>+'[26]ENEL PLB+PMG'!$BD18</f>
        <v>151.239</v>
      </c>
      <c r="AA20" s="17">
        <f>+'[27]ENEL PLB+PMG'!$BD18</f>
        <v>153.886503333333</v>
      </c>
      <c r="AB20" s="17">
        <f>+'[28]ENEL PLB+PMG'!$BD18</f>
        <v>154.662611666667</v>
      </c>
      <c r="AC20" s="17">
        <f>+'[29]ENEL PLB+PMG'!$BD18</f>
        <v>151.977538333333</v>
      </c>
      <c r="AD20" s="17">
        <f>+'[30]ENEL PLB+PMG'!$BD18</f>
        <v>153.102618333333</v>
      </c>
      <c r="AE20" s="17">
        <f>+'[31]ENEL PLB+PMG'!$BD18</f>
        <v>150.195641666667</v>
      </c>
      <c r="AF20" s="17">
        <f>+'[32]ENEL PLB+PMG'!$BD18</f>
        <v>147.87015333333301</v>
      </c>
      <c r="AG20" s="17">
        <f>+'[33]ENEL PLB+PMG'!$BD18</f>
        <v>0</v>
      </c>
    </row>
    <row r="21" spans="2:109" ht="20.100000000000001" customHeight="1">
      <c r="B21" s="16">
        <v>0.375</v>
      </c>
      <c r="C21" s="17">
        <f>+'[3]ENEL PLB+PMG'!$BD19</f>
        <v>171.16081666666699</v>
      </c>
      <c r="D21" s="17">
        <f>+'[4]ENEL PLB+PMG'!$BD19</f>
        <v>163.46473166666701</v>
      </c>
      <c r="E21" s="17">
        <f>+'[5]ENEL PLB+PMG'!$BD19</f>
        <v>160.331803333333</v>
      </c>
      <c r="F21" s="17">
        <f>+'[6]ENEL PLB+PMG'!$BD19</f>
        <v>176.42998499999999</v>
      </c>
      <c r="G21" s="17">
        <f>+'[7]ENEL PLB+PMG'!$BD19</f>
        <v>163.71938333333301</v>
      </c>
      <c r="H21" s="17">
        <f>+'[8]ENEL PLB+PMG'!$BD19</f>
        <v>165.37701000000001</v>
      </c>
      <c r="I21" s="17">
        <f>+'[9]ENEL PLB+PMG'!$BD19</f>
        <v>168.77761000000001</v>
      </c>
      <c r="J21" s="17">
        <f>+'[10]ENEL PLB+PMG'!$BD19</f>
        <v>165.105255</v>
      </c>
      <c r="K21" s="17">
        <f>+'[11]ENEL PLB+PMG'!$BD19</f>
        <v>161.071441666667</v>
      </c>
      <c r="L21" s="17">
        <f>+'[12]ENEL PLB+PMG'!$BD19</f>
        <v>160.661</v>
      </c>
      <c r="M21" s="17">
        <f>+'[13]ENEL PLB+PMG'!$BD19</f>
        <v>153.02293666666699</v>
      </c>
      <c r="N21" s="17">
        <f>+'[14]ENEL PLB+PMG'!$BD19</f>
        <v>154.68921499999999</v>
      </c>
      <c r="O21" s="17">
        <f>+'[15]ENEL PLB+PMG'!$BD19</f>
        <v>159.485633333333</v>
      </c>
      <c r="P21" s="17">
        <f>+'[16]ENEL PLB+PMG'!$BD19</f>
        <v>152.135498333333</v>
      </c>
      <c r="Q21" s="17">
        <f>+'[17]ENEL PLB+PMG'!$BD19</f>
        <v>157.01717666666701</v>
      </c>
      <c r="R21" s="17">
        <f>+'[18]ENEL PLB+PMG'!$BD19</f>
        <v>152.25933333333299</v>
      </c>
      <c r="S21" s="17">
        <f>+'[19]ENEL PLB+PMG'!$BD19</f>
        <v>151.703233333333</v>
      </c>
      <c r="T21" s="17">
        <f>+'[20]ENEL PLB+PMG'!$BD19</f>
        <v>156.71934166666699</v>
      </c>
      <c r="U21" s="17">
        <f>+'[21]ENEL PLB+PMG'!$BD19</f>
        <v>151.77456000000001</v>
      </c>
      <c r="V21" s="17">
        <f>+'[22]ENEL PLB+PMG'!$BD19</f>
        <v>157.77414666666701</v>
      </c>
      <c r="W21" s="17">
        <f>+'[23]ENEL PLB+PMG'!$BD19</f>
        <v>159.148811666667</v>
      </c>
      <c r="X21" s="17">
        <f>+'[24]ENEL PLB+PMG'!$BD19</f>
        <v>157.32487</v>
      </c>
      <c r="Y21" s="17">
        <f>+'[25]ENEL PLB+PMG'!$BD19</f>
        <v>150.903613333333</v>
      </c>
      <c r="Z21" s="17">
        <f>+'[26]ENEL PLB+PMG'!$BD19</f>
        <v>153.71245666666701</v>
      </c>
      <c r="AA21" s="17">
        <f>+'[27]ENEL PLB+PMG'!$BD19</f>
        <v>152.83110500000001</v>
      </c>
      <c r="AB21" s="17">
        <f>+'[28]ENEL PLB+PMG'!$BD19</f>
        <v>159.98411666666701</v>
      </c>
      <c r="AC21" s="17">
        <f>+'[29]ENEL PLB+PMG'!$BD19</f>
        <v>160.73058333333299</v>
      </c>
      <c r="AD21" s="17">
        <f>+'[30]ENEL PLB+PMG'!$BD19</f>
        <v>153.582983333333</v>
      </c>
      <c r="AE21" s="17">
        <f>+'[31]ENEL PLB+PMG'!$BD19</f>
        <v>150.15234000000001</v>
      </c>
      <c r="AF21" s="17">
        <f>+'[32]ENEL PLB+PMG'!$BD19</f>
        <v>150.63598500000001</v>
      </c>
      <c r="AG21" s="17">
        <f>+'[33]ENEL PLB+PMG'!$BD19</f>
        <v>0</v>
      </c>
    </row>
    <row r="22" spans="2:109" ht="20.100000000000001" customHeight="1">
      <c r="B22" s="16">
        <v>0.41666666666666702</v>
      </c>
      <c r="C22" s="17">
        <f>+'[3]ENEL PLB+PMG'!$BD20</f>
        <v>169.454196666667</v>
      </c>
      <c r="D22" s="17">
        <f>+'[4]ENEL PLB+PMG'!$BD20</f>
        <v>161.774</v>
      </c>
      <c r="E22" s="17">
        <f>+'[5]ENEL PLB+PMG'!$BD20</f>
        <v>165.513788333333</v>
      </c>
      <c r="F22" s="17">
        <f>+'[6]ENEL PLB+PMG'!$BD20</f>
        <v>173.202155</v>
      </c>
      <c r="G22" s="17">
        <f>+'[7]ENEL PLB+PMG'!$BD20</f>
        <v>167.26854</v>
      </c>
      <c r="H22" s="17">
        <f>+'[8]ENEL PLB+PMG'!$BD20</f>
        <v>170.72833</v>
      </c>
      <c r="I22" s="17">
        <f>+'[9]ENEL PLB+PMG'!$BD20</f>
        <v>169.639681666667</v>
      </c>
      <c r="J22" s="17">
        <f>+'[10]ENEL PLB+PMG'!$BD20</f>
        <v>175.13795999999999</v>
      </c>
      <c r="K22" s="17">
        <f>+'[11]ENEL PLB+PMG'!$BD20</f>
        <v>160.661</v>
      </c>
      <c r="L22" s="17">
        <f>+'[12]ENEL PLB+PMG'!$BD20</f>
        <v>160.661</v>
      </c>
      <c r="M22" s="17">
        <f>+'[13]ENEL PLB+PMG'!$BD20</f>
        <v>152.48861833333299</v>
      </c>
      <c r="N22" s="17">
        <f>+'[14]ENEL PLB+PMG'!$BD20</f>
        <v>152.331516666667</v>
      </c>
      <c r="O22" s="17">
        <f>+'[15]ENEL PLB+PMG'!$BD20</f>
        <v>162.0086</v>
      </c>
      <c r="P22" s="17">
        <f>+'[16]ENEL PLB+PMG'!$BD20</f>
        <v>152.66404666666699</v>
      </c>
      <c r="Q22" s="17">
        <f>+'[17]ENEL PLB+PMG'!$BD20</f>
        <v>162.16249666666701</v>
      </c>
      <c r="R22" s="17">
        <f>+'[18]ENEL PLB+PMG'!$BD20</f>
        <v>152.27383499999999</v>
      </c>
      <c r="S22" s="17">
        <f>+'[19]ENEL PLB+PMG'!$BD20</f>
        <v>151.55056166666699</v>
      </c>
      <c r="T22" s="17">
        <f>+'[20]ENEL PLB+PMG'!$BD20</f>
        <v>158.713371666667</v>
      </c>
      <c r="U22" s="17">
        <f>+'[21]ENEL PLB+PMG'!$BD20</f>
        <v>159.98102</v>
      </c>
      <c r="V22" s="17">
        <f>+'[22]ENEL PLB+PMG'!$BD20</f>
        <v>160.044463333333</v>
      </c>
      <c r="W22" s="17">
        <f>+'[23]ENEL PLB+PMG'!$BD20</f>
        <v>160.26470499999999</v>
      </c>
      <c r="X22" s="17">
        <f>+'[24]ENEL PLB+PMG'!$BD20</f>
        <v>161.55865666666699</v>
      </c>
      <c r="Y22" s="17">
        <f>+'[25]ENEL PLB+PMG'!$BD20</f>
        <v>151.239</v>
      </c>
      <c r="Z22" s="17">
        <f>+'[26]ENEL PLB+PMG'!$BD20</f>
        <v>151.91515999999999</v>
      </c>
      <c r="AA22" s="17">
        <f>+'[27]ENEL PLB+PMG'!$BD20</f>
        <v>161.39054666666701</v>
      </c>
      <c r="AB22" s="17">
        <f>+'[28]ENEL PLB+PMG'!$BD20</f>
        <v>159.934281666667</v>
      </c>
      <c r="AC22" s="17">
        <f>+'[29]ENEL PLB+PMG'!$BD20</f>
        <v>161.31408500000001</v>
      </c>
      <c r="AD22" s="17">
        <f>+'[30]ENEL PLB+PMG'!$BD20</f>
        <v>156.11555166666699</v>
      </c>
      <c r="AE22" s="17">
        <f>+'[31]ENEL PLB+PMG'!$BD20</f>
        <v>157.68881666666601</v>
      </c>
      <c r="AF22" s="17">
        <f>+'[32]ENEL PLB+PMG'!$BD20</f>
        <v>155.617731666667</v>
      </c>
      <c r="AG22" s="17">
        <f>+'[33]ENEL PLB+PMG'!$BD20</f>
        <v>0</v>
      </c>
    </row>
    <row r="23" spans="2:109" ht="20.100000000000001" customHeight="1">
      <c r="B23" s="16">
        <v>0.45833333333333298</v>
      </c>
      <c r="C23" s="17">
        <f>+'[3]ENEL PLB+PMG'!$BD21</f>
        <v>173.39623333333299</v>
      </c>
      <c r="D23" s="17">
        <f>+'[4]ENEL PLB+PMG'!$BD21</f>
        <v>161.774</v>
      </c>
      <c r="E23" s="17">
        <f>+'[5]ENEL PLB+PMG'!$BD21</f>
        <v>162.00760666666699</v>
      </c>
      <c r="F23" s="17">
        <f>+'[6]ENEL PLB+PMG'!$BD21</f>
        <v>168.88193833333301</v>
      </c>
      <c r="G23" s="17">
        <f>+'[7]ENEL PLB+PMG'!$BD21</f>
        <v>169.33602500000001</v>
      </c>
      <c r="H23" s="17">
        <f>+'[8]ENEL PLB+PMG'!$BD21</f>
        <v>169.8843</v>
      </c>
      <c r="I23" s="17">
        <f>+'[9]ENEL PLB+PMG'!$BD21</f>
        <v>168.354941666667</v>
      </c>
      <c r="J23" s="17">
        <f>+'[10]ENEL PLB+PMG'!$BD21</f>
        <v>171.24074833333299</v>
      </c>
      <c r="K23" s="17">
        <f>+'[11]ENEL PLB+PMG'!$BD21</f>
        <v>160.661</v>
      </c>
      <c r="L23" s="17">
        <f>+'[12]ENEL PLB+PMG'!$BD21</f>
        <v>160.661</v>
      </c>
      <c r="M23" s="17">
        <f>+'[13]ENEL PLB+PMG'!$BD21</f>
        <v>158.41546666666699</v>
      </c>
      <c r="N23" s="17">
        <f>+'[14]ENEL PLB+PMG'!$BD21</f>
        <v>152.119</v>
      </c>
      <c r="O23" s="17">
        <f>+'[15]ENEL PLB+PMG'!$BD21</f>
        <v>160.114168333333</v>
      </c>
      <c r="P23" s="17">
        <f>+'[16]ENEL PLB+PMG'!$BD21</f>
        <v>159.792853333333</v>
      </c>
      <c r="Q23" s="17">
        <f>+'[17]ENEL PLB+PMG'!$BD21</f>
        <v>161.90090000000001</v>
      </c>
      <c r="R23" s="17">
        <f>+'[18]ENEL PLB+PMG'!$BD21</f>
        <v>152.30341000000001</v>
      </c>
      <c r="S23" s="17">
        <f>+'[19]ENEL PLB+PMG'!$BD21</f>
        <v>151.58564000000001</v>
      </c>
      <c r="T23" s="17">
        <f>+'[20]ENEL PLB+PMG'!$BD21</f>
        <v>160.008151666667</v>
      </c>
      <c r="U23" s="17">
        <f>+'[21]ENEL PLB+PMG'!$BD21</f>
        <v>162.37022166666699</v>
      </c>
      <c r="V23" s="17">
        <f>+'[22]ENEL PLB+PMG'!$BD21</f>
        <v>159.940818333333</v>
      </c>
      <c r="W23" s="17">
        <f>+'[23]ENEL PLB+PMG'!$BD21</f>
        <v>162.29347000000001</v>
      </c>
      <c r="X23" s="17">
        <f>+'[24]ENEL PLB+PMG'!$BD21</f>
        <v>160.158716666667</v>
      </c>
      <c r="Y23" s="17">
        <f>+'[25]ENEL PLB+PMG'!$BD21</f>
        <v>151.239</v>
      </c>
      <c r="Z23" s="17">
        <f>+'[26]ENEL PLB+PMG'!$BD21</f>
        <v>151.239</v>
      </c>
      <c r="AA23" s="17">
        <f>+'[27]ENEL PLB+PMG'!$BD21</f>
        <v>158.234193333333</v>
      </c>
      <c r="AB23" s="17">
        <f>+'[28]ENEL PLB+PMG'!$BD21</f>
        <v>159.86353333333301</v>
      </c>
      <c r="AC23" s="17">
        <f>+'[29]ENEL PLB+PMG'!$BD21</f>
        <v>161.071711666667</v>
      </c>
      <c r="AD23" s="17">
        <f>+'[30]ENEL PLB+PMG'!$BD21</f>
        <v>160.59587500000001</v>
      </c>
      <c r="AE23" s="17">
        <f>+'[31]ENEL PLB+PMG'!$BD21</f>
        <v>153.10988166666701</v>
      </c>
      <c r="AF23" s="17">
        <f>+'[32]ENEL PLB+PMG'!$BD21</f>
        <v>150.55123</v>
      </c>
      <c r="AG23" s="17">
        <f>+'[33]ENEL PLB+PMG'!$BD21</f>
        <v>0</v>
      </c>
    </row>
    <row r="24" spans="2:109" ht="20.100000000000001" customHeight="1">
      <c r="B24" s="16">
        <v>0.5</v>
      </c>
      <c r="C24" s="17">
        <f>+'[3]ENEL PLB+PMG'!$BD22</f>
        <v>171.26374166666699</v>
      </c>
      <c r="D24" s="17">
        <f>+'[4]ENEL PLB+PMG'!$BD22</f>
        <v>162.04964000000001</v>
      </c>
      <c r="E24" s="17">
        <f>+'[5]ENEL PLB+PMG'!$BD22</f>
        <v>161.204185</v>
      </c>
      <c r="F24" s="17">
        <f>+'[6]ENEL PLB+PMG'!$BD22</f>
        <v>170.446495</v>
      </c>
      <c r="G24" s="17">
        <f>+'[7]ENEL PLB+PMG'!$BD22</f>
        <v>172.36796166666699</v>
      </c>
      <c r="H24" s="17">
        <f>+'[8]ENEL PLB+PMG'!$BD22</f>
        <v>169.15273166666699</v>
      </c>
      <c r="I24" s="17">
        <f>+'[9]ENEL PLB+PMG'!$BD22</f>
        <v>172.16855166666701</v>
      </c>
      <c r="J24" s="17">
        <f>+'[10]ENEL PLB+PMG'!$BD22</f>
        <v>169.552046666667</v>
      </c>
      <c r="K24" s="17">
        <f>+'[11]ENEL PLB+PMG'!$BD22</f>
        <v>160.661</v>
      </c>
      <c r="L24" s="17">
        <f>+'[12]ENEL PLB+PMG'!$BD22</f>
        <v>160.661</v>
      </c>
      <c r="M24" s="17">
        <f>+'[13]ENEL PLB+PMG'!$BD22</f>
        <v>157.85781499999999</v>
      </c>
      <c r="N24" s="17">
        <f>+'[14]ENEL PLB+PMG'!$BD22</f>
        <v>152.14297166666699</v>
      </c>
      <c r="O24" s="17">
        <f>+'[15]ENEL PLB+PMG'!$BD22</f>
        <v>161.31462666666701</v>
      </c>
      <c r="P24" s="17">
        <f>+'[16]ENEL PLB+PMG'!$BD22</f>
        <v>162.815235</v>
      </c>
      <c r="Q24" s="17">
        <f>+'[17]ENEL PLB+PMG'!$BD22</f>
        <v>162.25623666666701</v>
      </c>
      <c r="R24" s="17">
        <f>+'[18]ENEL PLB+PMG'!$BD22</f>
        <v>152.34076833333299</v>
      </c>
      <c r="S24" s="17">
        <f>+'[19]ENEL PLB+PMG'!$BD22</f>
        <v>151.11089833333301</v>
      </c>
      <c r="T24" s="17">
        <f>+'[20]ENEL PLB+PMG'!$BD22</f>
        <v>158.76151833333299</v>
      </c>
      <c r="U24" s="17">
        <f>+'[21]ENEL PLB+PMG'!$BD22</f>
        <v>159.851505</v>
      </c>
      <c r="V24" s="17">
        <f>+'[22]ENEL PLB+PMG'!$BD22</f>
        <v>159.86088333333299</v>
      </c>
      <c r="W24" s="17">
        <f>+'[23]ENEL PLB+PMG'!$BD22</f>
        <v>163.586176666667</v>
      </c>
      <c r="X24" s="17">
        <f>+'[24]ENEL PLB+PMG'!$BD22</f>
        <v>160.97754499999999</v>
      </c>
      <c r="Y24" s="17">
        <f>+'[25]ENEL PLB+PMG'!$BD22</f>
        <v>151.251475</v>
      </c>
      <c r="Z24" s="17">
        <f>+'[26]ENEL PLB+PMG'!$BD22</f>
        <v>151.239</v>
      </c>
      <c r="AA24" s="17">
        <f>+'[27]ENEL PLB+PMG'!$BD22</f>
        <v>160.74616333333299</v>
      </c>
      <c r="AB24" s="17">
        <f>+'[28]ENEL PLB+PMG'!$BD22</f>
        <v>159.03634666666699</v>
      </c>
      <c r="AC24" s="17">
        <f>+'[29]ENEL PLB+PMG'!$BD22</f>
        <v>159.42248499999999</v>
      </c>
      <c r="AD24" s="17">
        <f>+'[30]ENEL PLB+PMG'!$BD22</f>
        <v>159.765266666667</v>
      </c>
      <c r="AE24" s="17">
        <f>+'[31]ENEL PLB+PMG'!$BD22</f>
        <v>150.800868333333</v>
      </c>
      <c r="AF24" s="17">
        <f>+'[32]ENEL PLB+PMG'!$BD22</f>
        <v>150.513726666667</v>
      </c>
      <c r="AG24" s="17">
        <f>+'[33]ENEL PLB+PMG'!$BD22</f>
        <v>0</v>
      </c>
    </row>
    <row r="25" spans="2:109" ht="20.100000000000001" customHeight="1">
      <c r="B25" s="16">
        <v>0.54166666666666696</v>
      </c>
      <c r="C25" s="17">
        <f>+'[3]ENEL PLB+PMG'!$BD23</f>
        <v>168.376511666667</v>
      </c>
      <c r="D25" s="17">
        <f>+'[4]ENEL PLB+PMG'!$BD23</f>
        <v>162.835896666667</v>
      </c>
      <c r="E25" s="17">
        <f>+'[5]ENEL PLB+PMG'!$BD23</f>
        <v>162.13406499999999</v>
      </c>
      <c r="F25" s="17">
        <f>+'[6]ENEL PLB+PMG'!$BD23</f>
        <v>170.77167</v>
      </c>
      <c r="G25" s="17">
        <f>+'[7]ENEL PLB+PMG'!$BD23</f>
        <v>171.391693333333</v>
      </c>
      <c r="H25" s="17">
        <f>+'[8]ENEL PLB+PMG'!$BD23</f>
        <v>170.82558333333299</v>
      </c>
      <c r="I25" s="17">
        <f>+'[9]ENEL PLB+PMG'!$BD23</f>
        <v>169.30746666666701</v>
      </c>
      <c r="J25" s="17">
        <f>+'[10]ENEL PLB+PMG'!$BD23</f>
        <v>169.77321499999999</v>
      </c>
      <c r="K25" s="17">
        <f>+'[11]ENEL PLB+PMG'!$BD23</f>
        <v>160.97333166666701</v>
      </c>
      <c r="L25" s="17">
        <f>+'[12]ENEL PLB+PMG'!$BD23</f>
        <v>165.14101833333299</v>
      </c>
      <c r="M25" s="17">
        <f>+'[13]ENEL PLB+PMG'!$BD23</f>
        <v>152.48250666666701</v>
      </c>
      <c r="N25" s="17">
        <f>+'[14]ENEL PLB+PMG'!$BD23</f>
        <v>152.19257666666701</v>
      </c>
      <c r="O25" s="17">
        <f>+'[15]ENEL PLB+PMG'!$BD23</f>
        <v>156.24769833333301</v>
      </c>
      <c r="P25" s="17">
        <f>+'[16]ENEL PLB+PMG'!$BD23</f>
        <v>159.64432833333299</v>
      </c>
      <c r="Q25" s="17">
        <f>+'[17]ENEL PLB+PMG'!$BD23</f>
        <v>160.52930000000001</v>
      </c>
      <c r="R25" s="17">
        <f>+'[18]ENEL PLB+PMG'!$BD23</f>
        <v>152.17530333333301</v>
      </c>
      <c r="S25" s="17">
        <f>+'[19]ENEL PLB+PMG'!$BD23</f>
        <v>150.91544833333299</v>
      </c>
      <c r="T25" s="17">
        <f>+'[20]ENEL PLB+PMG'!$BD23</f>
        <v>160.236785</v>
      </c>
      <c r="U25" s="17">
        <f>+'[21]ENEL PLB+PMG'!$BD23</f>
        <v>161.46612833333299</v>
      </c>
      <c r="V25" s="17">
        <f>+'[22]ENEL PLB+PMG'!$BD23</f>
        <v>159.91276666666701</v>
      </c>
      <c r="W25" s="17">
        <f>+'[23]ENEL PLB+PMG'!$BD23</f>
        <v>162.39282</v>
      </c>
      <c r="X25" s="17">
        <f>+'[24]ENEL PLB+PMG'!$BD23</f>
        <v>161.60531166666701</v>
      </c>
      <c r="Y25" s="17">
        <f>+'[25]ENEL PLB+PMG'!$BD23</f>
        <v>151.09067999999999</v>
      </c>
      <c r="Z25" s="17">
        <f>+'[26]ENEL PLB+PMG'!$BD23</f>
        <v>150.9229</v>
      </c>
      <c r="AA25" s="17">
        <f>+'[27]ENEL PLB+PMG'!$BD23</f>
        <v>160.38342333333301</v>
      </c>
      <c r="AB25" s="17">
        <f>+'[28]ENEL PLB+PMG'!$BD23</f>
        <v>161.02802666666699</v>
      </c>
      <c r="AC25" s="17">
        <f>+'[29]ENEL PLB+PMG'!$BD23</f>
        <v>163.066305</v>
      </c>
      <c r="AD25" s="17">
        <f>+'[30]ENEL PLB+PMG'!$BD23</f>
        <v>160.23045833333299</v>
      </c>
      <c r="AE25" s="17">
        <f>+'[31]ENEL PLB+PMG'!$BD23</f>
        <v>151.12405333333299</v>
      </c>
      <c r="AF25" s="17">
        <f>+'[32]ENEL PLB+PMG'!$BD23</f>
        <v>152.684945</v>
      </c>
      <c r="AG25" s="17">
        <f>+'[33]ENEL PLB+PMG'!$BD23</f>
        <v>0</v>
      </c>
    </row>
    <row r="26" spans="2:109" ht="20.100000000000001" customHeight="1">
      <c r="B26" s="16">
        <v>0.58333333333333304</v>
      </c>
      <c r="C26" s="17">
        <f>+'[3]ENEL PLB+PMG'!$BD24</f>
        <v>172.00071</v>
      </c>
      <c r="D26" s="17">
        <f>+'[4]ENEL PLB+PMG'!$BD24</f>
        <v>161.774</v>
      </c>
      <c r="E26" s="17">
        <f>+'[5]ENEL PLB+PMG'!$BD24</f>
        <v>167.09512833333301</v>
      </c>
      <c r="F26" s="17">
        <f>+'[6]ENEL PLB+PMG'!$BD24</f>
        <v>172.08824999999999</v>
      </c>
      <c r="G26" s="17">
        <f>+'[7]ENEL PLB+PMG'!$BD24</f>
        <v>170.59787</v>
      </c>
      <c r="H26" s="17">
        <f>+'[8]ENEL PLB+PMG'!$BD24</f>
        <v>172.865303333333</v>
      </c>
      <c r="I26" s="17">
        <f>+'[9]ENEL PLB+PMG'!$BD24</f>
        <v>172.08805833333301</v>
      </c>
      <c r="J26" s="17">
        <f>+'[10]ENEL PLB+PMG'!$BD24</f>
        <v>170.362018333333</v>
      </c>
      <c r="K26" s="17">
        <f>+'[11]ENEL PLB+PMG'!$BD24</f>
        <v>160.63445666666701</v>
      </c>
      <c r="L26" s="17">
        <f>+'[12]ENEL PLB+PMG'!$BD24</f>
        <v>160.78840666666699</v>
      </c>
      <c r="M26" s="17">
        <f>+'[13]ENEL PLB+PMG'!$BD24</f>
        <v>152.46396999999999</v>
      </c>
      <c r="N26" s="17">
        <f>+'[14]ENEL PLB+PMG'!$BD24</f>
        <v>158.999406666667</v>
      </c>
      <c r="O26" s="17">
        <f>+'[15]ENEL PLB+PMG'!$BD24</f>
        <v>152.15837833333299</v>
      </c>
      <c r="P26" s="17">
        <f>+'[16]ENEL PLB+PMG'!$BD24</f>
        <v>160.511513333333</v>
      </c>
      <c r="Q26" s="17">
        <f>+'[17]ENEL PLB+PMG'!$BD24</f>
        <v>162.172566666667</v>
      </c>
      <c r="R26" s="17">
        <f>+'[18]ENEL PLB+PMG'!$BD24</f>
        <v>152.74309666666699</v>
      </c>
      <c r="S26" s="17">
        <f>+'[19]ENEL PLB+PMG'!$BD24</f>
        <v>150.97103999999999</v>
      </c>
      <c r="T26" s="17">
        <f>+'[20]ENEL PLB+PMG'!$BD24</f>
        <v>158.77222166666701</v>
      </c>
      <c r="U26" s="17">
        <f>+'[21]ENEL PLB+PMG'!$BD24</f>
        <v>162.49369999999999</v>
      </c>
      <c r="V26" s="17">
        <f>+'[22]ENEL PLB+PMG'!$BD24</f>
        <v>159.91501</v>
      </c>
      <c r="W26" s="17">
        <f>+'[23]ENEL PLB+PMG'!$BD24</f>
        <v>161.183046666667</v>
      </c>
      <c r="X26" s="17">
        <f>+'[24]ENEL PLB+PMG'!$BD24</f>
        <v>161.25388166666701</v>
      </c>
      <c r="Y26" s="17">
        <f>+'[25]ENEL PLB+PMG'!$BD24</f>
        <v>150.80761166666699</v>
      </c>
      <c r="Z26" s="17">
        <f>+'[26]ENEL PLB+PMG'!$BD24</f>
        <v>150.35848666666701</v>
      </c>
      <c r="AA26" s="17">
        <f>+'[27]ENEL PLB+PMG'!$BD24</f>
        <v>160.17655999999999</v>
      </c>
      <c r="AB26" s="17">
        <f>+'[28]ENEL PLB+PMG'!$BD24</f>
        <v>159.528181666667</v>
      </c>
      <c r="AC26" s="17">
        <f>+'[29]ENEL PLB+PMG'!$BD24</f>
        <v>160.10805999999999</v>
      </c>
      <c r="AD26" s="17">
        <f>+'[30]ENEL PLB+PMG'!$BD24</f>
        <v>160.149225</v>
      </c>
      <c r="AE26" s="17">
        <f>+'[31]ENEL PLB+PMG'!$BD24</f>
        <v>152.05810333333301</v>
      </c>
      <c r="AF26" s="17">
        <f>+'[32]ENEL PLB+PMG'!$BD24</f>
        <v>154.352441666667</v>
      </c>
      <c r="AG26" s="17">
        <f>+'[33]ENEL PLB+PMG'!$BD24</f>
        <v>0</v>
      </c>
    </row>
    <row r="27" spans="2:109" ht="20.100000000000001" customHeight="1">
      <c r="B27" s="16">
        <v>0.625</v>
      </c>
      <c r="C27" s="17">
        <f>+'[3]ENEL PLB+PMG'!$BD25</f>
        <v>169.84085166666699</v>
      </c>
      <c r="D27" s="17">
        <f>+'[4]ENEL PLB+PMG'!$BD25</f>
        <v>161.774</v>
      </c>
      <c r="E27" s="17">
        <f>+'[5]ENEL PLB+PMG'!$BD25</f>
        <v>162.61537166666699</v>
      </c>
      <c r="F27" s="17">
        <f>+'[6]ENEL PLB+PMG'!$BD25</f>
        <v>169.74833000000001</v>
      </c>
      <c r="G27" s="17">
        <f>+'[7]ENEL PLB+PMG'!$BD25</f>
        <v>172.491183333333</v>
      </c>
      <c r="H27" s="17">
        <f>+'[8]ENEL PLB+PMG'!$BD25</f>
        <v>175.064875</v>
      </c>
      <c r="I27" s="17">
        <f>+'[9]ENEL PLB+PMG'!$BD25</f>
        <v>170.28914499999999</v>
      </c>
      <c r="J27" s="17">
        <f>+'[10]ENEL PLB+PMG'!$BD25</f>
        <v>170.54225500000001</v>
      </c>
      <c r="K27" s="17">
        <f>+'[11]ENEL PLB+PMG'!$BD25</f>
        <v>165.212128333333</v>
      </c>
      <c r="L27" s="17">
        <f>+'[12]ENEL PLB+PMG'!$BD25</f>
        <v>160.661</v>
      </c>
      <c r="M27" s="17">
        <f>+'[13]ENEL PLB+PMG'!$BD25</f>
        <v>157.886586666667</v>
      </c>
      <c r="N27" s="17">
        <f>+'[14]ENEL PLB+PMG'!$BD25</f>
        <v>160.74074833333299</v>
      </c>
      <c r="O27" s="17">
        <f>+'[15]ENEL PLB+PMG'!$BD25</f>
        <v>152.199735</v>
      </c>
      <c r="P27" s="17">
        <f>+'[16]ENEL PLB+PMG'!$BD25</f>
        <v>160.085545</v>
      </c>
      <c r="Q27" s="17">
        <f>+'[17]ENEL PLB+PMG'!$BD25</f>
        <v>160.71542333333301</v>
      </c>
      <c r="R27" s="17">
        <f>+'[18]ENEL PLB+PMG'!$BD25</f>
        <v>152.94601666666699</v>
      </c>
      <c r="S27" s="17">
        <f>+'[19]ENEL PLB+PMG'!$BD25</f>
        <v>150.97164333333299</v>
      </c>
      <c r="T27" s="17">
        <f>+'[20]ENEL PLB+PMG'!$BD25</f>
        <v>163.29847000000001</v>
      </c>
      <c r="U27" s="17">
        <f>+'[21]ENEL PLB+PMG'!$BD25</f>
        <v>164.59344666666701</v>
      </c>
      <c r="V27" s="17">
        <f>+'[22]ENEL PLB+PMG'!$BD25</f>
        <v>159.87439000000001</v>
      </c>
      <c r="W27" s="17">
        <f>+'[23]ENEL PLB+PMG'!$BD25</f>
        <v>160.32120499999999</v>
      </c>
      <c r="X27" s="17">
        <f>+'[24]ENEL PLB+PMG'!$BD25</f>
        <v>159.13541166666701</v>
      </c>
      <c r="Y27" s="17">
        <f>+'[25]ENEL PLB+PMG'!$BD25</f>
        <v>150.85353000000001</v>
      </c>
      <c r="Z27" s="17">
        <f>+'[26]ENEL PLB+PMG'!$BD25</f>
        <v>150.40022166666699</v>
      </c>
      <c r="AA27" s="17">
        <f>+'[27]ENEL PLB+PMG'!$BD25</f>
        <v>159.04680999999999</v>
      </c>
      <c r="AB27" s="17">
        <f>+'[28]ENEL PLB+PMG'!$BD25</f>
        <v>159.55986833333299</v>
      </c>
      <c r="AC27" s="17">
        <f>+'[29]ENEL PLB+PMG'!$BD25</f>
        <v>159.70634999999999</v>
      </c>
      <c r="AD27" s="17">
        <f>+'[30]ENEL PLB+PMG'!$BD25</f>
        <v>161.11711</v>
      </c>
      <c r="AE27" s="17">
        <f>+'[31]ENEL PLB+PMG'!$BD25</f>
        <v>158.14213333333299</v>
      </c>
      <c r="AF27" s="17">
        <f>+'[32]ENEL PLB+PMG'!$BD25</f>
        <v>150.246573333333</v>
      </c>
      <c r="AG27" s="17">
        <f>+'[33]ENEL PLB+PMG'!$BD25</f>
        <v>0</v>
      </c>
    </row>
    <row r="28" spans="2:109" ht="20.100000000000001" customHeight="1">
      <c r="B28" s="16">
        <v>0.66666666666666696</v>
      </c>
      <c r="C28" s="17">
        <f>+'[3]ENEL PLB+PMG'!$BD26</f>
        <v>170.93743000000001</v>
      </c>
      <c r="D28" s="17">
        <f>+'[4]ENEL PLB+PMG'!$BD26</f>
        <v>162.43157666666701</v>
      </c>
      <c r="E28" s="17">
        <f>+'[5]ENEL PLB+PMG'!$BD26</f>
        <v>164.441026666667</v>
      </c>
      <c r="F28" s="17">
        <f>+'[6]ENEL PLB+PMG'!$BD26</f>
        <v>173.046478333333</v>
      </c>
      <c r="G28" s="17">
        <f>+'[7]ENEL PLB+PMG'!$BD26</f>
        <v>172.213705</v>
      </c>
      <c r="H28" s="17">
        <f>+'[8]ENEL PLB+PMG'!$BD26</f>
        <v>173.65942000000001</v>
      </c>
      <c r="I28" s="17">
        <f>+'[9]ENEL PLB+PMG'!$BD26</f>
        <v>171.37934833333301</v>
      </c>
      <c r="J28" s="17">
        <f>+'[10]ENEL PLB+PMG'!$BD26</f>
        <v>173.54925</v>
      </c>
      <c r="K28" s="17">
        <f>+'[11]ENEL PLB+PMG'!$BD26</f>
        <v>159.37943999999999</v>
      </c>
      <c r="L28" s="17">
        <f>+'[12]ENEL PLB+PMG'!$BD26</f>
        <v>160.607818333333</v>
      </c>
      <c r="M28" s="17">
        <f>+'[13]ENEL PLB+PMG'!$BD26</f>
        <v>159.82916166666701</v>
      </c>
      <c r="N28" s="17">
        <f>+'[14]ENEL PLB+PMG'!$BD26</f>
        <v>153.222401666667</v>
      </c>
      <c r="O28" s="17">
        <f>+'[15]ENEL PLB+PMG'!$BD26</f>
        <v>152.25388166666701</v>
      </c>
      <c r="P28" s="17">
        <f>+'[16]ENEL PLB+PMG'!$BD26</f>
        <v>159.65727833333301</v>
      </c>
      <c r="Q28" s="17">
        <f>+'[17]ENEL PLB+PMG'!$BD26</f>
        <v>162.997328333333</v>
      </c>
      <c r="R28" s="17">
        <f>+'[18]ENEL PLB+PMG'!$BD26</f>
        <v>152.763736666667</v>
      </c>
      <c r="S28" s="17">
        <f>+'[19]ENEL PLB+PMG'!$BD26</f>
        <v>150.98458333333301</v>
      </c>
      <c r="T28" s="17">
        <f>+'[20]ENEL PLB+PMG'!$BD26</f>
        <v>161.674943333333</v>
      </c>
      <c r="U28" s="17">
        <f>+'[21]ENEL PLB+PMG'!$BD26</f>
        <v>160.60191333333299</v>
      </c>
      <c r="V28" s="17">
        <f>+'[22]ENEL PLB+PMG'!$BD26</f>
        <v>159.882341666667</v>
      </c>
      <c r="W28" s="17">
        <f>+'[23]ENEL PLB+PMG'!$BD26</f>
        <v>160.043663333333</v>
      </c>
      <c r="X28" s="17">
        <f>+'[24]ENEL PLB+PMG'!$BD26</f>
        <v>159.21997666666701</v>
      </c>
      <c r="Y28" s="17">
        <f>+'[25]ENEL PLB+PMG'!$BD26</f>
        <v>151.28362999999999</v>
      </c>
      <c r="Z28" s="17">
        <f>+'[26]ENEL PLB+PMG'!$BD26</f>
        <v>150.36209500000001</v>
      </c>
      <c r="AA28" s="17">
        <f>+'[27]ENEL PLB+PMG'!$BD26</f>
        <v>159.06503166666701</v>
      </c>
      <c r="AB28" s="17">
        <f>+'[28]ENEL PLB+PMG'!$BD26</f>
        <v>161.55584666666701</v>
      </c>
      <c r="AC28" s="17">
        <f>+'[29]ENEL PLB+PMG'!$BD26</f>
        <v>160.01196166666699</v>
      </c>
      <c r="AD28" s="17">
        <f>+'[30]ENEL PLB+PMG'!$BD26</f>
        <v>159.71633499999999</v>
      </c>
      <c r="AE28" s="17">
        <f>+'[31]ENEL PLB+PMG'!$BD26</f>
        <v>156.76600833333299</v>
      </c>
      <c r="AF28" s="17">
        <f>+'[32]ENEL PLB+PMG'!$BD26</f>
        <v>150.67843500000001</v>
      </c>
      <c r="AG28" s="17">
        <f>+'[33]ENEL PLB+PMG'!$BD26</f>
        <v>0</v>
      </c>
    </row>
    <row r="29" spans="2:109" ht="20.100000000000001" customHeight="1">
      <c r="B29" s="16">
        <v>0.70833333333333304</v>
      </c>
      <c r="C29" s="17">
        <f>+'[3]ENEL PLB+PMG'!$BD27</f>
        <v>161.774</v>
      </c>
      <c r="D29" s="17">
        <f>+'[4]ENEL PLB+PMG'!$BD27</f>
        <v>161.237578333333</v>
      </c>
      <c r="E29" s="17">
        <f>+'[5]ENEL PLB+PMG'!$BD27</f>
        <v>160.83789999999999</v>
      </c>
      <c r="F29" s="17">
        <f>+'[6]ENEL PLB+PMG'!$BD27</f>
        <v>169.67137</v>
      </c>
      <c r="G29" s="17">
        <f>+'[7]ENEL PLB+PMG'!$BD27</f>
        <v>168.33725999999999</v>
      </c>
      <c r="H29" s="17">
        <f>+'[8]ENEL PLB+PMG'!$BD27</f>
        <v>172.629336666667</v>
      </c>
      <c r="I29" s="17">
        <f>+'[9]ENEL PLB+PMG'!$BD27</f>
        <v>171.784955</v>
      </c>
      <c r="J29" s="17">
        <f>+'[10]ENEL PLB+PMG'!$BD27</f>
        <v>168.455906666667</v>
      </c>
      <c r="K29" s="17">
        <f>+'[11]ENEL PLB+PMG'!$BD27</f>
        <v>158.94452000000001</v>
      </c>
      <c r="L29" s="17">
        <f>+'[12]ENEL PLB+PMG'!$BD27</f>
        <v>160.715503333333</v>
      </c>
      <c r="M29" s="17">
        <f>+'[13]ENEL PLB+PMG'!$BD27</f>
        <v>160.415048333333</v>
      </c>
      <c r="N29" s="17">
        <f>+'[14]ENEL PLB+PMG'!$BD27</f>
        <v>152.60522333333299</v>
      </c>
      <c r="O29" s="17">
        <f>+'[15]ENEL PLB+PMG'!$BD27</f>
        <v>152.20854499999999</v>
      </c>
      <c r="P29" s="17">
        <f>+'[16]ENEL PLB+PMG'!$BD27</f>
        <v>161.03118833333301</v>
      </c>
      <c r="Q29" s="17">
        <f>+'[17]ENEL PLB+PMG'!$BD27</f>
        <v>162.07902000000001</v>
      </c>
      <c r="R29" s="17">
        <f>+'[18]ENEL PLB+PMG'!$BD27</f>
        <v>152.070606666667</v>
      </c>
      <c r="S29" s="17">
        <f>+'[19]ENEL PLB+PMG'!$BD27</f>
        <v>150.954176666667</v>
      </c>
      <c r="T29" s="17">
        <f>+'[20]ENEL PLB+PMG'!$BD27</f>
        <v>154.46330666666699</v>
      </c>
      <c r="U29" s="17">
        <f>+'[21]ENEL PLB+PMG'!$BD27</f>
        <v>160.271038333333</v>
      </c>
      <c r="V29" s="17">
        <f>+'[22]ENEL PLB+PMG'!$BD27</f>
        <v>160.94051833333299</v>
      </c>
      <c r="W29" s="17">
        <f>+'[23]ENEL PLB+PMG'!$BD27</f>
        <v>162.907905</v>
      </c>
      <c r="X29" s="17">
        <f>+'[24]ENEL PLB+PMG'!$BD27</f>
        <v>155.369566666666</v>
      </c>
      <c r="Y29" s="17">
        <f>+'[25]ENEL PLB+PMG'!$BD27</f>
        <v>150.819623333333</v>
      </c>
      <c r="Z29" s="17">
        <f>+'[26]ENEL PLB+PMG'!$BD27</f>
        <v>150.376618333333</v>
      </c>
      <c r="AA29" s="17">
        <f>+'[27]ENEL PLB+PMG'!$BD27</f>
        <v>160.42073500000001</v>
      </c>
      <c r="AB29" s="17">
        <f>+'[28]ENEL PLB+PMG'!$BD27</f>
        <v>159.41375500000001</v>
      </c>
      <c r="AC29" s="17">
        <f>+'[29]ENEL PLB+PMG'!$BD27</f>
        <v>159.17018166666699</v>
      </c>
      <c r="AD29" s="17">
        <f>+'[30]ENEL PLB+PMG'!$BD27</f>
        <v>155.97051833333299</v>
      </c>
      <c r="AE29" s="17">
        <f>+'[31]ENEL PLB+PMG'!$BD27</f>
        <v>150.48622166666701</v>
      </c>
      <c r="AF29" s="17">
        <f>+'[32]ENEL PLB+PMG'!$BD27</f>
        <v>150.242093333333</v>
      </c>
      <c r="AG29" s="17">
        <f>+'[33]ENEL PLB+PMG'!$BD27</f>
        <v>0</v>
      </c>
    </row>
    <row r="30" spans="2:109" ht="20.100000000000001" customHeight="1">
      <c r="B30" s="16">
        <v>0.75</v>
      </c>
      <c r="C30" s="17">
        <f>+'[3]ENEL PLB+PMG'!$BD28</f>
        <v>161.774</v>
      </c>
      <c r="D30" s="17">
        <f>+'[4]ENEL PLB+PMG'!$BD28</f>
        <v>162.489061666667</v>
      </c>
      <c r="E30" s="17">
        <f>+'[5]ENEL PLB+PMG'!$BD28</f>
        <v>163.54940666666701</v>
      </c>
      <c r="F30" s="17">
        <f>+'[6]ENEL PLB+PMG'!$BD28</f>
        <v>168.44737000000001</v>
      </c>
      <c r="G30" s="17">
        <f>+'[7]ENEL PLB+PMG'!$BD28</f>
        <v>160.797666666667</v>
      </c>
      <c r="H30" s="17">
        <f>+'[8]ENEL PLB+PMG'!$BD28</f>
        <v>170.117876666667</v>
      </c>
      <c r="I30" s="17">
        <f>+'[9]ENEL PLB+PMG'!$BD28</f>
        <v>171.441531666667</v>
      </c>
      <c r="J30" s="17">
        <f>+'[10]ENEL PLB+PMG'!$BD28</f>
        <v>160.661</v>
      </c>
      <c r="K30" s="17">
        <f>+'[11]ENEL PLB+PMG'!$BD28</f>
        <v>163.038086666667</v>
      </c>
      <c r="L30" s="17">
        <f>+'[12]ENEL PLB+PMG'!$BD28</f>
        <v>158.95552499999999</v>
      </c>
      <c r="M30" s="17">
        <f>+'[13]ENEL PLB+PMG'!$BD28</f>
        <v>156.060126666667</v>
      </c>
      <c r="N30" s="17">
        <f>+'[14]ENEL PLB+PMG'!$BD28</f>
        <v>153.09099000000001</v>
      </c>
      <c r="O30" s="17">
        <f>+'[15]ENEL PLB+PMG'!$BD28</f>
        <v>152.13920999999999</v>
      </c>
      <c r="P30" s="17">
        <f>+'[16]ENEL PLB+PMG'!$BD28</f>
        <v>152.119</v>
      </c>
      <c r="Q30" s="17">
        <f>+'[17]ENEL PLB+PMG'!$BD28</f>
        <v>157.305555</v>
      </c>
      <c r="R30" s="17">
        <f>+'[18]ENEL PLB+PMG'!$BD28</f>
        <v>152.34958166666701</v>
      </c>
      <c r="S30" s="17">
        <f>+'[19]ENEL PLB+PMG'!$BD28</f>
        <v>152.25605666666701</v>
      </c>
      <c r="T30" s="17">
        <f>+'[20]ENEL PLB+PMG'!$BD28</f>
        <v>151.24087</v>
      </c>
      <c r="U30" s="17">
        <f>+'[21]ENEL PLB+PMG'!$BD28</f>
        <v>151.239</v>
      </c>
      <c r="V30" s="17">
        <f>+'[22]ENEL PLB+PMG'!$BD28</f>
        <v>153.895068333333</v>
      </c>
      <c r="W30" s="17">
        <f>+'[23]ENEL PLB+PMG'!$BD28</f>
        <v>153.55601833333299</v>
      </c>
      <c r="X30" s="17">
        <f>+'[24]ENEL PLB+PMG'!$BD28</f>
        <v>151.239</v>
      </c>
      <c r="Y30" s="17">
        <f>+'[25]ENEL PLB+PMG'!$BD28</f>
        <v>151.280691666667</v>
      </c>
      <c r="Z30" s="17">
        <f>+'[26]ENEL PLB+PMG'!$BD28</f>
        <v>150.61399166666601</v>
      </c>
      <c r="AA30" s="17">
        <f>+'[27]ENEL PLB+PMG'!$BD28</f>
        <v>157.545193333333</v>
      </c>
      <c r="AB30" s="17">
        <f>+'[28]ENEL PLB+PMG'!$BD28</f>
        <v>151.96473</v>
      </c>
      <c r="AC30" s="17">
        <f>+'[29]ENEL PLB+PMG'!$BD28</f>
        <v>151.76080666666701</v>
      </c>
      <c r="AD30" s="17">
        <f>+'[30]ENEL PLB+PMG'!$BD28</f>
        <v>154.634931666667</v>
      </c>
      <c r="AE30" s="17">
        <f>+'[31]ENEL PLB+PMG'!$BD28</f>
        <v>150.53679</v>
      </c>
      <c r="AF30" s="17">
        <f>+'[32]ENEL PLB+PMG'!$BD28</f>
        <v>150.165398333333</v>
      </c>
      <c r="AG30" s="17">
        <f>+'[33]ENEL PLB+PMG'!$BD28</f>
        <v>0</v>
      </c>
    </row>
    <row r="31" spans="2:109" ht="20.100000000000001" customHeight="1">
      <c r="B31" s="16">
        <v>0.79166666666666696</v>
      </c>
      <c r="C31" s="17">
        <f>+'[3]ENEL PLB+PMG'!$BD29</f>
        <v>171.093156666667</v>
      </c>
      <c r="D31" s="17">
        <f>+'[4]ENEL PLB+PMG'!$BD29</f>
        <v>172.37519</v>
      </c>
      <c r="E31" s="17">
        <f>+'[5]ENEL PLB+PMG'!$BD29</f>
        <v>171.44352333333299</v>
      </c>
      <c r="F31" s="17">
        <f>+'[6]ENEL PLB+PMG'!$BD29</f>
        <v>173.15914000000001</v>
      </c>
      <c r="G31" s="17">
        <f>+'[7]ENEL PLB+PMG'!$BD29</f>
        <v>172.774808333333</v>
      </c>
      <c r="H31" s="17">
        <f>+'[8]ENEL PLB+PMG'!$BD29</f>
        <v>174.18357499999999</v>
      </c>
      <c r="I31" s="17">
        <f>+'[9]ENEL PLB+PMG'!$BD29</f>
        <v>172.92965166666701</v>
      </c>
      <c r="J31" s="17">
        <f>+'[10]ENEL PLB+PMG'!$BD29</f>
        <v>170.5206</v>
      </c>
      <c r="K31" s="17">
        <f>+'[11]ENEL PLB+PMG'!$BD29</f>
        <v>161.36427</v>
      </c>
      <c r="L31" s="17">
        <f>+'[12]ENEL PLB+PMG'!$BD29</f>
        <v>162.93306833333301</v>
      </c>
      <c r="M31" s="17">
        <f>+'[13]ENEL PLB+PMG'!$BD29</f>
        <v>159.11465833333301</v>
      </c>
      <c r="N31" s="17">
        <f>+'[14]ENEL PLB+PMG'!$BD29</f>
        <v>162.13424000000001</v>
      </c>
      <c r="O31" s="17">
        <f>+'[15]ENEL PLB+PMG'!$BD29</f>
        <v>163.40449000000001</v>
      </c>
      <c r="P31" s="17">
        <f>+'[16]ENEL PLB+PMG'!$BD29</f>
        <v>163.26145333333301</v>
      </c>
      <c r="Q31" s="17">
        <f>+'[17]ENEL PLB+PMG'!$BD29</f>
        <v>161.154146666667</v>
      </c>
      <c r="R31" s="17">
        <f>+'[18]ENEL PLB+PMG'!$BD29</f>
        <v>157.83169833333301</v>
      </c>
      <c r="S31" s="17">
        <f>+'[19]ENEL PLB+PMG'!$BD29</f>
        <v>159.69153499999999</v>
      </c>
      <c r="T31" s="17">
        <f>+'[20]ENEL PLB+PMG'!$BD29</f>
        <v>158.865878333333</v>
      </c>
      <c r="U31" s="17">
        <f>+'[21]ENEL PLB+PMG'!$BD29</f>
        <v>162.801905</v>
      </c>
      <c r="V31" s="17">
        <f>+'[22]ENEL PLB+PMG'!$BD29</f>
        <v>161.78434166666699</v>
      </c>
      <c r="W31" s="17">
        <f>+'[23]ENEL PLB+PMG'!$BD29</f>
        <v>161.87962666666701</v>
      </c>
      <c r="X31" s="17">
        <f>+'[24]ENEL PLB+PMG'!$BD29</f>
        <v>163.98113000000001</v>
      </c>
      <c r="Y31" s="17">
        <f>+'[25]ENEL PLB+PMG'!$BD29</f>
        <v>159.81048000000001</v>
      </c>
      <c r="Z31" s="17">
        <f>+'[26]ENEL PLB+PMG'!$BD29</f>
        <v>161.080966666667</v>
      </c>
      <c r="AA31" s="17">
        <f>+'[27]ENEL PLB+PMG'!$BD29</f>
        <v>161.764158333333</v>
      </c>
      <c r="AB31" s="17">
        <f>+'[28]ENEL PLB+PMG'!$BD29</f>
        <v>162.465935</v>
      </c>
      <c r="AC31" s="17">
        <f>+'[29]ENEL PLB+PMG'!$BD29</f>
        <v>160.324383333333</v>
      </c>
      <c r="AD31" s="17">
        <f>+'[30]ENEL PLB+PMG'!$BD29</f>
        <v>158.56985166666701</v>
      </c>
      <c r="AE31" s="17">
        <f>+'[31]ENEL PLB+PMG'!$BD29</f>
        <v>150.49806333333299</v>
      </c>
      <c r="AF31" s="17">
        <f>+'[32]ENEL PLB+PMG'!$BD29</f>
        <v>155.50722833333299</v>
      </c>
      <c r="AG31" s="17">
        <f>+'[33]ENEL PLB+PMG'!$BD29</f>
        <v>0</v>
      </c>
      <c r="DE31" s="18"/>
    </row>
    <row r="32" spans="2:109" ht="20.100000000000001" customHeight="1">
      <c r="B32" s="16">
        <v>0.83333333333333304</v>
      </c>
      <c r="C32" s="17">
        <f>+'[3]ENEL PLB+PMG'!$BD30</f>
        <v>173.75097666666699</v>
      </c>
      <c r="D32" s="17">
        <f>+'[4]ENEL PLB+PMG'!$BD30</f>
        <v>170.96322499999999</v>
      </c>
      <c r="E32" s="17">
        <f>+'[5]ENEL PLB+PMG'!$BD30</f>
        <v>172.95272333333301</v>
      </c>
      <c r="F32" s="17">
        <f>+'[6]ENEL PLB+PMG'!$BD30</f>
        <v>173.64995666666701</v>
      </c>
      <c r="G32" s="17">
        <f>+'[7]ENEL PLB+PMG'!$BD30</f>
        <v>170.39388</v>
      </c>
      <c r="H32" s="17">
        <f>+'[8]ENEL PLB+PMG'!$BD30</f>
        <v>171.927641666667</v>
      </c>
      <c r="I32" s="17">
        <f>+'[9]ENEL PLB+PMG'!$BD30</f>
        <v>169.58307500000001</v>
      </c>
      <c r="J32" s="17">
        <f>+'[10]ENEL PLB+PMG'!$BD30</f>
        <v>172.37243333333299</v>
      </c>
      <c r="K32" s="17">
        <f>+'[11]ENEL PLB+PMG'!$BD30</f>
        <v>160.86211</v>
      </c>
      <c r="L32" s="17">
        <f>+'[12]ENEL PLB+PMG'!$BD30</f>
        <v>160.95250833333299</v>
      </c>
      <c r="M32" s="17">
        <f>+'[13]ENEL PLB+PMG'!$BD30</f>
        <v>159.831165</v>
      </c>
      <c r="N32" s="17">
        <f>+'[14]ENEL PLB+PMG'!$BD30</f>
        <v>159.82635833333299</v>
      </c>
      <c r="O32" s="17">
        <f>+'[15]ENEL PLB+PMG'!$BD30</f>
        <v>162.37742499999999</v>
      </c>
      <c r="P32" s="17">
        <f>+'[16]ENEL PLB+PMG'!$BD30</f>
        <v>162.569265</v>
      </c>
      <c r="Q32" s="17">
        <f>+'[17]ENEL PLB+PMG'!$BD30</f>
        <v>162.680733333333</v>
      </c>
      <c r="R32" s="17">
        <f>+'[18]ENEL PLB+PMG'!$BD30</f>
        <v>160.81812666666701</v>
      </c>
      <c r="S32" s="17">
        <f>+'[19]ENEL PLB+PMG'!$BD30</f>
        <v>159.47200000000001</v>
      </c>
      <c r="T32" s="17">
        <f>+'[20]ENEL PLB+PMG'!$BD30</f>
        <v>158.70502500000001</v>
      </c>
      <c r="U32" s="17">
        <f>+'[21]ENEL PLB+PMG'!$BD30</f>
        <v>162.96272833333299</v>
      </c>
      <c r="V32" s="17">
        <f>+'[22]ENEL PLB+PMG'!$BD30</f>
        <v>161.03087333333301</v>
      </c>
      <c r="W32" s="17">
        <f>+'[23]ENEL PLB+PMG'!$BD30</f>
        <v>162.93098333333299</v>
      </c>
      <c r="X32" s="17">
        <f>+'[24]ENEL PLB+PMG'!$BD30</f>
        <v>162.24835833333299</v>
      </c>
      <c r="Y32" s="17">
        <f>+'[25]ENEL PLB+PMG'!$BD30</f>
        <v>160.27249</v>
      </c>
      <c r="Z32" s="17">
        <f>+'[26]ENEL PLB+PMG'!$BD30</f>
        <v>158.76206999999999</v>
      </c>
      <c r="AA32" s="17">
        <f>+'[27]ENEL PLB+PMG'!$BD30</f>
        <v>161.14702500000001</v>
      </c>
      <c r="AB32" s="17">
        <f>+'[28]ENEL PLB+PMG'!$BD30</f>
        <v>159.049465</v>
      </c>
      <c r="AC32" s="17">
        <f>+'[29]ENEL PLB+PMG'!$BD30</f>
        <v>160.805843333333</v>
      </c>
      <c r="AD32" s="17">
        <f>+'[30]ENEL PLB+PMG'!$BD30</f>
        <v>157.60288333333301</v>
      </c>
      <c r="AE32" s="17">
        <f>+'[31]ENEL PLB+PMG'!$BD30</f>
        <v>159.988296666667</v>
      </c>
      <c r="AF32" s="17">
        <f>+'[32]ENEL PLB+PMG'!$BD30</f>
        <v>150.43899999999999</v>
      </c>
      <c r="AG32" s="17">
        <f>+'[33]ENEL PLB+PMG'!$BD30</f>
        <v>0</v>
      </c>
    </row>
    <row r="33" spans="2:63" ht="20.100000000000001" customHeight="1">
      <c r="B33" s="16">
        <v>0.875</v>
      </c>
      <c r="C33" s="17">
        <f>+'[3]ENEL PLB+PMG'!$BD31</f>
        <v>168.17395833333299</v>
      </c>
      <c r="D33" s="17">
        <f>+'[4]ENEL PLB+PMG'!$BD31</f>
        <v>172.39476500000001</v>
      </c>
      <c r="E33" s="17">
        <f>+'[5]ENEL PLB+PMG'!$BD31</f>
        <v>166.55796833333301</v>
      </c>
      <c r="F33" s="17">
        <f>+'[6]ENEL PLB+PMG'!$BD31</f>
        <v>169.25549166666701</v>
      </c>
      <c r="G33" s="17">
        <f>+'[7]ENEL PLB+PMG'!$BD31</f>
        <v>173.03775833333299</v>
      </c>
      <c r="H33" s="17">
        <f>+'[8]ENEL PLB+PMG'!$BD31</f>
        <v>174.31886</v>
      </c>
      <c r="I33" s="17">
        <f>+'[9]ENEL PLB+PMG'!$BD31</f>
        <v>173.42407666666699</v>
      </c>
      <c r="J33" s="17">
        <f>+'[10]ENEL PLB+PMG'!$BD31</f>
        <v>169.53611833333301</v>
      </c>
      <c r="K33" s="17">
        <f>+'[11]ENEL PLB+PMG'!$BD31</f>
        <v>160.88101</v>
      </c>
      <c r="L33" s="17">
        <f>+'[12]ENEL PLB+PMG'!$BD31</f>
        <v>161.135191666667</v>
      </c>
      <c r="M33" s="17">
        <f>+'[13]ENEL PLB+PMG'!$BD31</f>
        <v>163.16002666666699</v>
      </c>
      <c r="N33" s="17">
        <f>+'[14]ENEL PLB+PMG'!$BD31</f>
        <v>160.33860999999999</v>
      </c>
      <c r="O33" s="17">
        <f>+'[15]ENEL PLB+PMG'!$BD31</f>
        <v>162.98837166666701</v>
      </c>
      <c r="P33" s="17">
        <f>+'[16]ENEL PLB+PMG'!$BD31</f>
        <v>159.98747333333301</v>
      </c>
      <c r="Q33" s="17">
        <f>+'[17]ENEL PLB+PMG'!$BD31</f>
        <v>161.25463999999999</v>
      </c>
      <c r="R33" s="17">
        <f>+'[18]ENEL PLB+PMG'!$BD31</f>
        <v>155.65951166666699</v>
      </c>
      <c r="S33" s="17">
        <f>+'[19]ENEL PLB+PMG'!$BD31</f>
        <v>152.119</v>
      </c>
      <c r="T33" s="17">
        <f>+'[20]ENEL PLB+PMG'!$BD31</f>
        <v>162.04199</v>
      </c>
      <c r="U33" s="17">
        <f>+'[21]ENEL PLB+PMG'!$BD31</f>
        <v>165.18611000000001</v>
      </c>
      <c r="V33" s="17">
        <f>+'[22]ENEL PLB+PMG'!$BD31</f>
        <v>163.167826666667</v>
      </c>
      <c r="W33" s="17">
        <f>+'[23]ENEL PLB+PMG'!$BD31</f>
        <v>160.54155666666699</v>
      </c>
      <c r="X33" s="17">
        <f>+'[24]ENEL PLB+PMG'!$BD31</f>
        <v>164.25397166666701</v>
      </c>
      <c r="Y33" s="17">
        <f>+'[25]ENEL PLB+PMG'!$BD31</f>
        <v>158.39884833333301</v>
      </c>
      <c r="Z33" s="17">
        <f>+'[26]ENEL PLB+PMG'!$BD31</f>
        <v>160.29979333333301</v>
      </c>
      <c r="AA33" s="17">
        <f>+'[27]ENEL PLB+PMG'!$BD31</f>
        <v>165.95827333333301</v>
      </c>
      <c r="AB33" s="17">
        <f>+'[28]ENEL PLB+PMG'!$BD31</f>
        <v>164.476505</v>
      </c>
      <c r="AC33" s="17">
        <f>+'[29]ENEL PLB+PMG'!$BD31</f>
        <v>160.69505000000001</v>
      </c>
      <c r="AD33" s="17">
        <f>+'[30]ENEL PLB+PMG'!$BD31</f>
        <v>161.03741500000001</v>
      </c>
      <c r="AE33" s="17">
        <f>+'[31]ENEL PLB+PMG'!$BD31</f>
        <v>157.195893333333</v>
      </c>
      <c r="AF33" s="17">
        <f>+'[32]ENEL PLB+PMG'!$BD31</f>
        <v>150.43899999999999</v>
      </c>
      <c r="AG33" s="17">
        <f>+'[33]ENEL PLB+PMG'!$BD31</f>
        <v>0</v>
      </c>
    </row>
    <row r="34" spans="2:63" ht="20.100000000000001" customHeight="1">
      <c r="B34" s="16">
        <v>0.91666666666666696</v>
      </c>
      <c r="C34" s="17">
        <f>+'[3]ENEL PLB+PMG'!$BD32</f>
        <v>161.67665500000001</v>
      </c>
      <c r="D34" s="17">
        <f>+'[4]ENEL PLB+PMG'!$BD32</f>
        <v>162.188858333333</v>
      </c>
      <c r="E34" s="17">
        <f>+'[5]ENEL PLB+PMG'!$BD32</f>
        <v>162.273506666667</v>
      </c>
      <c r="F34" s="17">
        <f>+'[6]ENEL PLB+PMG'!$BD32</f>
        <v>160.841688333333</v>
      </c>
      <c r="G34" s="17">
        <f>+'[7]ENEL PLB+PMG'!$BD32</f>
        <v>162.12626333333299</v>
      </c>
      <c r="H34" s="17">
        <f>+'[8]ENEL PLB+PMG'!$BD32</f>
        <v>167.118693333333</v>
      </c>
      <c r="I34" s="17">
        <f>+'[9]ENEL PLB+PMG'!$BD32</f>
        <v>165.06775666666701</v>
      </c>
      <c r="J34" s="17">
        <f>+'[10]ENEL PLB+PMG'!$BD32</f>
        <v>162.35455999999999</v>
      </c>
      <c r="K34" s="17">
        <f>+'[11]ENEL PLB+PMG'!$BD32</f>
        <v>161.11407666666699</v>
      </c>
      <c r="L34" s="17">
        <f>+'[12]ENEL PLB+PMG'!$BD32</f>
        <v>167.284281666667</v>
      </c>
      <c r="M34" s="17">
        <f>+'[13]ENEL PLB+PMG'!$BD32</f>
        <v>152.50690333333301</v>
      </c>
      <c r="N34" s="17">
        <f>+'[14]ENEL PLB+PMG'!$BD32</f>
        <v>153.89982000000001</v>
      </c>
      <c r="O34" s="17">
        <f>+'[15]ENEL PLB+PMG'!$BD32</f>
        <v>152.471755</v>
      </c>
      <c r="P34" s="17">
        <f>+'[16]ENEL PLB+PMG'!$BD32</f>
        <v>152.119</v>
      </c>
      <c r="Q34" s="17">
        <f>+'[17]ENEL PLB+PMG'!$BD32</f>
        <v>151.79265000000001</v>
      </c>
      <c r="R34" s="17">
        <f>+'[18]ENEL PLB+PMG'!$BD32</f>
        <v>152.16255833333301</v>
      </c>
      <c r="S34" s="17">
        <f>+'[19]ENEL PLB+PMG'!$BD32</f>
        <v>155.14138500000001</v>
      </c>
      <c r="T34" s="17">
        <f>+'[20]ENEL PLB+PMG'!$BD32</f>
        <v>151.23300166666601</v>
      </c>
      <c r="U34" s="17">
        <f>+'[21]ENEL PLB+PMG'!$BD32</f>
        <v>153.30191666666599</v>
      </c>
      <c r="V34" s="17">
        <f>+'[22]ENEL PLB+PMG'!$BD32</f>
        <v>155.990876666666</v>
      </c>
      <c r="W34" s="17">
        <f>+'[23]ENEL PLB+PMG'!$BD32</f>
        <v>156.97165000000001</v>
      </c>
      <c r="X34" s="17">
        <f>+'[24]ENEL PLB+PMG'!$BD32</f>
        <v>151.239</v>
      </c>
      <c r="Y34" s="17">
        <f>+'[25]ENEL PLB+PMG'!$BD32</f>
        <v>151.07079666666701</v>
      </c>
      <c r="Z34" s="17">
        <f>+'[26]ENEL PLB+PMG'!$BD32</f>
        <v>155.69110499999999</v>
      </c>
      <c r="AA34" s="17">
        <f>+'[27]ENEL PLB+PMG'!$BD32</f>
        <v>157.15110000000001</v>
      </c>
      <c r="AB34" s="17">
        <f>+'[28]ENEL PLB+PMG'!$BD32</f>
        <v>152.04035666666701</v>
      </c>
      <c r="AC34" s="17">
        <f>+'[29]ENEL PLB+PMG'!$BD32</f>
        <v>150.81216499999999</v>
      </c>
      <c r="AD34" s="17">
        <f>+'[30]ENEL PLB+PMG'!$BD32</f>
        <v>151.57043166666699</v>
      </c>
      <c r="AE34" s="17">
        <f>+'[31]ENEL PLB+PMG'!$BD32</f>
        <v>150.76128333333301</v>
      </c>
      <c r="AF34" s="17">
        <f>+'[32]ENEL PLB+PMG'!$BD32</f>
        <v>151.29832833333299</v>
      </c>
      <c r="AG34" s="17">
        <f>+'[33]ENEL PLB+PMG'!$BD32</f>
        <v>0</v>
      </c>
    </row>
    <row r="35" spans="2:63" ht="20.100000000000001" customHeight="1">
      <c r="B35" s="16">
        <v>0.95833333333333304</v>
      </c>
      <c r="C35" s="17">
        <f>+'[3]ENEL PLB+PMG'!$BD33</f>
        <v>161.62430333333299</v>
      </c>
      <c r="D35" s="17">
        <f>+'[4]ENEL PLB+PMG'!$BD33</f>
        <v>162.04042999999999</v>
      </c>
      <c r="E35" s="17">
        <f>+'[5]ENEL PLB+PMG'!$BD33</f>
        <v>164.73385500000001</v>
      </c>
      <c r="F35" s="17">
        <f>+'[6]ENEL PLB+PMG'!$BD33</f>
        <v>161.16017333333301</v>
      </c>
      <c r="G35" s="17">
        <f>+'[7]ENEL PLB+PMG'!$BD33</f>
        <v>168.68989166666699</v>
      </c>
      <c r="H35" s="17">
        <f>+'[8]ENEL PLB+PMG'!$BD33</f>
        <v>160.62940499999999</v>
      </c>
      <c r="I35" s="17">
        <f>+'[9]ENEL PLB+PMG'!$BD33</f>
        <v>160.631223333333</v>
      </c>
      <c r="J35" s="17">
        <f>+'[10]ENEL PLB+PMG'!$BD33</f>
        <v>160.49049833333299</v>
      </c>
      <c r="K35" s="17">
        <f>+'[11]ENEL PLB+PMG'!$BD33</f>
        <v>164.26056500000001</v>
      </c>
      <c r="L35" s="17">
        <f>+'[12]ENEL PLB+PMG'!$BD33</f>
        <v>158.37321666666699</v>
      </c>
      <c r="M35" s="17">
        <f>+'[13]ENEL PLB+PMG'!$BD33</f>
        <v>154.31868499999999</v>
      </c>
      <c r="N35" s="17">
        <f>+'[14]ENEL PLB+PMG'!$BD33</f>
        <v>152.25797666666699</v>
      </c>
      <c r="O35" s="17">
        <f>+'[15]ENEL PLB+PMG'!$BD33</f>
        <v>151.625108333333</v>
      </c>
      <c r="P35" s="17">
        <f>+'[16]ENEL PLB+PMG'!$BD33</f>
        <v>151.88440666666699</v>
      </c>
      <c r="Q35" s="17">
        <f>+'[17]ENEL PLB+PMG'!$BD33</f>
        <v>155.82171500000001</v>
      </c>
      <c r="R35" s="17">
        <f>+'[18]ENEL PLB+PMG'!$BD33</f>
        <v>153.756926666667</v>
      </c>
      <c r="S35" s="17">
        <f>+'[19]ENEL PLB+PMG'!$BD33</f>
        <v>154.348653333333</v>
      </c>
      <c r="T35" s="17">
        <f>+'[20]ENEL PLB+PMG'!$BD33</f>
        <v>151.196685</v>
      </c>
      <c r="U35" s="17">
        <f>+'[21]ENEL PLB+PMG'!$BD33</f>
        <v>151.33878833333301</v>
      </c>
      <c r="V35" s="17">
        <f>+'[22]ENEL PLB+PMG'!$BD33</f>
        <v>153.57616666666701</v>
      </c>
      <c r="W35" s="17">
        <f>+'[23]ENEL PLB+PMG'!$BD33</f>
        <v>151.271796666667</v>
      </c>
      <c r="X35" s="17">
        <f>+'[24]ENEL PLB+PMG'!$BD33</f>
        <v>151.30312000000001</v>
      </c>
      <c r="Y35" s="17">
        <f>+'[25]ENEL PLB+PMG'!$BD33</f>
        <v>150.87136833333301</v>
      </c>
      <c r="Z35" s="17">
        <f>+'[26]ENEL PLB+PMG'!$BD33</f>
        <v>151.733303333333</v>
      </c>
      <c r="AA35" s="17">
        <f>+'[27]ENEL PLB+PMG'!$BD33</f>
        <v>150.333136666667</v>
      </c>
      <c r="AB35" s="17">
        <f>+'[28]ENEL PLB+PMG'!$BD33</f>
        <v>151.371878333333</v>
      </c>
      <c r="AC35" s="17">
        <f>+'[29]ENEL PLB+PMG'!$BD33</f>
        <v>154.38666166666701</v>
      </c>
      <c r="AD35" s="17">
        <f>+'[30]ENEL PLB+PMG'!$BD33</f>
        <v>154.631513333333</v>
      </c>
      <c r="AE35" s="17">
        <f>+'[31]ENEL PLB+PMG'!$BD33</f>
        <v>155.34545333333301</v>
      </c>
      <c r="AF35" s="17">
        <f>+'[32]ENEL PLB+PMG'!$BD33</f>
        <v>154.50146166666701</v>
      </c>
      <c r="AG35" s="17">
        <f>+'[33]ENEL PLB+PMG'!$BD33</f>
        <v>0</v>
      </c>
    </row>
    <row r="36" spans="2:63" ht="20.100000000000001" customHeight="1">
      <c r="B36" s="19" t="s">
        <v>3</v>
      </c>
      <c r="C36" s="17">
        <f>+'[3]ENEL PLB+PMG'!$BD34</f>
        <v>164.08795833333301</v>
      </c>
      <c r="D36" s="17">
        <f>+'[4]ENEL PLB+PMG'!$BD34</f>
        <v>164.643918333333</v>
      </c>
      <c r="E36" s="17">
        <f>+'[5]ENEL PLB+PMG'!$BD34</f>
        <v>162.61274</v>
      </c>
      <c r="F36" s="17">
        <f>+'[6]ENEL PLB+PMG'!$BD34</f>
        <v>160.46728999999999</v>
      </c>
      <c r="G36" s="17">
        <f>+'[7]ENEL PLB+PMG'!$BD34</f>
        <v>164.049051666667</v>
      </c>
      <c r="H36" s="17">
        <f>+'[8]ENEL PLB+PMG'!$BD34</f>
        <v>164.957155</v>
      </c>
      <c r="I36" s="17">
        <f>+'[9]ENEL PLB+PMG'!$BD34</f>
        <v>161.46076666666701</v>
      </c>
      <c r="J36" s="17">
        <f>+'[10]ENEL PLB+PMG'!$BD34</f>
        <v>161.32426166666701</v>
      </c>
      <c r="K36" s="17">
        <f>+'[11]ENEL PLB+PMG'!$BD34</f>
        <v>159.47745</v>
      </c>
      <c r="L36" s="17">
        <f>+'[12]ENEL PLB+PMG'!$BD34</f>
        <v>156.986073333333</v>
      </c>
      <c r="M36" s="17">
        <f>+'[13]ENEL PLB+PMG'!$BD34</f>
        <v>154.17248333333299</v>
      </c>
      <c r="N36" s="17">
        <f>+'[14]ENEL PLB+PMG'!$BD34</f>
        <v>155.29301166666701</v>
      </c>
      <c r="O36" s="17">
        <f>+'[15]ENEL PLB+PMG'!$BD34</f>
        <v>157.88841333333301</v>
      </c>
      <c r="P36" s="17">
        <f>+'[16]ENEL PLB+PMG'!$BD34</f>
        <v>157.408868333333</v>
      </c>
      <c r="Q36" s="17">
        <f>+'[17]ENEL PLB+PMG'!$BD34</f>
        <v>151.37226166666699</v>
      </c>
      <c r="R36" s="17">
        <f>+'[18]ENEL PLB+PMG'!$BD34</f>
        <v>154.18669333333301</v>
      </c>
      <c r="S36" s="17">
        <f>+'[19]ENEL PLB+PMG'!$BD34</f>
        <v>150.87561833333299</v>
      </c>
      <c r="T36" s="17">
        <f>+'[20]ENEL PLB+PMG'!$BD34</f>
        <v>152.707786666667</v>
      </c>
      <c r="U36" s="17">
        <f>+'[21]ENEL PLB+PMG'!$BD34</f>
        <v>151.33225166666699</v>
      </c>
      <c r="V36" s="17">
        <f>+'[22]ENEL PLB+PMG'!$BD34</f>
        <v>150.555161666667</v>
      </c>
      <c r="W36" s="17">
        <f>+'[23]ENEL PLB+PMG'!$BD34</f>
        <v>150.88229833333301</v>
      </c>
      <c r="X36" s="17">
        <f>+'[24]ENEL PLB+PMG'!$BD34</f>
        <v>150.39701666666701</v>
      </c>
      <c r="Y36" s="17">
        <f>+'[25]ENEL PLB+PMG'!$BD34</f>
        <v>152.22097666666701</v>
      </c>
      <c r="Z36" s="17">
        <f>+'[26]ENEL PLB+PMG'!$BD34</f>
        <v>153.22761333333301</v>
      </c>
      <c r="AA36" s="17">
        <f>+'[27]ENEL PLB+PMG'!$BD34</f>
        <v>150.46885</v>
      </c>
      <c r="AB36" s="17">
        <f>+'[28]ENEL PLB+PMG'!$BD34</f>
        <v>151.16913666666699</v>
      </c>
      <c r="AC36" s="17">
        <f>+'[29]ENEL PLB+PMG'!$BD34</f>
        <v>151.53649666666701</v>
      </c>
      <c r="AD36" s="17">
        <f>+'[30]ENEL PLB+PMG'!$BD34</f>
        <v>155.39188833333299</v>
      </c>
      <c r="AE36" s="17">
        <f>+'[31]ENEL PLB+PMG'!$BD34</f>
        <v>150.77963333333301</v>
      </c>
      <c r="AF36" s="17">
        <f>+'[32]ENEL PLB+PMG'!$BD34</f>
        <v>150.15953833333299</v>
      </c>
      <c r="AG36" s="17">
        <f>+'[33]ENEL PLB+PMG'!$BD34</f>
        <v>0</v>
      </c>
    </row>
    <row r="37" spans="2:63">
      <c r="B37" s="20"/>
      <c r="C37" s="21">
        <f>SUM(C13:C36)-[2]Sheet1!C$29</f>
        <v>0</v>
      </c>
      <c r="D37" s="21">
        <f>SUM(D13:D36)-[2]Sheet1!D$29</f>
        <v>0</v>
      </c>
      <c r="E37" s="21">
        <f>SUM(E13:E36)-[2]Sheet1!E$29</f>
        <v>0</v>
      </c>
      <c r="F37" s="21">
        <f>SUM(F13:F36)-[2]Sheet1!F$29</f>
        <v>0</v>
      </c>
      <c r="G37" s="21">
        <f>SUM(G13:G36)-[2]Sheet1!G$29</f>
        <v>0</v>
      </c>
      <c r="H37" s="21">
        <f>SUM(H13:H36)-[2]Sheet1!H$29</f>
        <v>0</v>
      </c>
      <c r="I37" s="21">
        <f>SUM(I13:I36)-[2]Sheet1!I$29</f>
        <v>0</v>
      </c>
      <c r="J37" s="21">
        <f>SUM(J13:J36)-[2]Sheet1!J$29</f>
        <v>0</v>
      </c>
      <c r="K37" s="21">
        <f>SUM(K13:K36)-[2]Sheet1!K$29</f>
        <v>0</v>
      </c>
      <c r="L37" s="21">
        <f>SUM(L13:L36)-[2]Sheet1!L$29</f>
        <v>0</v>
      </c>
      <c r="M37" s="21">
        <f>SUM(M13:M36)-[2]Sheet1!M$29</f>
        <v>0</v>
      </c>
      <c r="N37" s="21">
        <f>SUM(N13:N36)-[2]Sheet1!N$29</f>
        <v>0</v>
      </c>
      <c r="O37" s="21">
        <f>SUM(O13:O36)-[2]Sheet1!O$29</f>
        <v>0</v>
      </c>
      <c r="P37" s="21">
        <f>SUM(P13:P36)-[2]Sheet1!P$29</f>
        <v>0</v>
      </c>
      <c r="Q37" s="21">
        <f>SUM(Q13:Q36)-[2]Sheet1!Q$29</f>
        <v>0</v>
      </c>
      <c r="R37" s="21">
        <f>SUM(R13:R36)-[2]Sheet1!R$29</f>
        <v>0</v>
      </c>
      <c r="S37" s="21">
        <f>SUM(S13:S36)-[2]Sheet1!S$29</f>
        <v>0</v>
      </c>
      <c r="T37" s="21">
        <f>SUM(T13:T36)-[2]Sheet1!T$29</f>
        <v>0</v>
      </c>
      <c r="U37" s="21">
        <f>SUM(U13:U36)-[2]Sheet1!U$29</f>
        <v>0</v>
      </c>
      <c r="V37" s="21">
        <f>SUM(V13:V36)-[2]Sheet1!V$29</f>
        <v>0</v>
      </c>
      <c r="W37" s="21">
        <f>SUM(W13:W36)-[2]Sheet1!W$29</f>
        <v>0</v>
      </c>
      <c r="X37" s="21">
        <f>SUM(X13:X36)-[2]Sheet1!X$29</f>
        <v>0</v>
      </c>
      <c r="Y37" s="21">
        <f>SUM(Y13:Y36)-[2]Sheet1!Y$29</f>
        <v>0</v>
      </c>
      <c r="Z37" s="21">
        <f>SUM(Z13:Z36)-[2]Sheet1!Z$29</f>
        <v>0</v>
      </c>
      <c r="AA37" s="21">
        <f>SUM(AA13:AA36)-[2]Sheet1!AA$29</f>
        <v>0</v>
      </c>
      <c r="AB37" s="21">
        <f>SUM(AB13:AB36)-[2]Sheet1!AB$29</f>
        <v>0</v>
      </c>
      <c r="AC37" s="21">
        <f>SUM(AC13:AC36)-[2]Sheet1!AC$29</f>
        <v>0</v>
      </c>
      <c r="AD37" s="21">
        <f>SUM(AD13:AD36)-[2]Sheet1!AD$29</f>
        <v>0</v>
      </c>
      <c r="AE37" s="21">
        <f>SUM(AE13:AE36)-[2]Sheet1!AE$29</f>
        <v>0</v>
      </c>
      <c r="AF37" s="21">
        <f>SUM(AF13:AF36)-[2]Sheet1!AF$29</f>
        <v>0</v>
      </c>
      <c r="AG37" s="21">
        <f>SUM(AG13:AG36)-[2]Sheet1!AG$29</f>
        <v>0</v>
      </c>
    </row>
    <row r="38" spans="2:63" ht="20.100000000000001" customHeight="1"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</row>
    <row r="39" spans="2:63" ht="18.75">
      <c r="B39" s="8" t="s">
        <v>4</v>
      </c>
      <c r="C39" s="20"/>
      <c r="R39" s="20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</row>
    <row r="40" spans="2:63">
      <c r="B40" s="23"/>
      <c r="C40" s="20"/>
      <c r="R40" s="20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</row>
    <row r="41" spans="2:63" ht="13.5" customHeight="1">
      <c r="B41" s="23"/>
      <c r="C41" s="14">
        <f>+[34]Sheet1!$B$10</f>
        <v>41061</v>
      </c>
      <c r="D41" s="14">
        <f>+[35]Sheet1!$B$10</f>
        <v>41062</v>
      </c>
      <c r="E41" s="14">
        <f>+[36]Sheet1!$B$10</f>
        <v>41063</v>
      </c>
      <c r="F41" s="14">
        <f>+[37]Sheet1!$B$10</f>
        <v>41064</v>
      </c>
      <c r="G41" s="14">
        <f>+[38]Sheet1!$B$10</f>
        <v>41065</v>
      </c>
      <c r="H41" s="14">
        <f>+[39]Sheet1!$B$10</f>
        <v>41066</v>
      </c>
      <c r="I41" s="14">
        <f>+[40]Sheet1!$B$10</f>
        <v>41067</v>
      </c>
      <c r="J41" s="14">
        <f>+[41]Sheet1!$B$10</f>
        <v>41068</v>
      </c>
      <c r="K41" s="14">
        <f>+[42]Sheet1!$B$10</f>
        <v>41069</v>
      </c>
      <c r="L41" s="14">
        <f>+[43]Sheet1!$B$10</f>
        <v>41070</v>
      </c>
      <c r="M41" s="14">
        <f>+[44]Sheet1!$B$10</f>
        <v>41071</v>
      </c>
      <c r="N41" s="14">
        <f>+[45]Sheet1!$B$10</f>
        <v>41072</v>
      </c>
      <c r="O41" s="14">
        <f>+[46]Sheet1!$B$10</f>
        <v>41073</v>
      </c>
      <c r="P41" s="14">
        <f>+[47]Sheet1!$B$10</f>
        <v>41074</v>
      </c>
      <c r="Q41" s="14">
        <f>+[48]Sheet1!$B$10</f>
        <v>41075</v>
      </c>
      <c r="R41" s="14">
        <f>+[49]Sheet1!$B$10</f>
        <v>41076</v>
      </c>
      <c r="S41" s="14">
        <f>+[50]Sheet1!$B$10</f>
        <v>41077</v>
      </c>
      <c r="T41" s="14">
        <f>+[51]Sheet1!$B$10</f>
        <v>41078</v>
      </c>
      <c r="U41" s="14">
        <f>+[52]Sheet1!$B$10</f>
        <v>41079</v>
      </c>
      <c r="V41" s="14">
        <f>+[53]Sheet1!$B$10</f>
        <v>41080</v>
      </c>
      <c r="W41" s="14">
        <f>+[54]Sheet1!$B$10</f>
        <v>41081</v>
      </c>
      <c r="X41" s="14">
        <f>+[55]Sheet1!$B$10</f>
        <v>41082</v>
      </c>
      <c r="Y41" s="14">
        <f>+[56]Sheet1!$B$10</f>
        <v>41083</v>
      </c>
      <c r="Z41" s="14">
        <f>+[57]Sheet1!$B$10</f>
        <v>41084</v>
      </c>
      <c r="AA41" s="14">
        <f>+[58]Sheet1!$B$10</f>
        <v>41085</v>
      </c>
      <c r="AB41" s="14">
        <f>+[59]Sheet1!$B$10</f>
        <v>41086</v>
      </c>
      <c r="AC41" s="14">
        <f>+[60]Sheet1!$B$10</f>
        <v>41087</v>
      </c>
      <c r="AD41" s="14">
        <f>+[61]Sheet1!$B$10</f>
        <v>41088</v>
      </c>
      <c r="AE41" s="14">
        <f>+[62]Sheet1!$B$10</f>
        <v>41089</v>
      </c>
      <c r="AF41" s="14">
        <f>+[63]Sheet1!$B$10</f>
        <v>41090</v>
      </c>
      <c r="AG41" s="14">
        <f>+[64]Sheet1!$B$10</f>
        <v>0</v>
      </c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</row>
    <row r="42" spans="2:63" s="25" customFormat="1" ht="19.5" customHeight="1">
      <c r="B42" s="24" t="s">
        <v>5</v>
      </c>
      <c r="C42" s="17">
        <f>+[34]Sheet1!$N$98</f>
        <v>210</v>
      </c>
      <c r="D42" s="17">
        <f>+[35]Sheet1!$N$98</f>
        <v>208</v>
      </c>
      <c r="E42" s="17">
        <f>+[36]Sheet1!$N$98</f>
        <v>208</v>
      </c>
      <c r="F42" s="17">
        <f>+[37]Sheet1!$N$98</f>
        <v>208</v>
      </c>
      <c r="G42" s="17">
        <f>+[38]Sheet1!$N$94</f>
        <v>210</v>
      </c>
      <c r="H42" s="17">
        <f>+[39]Sheet1!$N$94</f>
        <v>207</v>
      </c>
      <c r="I42" s="17">
        <f>+[40]Sheet1!$N$94</f>
        <v>208</v>
      </c>
      <c r="J42" s="17">
        <f>+[41]Sheet1!$N$94</f>
        <v>208</v>
      </c>
      <c r="K42" s="17">
        <f>+[42]Sheet1!$N$94</f>
        <v>150</v>
      </c>
      <c r="L42" s="17">
        <f>+[43]Sheet1!$N$94</f>
        <v>150</v>
      </c>
      <c r="M42" s="17">
        <f>+[44]Sheet1!$N$94</f>
        <v>150</v>
      </c>
      <c r="N42" s="17">
        <f>+[45]Sheet1!$N$94</f>
        <v>215</v>
      </c>
      <c r="O42" s="17">
        <f>+[46]Sheet1!$N$94</f>
        <v>215</v>
      </c>
      <c r="P42" s="17">
        <f>+[47]Sheet1!$N$94</f>
        <v>215</v>
      </c>
      <c r="Q42" s="17">
        <f>+[48]Sheet1!$N$94</f>
        <v>215</v>
      </c>
      <c r="R42" s="17">
        <f>+[49]Sheet1!$N$94</f>
        <v>215</v>
      </c>
      <c r="S42" s="17">
        <f>+[50]Sheet1!$N$94</f>
        <v>215</v>
      </c>
      <c r="T42" s="17">
        <f>+[51]Sheet1!$N$94</f>
        <v>0.5</v>
      </c>
      <c r="U42" s="17">
        <f>+[52]Sheet1!$N$94</f>
        <v>210</v>
      </c>
      <c r="V42" s="17">
        <f>+[53]Sheet1!$N$94</f>
        <v>0.5</v>
      </c>
      <c r="W42" s="17">
        <f>+[54]Sheet1!$N$94</f>
        <v>0.5</v>
      </c>
      <c r="X42" s="17">
        <f>+[55]Sheet1!$N$94</f>
        <v>0.5</v>
      </c>
      <c r="Y42" s="17">
        <f>+[56]Sheet1!$N$94</f>
        <v>0.5</v>
      </c>
      <c r="Z42" s="17">
        <f>+[57]Sheet1!$N$94</f>
        <v>0.5</v>
      </c>
      <c r="AA42" s="17">
        <f>+[58]Sheet1!$N$94</f>
        <v>210</v>
      </c>
      <c r="AB42" s="17">
        <f>+[59]Sheet1!$N$94</f>
        <v>0.5</v>
      </c>
      <c r="AC42" s="17">
        <f>+[60]Sheet1!$N$94</f>
        <v>0.5</v>
      </c>
      <c r="AD42" s="17">
        <f>+[61]Sheet1!$N$94</f>
        <v>0.5</v>
      </c>
      <c r="AE42" s="17">
        <f>+[62]Sheet1!$N$94</f>
        <v>0</v>
      </c>
      <c r="AF42" s="17">
        <f>+[63]Sheet1!$N$94</f>
        <v>0.5</v>
      </c>
      <c r="AG42" s="17">
        <f>+[64]Sheet1!$N$94</f>
        <v>0</v>
      </c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</row>
    <row r="43" spans="2:63">
      <c r="B43" s="23"/>
      <c r="C43" s="20"/>
      <c r="R43" s="20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</row>
    <row r="44" spans="2:63">
      <c r="B44" s="23"/>
      <c r="C44" s="20"/>
      <c r="R44" s="20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</row>
    <row r="45" spans="2:63">
      <c r="B45" s="26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</row>
    <row r="46" spans="2:63" ht="18.75">
      <c r="B46" s="8" t="s">
        <v>6</v>
      </c>
      <c r="C46" s="20"/>
      <c r="R46" s="20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</row>
    <row r="47" spans="2:63"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</row>
    <row r="48" spans="2:63">
      <c r="E48" s="27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</row>
    <row r="49" spans="2:63">
      <c r="B49" s="24" t="s">
        <v>5</v>
      </c>
      <c r="C49" s="28" t="s">
        <v>7</v>
      </c>
      <c r="D49" s="24" t="s">
        <v>8</v>
      </c>
      <c r="E49" s="24" t="s">
        <v>9</v>
      </c>
      <c r="F49" s="24" t="s">
        <v>9</v>
      </c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</row>
    <row r="50" spans="2:63">
      <c r="B50" s="29" t="s">
        <v>10</v>
      </c>
      <c r="C50" s="17">
        <f>MAX($C$13:$AF$36)</f>
        <v>176.42998499999999</v>
      </c>
      <c r="D50" s="17">
        <f>MIN($C$13:$AF$36)</f>
        <v>142.31127333333299</v>
      </c>
      <c r="E50" s="17">
        <f>+[1]LIQUIDAC!BL248/[1]LIQUIDAC!BK248</f>
        <v>66.959379666739906</v>
      </c>
      <c r="F50" s="17">
        <f>AVERAGE($C$13:$AF$36)</f>
        <v>157.88897555555562</v>
      </c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</row>
    <row r="51" spans="2:63">
      <c r="B51" s="29" t="s">
        <v>11</v>
      </c>
      <c r="C51" s="17">
        <f>MAX($C$42:$AF$42)</f>
        <v>215</v>
      </c>
      <c r="D51" s="17">
        <f>MIN($C$42:$AF$42)</f>
        <v>0</v>
      </c>
      <c r="E51" s="17">
        <f>AVERAGE($C$42:$AF$42)</f>
        <v>127.73333333333333</v>
      </c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</row>
    <row r="52" spans="2:63">
      <c r="B52" s="23"/>
      <c r="C52" s="20"/>
      <c r="E52" s="27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</row>
    <row r="53" spans="2:63">
      <c r="B53" s="23"/>
      <c r="C53" s="20"/>
      <c r="E53" s="27"/>
      <c r="R53" s="20"/>
      <c r="T53" s="27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</row>
  </sheetData>
  <conditionalFormatting sqref="C11:AG11">
    <cfRule type="cellIs" dxfId="9" priority="10" stopIfTrue="1" operator="equal">
      <formula>C$12</formula>
    </cfRule>
  </conditionalFormatting>
  <conditionalFormatting sqref="C42:AG42">
    <cfRule type="cellIs" dxfId="8" priority="8" stopIfTrue="1" operator="equal">
      <formula>$C$51</formula>
    </cfRule>
    <cfRule type="cellIs" dxfId="7" priority="9" stopIfTrue="1" operator="equal">
      <formula>$D$51</formula>
    </cfRule>
  </conditionalFormatting>
  <conditionalFormatting sqref="C13:AG36">
    <cfRule type="cellIs" dxfId="6" priority="6" stopIfTrue="1" operator="equal">
      <formula>$C$50</formula>
    </cfRule>
    <cfRule type="cellIs" dxfId="5" priority="7" stopIfTrue="1" operator="equal">
      <formula>$D$50</formula>
    </cfRule>
  </conditionalFormatting>
  <conditionalFormatting sqref="C37:AG37">
    <cfRule type="cellIs" dxfId="4" priority="5" operator="notEqual">
      <formula>0</formula>
    </cfRule>
  </conditionalFormatting>
  <conditionalFormatting sqref="AG37">
    <cfRule type="cellIs" dxfId="3" priority="4" operator="notEqual">
      <formula>0</formula>
    </cfRule>
  </conditionalFormatting>
  <conditionalFormatting sqref="C11:G11">
    <cfRule type="cellIs" dxfId="2" priority="3" stopIfTrue="1" operator="equal">
      <formula>C$12</formula>
    </cfRule>
  </conditionalFormatting>
  <conditionalFormatting sqref="C13:G36">
    <cfRule type="cellIs" dxfId="1" priority="1" stopIfTrue="1" operator="equal">
      <formula>$C$50</formula>
    </cfRule>
    <cfRule type="cellIs" dxfId="0" priority="2" stopIfTrue="1" operator="equal">
      <formula>$D$50</formula>
    </cfRule>
  </conditionalFormatting>
  <printOptions horizontalCentered="1" verticalCentered="1"/>
  <pageMargins left="0" right="0" top="0" bottom="0" header="0" footer="0"/>
  <pageSetup paperSize="5" scale="67"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PRECIOS</vt:lpstr>
      <vt:lpstr>PRECIOS!Print_Area</vt:lpstr>
    </vt:vector>
  </TitlesOfParts>
  <Company>CNDC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EGarcia</dc:creator>
  <cp:lastModifiedBy>EGarcia</cp:lastModifiedBy>
  <dcterms:created xsi:type="dcterms:W3CDTF">2012-07-13T18:04:53Z</dcterms:created>
  <dcterms:modified xsi:type="dcterms:W3CDTF">2012-07-13T18:06:30Z</dcterms:modified>
</cp:coreProperties>
</file>