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35" windowHeight="1125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xlnm.Print_Area" localSheetId="0">PRECIOS!$B$2:$AG$52</definedName>
  </definedNames>
  <calcPr calcId="125725"/>
</workbook>
</file>

<file path=xl/calcChain.xml><?xml version="1.0" encoding="utf-8"?>
<calcChain xmlns="http://schemas.openxmlformats.org/spreadsheetml/2006/main">
  <c r="F51" i="1"/>
  <c r="E50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E51" s="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G13"/>
  <c r="AG37" s="1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C50" s="1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37" l="1"/>
  <c r="D50"/>
  <c r="F50"/>
  <c r="D51"/>
  <c r="C5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<sst xmlns="http://schemas.openxmlformats.org/spreadsheetml/2006/main" count="14" uniqueCount="12">
  <si>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</si>
  <si>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RELIQUIDACION MARZO 2012</t>
  </si>
  <si>
    <t>HRS</t>
  </si>
  <si>
    <t>24:00</t>
  </si>
  <si>
    <t>PRECIO DE POTENCIA DE OCASION ( US$ / MW )</t>
  </si>
  <si>
    <t>PRECIO</t>
  </si>
  <si>
    <t>PRECIOS MAXIMOS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</si>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</sst>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3" borderId="1" xfId="1" applyNumberFormat="1" applyFont="1" applyFill="1" applyBorder="1" applyAlignment="1" applyProtection="1">
      <alignment horizontal="center" vertical="center"/>
      <protection hidden="1"/>
    </xf>
    <xf numFmtId="14" fontId="10" fillId="3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361950</xdr:colOff>
      <xdr:row>5</xdr:row>
      <xdr:rowOff>114300</xdr:rowOff>
    </xdr:to>
    <xdr:pic>
      <xdr:nvPicPr>
        <xdr:cNvPr id="2" name="4 Imagen" descr="cabezaPapeleria2011_ccc_arroba.wmf"/>
        <xdr:cNvPicPr/>
      </xdr:nvPicPr>
      <xdr:blipFill>
        <a:blip xmlns:r="http://schemas.openxmlformats.org/officeDocument/2006/relationships" r:embed="rId1" cstate="print"/>
        <a:srcRect r="38974"/>
        <a:stretch>
          <a:fillRect/>
        </a:stretch>
      </xdr:blipFill>
      <xdr:spPr>
        <a:xfrm>
          <a:off x="152400" y="161925"/>
          <a:ext cx="3400425" cy="1085850"/>
        </a:xfrm>
        <a:prstGeom prst="rect">
          <a:avLst/>
        </a:prstGeom>
      </xdr:spPr>
    </xdr:pic>
    <xdr:clientData/>
  </xdr:twoCellAnchor>
  <xdr:twoCellAnchor editAs="oneCell">
    <xdr:from>
      <xdr:col>27</xdr:col>
      <xdr:colOff>47625</xdr:colOff>
      <xdr:row>1</xdr:row>
      <xdr:rowOff>66675</xdr:rowOff>
    </xdr:from>
    <xdr:to>
      <xdr:col>30</xdr:col>
      <xdr:colOff>38100</xdr:colOff>
      <xdr:row>6</xdr:row>
      <xdr:rowOff>19050</xdr:rowOff>
    </xdr:to>
    <xdr:pic>
      <xdr:nvPicPr>
        <xdr:cNvPr id="3" name="4 Imagen" descr="cabezaPapeleria2011_ccc_arroba.wmf"/>
        <xdr:cNvPicPr/>
      </xdr:nvPicPr>
      <xdr:blipFill>
        <a:blip xmlns:r="http://schemas.openxmlformats.org/officeDocument/2006/relationships" r:embed="rId1" cstate="print"/>
        <a:srcRect l="67863"/>
        <a:stretch>
          <a:fillRect/>
        </a:stretch>
      </xdr:blipFill>
      <xdr:spPr>
        <a:xfrm>
          <a:off x="15859125" y="228600"/>
          <a:ext cx="1790700" cy="1085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Mar_12-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32012-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32012-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32012-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32012-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32012-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32012-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32012-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32012-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32012-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32012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Mar%2012-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32012-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32012-1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32012-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32012-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32012-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32012-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32012-1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32012-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32012-1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32012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32012-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32012-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32012-1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32012-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32012-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103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203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303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403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503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603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32012-1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703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803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0903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003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103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203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303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403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503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603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32012-1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703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803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1903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003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312-1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312-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303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403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503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312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32012-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703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80312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2903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3003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03%20Marzo%2012/Trans_pot_3103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32012-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32012-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32012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MES"/>
      <sheetName val="PRECIOS"/>
      <sheetName val="EXT"/>
      <sheetName val="INY"/>
      <sheetName val="LIQUIDAC"/>
      <sheetName val="PEAJE"/>
      <sheetName val="EAAI-POT"/>
      <sheetName val="AMAYO 2-POT"/>
      <sheetName val="AMAYO-POT"/>
      <sheetName val="ALBANISA-POT"/>
      <sheetName val="ENEL-SIUNA-POT"/>
      <sheetName val="ENEL-MLK-POT"/>
      <sheetName val="INDEX-POT"/>
      <sheetName val="AGRICORP-POT"/>
      <sheetName val="ENSA-POT"/>
      <sheetName val="PENSA-POT"/>
      <sheetName val="CCN-POT"/>
      <sheetName val="PLASTINIC-POT"/>
      <sheetName val="HOLCIM-POT"/>
      <sheetName val="CHDN-POT"/>
      <sheetName val="CEMEX-POT"/>
      <sheetName val="TRITON-POT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EAAI"/>
      <sheetName val="AMAYO 2"/>
      <sheetName val="AMAYO"/>
      <sheetName val="ALBANISA"/>
      <sheetName val="ENEL-SIUNA"/>
      <sheetName val="ENEL-MLK"/>
      <sheetName val="INDEX"/>
      <sheetName val="ENER. OPORT. CNDC"/>
      <sheetName val="DESV. CONTROL"/>
      <sheetName val="AGRICORP"/>
      <sheetName val="ENSA"/>
      <sheetName val="PENSA"/>
      <sheetName val="CCN"/>
      <sheetName val="PLASTINIC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  <sheetName val="ASTURIA"/>
    </sheetNames>
    <sheetDataSet>
      <sheetData sheetId="0"/>
      <sheetData sheetId="1"/>
      <sheetData sheetId="2"/>
      <sheetData sheetId="3"/>
      <sheetData sheetId="4"/>
      <sheetData sheetId="5">
        <row r="248">
          <cell r="BK248">
            <v>34633.461583803139</v>
          </cell>
          <cell r="BL248">
            <v>2704419.6380921276</v>
          </cell>
        </row>
        <row r="251">
          <cell r="BK251">
            <v>105.88261677804101</v>
          </cell>
          <cell r="BL251">
            <v>2374.9863369177601</v>
          </cell>
        </row>
      </sheetData>
      <sheetData sheetId="6">
        <row r="8">
          <cell r="C8" t="str">
            <v>PERIODO: 01.MARZO. 2012 - 31.MARZO. 2012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40976</v>
          </cell>
        </row>
      </sheetData>
      <sheetData sheetId="1">
        <row r="7">
          <cell r="C7">
            <v>40976</v>
          </cell>
        </row>
      </sheetData>
      <sheetData sheetId="2">
        <row r="7">
          <cell r="D7">
            <v>40976</v>
          </cell>
        </row>
      </sheetData>
      <sheetData sheetId="3">
        <row r="7">
          <cell r="C7">
            <v>40976</v>
          </cell>
        </row>
        <row r="11">
          <cell r="BD11">
            <v>178.0882</v>
          </cell>
        </row>
        <row r="12">
          <cell r="BD12">
            <v>175.998866666667</v>
          </cell>
        </row>
        <row r="13">
          <cell r="BD13">
            <v>178.38915</v>
          </cell>
        </row>
        <row r="14">
          <cell r="BD14">
            <v>182.931761666667</v>
          </cell>
        </row>
        <row r="15">
          <cell r="BD15">
            <v>178.37718166666701</v>
          </cell>
        </row>
        <row r="16">
          <cell r="BD16">
            <v>176.60783833333301</v>
          </cell>
        </row>
        <row r="17">
          <cell r="BD17">
            <v>175.76759999999999</v>
          </cell>
        </row>
        <row r="18">
          <cell r="BD18">
            <v>179.72029000000001</v>
          </cell>
        </row>
        <row r="19">
          <cell r="BD19">
            <v>182.643</v>
          </cell>
        </row>
        <row r="20">
          <cell r="BD20">
            <v>185.984745</v>
          </cell>
        </row>
        <row r="21">
          <cell r="BD21">
            <v>184.046606666667</v>
          </cell>
        </row>
        <row r="22">
          <cell r="BD22">
            <v>183.82230999999999</v>
          </cell>
        </row>
        <row r="23">
          <cell r="BD23">
            <v>183.23725166666699</v>
          </cell>
        </row>
        <row r="24">
          <cell r="BD24">
            <v>183.27226166666699</v>
          </cell>
        </row>
        <row r="25">
          <cell r="BD25">
            <v>183.297828333333</v>
          </cell>
        </row>
        <row r="26">
          <cell r="BD26">
            <v>183.18615666666699</v>
          </cell>
        </row>
        <row r="27">
          <cell r="BD27">
            <v>185.51040166666701</v>
          </cell>
        </row>
        <row r="28">
          <cell r="BD28">
            <v>186.65410333333301</v>
          </cell>
        </row>
        <row r="29">
          <cell r="BD29">
            <v>186.78935166666699</v>
          </cell>
        </row>
        <row r="30">
          <cell r="BD30">
            <v>182.90956666666699</v>
          </cell>
        </row>
        <row r="31">
          <cell r="BD31">
            <v>188.357593333333</v>
          </cell>
        </row>
        <row r="32">
          <cell r="BD32">
            <v>182.81448333333299</v>
          </cell>
        </row>
        <row r="33">
          <cell r="BD33">
            <v>186.140913333333</v>
          </cell>
        </row>
        <row r="34">
          <cell r="BD34">
            <v>176.615788333333</v>
          </cell>
        </row>
      </sheetData>
      <sheetData sheetId="4">
        <row r="7">
          <cell r="C7">
            <v>40976</v>
          </cell>
        </row>
      </sheetData>
      <sheetData sheetId="5">
        <row r="36">
          <cell r="P36">
            <v>574.17349999999999</v>
          </cell>
        </row>
      </sheetData>
      <sheetData sheetId="6">
        <row r="36">
          <cell r="F36">
            <v>157.54717117117147</v>
          </cell>
        </row>
      </sheetData>
      <sheetData sheetId="7">
        <row r="35">
          <cell r="N35">
            <v>372.7360000000001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393.392</v>
          </cell>
        </row>
      </sheetData>
      <sheetData sheetId="29">
        <row r="35">
          <cell r="D35">
            <v>461.84422158642502</v>
          </cell>
        </row>
      </sheetData>
      <sheetData sheetId="30">
        <row r="35">
          <cell r="D35">
            <v>269.54670221347351</v>
          </cell>
        </row>
      </sheetData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40977</v>
          </cell>
        </row>
      </sheetData>
      <sheetData sheetId="1">
        <row r="7">
          <cell r="C7">
            <v>40977</v>
          </cell>
        </row>
      </sheetData>
      <sheetData sheetId="2">
        <row r="7">
          <cell r="D7">
            <v>40977</v>
          </cell>
        </row>
      </sheetData>
      <sheetData sheetId="3">
        <row r="7">
          <cell r="C7">
            <v>40977</v>
          </cell>
        </row>
        <row r="11">
          <cell r="BD11">
            <v>177.54679333333399</v>
          </cell>
        </row>
        <row r="12">
          <cell r="BD12">
            <v>175.35900000000001</v>
          </cell>
        </row>
        <row r="13">
          <cell r="BD13">
            <v>172.18604666666701</v>
          </cell>
        </row>
        <row r="14">
          <cell r="BD14">
            <v>173.513503333334</v>
          </cell>
        </row>
        <row r="15">
          <cell r="BD15">
            <v>177.30584999999999</v>
          </cell>
        </row>
        <row r="16">
          <cell r="BD16">
            <v>177.18786666666699</v>
          </cell>
        </row>
        <row r="17">
          <cell r="BD17">
            <v>176.658671666667</v>
          </cell>
        </row>
        <row r="18">
          <cell r="BD18">
            <v>180.58815166666699</v>
          </cell>
        </row>
        <row r="19">
          <cell r="BD19">
            <v>183.19068833333299</v>
          </cell>
        </row>
        <row r="20">
          <cell r="BD20">
            <v>185.469963333333</v>
          </cell>
        </row>
        <row r="21">
          <cell r="BD21">
            <v>184.051848333333</v>
          </cell>
        </row>
        <row r="22">
          <cell r="BD22">
            <v>184.18393666666699</v>
          </cell>
        </row>
        <row r="23">
          <cell r="BD23">
            <v>183.80140666666699</v>
          </cell>
        </row>
        <row r="24">
          <cell r="BD24">
            <v>183.73356000000001</v>
          </cell>
        </row>
        <row r="25">
          <cell r="BD25">
            <v>183.29200166666701</v>
          </cell>
        </row>
        <row r="26">
          <cell r="BD26">
            <v>183.15232666666699</v>
          </cell>
        </row>
        <row r="27">
          <cell r="BD27">
            <v>183.372678333333</v>
          </cell>
        </row>
        <row r="28">
          <cell r="BD28">
            <v>183.57502666666699</v>
          </cell>
        </row>
        <row r="29">
          <cell r="BD29">
            <v>185.35426833333301</v>
          </cell>
        </row>
        <row r="30">
          <cell r="BD30">
            <v>182.945153333333</v>
          </cell>
        </row>
        <row r="31">
          <cell r="BD31">
            <v>184.629246666667</v>
          </cell>
        </row>
        <row r="32">
          <cell r="BD32">
            <v>187.74335500000001</v>
          </cell>
        </row>
        <row r="33">
          <cell r="BD33">
            <v>184.69082666666699</v>
          </cell>
        </row>
        <row r="34">
          <cell r="BD34">
            <v>181.262855</v>
          </cell>
        </row>
      </sheetData>
      <sheetData sheetId="4">
        <row r="7">
          <cell r="C7">
            <v>40977</v>
          </cell>
        </row>
      </sheetData>
      <sheetData sheetId="5">
        <row r="36">
          <cell r="P36">
            <v>571.8605</v>
          </cell>
        </row>
      </sheetData>
      <sheetData sheetId="6">
        <row r="36">
          <cell r="F36">
            <v>134.97416216216214</v>
          </cell>
        </row>
      </sheetData>
      <sheetData sheetId="7">
        <row r="35">
          <cell r="N35">
            <v>382.33600000000001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446.99199999999996</v>
          </cell>
        </row>
      </sheetData>
      <sheetData sheetId="29">
        <row r="35">
          <cell r="D35">
            <v>450.88760778468605</v>
          </cell>
        </row>
      </sheetData>
      <sheetData sheetId="30">
        <row r="35">
          <cell r="D35">
            <v>269.64270722331355</v>
          </cell>
        </row>
      </sheetData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40978</v>
          </cell>
        </row>
      </sheetData>
      <sheetData sheetId="1">
        <row r="7">
          <cell r="C7">
            <v>40978</v>
          </cell>
        </row>
      </sheetData>
      <sheetData sheetId="2">
        <row r="7">
          <cell r="D7">
            <v>40978</v>
          </cell>
        </row>
      </sheetData>
      <sheetData sheetId="3">
        <row r="7">
          <cell r="C7">
            <v>40978</v>
          </cell>
        </row>
        <row r="11">
          <cell r="BD11">
            <v>182.15576999999999</v>
          </cell>
        </row>
        <row r="12">
          <cell r="BD12">
            <v>175.61685</v>
          </cell>
        </row>
        <row r="13">
          <cell r="BD13">
            <v>175.35900000000001</v>
          </cell>
        </row>
        <row r="14">
          <cell r="BD14">
            <v>175.35900000000001</v>
          </cell>
        </row>
        <row r="15">
          <cell r="BD15">
            <v>179.28125499999999</v>
          </cell>
        </row>
        <row r="16">
          <cell r="BD16">
            <v>178.70230000000001</v>
          </cell>
        </row>
        <row r="17">
          <cell r="BD17">
            <v>178.70230000000001</v>
          </cell>
        </row>
        <row r="18">
          <cell r="BD18">
            <v>178.86319499999999</v>
          </cell>
        </row>
        <row r="19">
          <cell r="BD19">
            <v>182.416028333333</v>
          </cell>
        </row>
        <row r="20">
          <cell r="BD20">
            <v>182.643</v>
          </cell>
        </row>
        <row r="21">
          <cell r="BD21">
            <v>182.643</v>
          </cell>
        </row>
        <row r="22">
          <cell r="BD22">
            <v>182.643</v>
          </cell>
        </row>
        <row r="23">
          <cell r="BD23">
            <v>182.643</v>
          </cell>
        </row>
        <row r="24">
          <cell r="BD24">
            <v>182.643</v>
          </cell>
        </row>
        <row r="25">
          <cell r="BD25">
            <v>183.49995000000001</v>
          </cell>
        </row>
        <row r="26">
          <cell r="BD26">
            <v>183.24689333333299</v>
          </cell>
        </row>
        <row r="27">
          <cell r="BD27">
            <v>181.16560833333301</v>
          </cell>
        </row>
        <row r="28">
          <cell r="BD28">
            <v>175.76779999999999</v>
          </cell>
        </row>
        <row r="29">
          <cell r="BD29">
            <v>185.29713166666701</v>
          </cell>
        </row>
        <row r="30">
          <cell r="BD30">
            <v>188.28837666666701</v>
          </cell>
        </row>
        <row r="31">
          <cell r="BD31">
            <v>185.06135</v>
          </cell>
        </row>
        <row r="32">
          <cell r="BD32">
            <v>183.127931666667</v>
          </cell>
        </row>
        <row r="33">
          <cell r="BD33">
            <v>182.643</v>
          </cell>
        </row>
        <row r="34">
          <cell r="BD34">
            <v>181.92291333333301</v>
          </cell>
        </row>
      </sheetData>
      <sheetData sheetId="4">
        <row r="7">
          <cell r="C7">
            <v>40978</v>
          </cell>
        </row>
      </sheetData>
      <sheetData sheetId="5">
        <row r="36">
          <cell r="P36">
            <v>574.26265598411442</v>
          </cell>
        </row>
      </sheetData>
      <sheetData sheetId="6">
        <row r="36">
          <cell r="F36">
            <v>151.84367567567571</v>
          </cell>
        </row>
      </sheetData>
      <sheetData sheetId="7">
        <row r="35">
          <cell r="N35">
            <v>381.53600000000006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128.88</v>
          </cell>
        </row>
      </sheetData>
      <sheetData sheetId="29">
        <row r="35">
          <cell r="D35">
            <v>467.67546908158954</v>
          </cell>
        </row>
      </sheetData>
      <sheetData sheetId="30">
        <row r="35">
          <cell r="D35">
            <v>269.66798423842005</v>
          </cell>
        </row>
      </sheetData>
      <sheetData sheetId="31"/>
      <sheetData sheetId="32"/>
      <sheetData sheetId="33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40979</v>
          </cell>
        </row>
      </sheetData>
      <sheetData sheetId="1">
        <row r="7">
          <cell r="C7">
            <v>40979</v>
          </cell>
        </row>
      </sheetData>
      <sheetData sheetId="2">
        <row r="7">
          <cell r="D7">
            <v>40979</v>
          </cell>
        </row>
      </sheetData>
      <sheetData sheetId="3">
        <row r="7">
          <cell r="C7">
            <v>40979</v>
          </cell>
        </row>
        <row r="11">
          <cell r="BD11">
            <v>177.39651000000001</v>
          </cell>
        </row>
        <row r="12">
          <cell r="BD12">
            <v>179.06960000000001</v>
          </cell>
        </row>
        <row r="13">
          <cell r="BD13">
            <v>176.341168333334</v>
          </cell>
        </row>
        <row r="14">
          <cell r="BD14">
            <v>175.35900000000001</v>
          </cell>
        </row>
        <row r="15">
          <cell r="BD15">
            <v>175.35900000000001</v>
          </cell>
        </row>
        <row r="16">
          <cell r="BD16">
            <v>175.35900000000001</v>
          </cell>
        </row>
        <row r="17">
          <cell r="BD17">
            <v>170.68049833333299</v>
          </cell>
        </row>
        <row r="18">
          <cell r="BD18">
            <v>173.074203333334</v>
          </cell>
        </row>
        <row r="19">
          <cell r="BD19">
            <v>175.35900000000001</v>
          </cell>
        </row>
        <row r="20">
          <cell r="BD20">
            <v>175.35900000000001</v>
          </cell>
        </row>
        <row r="21">
          <cell r="BD21">
            <v>175.35900000000001</v>
          </cell>
        </row>
        <row r="22">
          <cell r="BD22">
            <v>175.35900000000001</v>
          </cell>
        </row>
        <row r="23">
          <cell r="BD23">
            <v>175.35900000000001</v>
          </cell>
        </row>
        <row r="24">
          <cell r="BD24">
            <v>175.35900000000001</v>
          </cell>
        </row>
        <row r="25">
          <cell r="BD25">
            <v>175.35900000000001</v>
          </cell>
        </row>
        <row r="26">
          <cell r="BD26">
            <v>175.35900000000001</v>
          </cell>
        </row>
        <row r="27">
          <cell r="BD27">
            <v>175.35900000000001</v>
          </cell>
        </row>
        <row r="28">
          <cell r="BD28">
            <v>177.74849</v>
          </cell>
        </row>
        <row r="29">
          <cell r="BD29">
            <v>184.31585999999999</v>
          </cell>
        </row>
        <row r="30">
          <cell r="BD30">
            <v>184.09565499999999</v>
          </cell>
        </row>
        <row r="31">
          <cell r="BD31">
            <v>184.47720166666701</v>
          </cell>
        </row>
        <row r="32">
          <cell r="BD32">
            <v>182.19852</v>
          </cell>
        </row>
        <row r="33">
          <cell r="BD33">
            <v>176.616096666667</v>
          </cell>
        </row>
        <row r="34">
          <cell r="BD34">
            <v>176.36432833333399</v>
          </cell>
        </row>
      </sheetData>
      <sheetData sheetId="4">
        <row r="7">
          <cell r="C7">
            <v>40979</v>
          </cell>
        </row>
      </sheetData>
      <sheetData sheetId="5">
        <row r="36">
          <cell r="P36">
            <v>574.66833183706353</v>
          </cell>
        </row>
      </sheetData>
      <sheetData sheetId="6">
        <row r="36">
          <cell r="F36">
            <v>137.33117117117061</v>
          </cell>
        </row>
      </sheetData>
      <sheetData sheetId="7">
        <row r="35">
          <cell r="N35">
            <v>375.74399999999991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52.304000000000002</v>
          </cell>
        </row>
      </sheetData>
      <sheetData sheetId="29">
        <row r="35">
          <cell r="D35">
            <v>462.68702683317395</v>
          </cell>
        </row>
      </sheetData>
      <sheetData sheetId="30">
        <row r="35">
          <cell r="D35">
            <v>268.76700202500848</v>
          </cell>
        </row>
      </sheetData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40980</v>
          </cell>
        </row>
      </sheetData>
      <sheetData sheetId="1">
        <row r="7">
          <cell r="C7">
            <v>40980</v>
          </cell>
        </row>
      </sheetData>
      <sheetData sheetId="2">
        <row r="7">
          <cell r="D7">
            <v>40980</v>
          </cell>
        </row>
      </sheetData>
      <sheetData sheetId="3">
        <row r="7">
          <cell r="C7">
            <v>40980</v>
          </cell>
        </row>
        <row r="11">
          <cell r="BD11">
            <v>177.68933999999999</v>
          </cell>
        </row>
        <row r="12">
          <cell r="BD12">
            <v>177.16887500000001</v>
          </cell>
        </row>
        <row r="13">
          <cell r="BD13">
            <v>172.621465</v>
          </cell>
        </row>
        <row r="14">
          <cell r="BD14">
            <v>172.61205000000001</v>
          </cell>
        </row>
        <row r="15">
          <cell r="BD15">
            <v>175.65398166666699</v>
          </cell>
        </row>
        <row r="16">
          <cell r="BD16">
            <v>179.71451666666701</v>
          </cell>
        </row>
        <row r="17">
          <cell r="BD17">
            <v>178.56319500000001</v>
          </cell>
        </row>
        <row r="18">
          <cell r="BD18">
            <v>179.581965</v>
          </cell>
        </row>
        <row r="19">
          <cell r="BD19">
            <v>184.75705500000001</v>
          </cell>
        </row>
        <row r="20">
          <cell r="BD20">
            <v>185.93382333333301</v>
          </cell>
        </row>
        <row r="21">
          <cell r="BD21">
            <v>188.48710666666699</v>
          </cell>
        </row>
        <row r="22">
          <cell r="BD22">
            <v>186.44711166666701</v>
          </cell>
        </row>
        <row r="23">
          <cell r="BD23">
            <v>192.67957833333301</v>
          </cell>
        </row>
        <row r="24">
          <cell r="BD24">
            <v>187.78565333333299</v>
          </cell>
        </row>
        <row r="25">
          <cell r="BD25">
            <v>187.17464833333301</v>
          </cell>
        </row>
        <row r="26">
          <cell r="BD26">
            <v>188.73958500000001</v>
          </cell>
        </row>
        <row r="27">
          <cell r="BD27">
            <v>189.62407999999999</v>
          </cell>
        </row>
        <row r="28">
          <cell r="BD28">
            <v>184.92926</v>
          </cell>
        </row>
        <row r="29">
          <cell r="BD29">
            <v>186.71397999999999</v>
          </cell>
        </row>
        <row r="30">
          <cell r="BD30">
            <v>187.130818333333</v>
          </cell>
        </row>
        <row r="31">
          <cell r="BD31">
            <v>189.21198166666699</v>
          </cell>
        </row>
        <row r="32">
          <cell r="BD32">
            <v>186.82292333333299</v>
          </cell>
        </row>
        <row r="33">
          <cell r="BD33">
            <v>183.872626666667</v>
          </cell>
        </row>
        <row r="34">
          <cell r="BD34">
            <v>180.805268333333</v>
          </cell>
        </row>
      </sheetData>
      <sheetData sheetId="4">
        <row r="7">
          <cell r="C7">
            <v>40980</v>
          </cell>
        </row>
      </sheetData>
      <sheetData sheetId="5">
        <row r="36">
          <cell r="P36">
            <v>574.83805994540648</v>
          </cell>
        </row>
      </sheetData>
      <sheetData sheetId="6">
        <row r="36">
          <cell r="F36">
            <v>124.56641441441471</v>
          </cell>
        </row>
      </sheetData>
      <sheetData sheetId="7">
        <row r="35">
          <cell r="N35">
            <v>379.55199999999996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349.58400000000006</v>
          </cell>
        </row>
      </sheetData>
      <sheetData sheetId="29">
        <row r="35">
          <cell r="D35">
            <v>443.26720858588749</v>
          </cell>
        </row>
      </sheetData>
      <sheetData sheetId="30">
        <row r="35">
          <cell r="D35">
            <v>264.10879141411198</v>
          </cell>
        </row>
      </sheetData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40981</v>
          </cell>
        </row>
      </sheetData>
      <sheetData sheetId="1">
        <row r="7">
          <cell r="C7">
            <v>40981</v>
          </cell>
        </row>
      </sheetData>
      <sheetData sheetId="2">
        <row r="7">
          <cell r="D7">
            <v>40981</v>
          </cell>
        </row>
      </sheetData>
      <sheetData sheetId="3">
        <row r="7">
          <cell r="C7">
            <v>40981</v>
          </cell>
        </row>
        <row r="11">
          <cell r="BD11">
            <v>183.596573333333</v>
          </cell>
        </row>
        <row r="12">
          <cell r="BD12">
            <v>175.174466666667</v>
          </cell>
        </row>
        <row r="13">
          <cell r="BD13">
            <v>177.68684166666699</v>
          </cell>
        </row>
        <row r="14">
          <cell r="BD14">
            <v>178.26</v>
          </cell>
        </row>
        <row r="15">
          <cell r="BD15">
            <v>181.288941666667</v>
          </cell>
        </row>
        <row r="16">
          <cell r="BD16">
            <v>181.971225</v>
          </cell>
        </row>
        <row r="17">
          <cell r="BD17">
            <v>184.56200000000001</v>
          </cell>
        </row>
        <row r="18">
          <cell r="BD18">
            <v>186.54007999999999</v>
          </cell>
        </row>
        <row r="19">
          <cell r="BD19">
            <v>185.263916666667</v>
          </cell>
        </row>
        <row r="20">
          <cell r="BD20">
            <v>187.51410000000001</v>
          </cell>
        </row>
        <row r="21">
          <cell r="BD21">
            <v>186.37152166666701</v>
          </cell>
        </row>
        <row r="22">
          <cell r="BD22">
            <v>186.29777166666699</v>
          </cell>
        </row>
        <row r="23">
          <cell r="BD23">
            <v>186.77443500000001</v>
          </cell>
        </row>
        <row r="24">
          <cell r="BD24">
            <v>186.75080500000001</v>
          </cell>
        </row>
        <row r="25">
          <cell r="BD25">
            <v>186.41744499999999</v>
          </cell>
        </row>
        <row r="26">
          <cell r="BD26">
            <v>186.59424833333301</v>
          </cell>
        </row>
        <row r="27">
          <cell r="BD27">
            <v>188.20247499999999</v>
          </cell>
        </row>
        <row r="28">
          <cell r="BD28">
            <v>190.05504833333299</v>
          </cell>
        </row>
        <row r="29">
          <cell r="BD29">
            <v>188.292556666667</v>
          </cell>
        </row>
        <row r="30">
          <cell r="BD30">
            <v>185.32575666666699</v>
          </cell>
        </row>
        <row r="31">
          <cell r="BD31">
            <v>189.06727000000001</v>
          </cell>
        </row>
        <row r="32">
          <cell r="BD32">
            <v>188.97449499999999</v>
          </cell>
        </row>
        <row r="33">
          <cell r="BD33">
            <v>183.212326666667</v>
          </cell>
        </row>
        <row r="34">
          <cell r="BD34">
            <v>182.729285365854</v>
          </cell>
        </row>
      </sheetData>
      <sheetData sheetId="4">
        <row r="7">
          <cell r="C7">
            <v>40981</v>
          </cell>
        </row>
      </sheetData>
      <sheetData sheetId="5">
        <row r="36">
          <cell r="P36">
            <v>575.04450000000008</v>
          </cell>
        </row>
      </sheetData>
      <sheetData sheetId="6">
        <row r="36">
          <cell r="F36">
            <v>110.51884684684714</v>
          </cell>
        </row>
      </sheetData>
      <sheetData sheetId="7">
        <row r="35">
          <cell r="N35">
            <v>376.73599999999993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523.41599999999994</v>
          </cell>
        </row>
      </sheetData>
      <sheetData sheetId="29">
        <row r="35">
          <cell r="D35">
            <v>453.84688718697356</v>
          </cell>
        </row>
      </sheetData>
      <sheetData sheetId="30">
        <row r="35">
          <cell r="D35">
            <v>267.99311281302698</v>
          </cell>
        </row>
      </sheetData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40982</v>
          </cell>
        </row>
      </sheetData>
      <sheetData sheetId="1">
        <row r="7">
          <cell r="C7">
            <v>40982</v>
          </cell>
        </row>
      </sheetData>
      <sheetData sheetId="2">
        <row r="7">
          <cell r="D7">
            <v>40982</v>
          </cell>
        </row>
      </sheetData>
      <sheetData sheetId="3">
        <row r="7">
          <cell r="C7">
            <v>40982</v>
          </cell>
        </row>
        <row r="11">
          <cell r="BD11">
            <v>181.24941166666699</v>
          </cell>
        </row>
        <row r="12">
          <cell r="BD12">
            <v>184.91295833333299</v>
          </cell>
        </row>
        <row r="13">
          <cell r="BD13">
            <v>178.06965</v>
          </cell>
        </row>
        <row r="14">
          <cell r="BD14">
            <v>179.747806666667</v>
          </cell>
        </row>
        <row r="15">
          <cell r="BD15">
            <v>180.43372666666701</v>
          </cell>
        </row>
        <row r="16">
          <cell r="BD16">
            <v>178.44627</v>
          </cell>
        </row>
        <row r="17">
          <cell r="BD17">
            <v>183.12804499999999</v>
          </cell>
        </row>
        <row r="18">
          <cell r="BD18">
            <v>186.03591</v>
          </cell>
        </row>
        <row r="19">
          <cell r="BD19">
            <v>191.462318333333</v>
          </cell>
        </row>
        <row r="20">
          <cell r="BD20">
            <v>185.89405333333301</v>
          </cell>
        </row>
        <row r="21">
          <cell r="BD21">
            <v>185.914956666667</v>
          </cell>
        </row>
        <row r="22">
          <cell r="BD22">
            <v>191.50815333333301</v>
          </cell>
        </row>
        <row r="23">
          <cell r="BD23">
            <v>188.918456666666</v>
          </cell>
        </row>
        <row r="24">
          <cell r="BD24">
            <v>188.16286666666699</v>
          </cell>
        </row>
        <row r="25">
          <cell r="BD25">
            <v>186.52049666666699</v>
          </cell>
        </row>
        <row r="26">
          <cell r="BD26">
            <v>188.84674166666699</v>
          </cell>
        </row>
        <row r="27">
          <cell r="BD27">
            <v>188.90173999999999</v>
          </cell>
        </row>
        <row r="28">
          <cell r="BD28">
            <v>187.70067333333299</v>
          </cell>
        </row>
        <row r="29">
          <cell r="BD29">
            <v>188.879948333333</v>
          </cell>
        </row>
        <row r="30">
          <cell r="BD30">
            <v>185.28852499999999</v>
          </cell>
        </row>
        <row r="31">
          <cell r="BD31">
            <v>188.34689499999999</v>
          </cell>
        </row>
        <row r="32">
          <cell r="BD32">
            <v>188.678091666667</v>
          </cell>
        </row>
        <row r="33">
          <cell r="BD33">
            <v>184.60239166666699</v>
          </cell>
        </row>
        <row r="34">
          <cell r="BD34">
            <v>177.67766499999999</v>
          </cell>
        </row>
      </sheetData>
      <sheetData sheetId="4">
        <row r="7">
          <cell r="C7">
            <v>40982</v>
          </cell>
        </row>
      </sheetData>
      <sheetData sheetId="5">
        <row r="36">
          <cell r="P36">
            <v>577.00850000000003</v>
          </cell>
        </row>
      </sheetData>
      <sheetData sheetId="6">
        <row r="36">
          <cell r="F36">
            <v>143.48587387387371</v>
          </cell>
        </row>
      </sheetData>
      <sheetData sheetId="7">
        <row r="35">
          <cell r="N35">
            <v>377.91999999999996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406.70698867954349</v>
          </cell>
        </row>
      </sheetData>
      <sheetData sheetId="29">
        <row r="35">
          <cell r="D35">
            <v>456.72851561211053</v>
          </cell>
        </row>
      </sheetData>
      <sheetData sheetId="30">
        <row r="35">
          <cell r="D35">
            <v>267.39948438788952</v>
          </cell>
        </row>
      </sheetData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40983</v>
          </cell>
        </row>
      </sheetData>
      <sheetData sheetId="1">
        <row r="7">
          <cell r="C7">
            <v>40983</v>
          </cell>
        </row>
      </sheetData>
      <sheetData sheetId="2">
        <row r="7">
          <cell r="D7">
            <v>40983</v>
          </cell>
        </row>
      </sheetData>
      <sheetData sheetId="3">
        <row r="7">
          <cell r="C7">
            <v>40983</v>
          </cell>
        </row>
        <row r="11">
          <cell r="BD11">
            <v>180.82566666666699</v>
          </cell>
        </row>
        <row r="12">
          <cell r="BD12">
            <v>186.21469999999999</v>
          </cell>
        </row>
        <row r="13">
          <cell r="BD13">
            <v>177.08434</v>
          </cell>
        </row>
        <row r="14">
          <cell r="BD14">
            <v>177.28800000000001</v>
          </cell>
        </row>
        <row r="15">
          <cell r="BD15">
            <v>180.25409166666699</v>
          </cell>
        </row>
        <row r="16">
          <cell r="BD16">
            <v>178.01750999999999</v>
          </cell>
        </row>
        <row r="17">
          <cell r="BD17">
            <v>181.653513333333</v>
          </cell>
        </row>
        <row r="18">
          <cell r="BD18">
            <v>184.070956666667</v>
          </cell>
        </row>
        <row r="19">
          <cell r="BD19">
            <v>184.56200000000001</v>
          </cell>
        </row>
        <row r="20">
          <cell r="BD20">
            <v>186.87345666666701</v>
          </cell>
        </row>
        <row r="21">
          <cell r="BD21">
            <v>184.96863500000001</v>
          </cell>
        </row>
        <row r="22">
          <cell r="BD22">
            <v>185.11251833333301</v>
          </cell>
        </row>
        <row r="23">
          <cell r="BD23">
            <v>185.00364166666699</v>
          </cell>
        </row>
        <row r="24">
          <cell r="BD24">
            <v>185.69201166666701</v>
          </cell>
        </row>
        <row r="25">
          <cell r="BD25">
            <v>185.32635833333299</v>
          </cell>
        </row>
        <row r="26">
          <cell r="BD26">
            <v>185.768675</v>
          </cell>
        </row>
        <row r="27">
          <cell r="BD27">
            <v>187.73331666666701</v>
          </cell>
        </row>
        <row r="28">
          <cell r="BD28">
            <v>184.56200000000001</v>
          </cell>
        </row>
        <row r="29">
          <cell r="BD29">
            <v>191.39579499999999</v>
          </cell>
        </row>
        <row r="30">
          <cell r="BD30">
            <v>185.84407666666701</v>
          </cell>
        </row>
        <row r="31">
          <cell r="BD31">
            <v>187.35941</v>
          </cell>
        </row>
        <row r="32">
          <cell r="BD32">
            <v>189.19145166666701</v>
          </cell>
        </row>
        <row r="33">
          <cell r="BD33">
            <v>183.44767833333299</v>
          </cell>
        </row>
        <row r="34">
          <cell r="BD34">
            <v>177.6671</v>
          </cell>
        </row>
      </sheetData>
      <sheetData sheetId="4">
        <row r="7">
          <cell r="C7">
            <v>40983</v>
          </cell>
        </row>
      </sheetData>
      <sheetData sheetId="5">
        <row r="36">
          <cell r="P36">
            <v>577.78899999999987</v>
          </cell>
        </row>
      </sheetData>
      <sheetData sheetId="6">
        <row r="36">
          <cell r="F36">
            <v>150.56702702702748</v>
          </cell>
        </row>
      </sheetData>
      <sheetData sheetId="7">
        <row r="35">
          <cell r="N35">
            <v>372.96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362.501486453783</v>
          </cell>
        </row>
      </sheetData>
      <sheetData sheetId="29">
        <row r="35">
          <cell r="D35">
            <v>447.24660424668252</v>
          </cell>
        </row>
      </sheetData>
      <sheetData sheetId="30">
        <row r="35">
          <cell r="D35">
            <v>268.14539575331747</v>
          </cell>
        </row>
      </sheetData>
      <sheetData sheetId="31"/>
      <sheetData sheetId="32"/>
      <sheetData sheetId="3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40984</v>
          </cell>
        </row>
      </sheetData>
      <sheetData sheetId="1">
        <row r="7">
          <cell r="C7">
            <v>40984</v>
          </cell>
        </row>
      </sheetData>
      <sheetData sheetId="2">
        <row r="7">
          <cell r="D7">
            <v>40984</v>
          </cell>
        </row>
      </sheetData>
      <sheetData sheetId="3">
        <row r="7">
          <cell r="C7">
            <v>40984</v>
          </cell>
        </row>
        <row r="11">
          <cell r="BD11">
            <v>182.25831666666701</v>
          </cell>
        </row>
        <row r="12">
          <cell r="BD12">
            <v>186.233528333333</v>
          </cell>
        </row>
        <row r="13">
          <cell r="BD13">
            <v>177.28800000000001</v>
          </cell>
        </row>
        <row r="14">
          <cell r="BD14">
            <v>180.09192999999999</v>
          </cell>
        </row>
        <row r="15">
          <cell r="BD15">
            <v>178.47857666666701</v>
          </cell>
        </row>
        <row r="16">
          <cell r="BD16">
            <v>178.007646666667</v>
          </cell>
        </row>
        <row r="17">
          <cell r="BD17">
            <v>180.27072166666699</v>
          </cell>
        </row>
        <row r="18">
          <cell r="BD18">
            <v>183.72117499999999</v>
          </cell>
        </row>
        <row r="19">
          <cell r="BD19">
            <v>184.56200000000001</v>
          </cell>
        </row>
        <row r="20">
          <cell r="BD20">
            <v>188.78810166666699</v>
          </cell>
        </row>
        <row r="21">
          <cell r="BD21">
            <v>185.186951666667</v>
          </cell>
        </row>
        <row r="22">
          <cell r="BD22">
            <v>184.57053166666699</v>
          </cell>
        </row>
        <row r="23">
          <cell r="BD23">
            <v>184.56729999999999</v>
          </cell>
        </row>
        <row r="24">
          <cell r="BD24">
            <v>185.14962499999999</v>
          </cell>
        </row>
        <row r="25">
          <cell r="BD25">
            <v>185.273018333333</v>
          </cell>
        </row>
        <row r="26">
          <cell r="BD26">
            <v>185.140795</v>
          </cell>
        </row>
        <row r="27">
          <cell r="BD27">
            <v>188.247193333333</v>
          </cell>
        </row>
        <row r="28">
          <cell r="BD28">
            <v>187.089918333333</v>
          </cell>
        </row>
        <row r="29">
          <cell r="BD29">
            <v>188.42157666666699</v>
          </cell>
        </row>
        <row r="30">
          <cell r="BD30">
            <v>184.70291333333299</v>
          </cell>
        </row>
        <row r="31">
          <cell r="BD31">
            <v>188.252103333333</v>
          </cell>
        </row>
        <row r="32">
          <cell r="BD32">
            <v>190.450218333333</v>
          </cell>
        </row>
        <row r="33">
          <cell r="BD33">
            <v>181.28323166666701</v>
          </cell>
        </row>
        <row r="34">
          <cell r="BD34">
            <v>177.682255</v>
          </cell>
        </row>
      </sheetData>
      <sheetData sheetId="4">
        <row r="7">
          <cell r="C7">
            <v>40984</v>
          </cell>
        </row>
      </sheetData>
      <sheetData sheetId="5">
        <row r="36">
          <cell r="P36">
            <v>576.38700000000006</v>
          </cell>
        </row>
      </sheetData>
      <sheetData sheetId="6">
        <row r="36">
          <cell r="F36">
            <v>170.2590270270266</v>
          </cell>
        </row>
      </sheetData>
      <sheetData sheetId="7">
        <row r="35">
          <cell r="N35">
            <v>380.06399999999996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360.98729521338157</v>
          </cell>
        </row>
      </sheetData>
      <sheetData sheetId="29">
        <row r="35">
          <cell r="D35">
            <v>400.60656522368555</v>
          </cell>
        </row>
      </sheetData>
      <sheetData sheetId="30">
        <row r="35">
          <cell r="D35">
            <v>243.31343477631395</v>
          </cell>
        </row>
      </sheetData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40985</v>
          </cell>
        </row>
      </sheetData>
      <sheetData sheetId="1">
        <row r="7">
          <cell r="C7">
            <v>40985</v>
          </cell>
        </row>
      </sheetData>
      <sheetData sheetId="2">
        <row r="7">
          <cell r="D7">
            <v>40985</v>
          </cell>
        </row>
      </sheetData>
      <sheetData sheetId="3">
        <row r="7">
          <cell r="C7">
            <v>40985</v>
          </cell>
        </row>
        <row r="11">
          <cell r="BD11">
            <v>179.82247333333299</v>
          </cell>
        </row>
        <row r="12">
          <cell r="BD12">
            <v>181.271651666667</v>
          </cell>
        </row>
        <row r="13">
          <cell r="BD13">
            <v>178.02295333333399</v>
          </cell>
        </row>
        <row r="14">
          <cell r="BD14">
            <v>178.485733333334</v>
          </cell>
        </row>
        <row r="15">
          <cell r="BD15">
            <v>180.618963333333</v>
          </cell>
        </row>
        <row r="16">
          <cell r="BD16">
            <v>177.81563499999999</v>
          </cell>
        </row>
        <row r="17">
          <cell r="BD17">
            <v>178.24348166666701</v>
          </cell>
        </row>
        <row r="18">
          <cell r="BD18">
            <v>179.09021166666699</v>
          </cell>
        </row>
        <row r="19">
          <cell r="BD19">
            <v>184.51241166666699</v>
          </cell>
        </row>
        <row r="20">
          <cell r="BD20">
            <v>184.56200000000001</v>
          </cell>
        </row>
        <row r="21">
          <cell r="BD21">
            <v>184.56200000000001</v>
          </cell>
        </row>
        <row r="22">
          <cell r="BD22">
            <v>184.56200000000001</v>
          </cell>
        </row>
        <row r="23">
          <cell r="BD23">
            <v>184.56200000000001</v>
          </cell>
        </row>
        <row r="24">
          <cell r="BD24">
            <v>184.56200000000001</v>
          </cell>
        </row>
        <row r="25">
          <cell r="BD25">
            <v>184.56200000000001</v>
          </cell>
        </row>
        <row r="26">
          <cell r="BD26">
            <v>184.56200000000001</v>
          </cell>
        </row>
        <row r="27">
          <cell r="BD27">
            <v>185.410956666667</v>
          </cell>
        </row>
        <row r="28">
          <cell r="BD28">
            <v>184.82442499999999</v>
          </cell>
        </row>
        <row r="29">
          <cell r="BD29">
            <v>188.46057500000001</v>
          </cell>
        </row>
        <row r="30">
          <cell r="BD30">
            <v>184.87267666666699</v>
          </cell>
        </row>
        <row r="31">
          <cell r="BD31">
            <v>190.50827833333301</v>
          </cell>
        </row>
        <row r="32">
          <cell r="BD32">
            <v>184.85146666666699</v>
          </cell>
        </row>
        <row r="33">
          <cell r="BD33">
            <v>189.39743833333301</v>
          </cell>
        </row>
        <row r="34">
          <cell r="BD34">
            <v>182.90753166666701</v>
          </cell>
        </row>
      </sheetData>
      <sheetData sheetId="4">
        <row r="7">
          <cell r="C7">
            <v>40985</v>
          </cell>
        </row>
      </sheetData>
      <sheetData sheetId="5">
        <row r="36">
          <cell r="P36">
            <v>572.02897785289804</v>
          </cell>
        </row>
      </sheetData>
      <sheetData sheetId="6">
        <row r="36">
          <cell r="F36">
            <v>172.50245045045054</v>
          </cell>
        </row>
      </sheetData>
      <sheetData sheetId="7">
        <row r="35">
          <cell r="N35">
            <v>192.67200000000003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199.624</v>
          </cell>
        </row>
      </sheetData>
      <sheetData sheetId="29">
        <row r="35">
          <cell r="D35">
            <v>404.9413345006011</v>
          </cell>
        </row>
      </sheetData>
      <sheetData sheetId="30">
        <row r="35">
          <cell r="D35">
            <v>249.10666549939953</v>
          </cell>
        </row>
      </sheetData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DIF"/>
      <sheetName val="Chart2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 refreshError="1"/>
      <sheetData sheetId="2" refreshError="1"/>
      <sheetData sheetId="3">
        <row r="4">
          <cell r="C4">
            <v>40969</v>
          </cell>
          <cell r="D4">
            <v>40970</v>
          </cell>
          <cell r="E4">
            <v>40971</v>
          </cell>
          <cell r="F4">
            <v>40972</v>
          </cell>
          <cell r="G4">
            <v>40973</v>
          </cell>
          <cell r="H4">
            <v>40974</v>
          </cell>
          <cell r="I4">
            <v>40975</v>
          </cell>
          <cell r="J4">
            <v>40976</v>
          </cell>
          <cell r="K4">
            <v>40977</v>
          </cell>
          <cell r="L4">
            <v>40978</v>
          </cell>
          <cell r="M4">
            <v>40979</v>
          </cell>
          <cell r="N4">
            <v>40980</v>
          </cell>
          <cell r="O4">
            <v>40981</v>
          </cell>
          <cell r="P4">
            <v>40982</v>
          </cell>
          <cell r="Q4">
            <v>40983</v>
          </cell>
          <cell r="R4">
            <v>40984</v>
          </cell>
          <cell r="S4">
            <v>40985</v>
          </cell>
          <cell r="T4">
            <v>40986</v>
          </cell>
          <cell r="U4">
            <v>40987</v>
          </cell>
          <cell r="V4">
            <v>40988</v>
          </cell>
          <cell r="W4">
            <v>40989</v>
          </cell>
          <cell r="X4">
            <v>40990</v>
          </cell>
          <cell r="Y4">
            <v>40991</v>
          </cell>
          <cell r="Z4">
            <v>40992</v>
          </cell>
          <cell r="AA4">
            <v>40993</v>
          </cell>
          <cell r="AB4">
            <v>40994</v>
          </cell>
          <cell r="AC4">
            <v>40995</v>
          </cell>
          <cell r="AD4">
            <v>40996</v>
          </cell>
          <cell r="AE4">
            <v>40997</v>
          </cell>
          <cell r="AF4">
            <v>40998</v>
          </cell>
          <cell r="AG4">
            <v>40999</v>
          </cell>
        </row>
        <row r="29">
          <cell r="C29">
            <v>4282.091085</v>
          </cell>
          <cell r="D29">
            <v>4323.5360949999995</v>
          </cell>
          <cell r="E29">
            <v>4312.8340133333313</v>
          </cell>
          <cell r="F29">
            <v>4324.431328333334</v>
          </cell>
          <cell r="G29">
            <v>4368.9356016666688</v>
          </cell>
          <cell r="H29">
            <v>4410.2806383333345</v>
          </cell>
          <cell r="I29">
            <v>4377.9501383333336</v>
          </cell>
          <cell r="J29">
            <v>4371.1632500000005</v>
          </cell>
          <cell r="K29">
            <v>4354.7950250000031</v>
          </cell>
          <cell r="L29">
            <v>4349.6916533333324</v>
          </cell>
          <cell r="M29">
            <v>4246.6861316666682</v>
          </cell>
          <cell r="N29">
            <v>4404.7208883333324</v>
          </cell>
          <cell r="O29">
            <v>4436.9235853658556</v>
          </cell>
          <cell r="P29">
            <v>4449.3277516666676</v>
          </cell>
          <cell r="Q29">
            <v>4415.9169033333337</v>
          </cell>
          <cell r="R29">
            <v>4415.7176283333338</v>
          </cell>
          <cell r="S29">
            <v>4401.0508633333357</v>
          </cell>
          <cell r="T29">
            <v>4336.8297116666672</v>
          </cell>
          <cell r="U29">
            <v>4443.3501149999984</v>
          </cell>
          <cell r="V29">
            <v>4492.8380333333334</v>
          </cell>
          <cell r="W29">
            <v>4528.2896683333311</v>
          </cell>
          <cell r="X29">
            <v>4540.6260716666648</v>
          </cell>
          <cell r="Y29">
            <v>4422.5302849999998</v>
          </cell>
          <cell r="Z29">
            <v>4404.7270033333325</v>
          </cell>
          <cell r="AA29">
            <v>4390.1080600000014</v>
          </cell>
          <cell r="AB29">
            <v>4502.2058616666645</v>
          </cell>
          <cell r="AC29">
            <v>4478.0768499999995</v>
          </cell>
          <cell r="AD29">
            <v>4472.9321249999994</v>
          </cell>
          <cell r="AE29">
            <v>4445.7003016666704</v>
          </cell>
          <cell r="AF29">
            <v>4431.8295433333342</v>
          </cell>
          <cell r="AG29">
            <v>4423.6719133333318</v>
          </cell>
        </row>
      </sheetData>
      <sheetData sheetId="4">
        <row r="1">
          <cell r="E1">
            <v>40999</v>
          </cell>
        </row>
      </sheetData>
      <sheetData sheetId="5">
        <row r="1">
          <cell r="E1">
            <v>40998</v>
          </cell>
        </row>
      </sheetData>
      <sheetData sheetId="6">
        <row r="1">
          <cell r="E1">
            <v>40997</v>
          </cell>
        </row>
      </sheetData>
      <sheetData sheetId="7">
        <row r="1">
          <cell r="E1">
            <v>40996</v>
          </cell>
        </row>
      </sheetData>
      <sheetData sheetId="8">
        <row r="1">
          <cell r="E1">
            <v>40995</v>
          </cell>
        </row>
      </sheetData>
      <sheetData sheetId="9">
        <row r="1">
          <cell r="E1">
            <v>40994</v>
          </cell>
        </row>
      </sheetData>
      <sheetData sheetId="10">
        <row r="1">
          <cell r="E1">
            <v>40993</v>
          </cell>
        </row>
      </sheetData>
      <sheetData sheetId="11">
        <row r="1">
          <cell r="E1">
            <v>40992</v>
          </cell>
        </row>
      </sheetData>
      <sheetData sheetId="12">
        <row r="1">
          <cell r="E1">
            <v>40991</v>
          </cell>
        </row>
      </sheetData>
      <sheetData sheetId="13">
        <row r="1">
          <cell r="E1">
            <v>40990</v>
          </cell>
        </row>
      </sheetData>
      <sheetData sheetId="14">
        <row r="1">
          <cell r="E1">
            <v>40989</v>
          </cell>
        </row>
      </sheetData>
      <sheetData sheetId="15">
        <row r="1">
          <cell r="E1">
            <v>40988</v>
          </cell>
        </row>
      </sheetData>
      <sheetData sheetId="16">
        <row r="1">
          <cell r="E1">
            <v>40987</v>
          </cell>
        </row>
      </sheetData>
      <sheetData sheetId="17">
        <row r="1">
          <cell r="E1">
            <v>40986</v>
          </cell>
        </row>
      </sheetData>
      <sheetData sheetId="18">
        <row r="1">
          <cell r="E1">
            <v>40985</v>
          </cell>
        </row>
      </sheetData>
      <sheetData sheetId="19">
        <row r="1">
          <cell r="E1">
            <v>40984</v>
          </cell>
        </row>
      </sheetData>
      <sheetData sheetId="20">
        <row r="1">
          <cell r="E1">
            <v>40983</v>
          </cell>
        </row>
      </sheetData>
      <sheetData sheetId="21">
        <row r="1">
          <cell r="E1">
            <v>40982</v>
          </cell>
        </row>
      </sheetData>
      <sheetData sheetId="22">
        <row r="1">
          <cell r="E1">
            <v>40981</v>
          </cell>
        </row>
      </sheetData>
      <sheetData sheetId="23">
        <row r="1">
          <cell r="E1">
            <v>40980</v>
          </cell>
        </row>
      </sheetData>
      <sheetData sheetId="24">
        <row r="1">
          <cell r="E1">
            <v>40979</v>
          </cell>
        </row>
      </sheetData>
      <sheetData sheetId="25">
        <row r="1">
          <cell r="E1">
            <v>40978</v>
          </cell>
        </row>
      </sheetData>
      <sheetData sheetId="26">
        <row r="1">
          <cell r="E1">
            <v>40977</v>
          </cell>
        </row>
      </sheetData>
      <sheetData sheetId="27">
        <row r="1">
          <cell r="E1">
            <v>40976</v>
          </cell>
        </row>
      </sheetData>
      <sheetData sheetId="28">
        <row r="1">
          <cell r="E1">
            <v>40975</v>
          </cell>
        </row>
      </sheetData>
      <sheetData sheetId="29">
        <row r="1">
          <cell r="E1">
            <v>40974</v>
          </cell>
        </row>
      </sheetData>
      <sheetData sheetId="30">
        <row r="1">
          <cell r="E1">
            <v>40973</v>
          </cell>
        </row>
      </sheetData>
      <sheetData sheetId="31">
        <row r="1">
          <cell r="E1">
            <v>40972</v>
          </cell>
        </row>
      </sheetData>
      <sheetData sheetId="32">
        <row r="1">
          <cell r="E1">
            <v>40971</v>
          </cell>
        </row>
      </sheetData>
      <sheetData sheetId="33">
        <row r="1">
          <cell r="E1">
            <v>40970</v>
          </cell>
        </row>
      </sheetData>
      <sheetData sheetId="34">
        <row r="1">
          <cell r="E1">
            <v>40969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40986</v>
          </cell>
        </row>
      </sheetData>
      <sheetData sheetId="1">
        <row r="7">
          <cell r="C7">
            <v>40986</v>
          </cell>
        </row>
      </sheetData>
      <sheetData sheetId="2">
        <row r="7">
          <cell r="D7">
            <v>40986</v>
          </cell>
        </row>
      </sheetData>
      <sheetData sheetId="3">
        <row r="7">
          <cell r="C7">
            <v>40986</v>
          </cell>
        </row>
        <row r="11">
          <cell r="BD11">
            <v>179.26995500000001</v>
          </cell>
        </row>
        <row r="12">
          <cell r="BD12">
            <v>181.01410000000001</v>
          </cell>
        </row>
        <row r="13">
          <cell r="BD13">
            <v>181.01410000000001</v>
          </cell>
        </row>
        <row r="14">
          <cell r="BD14">
            <v>180.80275</v>
          </cell>
        </row>
        <row r="15">
          <cell r="BD15">
            <v>178.10048166666701</v>
          </cell>
        </row>
        <row r="16">
          <cell r="BD16">
            <v>178.10568499999999</v>
          </cell>
        </row>
        <row r="17">
          <cell r="BD17">
            <v>177.28800000000001</v>
          </cell>
        </row>
        <row r="18">
          <cell r="BD18">
            <v>180.11365333333299</v>
          </cell>
        </row>
        <row r="19">
          <cell r="BD19">
            <v>181.382358333333</v>
          </cell>
        </row>
        <row r="20">
          <cell r="BD20">
            <v>179.60384500000001</v>
          </cell>
        </row>
        <row r="21">
          <cell r="BD21">
            <v>178.68530000000001</v>
          </cell>
        </row>
        <row r="22">
          <cell r="BD22">
            <v>178.42999666666699</v>
          </cell>
        </row>
        <row r="23">
          <cell r="BD23">
            <v>178.26</v>
          </cell>
        </row>
        <row r="24">
          <cell r="BD24">
            <v>178.246896666667</v>
          </cell>
        </row>
        <row r="25">
          <cell r="BD25">
            <v>177.99030833333299</v>
          </cell>
        </row>
        <row r="26">
          <cell r="BD26">
            <v>177.91067166666701</v>
          </cell>
        </row>
        <row r="27">
          <cell r="BD27">
            <v>177.73099999999999</v>
          </cell>
        </row>
        <row r="28">
          <cell r="BD28">
            <v>177.75275500000001</v>
          </cell>
        </row>
        <row r="29">
          <cell r="BD29">
            <v>188.01937833333301</v>
          </cell>
        </row>
        <row r="30">
          <cell r="BD30">
            <v>184.854363333333</v>
          </cell>
        </row>
        <row r="31">
          <cell r="BD31">
            <v>189.71730666666701</v>
          </cell>
        </row>
        <row r="32">
          <cell r="BD32">
            <v>184.85725666666701</v>
          </cell>
        </row>
        <row r="33">
          <cell r="BD33">
            <v>187.55391499999999</v>
          </cell>
        </row>
        <row r="34">
          <cell r="BD34">
            <v>180.12563499999999</v>
          </cell>
        </row>
      </sheetData>
      <sheetData sheetId="4">
        <row r="7">
          <cell r="C7">
            <v>40986</v>
          </cell>
        </row>
      </sheetData>
      <sheetData sheetId="5">
        <row r="36">
          <cell r="P36">
            <v>573.9460115686262</v>
          </cell>
        </row>
      </sheetData>
      <sheetData sheetId="6">
        <row r="36">
          <cell r="F36">
            <v>160.60983783783831</v>
          </cell>
        </row>
      </sheetData>
      <sheetData sheetId="7">
        <row r="35">
          <cell r="N35">
            <v>147.00799999999998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148.904</v>
          </cell>
        </row>
      </sheetData>
      <sheetData sheetId="29">
        <row r="35">
          <cell r="D35">
            <v>389.26812148393799</v>
          </cell>
        </row>
      </sheetData>
      <sheetData sheetId="30">
        <row r="35">
          <cell r="D35">
            <v>239.06787851606151</v>
          </cell>
        </row>
      </sheetData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40987</v>
          </cell>
        </row>
      </sheetData>
      <sheetData sheetId="1">
        <row r="7">
          <cell r="C7">
            <v>40987</v>
          </cell>
        </row>
      </sheetData>
      <sheetData sheetId="2">
        <row r="7">
          <cell r="D7">
            <v>40987</v>
          </cell>
        </row>
      </sheetData>
      <sheetData sheetId="3">
        <row r="7">
          <cell r="C7">
            <v>40987</v>
          </cell>
        </row>
        <row r="11">
          <cell r="BD11">
            <v>178.43293499999999</v>
          </cell>
        </row>
        <row r="12">
          <cell r="BD12">
            <v>183.041973333333</v>
          </cell>
        </row>
        <row r="13">
          <cell r="BD13">
            <v>177.45599999999999</v>
          </cell>
        </row>
        <row r="14">
          <cell r="BD14">
            <v>177.45599999999999</v>
          </cell>
        </row>
        <row r="15">
          <cell r="BD15">
            <v>179.30983166666701</v>
          </cell>
        </row>
        <row r="16">
          <cell r="BD16">
            <v>178.89681833333299</v>
          </cell>
        </row>
        <row r="17">
          <cell r="BD17">
            <v>181.79644666666701</v>
          </cell>
        </row>
        <row r="18">
          <cell r="BD18">
            <v>184.72900000000001</v>
          </cell>
        </row>
        <row r="19">
          <cell r="BD19">
            <v>187.05329333333299</v>
          </cell>
        </row>
        <row r="20">
          <cell r="BD20">
            <v>187.495511666667</v>
          </cell>
        </row>
        <row r="21">
          <cell r="BD21">
            <v>185.27814333333299</v>
          </cell>
        </row>
        <row r="22">
          <cell r="BD22">
            <v>186.209315</v>
          </cell>
        </row>
        <row r="23">
          <cell r="BD23">
            <v>185.47400833333299</v>
          </cell>
        </row>
        <row r="24">
          <cell r="BD24">
            <v>189.61976000000001</v>
          </cell>
        </row>
        <row r="25">
          <cell r="BD25">
            <v>193.89528166666699</v>
          </cell>
        </row>
        <row r="26">
          <cell r="BD26">
            <v>194.229713333333</v>
          </cell>
        </row>
        <row r="27">
          <cell r="BD27">
            <v>190.502708333333</v>
          </cell>
        </row>
        <row r="28">
          <cell r="BD28">
            <v>184.86991333333299</v>
          </cell>
        </row>
        <row r="29">
          <cell r="BD29">
            <v>185.69817</v>
          </cell>
        </row>
        <row r="30">
          <cell r="BD30">
            <v>185.27409666666699</v>
          </cell>
        </row>
        <row r="31">
          <cell r="BD31">
            <v>190.02184333333301</v>
          </cell>
        </row>
        <row r="32">
          <cell r="BD32">
            <v>187.624333333333</v>
          </cell>
        </row>
        <row r="33">
          <cell r="BD33">
            <v>184.72900000000001</v>
          </cell>
        </row>
        <row r="34">
          <cell r="BD34">
            <v>184.256018333333</v>
          </cell>
        </row>
      </sheetData>
      <sheetData sheetId="4">
        <row r="7">
          <cell r="C7">
            <v>40987</v>
          </cell>
        </row>
      </sheetData>
      <sheetData sheetId="5">
        <row r="36">
          <cell r="P36">
            <v>576.20248910615328</v>
          </cell>
        </row>
      </sheetData>
      <sheetData sheetId="6">
        <row r="36">
          <cell r="F36">
            <v>144.84940540540543</v>
          </cell>
        </row>
      </sheetData>
      <sheetData sheetId="7">
        <row r="35">
          <cell r="N35">
            <v>145.72800000000001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636.04171924588297</v>
          </cell>
        </row>
      </sheetData>
      <sheetData sheetId="29">
        <row r="35">
          <cell r="D35">
            <v>357.15059946550457</v>
          </cell>
        </row>
      </sheetData>
      <sheetData sheetId="30">
        <row r="35">
          <cell r="D35">
            <v>226.41740053449701</v>
          </cell>
        </row>
      </sheetData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40988</v>
          </cell>
        </row>
      </sheetData>
      <sheetData sheetId="1">
        <row r="7">
          <cell r="C7">
            <v>40988</v>
          </cell>
        </row>
      </sheetData>
      <sheetData sheetId="2">
        <row r="7">
          <cell r="D7">
            <v>40988</v>
          </cell>
        </row>
      </sheetData>
      <sheetData sheetId="3">
        <row r="7">
          <cell r="C7">
            <v>40988</v>
          </cell>
        </row>
        <row r="11">
          <cell r="BD11">
            <v>178.0652</v>
          </cell>
        </row>
        <row r="12">
          <cell r="BD12">
            <v>178.17432333333301</v>
          </cell>
        </row>
        <row r="13">
          <cell r="BD13">
            <v>179.973815</v>
          </cell>
        </row>
        <row r="14">
          <cell r="BD14">
            <v>180.54721166666701</v>
          </cell>
        </row>
        <row r="15">
          <cell r="BD15">
            <v>178.22220166666699</v>
          </cell>
        </row>
        <row r="16">
          <cell r="BD16">
            <v>183.39367166666699</v>
          </cell>
        </row>
        <row r="17">
          <cell r="BD17">
            <v>184.72900000000001</v>
          </cell>
        </row>
        <row r="18">
          <cell r="BD18">
            <v>186.98170666666701</v>
          </cell>
        </row>
        <row r="19">
          <cell r="BD19">
            <v>187.85105166666699</v>
          </cell>
        </row>
        <row r="20">
          <cell r="BD20">
            <v>186.65100833333301</v>
          </cell>
        </row>
        <row r="21">
          <cell r="BD21">
            <v>186.145131666667</v>
          </cell>
        </row>
        <row r="22">
          <cell r="BD22">
            <v>186.05247</v>
          </cell>
        </row>
        <row r="23">
          <cell r="BD23">
            <v>188.444031666667</v>
          </cell>
        </row>
        <row r="24">
          <cell r="BD24">
            <v>195.62999666666701</v>
          </cell>
        </row>
        <row r="25">
          <cell r="BD25">
            <v>194.58950833333299</v>
          </cell>
        </row>
        <row r="26">
          <cell r="BD26">
            <v>197.10744666666699</v>
          </cell>
        </row>
        <row r="27">
          <cell r="BD27">
            <v>195.06863999999999</v>
          </cell>
        </row>
        <row r="28">
          <cell r="BD28">
            <v>190.99442666666701</v>
          </cell>
        </row>
        <row r="29">
          <cell r="BD29">
            <v>192.282113333333</v>
          </cell>
        </row>
        <row r="30">
          <cell r="BD30">
            <v>192.440693333333</v>
          </cell>
        </row>
        <row r="31">
          <cell r="BD31">
            <v>188.21597333333301</v>
          </cell>
        </row>
        <row r="32">
          <cell r="BD32">
            <v>192.649708333333</v>
          </cell>
        </row>
        <row r="33">
          <cell r="BD33">
            <v>184.523415</v>
          </cell>
        </row>
        <row r="34">
          <cell r="BD34">
            <v>184.10528833333299</v>
          </cell>
        </row>
      </sheetData>
      <sheetData sheetId="4">
        <row r="7">
          <cell r="C7">
            <v>40988</v>
          </cell>
        </row>
      </sheetData>
      <sheetData sheetId="5">
        <row r="36">
          <cell r="P36">
            <v>572.44500000000005</v>
          </cell>
        </row>
      </sheetData>
      <sheetData sheetId="6">
        <row r="36">
          <cell r="F36">
            <v>164.84800000000007</v>
          </cell>
        </row>
      </sheetData>
      <sheetData sheetId="7">
        <row r="35">
          <cell r="N35">
            <v>280.19200000000006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677.77858488259199</v>
          </cell>
        </row>
      </sheetData>
      <sheetData sheetId="29">
        <row r="35">
          <cell r="D35">
            <v>223.57727979882003</v>
          </cell>
        </row>
      </sheetData>
      <sheetData sheetId="30">
        <row r="35">
          <cell r="D35">
            <v>158.79072020117999</v>
          </cell>
        </row>
      </sheetData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40989</v>
          </cell>
        </row>
      </sheetData>
      <sheetData sheetId="1">
        <row r="7">
          <cell r="C7">
            <v>40989</v>
          </cell>
        </row>
      </sheetData>
      <sheetData sheetId="2">
        <row r="7">
          <cell r="D7">
            <v>40989</v>
          </cell>
        </row>
      </sheetData>
      <sheetData sheetId="3">
        <row r="7">
          <cell r="C7">
            <v>40989</v>
          </cell>
        </row>
        <row r="11">
          <cell r="BD11">
            <v>184.08667333333301</v>
          </cell>
        </row>
        <row r="12">
          <cell r="BD12">
            <v>184.82713833333301</v>
          </cell>
        </row>
        <row r="13">
          <cell r="BD13">
            <v>178.19028166666601</v>
          </cell>
        </row>
        <row r="14">
          <cell r="BD14">
            <v>177.82490000000001</v>
          </cell>
        </row>
        <row r="15">
          <cell r="BD15">
            <v>177.82490000000001</v>
          </cell>
        </row>
        <row r="16">
          <cell r="BD16">
            <v>181.04060166666699</v>
          </cell>
        </row>
        <row r="17">
          <cell r="BD17">
            <v>184.09302500000001</v>
          </cell>
        </row>
        <row r="18">
          <cell r="BD18">
            <v>184.55579166666701</v>
          </cell>
        </row>
        <row r="19">
          <cell r="BD19">
            <v>188.27525499999999</v>
          </cell>
        </row>
        <row r="20">
          <cell r="BD20">
            <v>185.504031666667</v>
          </cell>
        </row>
        <row r="21">
          <cell r="BD21">
            <v>191.10405333333301</v>
          </cell>
        </row>
        <row r="22">
          <cell r="BD22">
            <v>193.89638666666701</v>
          </cell>
        </row>
        <row r="23">
          <cell r="BD23">
            <v>194.54154500000001</v>
          </cell>
        </row>
        <row r="24">
          <cell r="BD24">
            <v>195.73211833333301</v>
          </cell>
        </row>
        <row r="25">
          <cell r="BD25">
            <v>194.60601333333301</v>
          </cell>
        </row>
        <row r="26">
          <cell r="BD26">
            <v>194.576253333333</v>
          </cell>
        </row>
        <row r="27">
          <cell r="BD27">
            <v>200.64807666666701</v>
          </cell>
        </row>
        <row r="28">
          <cell r="BD28">
            <v>185.29301833333301</v>
          </cell>
        </row>
        <row r="29">
          <cell r="BD29">
            <v>195.14293000000001</v>
          </cell>
        </row>
        <row r="30">
          <cell r="BD30">
            <v>195.525763333333</v>
          </cell>
        </row>
        <row r="31">
          <cell r="BD31">
            <v>198.78281999999999</v>
          </cell>
        </row>
        <row r="32">
          <cell r="BD32">
            <v>192.644835</v>
          </cell>
        </row>
        <row r="33">
          <cell r="BD33">
            <v>185.71161833333301</v>
          </cell>
        </row>
        <row r="34">
          <cell r="BD34">
            <v>183.86163833333299</v>
          </cell>
        </row>
      </sheetData>
      <sheetData sheetId="4">
        <row r="7">
          <cell r="C7">
            <v>40989</v>
          </cell>
        </row>
      </sheetData>
      <sheetData sheetId="5">
        <row r="36">
          <cell r="P36">
            <v>381.31913464944023</v>
          </cell>
        </row>
      </sheetData>
      <sheetData sheetId="6">
        <row r="36">
          <cell r="F36">
            <v>172.43207207207223</v>
          </cell>
        </row>
      </sheetData>
      <sheetData sheetId="7">
        <row r="35">
          <cell r="N35">
            <v>378.55999999999995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814.54730171884341</v>
          </cell>
        </row>
      </sheetData>
      <sheetData sheetId="29">
        <row r="35">
          <cell r="D35">
            <v>284.67821839427796</v>
          </cell>
        </row>
      </sheetData>
      <sheetData sheetId="30">
        <row r="35">
          <cell r="D35">
            <v>196.057781605722</v>
          </cell>
        </row>
      </sheetData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40990</v>
          </cell>
        </row>
      </sheetData>
      <sheetData sheetId="1">
        <row r="7">
          <cell r="C7">
            <v>40990</v>
          </cell>
        </row>
      </sheetData>
      <sheetData sheetId="2">
        <row r="7">
          <cell r="D7">
            <v>40990</v>
          </cell>
        </row>
      </sheetData>
      <sheetData sheetId="3">
        <row r="7">
          <cell r="C7">
            <v>40990</v>
          </cell>
        </row>
        <row r="11">
          <cell r="BD11">
            <v>183.28707</v>
          </cell>
        </row>
        <row r="12">
          <cell r="BD12">
            <v>183.270798333333</v>
          </cell>
        </row>
        <row r="13">
          <cell r="BD13">
            <v>183.285776666667</v>
          </cell>
        </row>
        <row r="14">
          <cell r="BD14">
            <v>183.294771666667</v>
          </cell>
        </row>
        <row r="15">
          <cell r="BD15">
            <v>183.290318333333</v>
          </cell>
        </row>
        <row r="16">
          <cell r="BD16">
            <v>184.388788333333</v>
          </cell>
        </row>
        <row r="17">
          <cell r="BD17">
            <v>184.72900000000001</v>
          </cell>
        </row>
        <row r="18">
          <cell r="BD18">
            <v>184.72900000000001</v>
          </cell>
        </row>
        <row r="19">
          <cell r="BD19">
            <v>191.63667166666701</v>
          </cell>
        </row>
        <row r="20">
          <cell r="BD20">
            <v>186.498291666667</v>
          </cell>
        </row>
        <row r="21">
          <cell r="BD21">
            <v>193.86963499999999</v>
          </cell>
        </row>
        <row r="22">
          <cell r="BD22">
            <v>194.64207833333299</v>
          </cell>
        </row>
        <row r="23">
          <cell r="BD23">
            <v>191.02010999999999</v>
          </cell>
        </row>
        <row r="24">
          <cell r="BD24">
            <v>204.82480333333299</v>
          </cell>
        </row>
        <row r="25">
          <cell r="BD25">
            <v>196.82645833333299</v>
          </cell>
        </row>
        <row r="26">
          <cell r="BD26">
            <v>196.64185000000001</v>
          </cell>
        </row>
        <row r="27">
          <cell r="BD27">
            <v>191.04818166666701</v>
          </cell>
        </row>
        <row r="28">
          <cell r="BD28">
            <v>185.93378000000001</v>
          </cell>
        </row>
        <row r="29">
          <cell r="BD29">
            <v>193.35752333333301</v>
          </cell>
        </row>
        <row r="30">
          <cell r="BD30">
            <v>193.88381999999999</v>
          </cell>
        </row>
        <row r="31">
          <cell r="BD31">
            <v>192.70317333333301</v>
          </cell>
        </row>
        <row r="32">
          <cell r="BD32">
            <v>189.28906833333301</v>
          </cell>
        </row>
        <row r="33">
          <cell r="BD33">
            <v>187.67944499999999</v>
          </cell>
        </row>
        <row r="34">
          <cell r="BD34">
            <v>180.49565833333301</v>
          </cell>
        </row>
      </sheetData>
      <sheetData sheetId="4">
        <row r="7">
          <cell r="C7">
            <v>40990</v>
          </cell>
        </row>
      </sheetData>
      <sheetData sheetId="5">
        <row r="36">
          <cell r="P36">
            <v>284.23787801861937</v>
          </cell>
        </row>
      </sheetData>
      <sheetData sheetId="6">
        <row r="36">
          <cell r="F36">
            <v>165.04320720720733</v>
          </cell>
        </row>
      </sheetData>
      <sheetData sheetId="7">
        <row r="35">
          <cell r="N35">
            <v>380.35199999999998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822.88516373019343</v>
          </cell>
        </row>
      </sheetData>
      <sheetData sheetId="29">
        <row r="35">
          <cell r="D35">
            <v>374.92601409607403</v>
          </cell>
        </row>
      </sheetData>
      <sheetData sheetId="30">
        <row r="35">
          <cell r="D35">
            <v>238.51398590392503</v>
          </cell>
        </row>
      </sheetData>
      <sheetData sheetId="31"/>
      <sheetData sheetId="32"/>
      <sheetData sheetId="33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40991</v>
          </cell>
        </row>
      </sheetData>
      <sheetData sheetId="1">
        <row r="7">
          <cell r="C7">
            <v>40991</v>
          </cell>
        </row>
      </sheetData>
      <sheetData sheetId="2">
        <row r="7">
          <cell r="D7">
            <v>40991</v>
          </cell>
        </row>
      </sheetData>
      <sheetData sheetId="3">
        <row r="7">
          <cell r="C7">
            <v>40991</v>
          </cell>
        </row>
        <row r="11">
          <cell r="BD11">
            <v>177.7861</v>
          </cell>
        </row>
        <row r="12">
          <cell r="BD12">
            <v>177.7861</v>
          </cell>
        </row>
        <row r="13">
          <cell r="BD13">
            <v>177.7861</v>
          </cell>
        </row>
        <row r="14">
          <cell r="BD14">
            <v>177.7861</v>
          </cell>
        </row>
        <row r="15">
          <cell r="BD15">
            <v>177.7861</v>
          </cell>
        </row>
        <row r="16">
          <cell r="BD16">
            <v>181.55176499999999</v>
          </cell>
        </row>
        <row r="17">
          <cell r="BD17">
            <v>184.72900000000001</v>
          </cell>
        </row>
        <row r="18">
          <cell r="BD18">
            <v>187.06377000000001</v>
          </cell>
        </row>
        <row r="19">
          <cell r="BD19">
            <v>185.252751666667</v>
          </cell>
        </row>
        <row r="20">
          <cell r="BD20">
            <v>187.31000333333299</v>
          </cell>
        </row>
        <row r="21">
          <cell r="BD21">
            <v>186.122975</v>
          </cell>
        </row>
        <row r="22">
          <cell r="BD22">
            <v>186.17027666666701</v>
          </cell>
        </row>
        <row r="23">
          <cell r="BD23">
            <v>186.20694333333299</v>
          </cell>
        </row>
        <row r="24">
          <cell r="BD24">
            <v>186.15431000000001</v>
          </cell>
        </row>
        <row r="25">
          <cell r="BD25">
            <v>185.93371666666701</v>
          </cell>
        </row>
        <row r="26">
          <cell r="BD26">
            <v>185.924133333333</v>
          </cell>
        </row>
        <row r="27">
          <cell r="BD27">
            <v>185.75488833333301</v>
          </cell>
        </row>
        <row r="28">
          <cell r="BD28">
            <v>185.559766666667</v>
          </cell>
        </row>
        <row r="29">
          <cell r="BD29">
            <v>188.389725</v>
          </cell>
        </row>
        <row r="30">
          <cell r="BD30">
            <v>185.32891333333299</v>
          </cell>
        </row>
        <row r="31">
          <cell r="BD31">
            <v>188.26908666666699</v>
          </cell>
        </row>
        <row r="32">
          <cell r="BD32">
            <v>190.26231000000001</v>
          </cell>
        </row>
        <row r="33">
          <cell r="BD33">
            <v>184.43887833333301</v>
          </cell>
        </row>
        <row r="34">
          <cell r="BD34">
            <v>183.176571666667</v>
          </cell>
        </row>
      </sheetData>
      <sheetData sheetId="4">
        <row r="7">
          <cell r="C7">
            <v>40991</v>
          </cell>
        </row>
      </sheetData>
      <sheetData sheetId="5">
        <row r="36">
          <cell r="P36">
            <v>490.25564882002567</v>
          </cell>
        </row>
      </sheetData>
      <sheetData sheetId="6">
        <row r="36">
          <cell r="F36">
            <v>146.36169369369298</v>
          </cell>
        </row>
      </sheetData>
      <sheetData sheetId="7">
        <row r="35">
          <cell r="N35">
            <v>375.20000000000005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662.70354210662242</v>
          </cell>
        </row>
      </sheetData>
      <sheetData sheetId="29">
        <row r="35">
          <cell r="D35">
            <v>359.2595147494639</v>
          </cell>
        </row>
      </sheetData>
      <sheetData sheetId="30">
        <row r="35">
          <cell r="D35">
            <v>221.81248525053599</v>
          </cell>
        </row>
      </sheetData>
      <sheetData sheetId="31"/>
      <sheetData sheetId="32"/>
      <sheetData sheetId="3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40992</v>
          </cell>
        </row>
      </sheetData>
      <sheetData sheetId="1">
        <row r="7">
          <cell r="C7">
            <v>40992</v>
          </cell>
        </row>
      </sheetData>
      <sheetData sheetId="2">
        <row r="7">
          <cell r="D7">
            <v>40992</v>
          </cell>
        </row>
      </sheetData>
      <sheetData sheetId="3">
        <row r="7">
          <cell r="C7">
            <v>40992</v>
          </cell>
        </row>
        <row r="11">
          <cell r="BD11">
            <v>177.80350000000001</v>
          </cell>
        </row>
        <row r="12">
          <cell r="BD12">
            <v>177.80350000000001</v>
          </cell>
        </row>
        <row r="13">
          <cell r="BD13">
            <v>177.80350000000001</v>
          </cell>
        </row>
        <row r="14">
          <cell r="BD14">
            <v>177.82490166666699</v>
          </cell>
        </row>
        <row r="15">
          <cell r="BD15">
            <v>179.19300000000001</v>
          </cell>
        </row>
        <row r="16">
          <cell r="BD16">
            <v>177.90784666666701</v>
          </cell>
        </row>
        <row r="17">
          <cell r="BD17">
            <v>177.8578</v>
          </cell>
        </row>
        <row r="18">
          <cell r="BD18">
            <v>177.8578</v>
          </cell>
        </row>
        <row r="19">
          <cell r="BD19">
            <v>183.62219999999999</v>
          </cell>
        </row>
        <row r="20">
          <cell r="BD20">
            <v>184.72900000000001</v>
          </cell>
        </row>
        <row r="21">
          <cell r="BD21">
            <v>186.400538333333</v>
          </cell>
        </row>
        <row r="22">
          <cell r="BD22">
            <v>184.73322999999999</v>
          </cell>
        </row>
        <row r="23">
          <cell r="BD23">
            <v>184.73484500000001</v>
          </cell>
        </row>
        <row r="24">
          <cell r="BD24">
            <v>184.74559833333299</v>
          </cell>
        </row>
        <row r="25">
          <cell r="BD25">
            <v>184.77094666666699</v>
          </cell>
        </row>
        <row r="26">
          <cell r="BD26">
            <v>184.760875</v>
          </cell>
        </row>
        <row r="27">
          <cell r="BD27">
            <v>190.59602166666599</v>
          </cell>
        </row>
        <row r="28">
          <cell r="BD28">
            <v>186.98506166666701</v>
          </cell>
        </row>
        <row r="29">
          <cell r="BD29">
            <v>188.27597499999999</v>
          </cell>
        </row>
        <row r="30">
          <cell r="BD30">
            <v>185.54175833333301</v>
          </cell>
        </row>
        <row r="31">
          <cell r="BD31">
            <v>191.86267000000001</v>
          </cell>
        </row>
        <row r="32">
          <cell r="BD32">
            <v>189.46430333333299</v>
          </cell>
        </row>
        <row r="33">
          <cell r="BD33">
            <v>184.72900000000001</v>
          </cell>
        </row>
        <row r="34">
          <cell r="BD34">
            <v>184.723131666667</v>
          </cell>
        </row>
      </sheetData>
      <sheetData sheetId="4">
        <row r="7">
          <cell r="C7">
            <v>40992</v>
          </cell>
        </row>
      </sheetData>
      <sheetData sheetId="5">
        <row r="36">
          <cell r="P36">
            <v>576.71290665441165</v>
          </cell>
        </row>
      </sheetData>
      <sheetData sheetId="6">
        <row r="36">
          <cell r="F36">
            <v>131.71722522522597</v>
          </cell>
        </row>
      </sheetData>
      <sheetData sheetId="7">
        <row r="35">
          <cell r="N35">
            <v>381.24799999999999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242.12</v>
          </cell>
        </row>
      </sheetData>
      <sheetData sheetId="29">
        <row r="35">
          <cell r="D35">
            <v>265.60067540922347</v>
          </cell>
        </row>
      </sheetData>
      <sheetData sheetId="30">
        <row r="35">
          <cell r="D35">
            <v>185.66332459077651</v>
          </cell>
        </row>
      </sheetData>
      <sheetData sheetId="31"/>
      <sheetData sheetId="32"/>
      <sheetData sheetId="33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40993</v>
          </cell>
        </row>
      </sheetData>
      <sheetData sheetId="1">
        <row r="7">
          <cell r="C7">
            <v>40993</v>
          </cell>
        </row>
      </sheetData>
      <sheetData sheetId="2">
        <row r="7">
          <cell r="D7">
            <v>40993</v>
          </cell>
        </row>
      </sheetData>
      <sheetData sheetId="3">
        <row r="7">
          <cell r="C7">
            <v>40993</v>
          </cell>
        </row>
        <row r="11">
          <cell r="BD11">
            <v>178.05202</v>
          </cell>
        </row>
        <row r="12">
          <cell r="BD12">
            <v>178.81893666666701</v>
          </cell>
        </row>
        <row r="13">
          <cell r="BD13">
            <v>182.79766166666701</v>
          </cell>
        </row>
        <row r="14">
          <cell r="BD14">
            <v>183.90780000000001</v>
          </cell>
        </row>
        <row r="15">
          <cell r="BD15">
            <v>183.90780000000001</v>
          </cell>
        </row>
        <row r="16">
          <cell r="BD16">
            <v>183.90780000000001</v>
          </cell>
        </row>
        <row r="17">
          <cell r="BD17">
            <v>182.48030499999999</v>
          </cell>
        </row>
        <row r="18">
          <cell r="BD18">
            <v>177.45599999999999</v>
          </cell>
        </row>
        <row r="19">
          <cell r="BD19">
            <v>177.45599999999999</v>
          </cell>
        </row>
        <row r="20">
          <cell r="BD20">
            <v>181.33597666666699</v>
          </cell>
        </row>
        <row r="21">
          <cell r="BD21">
            <v>181.60564333333301</v>
          </cell>
        </row>
        <row r="22">
          <cell r="BD22">
            <v>179.697971666667</v>
          </cell>
        </row>
        <row r="23">
          <cell r="BD23">
            <v>181.935988333333</v>
          </cell>
        </row>
        <row r="24">
          <cell r="BD24">
            <v>183.39447000000001</v>
          </cell>
        </row>
        <row r="25">
          <cell r="BD25">
            <v>184.19723666666701</v>
          </cell>
        </row>
        <row r="26">
          <cell r="BD26">
            <v>184.59069666666699</v>
          </cell>
        </row>
        <row r="27">
          <cell r="BD27">
            <v>183.53164166666701</v>
          </cell>
        </row>
        <row r="28">
          <cell r="BD28">
            <v>184.96607499999999</v>
          </cell>
        </row>
        <row r="29">
          <cell r="BD29">
            <v>188.28364166666699</v>
          </cell>
        </row>
        <row r="30">
          <cell r="BD30">
            <v>185.45590999999999</v>
          </cell>
        </row>
        <row r="31">
          <cell r="BD31">
            <v>187.22170666666699</v>
          </cell>
        </row>
        <row r="32">
          <cell r="BD32">
            <v>194.20777833333301</v>
          </cell>
        </row>
        <row r="33">
          <cell r="BD33">
            <v>182.017613333333</v>
          </cell>
        </row>
        <row r="34">
          <cell r="BD34">
            <v>178.881386666666</v>
          </cell>
        </row>
      </sheetData>
      <sheetData sheetId="4">
        <row r="7">
          <cell r="C7">
            <v>40993</v>
          </cell>
        </row>
      </sheetData>
      <sheetData sheetId="5">
        <row r="36">
          <cell r="P36">
            <v>575.33056206221841</v>
          </cell>
        </row>
      </sheetData>
      <sheetData sheetId="6">
        <row r="36">
          <cell r="F36">
            <v>154.67989189189228</v>
          </cell>
        </row>
      </sheetData>
      <sheetData sheetId="7">
        <row r="35">
          <cell r="N35">
            <v>376.96000000000004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164.512</v>
          </cell>
        </row>
      </sheetData>
      <sheetData sheetId="29">
        <row r="35">
          <cell r="D35">
            <v>259.14627931620652</v>
          </cell>
        </row>
      </sheetData>
      <sheetData sheetId="30">
        <row r="35">
          <cell r="D35">
            <v>183.253720683794</v>
          </cell>
        </row>
      </sheetData>
      <sheetData sheetId="31"/>
      <sheetData sheetId="32"/>
      <sheetData sheetId="33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40994</v>
          </cell>
        </row>
      </sheetData>
      <sheetData sheetId="1">
        <row r="7">
          <cell r="C7">
            <v>40994</v>
          </cell>
        </row>
      </sheetData>
      <sheetData sheetId="2">
        <row r="7">
          <cell r="D7">
            <v>40994</v>
          </cell>
        </row>
      </sheetData>
      <sheetData sheetId="3">
        <row r="7">
          <cell r="C7">
            <v>40994</v>
          </cell>
        </row>
        <row r="11">
          <cell r="BD11">
            <v>179.673198333333</v>
          </cell>
        </row>
        <row r="12">
          <cell r="BD12">
            <v>180.4383</v>
          </cell>
        </row>
        <row r="13">
          <cell r="BD13">
            <v>180.481325</v>
          </cell>
        </row>
        <row r="14">
          <cell r="BD14">
            <v>178.18707000000001</v>
          </cell>
        </row>
        <row r="15">
          <cell r="BD15">
            <v>180.76147499999999</v>
          </cell>
        </row>
        <row r="16">
          <cell r="BD16">
            <v>178.76390000000001</v>
          </cell>
        </row>
        <row r="17">
          <cell r="BD17">
            <v>182.816368333333</v>
          </cell>
        </row>
        <row r="18">
          <cell r="BD18">
            <v>183.988</v>
          </cell>
        </row>
        <row r="19">
          <cell r="BD19">
            <v>189.80487666666701</v>
          </cell>
        </row>
        <row r="20">
          <cell r="BD20">
            <v>184.65027166666701</v>
          </cell>
        </row>
        <row r="21">
          <cell r="BD21">
            <v>184.537591666667</v>
          </cell>
        </row>
        <row r="22">
          <cell r="BD22">
            <v>184.295993333333</v>
          </cell>
        </row>
        <row r="23">
          <cell r="BD23">
            <v>200.91078833333299</v>
          </cell>
        </row>
        <row r="24">
          <cell r="BD24">
            <v>193.810043333333</v>
          </cell>
        </row>
        <row r="25">
          <cell r="BD25">
            <v>190.34372500000001</v>
          </cell>
        </row>
        <row r="26">
          <cell r="BD26">
            <v>195.225938333333</v>
          </cell>
        </row>
        <row r="27">
          <cell r="BD27">
            <v>197.84433833333301</v>
          </cell>
        </row>
        <row r="28">
          <cell r="BD28">
            <v>200.09416833333299</v>
          </cell>
        </row>
        <row r="29">
          <cell r="BD29">
            <v>194.76112833333301</v>
          </cell>
        </row>
        <row r="30">
          <cell r="BD30">
            <v>196.76816500000001</v>
          </cell>
        </row>
        <row r="31">
          <cell r="BD31">
            <v>188.50264999999999</v>
          </cell>
        </row>
        <row r="32">
          <cell r="BD32">
            <v>186.17205999999999</v>
          </cell>
        </row>
        <row r="33">
          <cell r="BD33">
            <v>186.88849166666699</v>
          </cell>
        </row>
        <row r="34">
          <cell r="BD34">
            <v>182.485995</v>
          </cell>
        </row>
      </sheetData>
      <sheetData sheetId="4">
        <row r="7">
          <cell r="C7">
            <v>40994</v>
          </cell>
        </row>
      </sheetData>
      <sheetData sheetId="5">
        <row r="36">
          <cell r="P36">
            <v>433.42611965885521</v>
          </cell>
        </row>
      </sheetData>
      <sheetData sheetId="6">
        <row r="36">
          <cell r="F36">
            <v>124.13877477477492</v>
          </cell>
        </row>
      </sheetData>
      <sheetData sheetId="7">
        <row r="35">
          <cell r="N35">
            <v>355.55200000000013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641.11877208103556</v>
          </cell>
        </row>
      </sheetData>
      <sheetData sheetId="29">
        <row r="35">
          <cell r="D35">
            <v>256.21064266815699</v>
          </cell>
        </row>
      </sheetData>
      <sheetData sheetId="30">
        <row r="35">
          <cell r="D35">
            <v>171.46935733184401</v>
          </cell>
        </row>
      </sheetData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40995</v>
          </cell>
        </row>
      </sheetData>
      <sheetData sheetId="1">
        <row r="7">
          <cell r="C7">
            <v>40995</v>
          </cell>
        </row>
      </sheetData>
      <sheetData sheetId="2">
        <row r="7">
          <cell r="D7">
            <v>40995</v>
          </cell>
        </row>
      </sheetData>
      <sheetData sheetId="3">
        <row r="7">
          <cell r="C7">
            <v>40995</v>
          </cell>
        </row>
        <row r="11">
          <cell r="BD11">
            <v>177.07220000000001</v>
          </cell>
        </row>
        <row r="12">
          <cell r="BD12">
            <v>177.07220000000001</v>
          </cell>
        </row>
        <row r="13">
          <cell r="BD13">
            <v>177.07220000000001</v>
          </cell>
        </row>
        <row r="14">
          <cell r="BD14">
            <v>177.457423333333</v>
          </cell>
        </row>
        <row r="15">
          <cell r="BD15">
            <v>178.14271666666701</v>
          </cell>
        </row>
        <row r="16">
          <cell r="BD16">
            <v>177.1532</v>
          </cell>
        </row>
        <row r="17">
          <cell r="BD17">
            <v>177.1532</v>
          </cell>
        </row>
        <row r="18">
          <cell r="BD18">
            <v>184.75955833333299</v>
          </cell>
        </row>
        <row r="19">
          <cell r="BD19">
            <v>184.731281666667</v>
          </cell>
        </row>
        <row r="20">
          <cell r="BD20">
            <v>187.03298000000001</v>
          </cell>
        </row>
        <row r="21">
          <cell r="BD21">
            <v>185.23978666666699</v>
          </cell>
        </row>
        <row r="22">
          <cell r="BD22">
            <v>188.63071666666701</v>
          </cell>
        </row>
        <row r="23">
          <cell r="BD23">
            <v>195.80100166666699</v>
          </cell>
        </row>
        <row r="24">
          <cell r="BD24">
            <v>196.73095166666701</v>
          </cell>
        </row>
        <row r="25">
          <cell r="BD25">
            <v>196.803935</v>
          </cell>
        </row>
        <row r="26">
          <cell r="BD26">
            <v>196.07933333333301</v>
          </cell>
        </row>
        <row r="27">
          <cell r="BD27">
            <v>201.511423333333</v>
          </cell>
        </row>
        <row r="28">
          <cell r="BD28">
            <v>186.035143333333</v>
          </cell>
        </row>
        <row r="29">
          <cell r="BD29">
            <v>194.17181833333299</v>
          </cell>
        </row>
        <row r="30">
          <cell r="BD30">
            <v>195.96738666666701</v>
          </cell>
        </row>
        <row r="31">
          <cell r="BD31">
            <v>184.14785333333299</v>
          </cell>
        </row>
        <row r="32">
          <cell r="BD32">
            <v>192.03849500000001</v>
          </cell>
        </row>
        <row r="33">
          <cell r="BD33">
            <v>183.78060666666701</v>
          </cell>
        </row>
        <row r="34">
          <cell r="BD34">
            <v>183.49143833333301</v>
          </cell>
        </row>
      </sheetData>
      <sheetData sheetId="4">
        <row r="7">
          <cell r="C7">
            <v>40995</v>
          </cell>
        </row>
      </sheetData>
      <sheetData sheetId="5">
        <row r="36">
          <cell r="P36">
            <v>572.95299999999997</v>
          </cell>
        </row>
      </sheetData>
      <sheetData sheetId="6">
        <row r="36">
          <cell r="F36">
            <v>132.88972972972974</v>
          </cell>
        </row>
      </sheetData>
      <sheetData sheetId="7">
        <row r="35">
          <cell r="N35">
            <v>378.17599999999999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721.97530981907653</v>
          </cell>
        </row>
      </sheetData>
      <sheetData sheetId="29">
        <row r="35">
          <cell r="D35">
            <v>329.81088593345856</v>
          </cell>
        </row>
      </sheetData>
      <sheetData sheetId="30">
        <row r="35">
          <cell r="D35">
            <v>218.15711406654205</v>
          </cell>
        </row>
      </sheetData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40969</v>
          </cell>
        </row>
      </sheetData>
      <sheetData sheetId="1">
        <row r="7">
          <cell r="C7">
            <v>40969</v>
          </cell>
        </row>
      </sheetData>
      <sheetData sheetId="2">
        <row r="7">
          <cell r="D7">
            <v>40969</v>
          </cell>
        </row>
      </sheetData>
      <sheetData sheetId="3">
        <row r="7">
          <cell r="C7">
            <v>40969</v>
          </cell>
        </row>
        <row r="11">
          <cell r="BD11">
            <v>169.98453166666701</v>
          </cell>
        </row>
        <row r="12">
          <cell r="BD12">
            <v>168.959935</v>
          </cell>
        </row>
        <row r="13">
          <cell r="BD13">
            <v>170.378086666667</v>
          </cell>
        </row>
        <row r="14">
          <cell r="BD14">
            <v>173.56800000000001</v>
          </cell>
        </row>
        <row r="15">
          <cell r="BD15">
            <v>173.65285666666699</v>
          </cell>
        </row>
        <row r="16">
          <cell r="BD16">
            <v>174.15997166666699</v>
          </cell>
        </row>
        <row r="17">
          <cell r="BD17">
            <v>174.531978333333</v>
          </cell>
        </row>
        <row r="18">
          <cell r="BD18">
            <v>174.55009000000001</v>
          </cell>
        </row>
        <row r="19">
          <cell r="BD19">
            <v>178.43111833333299</v>
          </cell>
        </row>
        <row r="20">
          <cell r="BD20">
            <v>180.86199999999999</v>
          </cell>
        </row>
        <row r="21">
          <cell r="BD21">
            <v>180.86199999999999</v>
          </cell>
        </row>
        <row r="22">
          <cell r="BD22">
            <v>180.86199999999999</v>
          </cell>
        </row>
        <row r="23">
          <cell r="BD23">
            <v>181.026813333333</v>
          </cell>
        </row>
        <row r="24">
          <cell r="BD24">
            <v>181.50238999999999</v>
          </cell>
        </row>
        <row r="25">
          <cell r="BD25">
            <v>181.45295166666699</v>
          </cell>
        </row>
        <row r="26">
          <cell r="BD26">
            <v>181.223048333333</v>
          </cell>
        </row>
        <row r="27">
          <cell r="BD27">
            <v>180.985105</v>
          </cell>
        </row>
        <row r="28">
          <cell r="BD28">
            <v>181.11767333333299</v>
          </cell>
        </row>
        <row r="29">
          <cell r="BD29">
            <v>181.712876666667</v>
          </cell>
        </row>
        <row r="30">
          <cell r="BD30">
            <v>181.447881666667</v>
          </cell>
        </row>
        <row r="31">
          <cell r="BD31">
            <v>188.93455333333301</v>
          </cell>
        </row>
        <row r="32">
          <cell r="BD32">
            <v>180.823536666667</v>
          </cell>
        </row>
        <row r="33">
          <cell r="BD33">
            <v>184.36145999999999</v>
          </cell>
        </row>
        <row r="34">
          <cell r="BD34">
            <v>176.700226666666</v>
          </cell>
        </row>
      </sheetData>
      <sheetData sheetId="4">
        <row r="7">
          <cell r="C7">
            <v>40969</v>
          </cell>
        </row>
      </sheetData>
      <sheetData sheetId="5">
        <row r="36">
          <cell r="P36">
            <v>576.96800000000007</v>
          </cell>
        </row>
      </sheetData>
      <sheetData sheetId="6">
        <row r="36">
          <cell r="F36">
            <v>139.75254054054096</v>
          </cell>
        </row>
      </sheetData>
      <sheetData sheetId="7">
        <row r="35">
          <cell r="N35">
            <v>388.76800000000003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507.83199999999994</v>
          </cell>
        </row>
      </sheetData>
      <sheetData sheetId="29">
        <row r="35">
          <cell r="D35">
            <v>453.0759277045164</v>
          </cell>
        </row>
      </sheetData>
      <sheetData sheetId="30">
        <row r="35">
          <cell r="D35">
            <v>268.44151875209053</v>
          </cell>
        </row>
      </sheetData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40996</v>
          </cell>
        </row>
      </sheetData>
      <sheetData sheetId="1">
        <row r="7">
          <cell r="C7">
            <v>40996</v>
          </cell>
        </row>
      </sheetData>
      <sheetData sheetId="2">
        <row r="7">
          <cell r="D7">
            <v>40996</v>
          </cell>
        </row>
      </sheetData>
      <sheetData sheetId="3">
        <row r="7">
          <cell r="C7">
            <v>40996</v>
          </cell>
        </row>
        <row r="11">
          <cell r="BD11">
            <v>177.39638833333299</v>
          </cell>
        </row>
        <row r="12">
          <cell r="BD12">
            <v>178.943813333333</v>
          </cell>
        </row>
        <row r="13">
          <cell r="BD13">
            <v>180.43842166666701</v>
          </cell>
        </row>
        <row r="14">
          <cell r="BD14">
            <v>180.43639999999999</v>
          </cell>
        </row>
        <row r="15">
          <cell r="BD15">
            <v>178.79316499999999</v>
          </cell>
        </row>
        <row r="16">
          <cell r="BD16">
            <v>177.12039999999999</v>
          </cell>
        </row>
        <row r="17">
          <cell r="BD17">
            <v>177.12039999999999</v>
          </cell>
        </row>
        <row r="18">
          <cell r="BD18">
            <v>183.21166500000001</v>
          </cell>
        </row>
        <row r="19">
          <cell r="BD19">
            <v>184.716168333333</v>
          </cell>
        </row>
        <row r="20">
          <cell r="BD20">
            <v>186.20222166666699</v>
          </cell>
        </row>
        <row r="21">
          <cell r="BD21">
            <v>184.721178333333</v>
          </cell>
        </row>
        <row r="22">
          <cell r="BD22">
            <v>193.810376666667</v>
          </cell>
        </row>
        <row r="23">
          <cell r="BD23">
            <v>193.768666666667</v>
          </cell>
        </row>
        <row r="24">
          <cell r="BD24">
            <v>195.508285</v>
          </cell>
        </row>
        <row r="25">
          <cell r="BD25">
            <v>194.339243333333</v>
          </cell>
        </row>
        <row r="26">
          <cell r="BD26">
            <v>198.32537500000001</v>
          </cell>
        </row>
        <row r="27">
          <cell r="BD27">
            <v>191.389275</v>
          </cell>
        </row>
        <row r="28">
          <cell r="BD28">
            <v>184.24189000000001</v>
          </cell>
        </row>
        <row r="29">
          <cell r="BD29">
            <v>193.901896666667</v>
          </cell>
        </row>
        <row r="30">
          <cell r="BD30">
            <v>194.397696666667</v>
          </cell>
        </row>
        <row r="31">
          <cell r="BD31">
            <v>188.86753833333299</v>
          </cell>
        </row>
        <row r="32">
          <cell r="BD32">
            <v>187.96557000000001</v>
          </cell>
        </row>
        <row r="33">
          <cell r="BD33">
            <v>184.597086666667</v>
          </cell>
        </row>
        <row r="34">
          <cell r="BD34">
            <v>182.71900333333301</v>
          </cell>
        </row>
      </sheetData>
      <sheetData sheetId="4">
        <row r="7">
          <cell r="C7">
            <v>40996</v>
          </cell>
        </row>
      </sheetData>
      <sheetData sheetId="5">
        <row r="36">
          <cell r="P36">
            <v>575.0150000000001</v>
          </cell>
        </row>
      </sheetData>
      <sheetData sheetId="6">
        <row r="36">
          <cell r="F36">
            <v>168.1649369369371</v>
          </cell>
        </row>
      </sheetData>
      <sheetData sheetId="7">
        <row r="35">
          <cell r="N35">
            <v>349.53600000000006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593.74436579840597</v>
          </cell>
        </row>
      </sheetData>
      <sheetData sheetId="29">
        <row r="35">
          <cell r="D35">
            <v>389.44710327649204</v>
          </cell>
        </row>
      </sheetData>
      <sheetData sheetId="30">
        <row r="35">
          <cell r="D35">
            <v>218.98489672350752</v>
          </cell>
        </row>
      </sheetData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40997</v>
          </cell>
        </row>
      </sheetData>
      <sheetData sheetId="1">
        <row r="7">
          <cell r="C7">
            <v>40997</v>
          </cell>
        </row>
      </sheetData>
      <sheetData sheetId="2">
        <row r="7">
          <cell r="D7">
            <v>40997</v>
          </cell>
        </row>
      </sheetData>
      <sheetData sheetId="3">
        <row r="7">
          <cell r="C7">
            <v>40997</v>
          </cell>
        </row>
        <row r="11">
          <cell r="BD11">
            <v>181.654</v>
          </cell>
        </row>
        <row r="12">
          <cell r="BD12">
            <v>185.887225</v>
          </cell>
        </row>
        <row r="13">
          <cell r="BD13">
            <v>182.398138333334</v>
          </cell>
        </row>
        <row r="14">
          <cell r="BD14">
            <v>182.78977166666701</v>
          </cell>
        </row>
        <row r="15">
          <cell r="BD15">
            <v>183.42833666666701</v>
          </cell>
        </row>
        <row r="16">
          <cell r="BD16">
            <v>181.87248833333399</v>
          </cell>
        </row>
        <row r="17">
          <cell r="BD17">
            <v>179.84660666666699</v>
          </cell>
        </row>
        <row r="18">
          <cell r="BD18">
            <v>182.455851666667</v>
          </cell>
        </row>
        <row r="19">
          <cell r="BD19">
            <v>186.78427833333299</v>
          </cell>
        </row>
        <row r="20">
          <cell r="BD20">
            <v>187.69171666666699</v>
          </cell>
        </row>
        <row r="21">
          <cell r="BD21">
            <v>185.363206666667</v>
          </cell>
        </row>
        <row r="22">
          <cell r="BD22">
            <v>185.83228333333301</v>
          </cell>
        </row>
        <row r="23">
          <cell r="BD23">
            <v>185.48224999999999</v>
          </cell>
        </row>
        <row r="24">
          <cell r="BD24">
            <v>185.69195833333299</v>
          </cell>
        </row>
        <row r="25">
          <cell r="BD25">
            <v>185.51858166666699</v>
          </cell>
        </row>
        <row r="26">
          <cell r="BD26">
            <v>185.50835166666701</v>
          </cell>
        </row>
        <row r="27">
          <cell r="BD27">
            <v>185.50031833333301</v>
          </cell>
        </row>
        <row r="28">
          <cell r="BD28">
            <v>185.098401666667</v>
          </cell>
        </row>
        <row r="29">
          <cell r="BD29">
            <v>191.74475000000001</v>
          </cell>
        </row>
        <row r="30">
          <cell r="BD30">
            <v>196.84677666666701</v>
          </cell>
        </row>
        <row r="31">
          <cell r="BD31">
            <v>187.54355166666701</v>
          </cell>
        </row>
        <row r="32">
          <cell r="BD32">
            <v>189.29857833333301</v>
          </cell>
        </row>
        <row r="33">
          <cell r="BD33">
            <v>183.26987</v>
          </cell>
        </row>
        <row r="34">
          <cell r="BD34">
            <v>178.19300999999999</v>
          </cell>
        </row>
      </sheetData>
      <sheetData sheetId="4">
        <row r="7">
          <cell r="C7">
            <v>40997</v>
          </cell>
        </row>
      </sheetData>
      <sheetData sheetId="5">
        <row r="36">
          <cell r="P36">
            <v>573.45861694407233</v>
          </cell>
        </row>
      </sheetData>
      <sheetData sheetId="6">
        <row r="36">
          <cell r="F36">
            <v>168.89275675675719</v>
          </cell>
        </row>
      </sheetData>
      <sheetData sheetId="7">
        <row r="35">
          <cell r="N35">
            <v>372.41600000000005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663.65549316521992</v>
          </cell>
        </row>
      </sheetData>
      <sheetData sheetId="29">
        <row r="35">
          <cell r="D35">
            <v>366.7304071526209</v>
          </cell>
        </row>
      </sheetData>
      <sheetData sheetId="30">
        <row r="35">
          <cell r="D35">
            <v>208.08559284737854</v>
          </cell>
        </row>
      </sheetData>
      <sheetData sheetId="31"/>
      <sheetData sheetId="32"/>
      <sheetData sheetId="33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40998</v>
          </cell>
        </row>
      </sheetData>
      <sheetData sheetId="1">
        <row r="7">
          <cell r="C7">
            <v>40998</v>
          </cell>
        </row>
      </sheetData>
      <sheetData sheetId="2">
        <row r="7">
          <cell r="D7">
            <v>40998</v>
          </cell>
        </row>
      </sheetData>
      <sheetData sheetId="3">
        <row r="7">
          <cell r="C7">
            <v>40998</v>
          </cell>
        </row>
        <row r="11">
          <cell r="BD11">
            <v>177.13589999999999</v>
          </cell>
        </row>
        <row r="12">
          <cell r="BD12">
            <v>177.13589999999999</v>
          </cell>
        </row>
        <row r="13">
          <cell r="BD13">
            <v>177.13589999999999</v>
          </cell>
        </row>
        <row r="14">
          <cell r="BD14">
            <v>177.13589999999999</v>
          </cell>
        </row>
        <row r="15">
          <cell r="BD15">
            <v>177.13589999999999</v>
          </cell>
        </row>
        <row r="16">
          <cell r="BD16">
            <v>186.49785333333301</v>
          </cell>
        </row>
        <row r="17">
          <cell r="BD17">
            <v>181.861803333333</v>
          </cell>
        </row>
        <row r="18">
          <cell r="BD18">
            <v>185.967426666667</v>
          </cell>
        </row>
        <row r="19">
          <cell r="BD19">
            <v>187.88361166666701</v>
          </cell>
        </row>
        <row r="20">
          <cell r="BD20">
            <v>185.70809499999999</v>
          </cell>
        </row>
        <row r="21">
          <cell r="BD21">
            <v>185.38024666666701</v>
          </cell>
        </row>
        <row r="22">
          <cell r="BD22">
            <v>192.75630166666701</v>
          </cell>
        </row>
        <row r="23">
          <cell r="BD23">
            <v>193.88702166666701</v>
          </cell>
        </row>
        <row r="24">
          <cell r="BD24">
            <v>185.71852166666699</v>
          </cell>
        </row>
        <row r="25">
          <cell r="BD25">
            <v>185.28458333333299</v>
          </cell>
        </row>
        <row r="26">
          <cell r="BD26">
            <v>185.12584833333301</v>
          </cell>
        </row>
        <row r="27">
          <cell r="BD27">
            <v>185.04052999999999</v>
          </cell>
        </row>
        <row r="28">
          <cell r="BD28">
            <v>190.142323333333</v>
          </cell>
        </row>
        <row r="29">
          <cell r="BD29">
            <v>186.813616666667</v>
          </cell>
        </row>
        <row r="30">
          <cell r="BD30">
            <v>185.445435</v>
          </cell>
        </row>
        <row r="31">
          <cell r="BD31">
            <v>185.05108833333301</v>
          </cell>
        </row>
        <row r="32">
          <cell r="BD32">
            <v>186.91714666666701</v>
          </cell>
        </row>
        <row r="33">
          <cell r="BD33">
            <v>188.704196666667</v>
          </cell>
        </row>
        <row r="34">
          <cell r="BD34">
            <v>181.96439333333299</v>
          </cell>
        </row>
      </sheetData>
      <sheetData sheetId="4">
        <row r="7">
          <cell r="C7">
            <v>40998</v>
          </cell>
        </row>
      </sheetData>
      <sheetData sheetId="5">
        <row r="36">
          <cell r="P36">
            <v>570.94599999999991</v>
          </cell>
        </row>
      </sheetData>
      <sheetData sheetId="6">
        <row r="36">
          <cell r="F36">
            <v>148.06666666666595</v>
          </cell>
        </row>
      </sheetData>
      <sheetData sheetId="7">
        <row r="35">
          <cell r="N35">
            <v>382.23999999999995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728.88054382356461</v>
          </cell>
        </row>
      </sheetData>
      <sheetData sheetId="29">
        <row r="35">
          <cell r="D35">
            <v>353.87222698775952</v>
          </cell>
        </row>
      </sheetData>
      <sheetData sheetId="30">
        <row r="35">
          <cell r="D35">
            <v>206.25577301223998</v>
          </cell>
        </row>
      </sheetData>
      <sheetData sheetId="31"/>
      <sheetData sheetId="32"/>
      <sheetData sheetId="33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40999</v>
          </cell>
        </row>
      </sheetData>
      <sheetData sheetId="1">
        <row r="7">
          <cell r="C7">
            <v>40999</v>
          </cell>
        </row>
      </sheetData>
      <sheetData sheetId="2">
        <row r="7">
          <cell r="D7">
            <v>40999</v>
          </cell>
        </row>
      </sheetData>
      <sheetData sheetId="3">
        <row r="7">
          <cell r="C7">
            <v>40999</v>
          </cell>
        </row>
        <row r="11">
          <cell r="BD11">
            <v>184.47323333333301</v>
          </cell>
        </row>
        <row r="12">
          <cell r="BD12">
            <v>178.058578333333</v>
          </cell>
        </row>
        <row r="13">
          <cell r="BD13">
            <v>177.1011</v>
          </cell>
        </row>
        <row r="14">
          <cell r="BD14">
            <v>177.1011</v>
          </cell>
        </row>
        <row r="15">
          <cell r="BD15">
            <v>186.48816833333299</v>
          </cell>
        </row>
        <row r="16">
          <cell r="BD16">
            <v>181.88080500000001</v>
          </cell>
        </row>
        <row r="17">
          <cell r="BD17">
            <v>181.86806999999999</v>
          </cell>
        </row>
        <row r="18">
          <cell r="BD18">
            <v>183.988</v>
          </cell>
        </row>
        <row r="19">
          <cell r="BD19">
            <v>186.045435</v>
          </cell>
        </row>
        <row r="20">
          <cell r="BD20">
            <v>184.00901833333299</v>
          </cell>
        </row>
        <row r="21">
          <cell r="BD21">
            <v>186.21260166666701</v>
          </cell>
        </row>
        <row r="22">
          <cell r="BD22">
            <v>184.15452500000001</v>
          </cell>
        </row>
        <row r="23">
          <cell r="BD23">
            <v>185.506978333333</v>
          </cell>
        </row>
        <row r="24">
          <cell r="BD24">
            <v>188.61638666666701</v>
          </cell>
        </row>
        <row r="25">
          <cell r="BD25">
            <v>189.912313333333</v>
          </cell>
        </row>
        <row r="26">
          <cell r="BD26">
            <v>183.988</v>
          </cell>
        </row>
        <row r="27">
          <cell r="BD27">
            <v>183.988</v>
          </cell>
        </row>
        <row r="28">
          <cell r="BD28">
            <v>185.28241333333301</v>
          </cell>
        </row>
        <row r="29">
          <cell r="BD29">
            <v>188.174761666667</v>
          </cell>
        </row>
        <row r="30">
          <cell r="BD30">
            <v>185.809476666667</v>
          </cell>
        </row>
        <row r="31">
          <cell r="BD31">
            <v>186.90438666666699</v>
          </cell>
        </row>
        <row r="32">
          <cell r="BD32">
            <v>183.988</v>
          </cell>
        </row>
        <row r="33">
          <cell r="BD33">
            <v>188.12663000000001</v>
          </cell>
        </row>
        <row r="34">
          <cell r="BD34">
            <v>181.99393166666701</v>
          </cell>
        </row>
      </sheetData>
      <sheetData sheetId="4">
        <row r="7">
          <cell r="C7">
            <v>40999</v>
          </cell>
        </row>
      </sheetData>
      <sheetData sheetId="5">
        <row r="36">
          <cell r="P36">
            <v>574.73409325760667</v>
          </cell>
        </row>
      </sheetData>
      <sheetData sheetId="6">
        <row r="36">
          <cell r="F36">
            <v>100.9110630630625</v>
          </cell>
        </row>
      </sheetData>
      <sheetData sheetId="7">
        <row r="35">
          <cell r="N35">
            <v>370.23999999999995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410.67999999999989</v>
          </cell>
        </row>
      </sheetData>
      <sheetData sheetId="29">
        <row r="35">
          <cell r="D35">
            <v>316.78898325094951</v>
          </cell>
        </row>
      </sheetData>
      <sheetData sheetId="30">
        <row r="35">
          <cell r="D35">
            <v>185.56301674905049</v>
          </cell>
        </row>
      </sheetData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40969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40970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40972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40973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40974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40970</v>
          </cell>
        </row>
      </sheetData>
      <sheetData sheetId="1">
        <row r="7">
          <cell r="C7">
            <v>40970</v>
          </cell>
        </row>
      </sheetData>
      <sheetData sheetId="2">
        <row r="7">
          <cell r="D7">
            <v>40970</v>
          </cell>
        </row>
      </sheetData>
      <sheetData sheetId="3">
        <row r="7">
          <cell r="C7">
            <v>40970</v>
          </cell>
        </row>
        <row r="11">
          <cell r="BD11">
            <v>175.56990999999999</v>
          </cell>
        </row>
        <row r="12">
          <cell r="BD12">
            <v>173.85045333333301</v>
          </cell>
        </row>
        <row r="13">
          <cell r="BD13">
            <v>173.56800000000001</v>
          </cell>
        </row>
        <row r="14">
          <cell r="BD14">
            <v>173.56800000000001</v>
          </cell>
        </row>
        <row r="15">
          <cell r="BD15">
            <v>175.916693333333</v>
          </cell>
        </row>
        <row r="16">
          <cell r="BD16">
            <v>174.93091000000001</v>
          </cell>
        </row>
        <row r="17">
          <cell r="BD17">
            <v>174.123751666667</v>
          </cell>
        </row>
        <row r="18">
          <cell r="BD18">
            <v>178.37876333333301</v>
          </cell>
        </row>
        <row r="19">
          <cell r="BD19">
            <v>180.86199999999999</v>
          </cell>
        </row>
        <row r="20">
          <cell r="BD20">
            <v>183.633895</v>
          </cell>
        </row>
        <row r="21">
          <cell r="BD21">
            <v>181.946046666667</v>
          </cell>
        </row>
        <row r="22">
          <cell r="BD22">
            <v>184.727053333333</v>
          </cell>
        </row>
        <row r="23">
          <cell r="BD23">
            <v>181.44199499999999</v>
          </cell>
        </row>
        <row r="24">
          <cell r="BD24">
            <v>182.43636333333299</v>
          </cell>
        </row>
        <row r="25">
          <cell r="BD25">
            <v>182.82598666666701</v>
          </cell>
        </row>
        <row r="26">
          <cell r="BD26">
            <v>182.66411500000001</v>
          </cell>
        </row>
        <row r="27">
          <cell r="BD27">
            <v>183.83924500000001</v>
          </cell>
        </row>
        <row r="28">
          <cell r="BD28">
            <v>186.47639333333299</v>
          </cell>
        </row>
        <row r="29">
          <cell r="BD29">
            <v>183.10062500000001</v>
          </cell>
        </row>
        <row r="30">
          <cell r="BD30">
            <v>181.32987666666699</v>
          </cell>
        </row>
        <row r="31">
          <cell r="BD31">
            <v>182.942313333333</v>
          </cell>
        </row>
        <row r="32">
          <cell r="BD32">
            <v>184.68653499999999</v>
          </cell>
        </row>
        <row r="33">
          <cell r="BD33">
            <v>182.74599166666701</v>
          </cell>
        </row>
        <row r="34">
          <cell r="BD34">
            <v>177.971178333333</v>
          </cell>
        </row>
      </sheetData>
      <sheetData sheetId="4">
        <row r="7">
          <cell r="C7">
            <v>40970</v>
          </cell>
        </row>
      </sheetData>
      <sheetData sheetId="5">
        <row r="36">
          <cell r="P36">
            <v>576.43900000000008</v>
          </cell>
        </row>
      </sheetData>
      <sheetData sheetId="6">
        <row r="36">
          <cell r="F36">
            <v>154.91135135135221</v>
          </cell>
        </row>
      </sheetData>
      <sheetData sheetId="7">
        <row r="35">
          <cell r="N35">
            <v>382.17599999999999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537.6880000000001</v>
          </cell>
        </row>
      </sheetData>
      <sheetData sheetId="29">
        <row r="35">
          <cell r="D35">
            <v>392.66455746414346</v>
          </cell>
        </row>
      </sheetData>
      <sheetData sheetId="30">
        <row r="35">
          <cell r="D35">
            <v>241.7832599122795</v>
          </cell>
        </row>
      </sheetData>
      <sheetData sheetId="31"/>
      <sheetData sheetId="32"/>
      <sheetData sheetId="33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40975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40976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40977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40978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40979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40980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40982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40983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40984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40971</v>
          </cell>
        </row>
      </sheetData>
      <sheetData sheetId="1">
        <row r="7">
          <cell r="C7">
            <v>40971</v>
          </cell>
        </row>
      </sheetData>
      <sheetData sheetId="2">
        <row r="7">
          <cell r="D7">
            <v>40971</v>
          </cell>
        </row>
      </sheetData>
      <sheetData sheetId="3">
        <row r="7">
          <cell r="C7">
            <v>40971</v>
          </cell>
        </row>
        <row r="11">
          <cell r="BD11">
            <v>175.67947833333301</v>
          </cell>
        </row>
        <row r="12">
          <cell r="BD12">
            <v>173.624073333333</v>
          </cell>
        </row>
        <row r="13">
          <cell r="BD13">
            <v>173.59086666666701</v>
          </cell>
        </row>
        <row r="14">
          <cell r="BD14">
            <v>173.56800000000001</v>
          </cell>
        </row>
        <row r="15">
          <cell r="BD15">
            <v>176.90085166666699</v>
          </cell>
        </row>
        <row r="16">
          <cell r="BD16">
            <v>177.2654</v>
          </cell>
        </row>
        <row r="17">
          <cell r="BD17">
            <v>177.07829833333301</v>
          </cell>
        </row>
        <row r="18">
          <cell r="BD18">
            <v>176.88724833333299</v>
          </cell>
        </row>
        <row r="19">
          <cell r="BD19">
            <v>182.019836666667</v>
          </cell>
        </row>
        <row r="20">
          <cell r="BD20">
            <v>181.177263333333</v>
          </cell>
        </row>
        <row r="21">
          <cell r="BD21">
            <v>181.20158000000001</v>
          </cell>
        </row>
        <row r="22">
          <cell r="BD22">
            <v>181.42671000000001</v>
          </cell>
        </row>
        <row r="23">
          <cell r="BD23">
            <v>181.553253333333</v>
          </cell>
        </row>
        <row r="24">
          <cell r="BD24">
            <v>181.559065</v>
          </cell>
        </row>
        <row r="25">
          <cell r="BD25">
            <v>181.604525</v>
          </cell>
        </row>
        <row r="26">
          <cell r="BD26">
            <v>181.506325</v>
          </cell>
        </row>
        <row r="27">
          <cell r="BD27">
            <v>181.03064000000001</v>
          </cell>
        </row>
        <row r="28">
          <cell r="BD28">
            <v>180.69352833333301</v>
          </cell>
        </row>
        <row r="29">
          <cell r="BD29">
            <v>183.48417000000001</v>
          </cell>
        </row>
        <row r="30">
          <cell r="BD30">
            <v>184.81618666666699</v>
          </cell>
        </row>
        <row r="31">
          <cell r="BD31">
            <v>183.38291333333299</v>
          </cell>
        </row>
        <row r="32">
          <cell r="BD32">
            <v>180.666045</v>
          </cell>
        </row>
        <row r="33">
          <cell r="BD33">
            <v>181.80947166666701</v>
          </cell>
        </row>
        <row r="34">
          <cell r="BD34">
            <v>180.30828333333301</v>
          </cell>
        </row>
      </sheetData>
      <sheetData sheetId="4">
        <row r="7">
          <cell r="C7">
            <v>40971</v>
          </cell>
        </row>
      </sheetData>
      <sheetData sheetId="5">
        <row r="36">
          <cell r="P36">
            <v>576.9551640615424</v>
          </cell>
        </row>
      </sheetData>
      <sheetData sheetId="6">
        <row r="36">
          <cell r="F36">
            <v>159.30003603603421</v>
          </cell>
        </row>
      </sheetData>
      <sheetData sheetId="7">
        <row r="35">
          <cell r="N35">
            <v>363.64800000000008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425.64800000000002</v>
          </cell>
        </row>
      </sheetData>
      <sheetData sheetId="29">
        <row r="35">
          <cell r="D35">
            <v>338.79919620116698</v>
          </cell>
        </row>
      </sheetData>
      <sheetData sheetId="30">
        <row r="35">
          <cell r="D35">
            <v>216.71563728677353</v>
          </cell>
        </row>
      </sheetData>
      <sheetData sheetId="31"/>
      <sheetData sheetId="32"/>
      <sheetData sheetId="33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40985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40986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40987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40988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40989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40990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40991</v>
          </cell>
        </row>
        <row r="102">
          <cell r="N102">
            <v>0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40992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40993</v>
          </cell>
        </row>
        <row r="102">
          <cell r="N102">
            <v>50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40994</v>
          </cell>
        </row>
        <row r="102">
          <cell r="N102">
            <v>190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40972</v>
          </cell>
        </row>
      </sheetData>
      <sheetData sheetId="1">
        <row r="7">
          <cell r="C7">
            <v>40972</v>
          </cell>
        </row>
      </sheetData>
      <sheetData sheetId="2">
        <row r="7">
          <cell r="D7">
            <v>40972</v>
          </cell>
        </row>
      </sheetData>
      <sheetData sheetId="3">
        <row r="7">
          <cell r="C7">
            <v>40972</v>
          </cell>
        </row>
        <row r="11">
          <cell r="BD11">
            <v>178.734106666667</v>
          </cell>
        </row>
        <row r="12">
          <cell r="BD12">
            <v>178.19789333333401</v>
          </cell>
        </row>
        <row r="13">
          <cell r="BD13">
            <v>175.194741666667</v>
          </cell>
        </row>
        <row r="14">
          <cell r="BD14">
            <v>175.36609999999999</v>
          </cell>
        </row>
        <row r="15">
          <cell r="BD15">
            <v>175.208351666667</v>
          </cell>
        </row>
        <row r="16">
          <cell r="BD16">
            <v>174.39267833333301</v>
          </cell>
        </row>
        <row r="17">
          <cell r="BD17">
            <v>177.55977999999999</v>
          </cell>
        </row>
        <row r="18">
          <cell r="BD18">
            <v>182.84210666666701</v>
          </cell>
        </row>
        <row r="19">
          <cell r="BD19">
            <v>181.17114833333301</v>
          </cell>
        </row>
        <row r="20">
          <cell r="BD20">
            <v>181.50129166666699</v>
          </cell>
        </row>
        <row r="21">
          <cell r="BD21">
            <v>181.78363833333299</v>
          </cell>
        </row>
        <row r="22">
          <cell r="BD22">
            <v>181.87356666666699</v>
          </cell>
        </row>
        <row r="23">
          <cell r="BD23">
            <v>182.00679833333299</v>
          </cell>
        </row>
        <row r="24">
          <cell r="BD24">
            <v>181.51505666666699</v>
          </cell>
        </row>
        <row r="25">
          <cell r="BD25">
            <v>181.240013333333</v>
          </cell>
        </row>
        <row r="26">
          <cell r="BD26">
            <v>180.95070000000001</v>
          </cell>
        </row>
        <row r="27">
          <cell r="BD27">
            <v>180.79291833333301</v>
          </cell>
        </row>
        <row r="28">
          <cell r="BD28">
            <v>180.57911666666701</v>
          </cell>
        </row>
        <row r="29">
          <cell r="BD29">
            <v>185.76668000000001</v>
          </cell>
        </row>
        <row r="30">
          <cell r="BD30">
            <v>184.64703</v>
          </cell>
        </row>
        <row r="31">
          <cell r="BD31">
            <v>180.86199999999999</v>
          </cell>
        </row>
        <row r="32">
          <cell r="BD32">
            <v>184.25262499999999</v>
          </cell>
        </row>
        <row r="33">
          <cell r="BD33">
            <v>178.736298333333</v>
          </cell>
        </row>
        <row r="34">
          <cell r="BD34">
            <v>179.25668833333299</v>
          </cell>
        </row>
      </sheetData>
      <sheetData sheetId="4">
        <row r="7">
          <cell r="C7">
            <v>40972</v>
          </cell>
        </row>
      </sheetData>
      <sheetData sheetId="5">
        <row r="36">
          <cell r="P36">
            <v>574.57753259417825</v>
          </cell>
        </row>
      </sheetData>
      <sheetData sheetId="6">
        <row r="36">
          <cell r="F36">
            <v>38.658090090089949</v>
          </cell>
        </row>
      </sheetData>
      <sheetData sheetId="7">
        <row r="35">
          <cell r="N35">
            <v>385.88800000000003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408.02399999999994</v>
          </cell>
        </row>
      </sheetData>
      <sheetData sheetId="29">
        <row r="35">
          <cell r="D35">
            <v>305.64969063035352</v>
          </cell>
        </row>
      </sheetData>
      <sheetData sheetId="30">
        <row r="35">
          <cell r="D35">
            <v>200.87007925742648</v>
          </cell>
        </row>
      </sheetData>
      <sheetData sheetId="31"/>
      <sheetData sheetId="32"/>
      <sheetData sheetId="33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40995</v>
          </cell>
        </row>
        <row r="102">
          <cell r="N102">
            <v>190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40996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40997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40998</v>
          </cell>
        </row>
        <row r="102">
          <cell r="N102">
            <v>49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40999</v>
          </cell>
        </row>
        <row r="102">
          <cell r="N102">
            <v>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40973</v>
          </cell>
        </row>
      </sheetData>
      <sheetData sheetId="1">
        <row r="7">
          <cell r="C7">
            <v>40973</v>
          </cell>
        </row>
      </sheetData>
      <sheetData sheetId="2">
        <row r="7">
          <cell r="D7">
            <v>40973</v>
          </cell>
        </row>
      </sheetData>
      <sheetData sheetId="3">
        <row r="7">
          <cell r="C7">
            <v>40973</v>
          </cell>
        </row>
        <row r="11">
          <cell r="BD11">
            <v>183.07073666666699</v>
          </cell>
        </row>
        <row r="12">
          <cell r="BD12">
            <v>177.16476666666699</v>
          </cell>
        </row>
        <row r="13">
          <cell r="BD13">
            <v>172.048871666667</v>
          </cell>
        </row>
        <row r="14">
          <cell r="BD14">
            <v>174.79293333333399</v>
          </cell>
        </row>
        <row r="15">
          <cell r="BD15">
            <v>178.18097499999999</v>
          </cell>
        </row>
        <row r="16">
          <cell r="BD16">
            <v>176.57648499999999</v>
          </cell>
        </row>
        <row r="17">
          <cell r="BD17">
            <v>175.785</v>
          </cell>
        </row>
        <row r="18">
          <cell r="BD18">
            <v>181.35738499999999</v>
          </cell>
        </row>
        <row r="19">
          <cell r="BD19">
            <v>185.710421666667</v>
          </cell>
        </row>
        <row r="20">
          <cell r="BD20">
            <v>186.70668000000001</v>
          </cell>
        </row>
        <row r="21">
          <cell r="BD21">
            <v>185.20352500000001</v>
          </cell>
        </row>
        <row r="22">
          <cell r="BD22">
            <v>185.22223666666699</v>
          </cell>
        </row>
        <row r="23">
          <cell r="BD23">
            <v>183.843885</v>
          </cell>
        </row>
        <row r="24">
          <cell r="BD24">
            <v>183.74289833333299</v>
          </cell>
        </row>
        <row r="25">
          <cell r="BD25">
            <v>184.407995</v>
          </cell>
        </row>
        <row r="26">
          <cell r="BD26">
            <v>183.44290000000001</v>
          </cell>
        </row>
        <row r="27">
          <cell r="BD27">
            <v>188.44403333333301</v>
          </cell>
        </row>
        <row r="28">
          <cell r="BD28">
            <v>182.772603333333</v>
          </cell>
        </row>
        <row r="29">
          <cell r="BD29">
            <v>185.45163666666701</v>
          </cell>
        </row>
        <row r="30">
          <cell r="BD30">
            <v>183.48040499999999</v>
          </cell>
        </row>
        <row r="31">
          <cell r="BD31">
            <v>188.55357166666701</v>
          </cell>
        </row>
        <row r="32">
          <cell r="BD32">
            <v>186.79386833333299</v>
          </cell>
        </row>
        <row r="33">
          <cell r="BD33">
            <v>180.43118833333301</v>
          </cell>
        </row>
        <row r="34">
          <cell r="BD34">
            <v>175.75059999999999</v>
          </cell>
        </row>
      </sheetData>
      <sheetData sheetId="4">
        <row r="7">
          <cell r="C7">
            <v>40973</v>
          </cell>
        </row>
      </sheetData>
      <sheetData sheetId="5">
        <row r="36">
          <cell r="P36">
            <v>574.79006125371063</v>
          </cell>
        </row>
      </sheetData>
      <sheetData sheetId="6">
        <row r="36">
          <cell r="F36">
            <v>166.46432432432391</v>
          </cell>
        </row>
      </sheetData>
      <sheetData sheetId="7">
        <row r="35">
          <cell r="N35">
            <v>383.29600000000005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548.68799999999999</v>
          </cell>
        </row>
      </sheetData>
      <sheetData sheetId="29">
        <row r="35">
          <cell r="D35">
            <v>451.69288460678001</v>
          </cell>
        </row>
      </sheetData>
      <sheetData sheetId="30">
        <row r="35">
          <cell r="D35">
            <v>266.65396586781998</v>
          </cell>
        </row>
      </sheetData>
      <sheetData sheetId="31"/>
      <sheetData sheetId="32"/>
      <sheetData sheetId="3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40974</v>
          </cell>
        </row>
      </sheetData>
      <sheetData sheetId="1">
        <row r="7">
          <cell r="C7">
            <v>40974</v>
          </cell>
        </row>
      </sheetData>
      <sheetData sheetId="2">
        <row r="7">
          <cell r="D7">
            <v>40974</v>
          </cell>
        </row>
      </sheetData>
      <sheetData sheetId="3">
        <row r="7">
          <cell r="C7">
            <v>40974</v>
          </cell>
        </row>
        <row r="11">
          <cell r="BD11">
            <v>178.00386166666701</v>
          </cell>
        </row>
        <row r="12">
          <cell r="BD12">
            <v>180.38616166666699</v>
          </cell>
        </row>
        <row r="13">
          <cell r="BD13">
            <v>180.61920000000001</v>
          </cell>
        </row>
        <row r="14">
          <cell r="BD14">
            <v>179.3125</v>
          </cell>
        </row>
        <row r="15">
          <cell r="BD15">
            <v>178.91103833333301</v>
          </cell>
        </row>
        <row r="16">
          <cell r="BD16">
            <v>175.771263333333</v>
          </cell>
        </row>
        <row r="17">
          <cell r="BD17">
            <v>177.17602666666701</v>
          </cell>
        </row>
        <row r="18">
          <cell r="BD18">
            <v>184.43443500000001</v>
          </cell>
        </row>
        <row r="19">
          <cell r="BD19">
            <v>183.35733999999999</v>
          </cell>
        </row>
        <row r="20">
          <cell r="BD20">
            <v>184.39826833333299</v>
          </cell>
        </row>
        <row r="21">
          <cell r="BD21">
            <v>187.28517666666701</v>
          </cell>
        </row>
        <row r="22">
          <cell r="BD22">
            <v>186.27764999999999</v>
          </cell>
        </row>
        <row r="23">
          <cell r="BD23">
            <v>190.863468333333</v>
          </cell>
        </row>
        <row r="24">
          <cell r="BD24">
            <v>185.476441666667</v>
          </cell>
        </row>
        <row r="25">
          <cell r="BD25">
            <v>183.74513666666701</v>
          </cell>
        </row>
        <row r="26">
          <cell r="BD26">
            <v>189.61995666666701</v>
          </cell>
        </row>
        <row r="27">
          <cell r="BD27">
            <v>184.189011666667</v>
          </cell>
        </row>
        <row r="28">
          <cell r="BD28">
            <v>182.64504333333301</v>
          </cell>
        </row>
        <row r="29">
          <cell r="BD29">
            <v>185.22662500000001</v>
          </cell>
        </row>
        <row r="30">
          <cell r="BD30">
            <v>193.67757</v>
          </cell>
        </row>
        <row r="31">
          <cell r="BD31">
            <v>191.76396</v>
          </cell>
        </row>
        <row r="32">
          <cell r="BD32">
            <v>184.87985333333299</v>
          </cell>
        </row>
        <row r="33">
          <cell r="BD33">
            <v>184.77759166666701</v>
          </cell>
        </row>
        <row r="34">
          <cell r="BD34">
            <v>177.48305833333299</v>
          </cell>
        </row>
      </sheetData>
      <sheetData sheetId="4">
        <row r="7">
          <cell r="C7">
            <v>40974</v>
          </cell>
        </row>
      </sheetData>
      <sheetData sheetId="5">
        <row r="36">
          <cell r="P36">
            <v>577.02599999999984</v>
          </cell>
        </row>
      </sheetData>
      <sheetData sheetId="6">
        <row r="36">
          <cell r="F36">
            <v>156.28028828828801</v>
          </cell>
        </row>
      </sheetData>
      <sheetData sheetId="7">
        <row r="35">
          <cell r="N35">
            <v>368.03199999999993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554.04000000000008</v>
          </cell>
        </row>
      </sheetData>
      <sheetData sheetId="29">
        <row r="35">
          <cell r="D35">
            <v>464.2856192621764</v>
          </cell>
        </row>
      </sheetData>
      <sheetData sheetId="30">
        <row r="35">
          <cell r="D35">
            <v>262.48773381926196</v>
          </cell>
        </row>
      </sheetData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"/>
      <sheetName val="EXT"/>
      <sheetName val="INY"/>
      <sheetName val="ENEL PLB+PMG"/>
      <sheetName val="ENEL PCA+PCF"/>
      <sheetName val="Geosa"/>
      <sheetName val="EEC-20"/>
      <sheetName val="PMTR"/>
      <sheetName val="G.Sn.Rafael"/>
      <sheetName val="DISSUR"/>
      <sheetName val="DISNORTE"/>
      <sheetName val="ASTURIAS"/>
      <sheetName val="Bluef"/>
      <sheetName val="TRITON"/>
      <sheetName val="ENACAL"/>
      <sheetName val="CEMEX"/>
      <sheetName val="CHDN"/>
      <sheetName val="HOLCIM"/>
      <sheetName val="PLASTINIC"/>
      <sheetName val="CCN"/>
      <sheetName val="AGRICORP"/>
      <sheetName val="ENSA"/>
      <sheetName val="PENSA"/>
      <sheetName val="CNDC"/>
      <sheetName val="DESV. NETO"/>
      <sheetName val="INDEX"/>
      <sheetName val="ENEL-MLK"/>
      <sheetName val="ENEL-SIU"/>
      <sheetName val="ALBANISA"/>
      <sheetName val="AMAYO"/>
      <sheetName val="AMAYO2"/>
      <sheetName val="EAAI"/>
      <sheetName val="PERD-DESVIO"/>
      <sheetName val="PERD MO"/>
    </sheetNames>
    <sheetDataSet>
      <sheetData sheetId="0">
        <row r="7">
          <cell r="BJ7">
            <v>40975</v>
          </cell>
        </row>
      </sheetData>
      <sheetData sheetId="1">
        <row r="7">
          <cell r="C7">
            <v>40975</v>
          </cell>
        </row>
      </sheetData>
      <sheetData sheetId="2">
        <row r="7">
          <cell r="D7">
            <v>40975</v>
          </cell>
        </row>
      </sheetData>
      <sheetData sheetId="3">
        <row r="7">
          <cell r="C7">
            <v>40975</v>
          </cell>
        </row>
        <row r="11">
          <cell r="BD11">
            <v>179.13999833333301</v>
          </cell>
        </row>
        <row r="12">
          <cell r="BD12">
            <v>179.43879999999999</v>
          </cell>
        </row>
        <row r="13">
          <cell r="BD13">
            <v>181.51248166666599</v>
          </cell>
        </row>
        <row r="14">
          <cell r="BD14">
            <v>182.63970166666601</v>
          </cell>
        </row>
        <row r="15">
          <cell r="BD15">
            <v>179.22464833333299</v>
          </cell>
        </row>
        <row r="16">
          <cell r="BD16">
            <v>175.796101666667</v>
          </cell>
        </row>
        <row r="17">
          <cell r="BD17">
            <v>175.7774</v>
          </cell>
        </row>
        <row r="18">
          <cell r="BD18">
            <v>179.748758333333</v>
          </cell>
        </row>
        <row r="19">
          <cell r="BD19">
            <v>183.86010999999999</v>
          </cell>
        </row>
        <row r="20">
          <cell r="BD20">
            <v>186.75128000000001</v>
          </cell>
        </row>
        <row r="21">
          <cell r="BD21">
            <v>183.84083833333301</v>
          </cell>
        </row>
        <row r="22">
          <cell r="BD22">
            <v>184.59205666666699</v>
          </cell>
        </row>
        <row r="23">
          <cell r="BD23">
            <v>185.07282333333299</v>
          </cell>
        </row>
        <row r="24">
          <cell r="BD24">
            <v>186.15774999999999</v>
          </cell>
        </row>
        <row r="25">
          <cell r="BD25">
            <v>185.893646666667</v>
          </cell>
        </row>
        <row r="26">
          <cell r="BD26">
            <v>186.09908166666699</v>
          </cell>
        </row>
        <row r="27">
          <cell r="BD27">
            <v>185.784848333333</v>
          </cell>
        </row>
        <row r="28">
          <cell r="BD28">
            <v>183.14404666666701</v>
          </cell>
        </row>
        <row r="29">
          <cell r="BD29">
            <v>183.091141666667</v>
          </cell>
        </row>
        <row r="30">
          <cell r="BD30">
            <v>183.106801666667</v>
          </cell>
        </row>
        <row r="31">
          <cell r="BD31">
            <v>183.13614166666699</v>
          </cell>
        </row>
        <row r="32">
          <cell r="BD32">
            <v>187.78987833333301</v>
          </cell>
        </row>
        <row r="33">
          <cell r="BD33">
            <v>180.07899333333401</v>
          </cell>
        </row>
        <row r="34">
          <cell r="BD34">
            <v>176.27280999999999</v>
          </cell>
        </row>
      </sheetData>
      <sheetData sheetId="4">
        <row r="7">
          <cell r="C7">
            <v>40975</v>
          </cell>
        </row>
      </sheetData>
      <sheetData sheetId="5">
        <row r="36">
          <cell r="P36">
            <v>574.98950000000002</v>
          </cell>
        </row>
      </sheetData>
      <sheetData sheetId="6">
        <row r="36">
          <cell r="F36">
            <v>156.71636036036023</v>
          </cell>
        </row>
      </sheetData>
      <sheetData sheetId="7">
        <row r="35">
          <cell r="N35">
            <v>375.93599999999998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5">
          <cell r="G35">
            <v>611.45673145999649</v>
          </cell>
        </row>
      </sheetData>
      <sheetData sheetId="29">
        <row r="35">
          <cell r="D35">
            <v>465.40368664452706</v>
          </cell>
        </row>
      </sheetData>
      <sheetData sheetId="30">
        <row r="35">
          <cell r="D35">
            <v>257.97352420667045</v>
          </cell>
        </row>
      </sheetData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DE53"/>
  <sheetViews>
    <sheetView tabSelected="1" topLeftCell="A7" workbookViewId="0">
      <pane xSplit="2" ySplit="6" topLeftCell="C13" activePane="bottomRight" state="frozen"/>
      <selection activeCell="A7" sqref="A7"/>
      <selection pane="topRight" activeCell="C7" sqref="C7"/>
      <selection pane="bottomLeft" activeCell="A13" sqref="A13"/>
      <selection pane="bottomRight" activeCell="C8" sqref="C8"/>
    </sheetView>
  </sheetViews>
  <sheetFormatPr defaultColWidth="9.140625" defaultRowHeight="12.75"/>
  <cols>
    <col min="1" max="1" width="2.28515625" style="6" customWidth="1"/>
    <col min="2" max="2" width="9.85546875" style="6" customWidth="1"/>
    <col min="3" max="3" width="9" style="6" customWidth="1"/>
    <col min="4" max="4" width="8" style="6" customWidth="1"/>
    <col min="5" max="5" width="8.5703125" style="6" customWidth="1"/>
    <col min="6" max="6" width="10.140625" style="6" bestFit="1" customWidth="1"/>
    <col min="7" max="7" width="9.5703125" style="6" customWidth="1"/>
    <col min="8" max="8" width="8.7109375" style="6" customWidth="1"/>
    <col min="9" max="9" width="8" style="6" customWidth="1"/>
    <col min="10" max="11" width="10.85546875" style="6" bestFit="1" customWidth="1"/>
    <col min="12" max="12" width="10.5703125" style="6" bestFit="1" customWidth="1"/>
    <col min="13" max="15" width="9" style="6" bestFit="1" customWidth="1"/>
    <col min="16" max="16" width="9" style="6" customWidth="1"/>
    <col min="17" max="17" width="8.140625" style="6" customWidth="1"/>
    <col min="18" max="18" width="9" style="6" customWidth="1"/>
    <col min="19" max="19" width="8" style="6" customWidth="1"/>
    <col min="20" max="20" width="8.5703125" style="6" customWidth="1"/>
    <col min="21" max="21" width="8.28515625" style="6" customWidth="1"/>
    <col min="22" max="22" width="9.5703125" style="6" customWidth="1"/>
    <col min="23" max="23" width="8.7109375" style="6" customWidth="1"/>
    <col min="24" max="24" width="8" style="6" customWidth="1"/>
    <col min="25" max="25" width="8.42578125" style="6" bestFit="1" customWidth="1"/>
    <col min="26" max="29" width="9" style="6" bestFit="1" customWidth="1"/>
    <col min="30" max="33" width="9" style="6" customWidth="1"/>
    <col min="34" max="16384" width="9.140625" style="6"/>
  </cols>
  <sheetData>
    <row r="2" spans="2:33" ht="25.5" customHeight="1">
      <c r="B2" s="1"/>
      <c r="C2" s="2"/>
      <c r="D2" s="3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2"/>
      <c r="S2" s="3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2:33" ht="24.75" customHeight="1">
      <c r="B3" s="1"/>
      <c r="C3" s="4"/>
      <c r="D3" s="7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4"/>
      <c r="S3" s="7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2:33" ht="13.5" customHeight="1"/>
    <row r="7" spans="2:33" ht="26.25" customHeight="1">
      <c r="B7" s="8" t="s">
        <v>0</v>
      </c>
    </row>
    <row r="8" spans="2:33" ht="18.75">
      <c r="B8" s="9" t="s">
        <v>1</v>
      </c>
    </row>
    <row r="9" spans="2:33" ht="20.25">
      <c r="B9" s="8" t="str">
        <f>+[1]PEAJE!C8</f>
        <v>PERIODO: 01.MARZO. 2012 - 31.MARZO. 2012</v>
      </c>
      <c r="C9" s="10"/>
      <c r="D9" s="10"/>
      <c r="E9" s="10"/>
      <c r="F9" s="10"/>
      <c r="G9" s="10"/>
      <c r="R9" s="10"/>
      <c r="S9" s="10"/>
      <c r="T9" s="10"/>
      <c r="U9" s="10"/>
      <c r="V9" s="10"/>
    </row>
    <row r="11" spans="2:33">
      <c r="C11" s="11">
        <f>[2]Sheet1!C4</f>
        <v>40969</v>
      </c>
      <c r="D11" s="11">
        <f>[2]Sheet1!D4</f>
        <v>40970</v>
      </c>
      <c r="E11" s="11">
        <f>[2]Sheet1!E4</f>
        <v>40971</v>
      </c>
      <c r="F11" s="11">
        <f>[2]Sheet1!F4</f>
        <v>40972</v>
      </c>
      <c r="G11" s="11">
        <f>[2]Sheet1!G4</f>
        <v>40973</v>
      </c>
      <c r="H11" s="11">
        <f>[2]Sheet1!H4</f>
        <v>40974</v>
      </c>
      <c r="I11" s="11">
        <f>[2]Sheet1!I4</f>
        <v>40975</v>
      </c>
      <c r="J11" s="12">
        <f>[2]Sheet1!J4</f>
        <v>40976</v>
      </c>
      <c r="K11" s="12">
        <f>[2]Sheet1!K4</f>
        <v>40977</v>
      </c>
      <c r="L11" s="12">
        <f>[2]Sheet1!L4</f>
        <v>40978</v>
      </c>
      <c r="M11" s="11">
        <f>[2]Sheet1!M4</f>
        <v>40979</v>
      </c>
      <c r="N11" s="11">
        <f>[2]Sheet1!N4</f>
        <v>40980</v>
      </c>
      <c r="O11" s="11">
        <f>[2]Sheet1!O4</f>
        <v>40981</v>
      </c>
      <c r="P11" s="11">
        <f>[2]Sheet1!P4</f>
        <v>40982</v>
      </c>
      <c r="Q11" s="11">
        <f>[2]Sheet1!Q4</f>
        <v>40983</v>
      </c>
      <c r="R11" s="11">
        <f>[2]Sheet1!R4</f>
        <v>40984</v>
      </c>
      <c r="S11" s="11">
        <f>[2]Sheet1!S4</f>
        <v>40985</v>
      </c>
      <c r="T11" s="11">
        <f>[2]Sheet1!T4</f>
        <v>40986</v>
      </c>
      <c r="U11" s="11">
        <f>[2]Sheet1!U4</f>
        <v>40987</v>
      </c>
      <c r="V11" s="11">
        <f>[2]Sheet1!V4</f>
        <v>40988</v>
      </c>
      <c r="W11" s="11">
        <f>[2]Sheet1!W4</f>
        <v>40989</v>
      </c>
      <c r="X11" s="11">
        <f>[2]Sheet1!X4</f>
        <v>40990</v>
      </c>
      <c r="Y11" s="11">
        <f>[2]Sheet1!Y4</f>
        <v>40991</v>
      </c>
      <c r="Z11" s="11">
        <f>[2]Sheet1!Z4</f>
        <v>40992</v>
      </c>
      <c r="AA11" s="11">
        <f>[2]Sheet1!AA4</f>
        <v>40993</v>
      </c>
      <c r="AB11" s="11">
        <f>[2]Sheet1!AB4</f>
        <v>40994</v>
      </c>
      <c r="AC11" s="11">
        <f>[2]Sheet1!AC4</f>
        <v>40995</v>
      </c>
      <c r="AD11" s="11">
        <f>[2]Sheet1!AD4</f>
        <v>40996</v>
      </c>
      <c r="AE11" s="11">
        <f>[2]Sheet1!AE4</f>
        <v>40997</v>
      </c>
      <c r="AF11" s="11">
        <f>[2]Sheet1!AF4</f>
        <v>40998</v>
      </c>
      <c r="AG11" s="11">
        <f>[2]Sheet1!AG4</f>
        <v>40999</v>
      </c>
    </row>
    <row r="12" spans="2:33" s="15" customFormat="1" ht="20.100000000000001" customHeight="1">
      <c r="B12" s="13" t="s">
        <v>2</v>
      </c>
      <c r="C12" s="14">
        <f>+'[3]ENEL PLB+PMG'!$C$7</f>
        <v>40969</v>
      </c>
      <c r="D12" s="14">
        <f>+'[4]ENEL PLB+PMG'!$C$7</f>
        <v>40970</v>
      </c>
      <c r="E12" s="14">
        <f>+'[5]ENEL PLB+PMG'!$C$7</f>
        <v>40971</v>
      </c>
      <c r="F12" s="14">
        <f>+'[6]ENEL PLB+PMG'!$C$7</f>
        <v>40972</v>
      </c>
      <c r="G12" s="14">
        <f>+'[7]ENEL PLB+PMG'!$C$7</f>
        <v>40973</v>
      </c>
      <c r="H12" s="14">
        <f>+'[8]ENEL PLB+PMG'!$C$7</f>
        <v>40974</v>
      </c>
      <c r="I12" s="14">
        <f>+'[9]ENEL PLB+PMG'!$C$7</f>
        <v>40975</v>
      </c>
      <c r="J12" s="14">
        <f>+'[10]ENEL PLB+PMG'!$C$7</f>
        <v>40976</v>
      </c>
      <c r="K12" s="14">
        <f>+'[11]ENEL PLB+PMG'!$C$7</f>
        <v>40977</v>
      </c>
      <c r="L12" s="14">
        <f>+'[12]ENEL PLB+PMG'!$C$7</f>
        <v>40978</v>
      </c>
      <c r="M12" s="14">
        <f>+'[13]ENEL PLB+PMG'!$C$7</f>
        <v>40979</v>
      </c>
      <c r="N12" s="14">
        <f>+'[14]ENEL PLB+PMG'!$C$7</f>
        <v>40980</v>
      </c>
      <c r="O12" s="14">
        <f>+'[15]ENEL PLB+PMG'!$C$7</f>
        <v>40981</v>
      </c>
      <c r="P12" s="14">
        <f>+'[16]ENEL PLB+PMG'!$C$7</f>
        <v>40982</v>
      </c>
      <c r="Q12" s="14">
        <f>+'[17]ENEL PLB+PMG'!$C$7</f>
        <v>40983</v>
      </c>
      <c r="R12" s="14">
        <f>+'[18]ENEL PLB+PMG'!$C$7</f>
        <v>40984</v>
      </c>
      <c r="S12" s="14">
        <f>+'[19]ENEL PLB+PMG'!$C$7</f>
        <v>40985</v>
      </c>
      <c r="T12" s="14">
        <f>+'[20]ENEL PLB+PMG'!$C$7</f>
        <v>40986</v>
      </c>
      <c r="U12" s="14">
        <f>+'[21]ENEL PLB+PMG'!$C$7</f>
        <v>40987</v>
      </c>
      <c r="V12" s="14">
        <f>+'[22]ENEL PLB+PMG'!$C$7</f>
        <v>40988</v>
      </c>
      <c r="W12" s="14">
        <f>+'[23]ENEL PLB+PMG'!$C$7</f>
        <v>40989</v>
      </c>
      <c r="X12" s="14">
        <f>+'[24]ENEL PLB+PMG'!$C$7</f>
        <v>40990</v>
      </c>
      <c r="Y12" s="14">
        <f>+'[25]ENEL PLB+PMG'!$C$7</f>
        <v>40991</v>
      </c>
      <c r="Z12" s="14">
        <f>+'[26]ENEL PLB+PMG'!$C$7</f>
        <v>40992</v>
      </c>
      <c r="AA12" s="14">
        <f>+'[27]ENEL PLB+PMG'!$C$7</f>
        <v>40993</v>
      </c>
      <c r="AB12" s="14">
        <f>+'[28]ENEL PLB+PMG'!$C$7</f>
        <v>40994</v>
      </c>
      <c r="AC12" s="14">
        <f>+'[29]ENEL PLB+PMG'!$C$7</f>
        <v>40995</v>
      </c>
      <c r="AD12" s="14">
        <f>+'[30]ENEL PLB+PMG'!$C$7</f>
        <v>40996</v>
      </c>
      <c r="AE12" s="14">
        <f>+'[31]ENEL PLB+PMG'!$C$7</f>
        <v>40997</v>
      </c>
      <c r="AF12" s="14">
        <f>+'[32]ENEL PLB+PMG'!$C$7</f>
        <v>40998</v>
      </c>
      <c r="AG12" s="14">
        <f>+'[33]ENEL PLB+PMG'!$C$7</f>
        <v>40999</v>
      </c>
    </row>
    <row r="13" spans="2:33" ht="20.100000000000001" customHeight="1">
      <c r="B13" s="16">
        <v>4.1666666666666664E-2</v>
      </c>
      <c r="C13" s="17">
        <f>+'[3]ENEL PLB+PMG'!$BD11</f>
        <v>169.98453166666701</v>
      </c>
      <c r="D13" s="17">
        <f>+'[4]ENEL PLB+PMG'!$BD11</f>
        <v>175.56990999999999</v>
      </c>
      <c r="E13" s="17">
        <f>+'[5]ENEL PLB+PMG'!$BD11</f>
        <v>175.67947833333301</v>
      </c>
      <c r="F13" s="17">
        <f>+'[6]ENEL PLB+PMG'!$BD11</f>
        <v>178.734106666667</v>
      </c>
      <c r="G13" s="17">
        <f>+'[7]ENEL PLB+PMG'!$BD11</f>
        <v>183.07073666666699</v>
      </c>
      <c r="H13" s="17">
        <f>+'[8]ENEL PLB+PMG'!$BD11</f>
        <v>178.00386166666701</v>
      </c>
      <c r="I13" s="17">
        <f>+'[9]ENEL PLB+PMG'!$BD11</f>
        <v>179.13999833333301</v>
      </c>
      <c r="J13" s="17">
        <f>+'[10]ENEL PLB+PMG'!$BD11</f>
        <v>178.0882</v>
      </c>
      <c r="K13" s="17">
        <f>+'[11]ENEL PLB+PMG'!$BD11</f>
        <v>177.54679333333399</v>
      </c>
      <c r="L13" s="17">
        <f>+'[12]ENEL PLB+PMG'!$BD11</f>
        <v>182.15576999999999</v>
      </c>
      <c r="M13" s="17">
        <f>+'[13]ENEL PLB+PMG'!$BD11</f>
        <v>177.39651000000001</v>
      </c>
      <c r="N13" s="17">
        <f>+'[14]ENEL PLB+PMG'!$BD11</f>
        <v>177.68933999999999</v>
      </c>
      <c r="O13" s="17">
        <f>+'[15]ENEL PLB+PMG'!$BD11</f>
        <v>183.596573333333</v>
      </c>
      <c r="P13" s="17">
        <f>+'[16]ENEL PLB+PMG'!$BD11</f>
        <v>181.24941166666699</v>
      </c>
      <c r="Q13" s="17">
        <f>+'[17]ENEL PLB+PMG'!$BD11</f>
        <v>180.82566666666699</v>
      </c>
      <c r="R13" s="17">
        <f>+'[18]ENEL PLB+PMG'!$BD11</f>
        <v>182.25831666666701</v>
      </c>
      <c r="S13" s="17">
        <f>+'[19]ENEL PLB+PMG'!$BD11</f>
        <v>179.82247333333299</v>
      </c>
      <c r="T13" s="17">
        <f>+'[20]ENEL PLB+PMG'!$BD11</f>
        <v>179.26995500000001</v>
      </c>
      <c r="U13" s="17">
        <f>+'[21]ENEL PLB+PMG'!$BD11</f>
        <v>178.43293499999999</v>
      </c>
      <c r="V13" s="17">
        <f>+'[22]ENEL PLB+PMG'!$BD11</f>
        <v>178.0652</v>
      </c>
      <c r="W13" s="17">
        <f>+'[23]ENEL PLB+PMG'!$BD11</f>
        <v>184.08667333333301</v>
      </c>
      <c r="X13" s="17">
        <f>+'[24]ENEL PLB+PMG'!$BD11</f>
        <v>183.28707</v>
      </c>
      <c r="Y13" s="17">
        <f>+'[25]ENEL PLB+PMG'!$BD11</f>
        <v>177.7861</v>
      </c>
      <c r="Z13" s="17">
        <f>+'[26]ENEL PLB+PMG'!$BD11</f>
        <v>177.80350000000001</v>
      </c>
      <c r="AA13" s="17">
        <f>+'[27]ENEL PLB+PMG'!$BD11</f>
        <v>178.05202</v>
      </c>
      <c r="AB13" s="17">
        <f>+'[28]ENEL PLB+PMG'!$BD11</f>
        <v>179.673198333333</v>
      </c>
      <c r="AC13" s="17">
        <f>+'[29]ENEL PLB+PMG'!$BD11</f>
        <v>177.07220000000001</v>
      </c>
      <c r="AD13" s="17">
        <f>+'[30]ENEL PLB+PMG'!$BD11</f>
        <v>177.39638833333299</v>
      </c>
      <c r="AE13" s="17">
        <f>+'[31]ENEL PLB+PMG'!$BD11</f>
        <v>181.654</v>
      </c>
      <c r="AF13" s="17">
        <f>+'[32]ENEL PLB+PMG'!$BD11</f>
        <v>177.13589999999999</v>
      </c>
      <c r="AG13" s="17">
        <f>+'[33]ENEL PLB+PMG'!$BD11</f>
        <v>184.47323333333301</v>
      </c>
    </row>
    <row r="14" spans="2:33" ht="20.100000000000001" customHeight="1">
      <c r="B14" s="16">
        <v>8.3333333333333301E-2</v>
      </c>
      <c r="C14" s="17">
        <f>+'[3]ENEL PLB+PMG'!$BD12</f>
        <v>168.959935</v>
      </c>
      <c r="D14" s="17">
        <f>+'[4]ENEL PLB+PMG'!$BD12</f>
        <v>173.85045333333301</v>
      </c>
      <c r="E14" s="17">
        <f>+'[5]ENEL PLB+PMG'!$BD12</f>
        <v>173.624073333333</v>
      </c>
      <c r="F14" s="17">
        <f>+'[6]ENEL PLB+PMG'!$BD12</f>
        <v>178.19789333333401</v>
      </c>
      <c r="G14" s="17">
        <f>+'[7]ENEL PLB+PMG'!$BD12</f>
        <v>177.16476666666699</v>
      </c>
      <c r="H14" s="17">
        <f>+'[8]ENEL PLB+PMG'!$BD12</f>
        <v>180.38616166666699</v>
      </c>
      <c r="I14" s="17">
        <f>+'[9]ENEL PLB+PMG'!$BD12</f>
        <v>179.43879999999999</v>
      </c>
      <c r="J14" s="17">
        <f>+'[10]ENEL PLB+PMG'!$BD12</f>
        <v>175.998866666667</v>
      </c>
      <c r="K14" s="17">
        <f>+'[11]ENEL PLB+PMG'!$BD12</f>
        <v>175.35900000000001</v>
      </c>
      <c r="L14" s="17">
        <f>+'[12]ENEL PLB+PMG'!$BD12</f>
        <v>175.61685</v>
      </c>
      <c r="M14" s="17">
        <f>+'[13]ENEL PLB+PMG'!$BD12</f>
        <v>179.06960000000001</v>
      </c>
      <c r="N14" s="17">
        <f>+'[14]ENEL PLB+PMG'!$BD12</f>
        <v>177.16887500000001</v>
      </c>
      <c r="O14" s="17">
        <f>+'[15]ENEL PLB+PMG'!$BD12</f>
        <v>175.174466666667</v>
      </c>
      <c r="P14" s="17">
        <f>+'[16]ENEL PLB+PMG'!$BD12</f>
        <v>184.91295833333299</v>
      </c>
      <c r="Q14" s="17">
        <f>+'[17]ENEL PLB+PMG'!$BD12</f>
        <v>186.21469999999999</v>
      </c>
      <c r="R14" s="17">
        <f>+'[18]ENEL PLB+PMG'!$BD12</f>
        <v>186.233528333333</v>
      </c>
      <c r="S14" s="17">
        <f>+'[19]ENEL PLB+PMG'!$BD12</f>
        <v>181.271651666667</v>
      </c>
      <c r="T14" s="17">
        <f>+'[20]ENEL PLB+PMG'!$BD12</f>
        <v>181.01410000000001</v>
      </c>
      <c r="U14" s="17">
        <f>+'[21]ENEL PLB+PMG'!$BD12</f>
        <v>183.041973333333</v>
      </c>
      <c r="V14" s="17">
        <f>+'[22]ENEL PLB+PMG'!$BD12</f>
        <v>178.17432333333301</v>
      </c>
      <c r="W14" s="17">
        <f>+'[23]ENEL PLB+PMG'!$BD12</f>
        <v>184.82713833333301</v>
      </c>
      <c r="X14" s="17">
        <f>+'[24]ENEL PLB+PMG'!$BD12</f>
        <v>183.270798333333</v>
      </c>
      <c r="Y14" s="17">
        <f>+'[25]ENEL PLB+PMG'!$BD12</f>
        <v>177.7861</v>
      </c>
      <c r="Z14" s="17">
        <f>+'[26]ENEL PLB+PMG'!$BD12</f>
        <v>177.80350000000001</v>
      </c>
      <c r="AA14" s="17">
        <f>+'[27]ENEL PLB+PMG'!$BD12</f>
        <v>178.81893666666701</v>
      </c>
      <c r="AB14" s="17">
        <f>+'[28]ENEL PLB+PMG'!$BD12</f>
        <v>180.4383</v>
      </c>
      <c r="AC14" s="17">
        <f>+'[29]ENEL PLB+PMG'!$BD12</f>
        <v>177.07220000000001</v>
      </c>
      <c r="AD14" s="17">
        <f>+'[30]ENEL PLB+PMG'!$BD12</f>
        <v>178.943813333333</v>
      </c>
      <c r="AE14" s="17">
        <f>+'[31]ENEL PLB+PMG'!$BD12</f>
        <v>185.887225</v>
      </c>
      <c r="AF14" s="17">
        <f>+'[32]ENEL PLB+PMG'!$BD12</f>
        <v>177.13589999999999</v>
      </c>
      <c r="AG14" s="17">
        <f>+'[33]ENEL PLB+PMG'!$BD12</f>
        <v>178.058578333333</v>
      </c>
    </row>
    <row r="15" spans="2:33" ht="20.100000000000001" customHeight="1">
      <c r="B15" s="16">
        <v>0.125</v>
      </c>
      <c r="C15" s="17">
        <f>+'[3]ENEL PLB+PMG'!$BD13</f>
        <v>170.378086666667</v>
      </c>
      <c r="D15" s="17">
        <f>+'[4]ENEL PLB+PMG'!$BD13</f>
        <v>173.56800000000001</v>
      </c>
      <c r="E15" s="17">
        <f>+'[5]ENEL PLB+PMG'!$BD13</f>
        <v>173.59086666666701</v>
      </c>
      <c r="F15" s="17">
        <f>+'[6]ENEL PLB+PMG'!$BD13</f>
        <v>175.194741666667</v>
      </c>
      <c r="G15" s="17">
        <f>+'[7]ENEL PLB+PMG'!$BD13</f>
        <v>172.048871666667</v>
      </c>
      <c r="H15" s="17">
        <f>+'[8]ENEL PLB+PMG'!$BD13</f>
        <v>180.61920000000001</v>
      </c>
      <c r="I15" s="17">
        <f>+'[9]ENEL PLB+PMG'!$BD13</f>
        <v>181.51248166666599</v>
      </c>
      <c r="J15" s="17">
        <f>+'[10]ENEL PLB+PMG'!$BD13</f>
        <v>178.38915</v>
      </c>
      <c r="K15" s="17">
        <f>+'[11]ENEL PLB+PMG'!$BD13</f>
        <v>172.18604666666701</v>
      </c>
      <c r="L15" s="17">
        <f>+'[12]ENEL PLB+PMG'!$BD13</f>
        <v>175.35900000000001</v>
      </c>
      <c r="M15" s="17">
        <f>+'[13]ENEL PLB+PMG'!$BD13</f>
        <v>176.341168333334</v>
      </c>
      <c r="N15" s="17">
        <f>+'[14]ENEL PLB+PMG'!$BD13</f>
        <v>172.621465</v>
      </c>
      <c r="O15" s="17">
        <f>+'[15]ENEL PLB+PMG'!$BD13</f>
        <v>177.68684166666699</v>
      </c>
      <c r="P15" s="17">
        <f>+'[16]ENEL PLB+PMG'!$BD13</f>
        <v>178.06965</v>
      </c>
      <c r="Q15" s="17">
        <f>+'[17]ENEL PLB+PMG'!$BD13</f>
        <v>177.08434</v>
      </c>
      <c r="R15" s="17">
        <f>+'[18]ENEL PLB+PMG'!$BD13</f>
        <v>177.28800000000001</v>
      </c>
      <c r="S15" s="17">
        <f>+'[19]ENEL PLB+PMG'!$BD13</f>
        <v>178.02295333333399</v>
      </c>
      <c r="T15" s="17">
        <f>+'[20]ENEL PLB+PMG'!$BD13</f>
        <v>181.01410000000001</v>
      </c>
      <c r="U15" s="17">
        <f>+'[21]ENEL PLB+PMG'!$BD13</f>
        <v>177.45599999999999</v>
      </c>
      <c r="V15" s="17">
        <f>+'[22]ENEL PLB+PMG'!$BD13</f>
        <v>179.973815</v>
      </c>
      <c r="W15" s="17">
        <f>+'[23]ENEL PLB+PMG'!$BD13</f>
        <v>178.19028166666601</v>
      </c>
      <c r="X15" s="17">
        <f>+'[24]ENEL PLB+PMG'!$BD13</f>
        <v>183.285776666667</v>
      </c>
      <c r="Y15" s="17">
        <f>+'[25]ENEL PLB+PMG'!$BD13</f>
        <v>177.7861</v>
      </c>
      <c r="Z15" s="17">
        <f>+'[26]ENEL PLB+PMG'!$BD13</f>
        <v>177.80350000000001</v>
      </c>
      <c r="AA15" s="17">
        <f>+'[27]ENEL PLB+PMG'!$BD13</f>
        <v>182.79766166666701</v>
      </c>
      <c r="AB15" s="17">
        <f>+'[28]ENEL PLB+PMG'!$BD13</f>
        <v>180.481325</v>
      </c>
      <c r="AC15" s="17">
        <f>+'[29]ENEL PLB+PMG'!$BD13</f>
        <v>177.07220000000001</v>
      </c>
      <c r="AD15" s="17">
        <f>+'[30]ENEL PLB+PMG'!$BD13</f>
        <v>180.43842166666701</v>
      </c>
      <c r="AE15" s="17">
        <f>+'[31]ENEL PLB+PMG'!$BD13</f>
        <v>182.398138333334</v>
      </c>
      <c r="AF15" s="17">
        <f>+'[32]ENEL PLB+PMG'!$BD13</f>
        <v>177.13589999999999</v>
      </c>
      <c r="AG15" s="17">
        <f>+'[33]ENEL PLB+PMG'!$BD13</f>
        <v>177.1011</v>
      </c>
    </row>
    <row r="16" spans="2:33" ht="20.100000000000001" customHeight="1">
      <c r="B16" s="16">
        <v>0.16666666666666699</v>
      </c>
      <c r="C16" s="17">
        <f>+'[3]ENEL PLB+PMG'!$BD14</f>
        <v>173.56800000000001</v>
      </c>
      <c r="D16" s="17">
        <f>+'[4]ENEL PLB+PMG'!$BD14</f>
        <v>173.56800000000001</v>
      </c>
      <c r="E16" s="17">
        <f>+'[5]ENEL PLB+PMG'!$BD14</f>
        <v>173.56800000000001</v>
      </c>
      <c r="F16" s="17">
        <f>+'[6]ENEL PLB+PMG'!$BD14</f>
        <v>175.36609999999999</v>
      </c>
      <c r="G16" s="17">
        <f>+'[7]ENEL PLB+PMG'!$BD14</f>
        <v>174.79293333333399</v>
      </c>
      <c r="H16" s="17">
        <f>+'[8]ENEL PLB+PMG'!$BD14</f>
        <v>179.3125</v>
      </c>
      <c r="I16" s="17">
        <f>+'[9]ENEL PLB+PMG'!$BD14</f>
        <v>182.63970166666601</v>
      </c>
      <c r="J16" s="17">
        <f>+'[10]ENEL PLB+PMG'!$BD14</f>
        <v>182.931761666667</v>
      </c>
      <c r="K16" s="17">
        <f>+'[11]ENEL PLB+PMG'!$BD14</f>
        <v>173.513503333334</v>
      </c>
      <c r="L16" s="17">
        <f>+'[12]ENEL PLB+PMG'!$BD14</f>
        <v>175.35900000000001</v>
      </c>
      <c r="M16" s="17">
        <f>+'[13]ENEL PLB+PMG'!$BD14</f>
        <v>175.35900000000001</v>
      </c>
      <c r="N16" s="17">
        <f>+'[14]ENEL PLB+PMG'!$BD14</f>
        <v>172.61205000000001</v>
      </c>
      <c r="O16" s="17">
        <f>+'[15]ENEL PLB+PMG'!$BD14</f>
        <v>178.26</v>
      </c>
      <c r="P16" s="17">
        <f>+'[16]ENEL PLB+PMG'!$BD14</f>
        <v>179.747806666667</v>
      </c>
      <c r="Q16" s="17">
        <f>+'[17]ENEL PLB+PMG'!$BD14</f>
        <v>177.28800000000001</v>
      </c>
      <c r="R16" s="17">
        <f>+'[18]ENEL PLB+PMG'!$BD14</f>
        <v>180.09192999999999</v>
      </c>
      <c r="S16" s="17">
        <f>+'[19]ENEL PLB+PMG'!$BD14</f>
        <v>178.485733333334</v>
      </c>
      <c r="T16" s="17">
        <f>+'[20]ENEL PLB+PMG'!$BD14</f>
        <v>180.80275</v>
      </c>
      <c r="U16" s="17">
        <f>+'[21]ENEL PLB+PMG'!$BD14</f>
        <v>177.45599999999999</v>
      </c>
      <c r="V16" s="17">
        <f>+'[22]ENEL PLB+PMG'!$BD14</f>
        <v>180.54721166666701</v>
      </c>
      <c r="W16" s="17">
        <f>+'[23]ENEL PLB+PMG'!$BD14</f>
        <v>177.82490000000001</v>
      </c>
      <c r="X16" s="17">
        <f>+'[24]ENEL PLB+PMG'!$BD14</f>
        <v>183.294771666667</v>
      </c>
      <c r="Y16" s="17">
        <f>+'[25]ENEL PLB+PMG'!$BD14</f>
        <v>177.7861</v>
      </c>
      <c r="Z16" s="17">
        <f>+'[26]ENEL PLB+PMG'!$BD14</f>
        <v>177.82490166666699</v>
      </c>
      <c r="AA16" s="17">
        <f>+'[27]ENEL PLB+PMG'!$BD14</f>
        <v>183.90780000000001</v>
      </c>
      <c r="AB16" s="17">
        <f>+'[28]ENEL PLB+PMG'!$BD14</f>
        <v>178.18707000000001</v>
      </c>
      <c r="AC16" s="17">
        <f>+'[29]ENEL PLB+PMG'!$BD14</f>
        <v>177.457423333333</v>
      </c>
      <c r="AD16" s="17">
        <f>+'[30]ENEL PLB+PMG'!$BD14</f>
        <v>180.43639999999999</v>
      </c>
      <c r="AE16" s="17">
        <f>+'[31]ENEL PLB+PMG'!$BD14</f>
        <v>182.78977166666701</v>
      </c>
      <c r="AF16" s="17">
        <f>+'[32]ENEL PLB+PMG'!$BD14</f>
        <v>177.13589999999999</v>
      </c>
      <c r="AG16" s="17">
        <f>+'[33]ENEL PLB+PMG'!$BD14</f>
        <v>177.1011</v>
      </c>
    </row>
    <row r="17" spans="2:109" ht="20.100000000000001" customHeight="1">
      <c r="B17" s="16">
        <v>0.20833333333333301</v>
      </c>
      <c r="C17" s="17">
        <f>+'[3]ENEL PLB+PMG'!$BD15</f>
        <v>173.65285666666699</v>
      </c>
      <c r="D17" s="17">
        <f>+'[4]ENEL PLB+PMG'!$BD15</f>
        <v>175.916693333333</v>
      </c>
      <c r="E17" s="17">
        <f>+'[5]ENEL PLB+PMG'!$BD15</f>
        <v>176.90085166666699</v>
      </c>
      <c r="F17" s="17">
        <f>+'[6]ENEL PLB+PMG'!$BD15</f>
        <v>175.208351666667</v>
      </c>
      <c r="G17" s="17">
        <f>+'[7]ENEL PLB+PMG'!$BD15</f>
        <v>178.18097499999999</v>
      </c>
      <c r="H17" s="17">
        <f>+'[8]ENEL PLB+PMG'!$BD15</f>
        <v>178.91103833333301</v>
      </c>
      <c r="I17" s="17">
        <f>+'[9]ENEL PLB+PMG'!$BD15</f>
        <v>179.22464833333299</v>
      </c>
      <c r="J17" s="17">
        <f>+'[10]ENEL PLB+PMG'!$BD15</f>
        <v>178.37718166666701</v>
      </c>
      <c r="K17" s="17">
        <f>+'[11]ENEL PLB+PMG'!$BD15</f>
        <v>177.30584999999999</v>
      </c>
      <c r="L17" s="17">
        <f>+'[12]ENEL PLB+PMG'!$BD15</f>
        <v>179.28125499999999</v>
      </c>
      <c r="M17" s="17">
        <f>+'[13]ENEL PLB+PMG'!$BD15</f>
        <v>175.35900000000001</v>
      </c>
      <c r="N17" s="17">
        <f>+'[14]ENEL PLB+PMG'!$BD15</f>
        <v>175.65398166666699</v>
      </c>
      <c r="O17" s="17">
        <f>+'[15]ENEL PLB+PMG'!$BD15</f>
        <v>181.288941666667</v>
      </c>
      <c r="P17" s="17">
        <f>+'[16]ENEL PLB+PMG'!$BD15</f>
        <v>180.43372666666701</v>
      </c>
      <c r="Q17" s="17">
        <f>+'[17]ENEL PLB+PMG'!$BD15</f>
        <v>180.25409166666699</v>
      </c>
      <c r="R17" s="17">
        <f>+'[18]ENEL PLB+PMG'!$BD15</f>
        <v>178.47857666666701</v>
      </c>
      <c r="S17" s="17">
        <f>+'[19]ENEL PLB+PMG'!$BD15</f>
        <v>180.618963333333</v>
      </c>
      <c r="T17" s="17">
        <f>+'[20]ENEL PLB+PMG'!$BD15</f>
        <v>178.10048166666701</v>
      </c>
      <c r="U17" s="17">
        <f>+'[21]ENEL PLB+PMG'!$BD15</f>
        <v>179.30983166666701</v>
      </c>
      <c r="V17" s="17">
        <f>+'[22]ENEL PLB+PMG'!$BD15</f>
        <v>178.22220166666699</v>
      </c>
      <c r="W17" s="17">
        <f>+'[23]ENEL PLB+PMG'!$BD15</f>
        <v>177.82490000000001</v>
      </c>
      <c r="X17" s="17">
        <f>+'[24]ENEL PLB+PMG'!$BD15</f>
        <v>183.290318333333</v>
      </c>
      <c r="Y17" s="17">
        <f>+'[25]ENEL PLB+PMG'!$BD15</f>
        <v>177.7861</v>
      </c>
      <c r="Z17" s="17">
        <f>+'[26]ENEL PLB+PMG'!$BD15</f>
        <v>179.19300000000001</v>
      </c>
      <c r="AA17" s="17">
        <f>+'[27]ENEL PLB+PMG'!$BD15</f>
        <v>183.90780000000001</v>
      </c>
      <c r="AB17" s="17">
        <f>+'[28]ENEL PLB+PMG'!$BD15</f>
        <v>180.76147499999999</v>
      </c>
      <c r="AC17" s="17">
        <f>+'[29]ENEL PLB+PMG'!$BD15</f>
        <v>178.14271666666701</v>
      </c>
      <c r="AD17" s="17">
        <f>+'[30]ENEL PLB+PMG'!$BD15</f>
        <v>178.79316499999999</v>
      </c>
      <c r="AE17" s="17">
        <f>+'[31]ENEL PLB+PMG'!$BD15</f>
        <v>183.42833666666701</v>
      </c>
      <c r="AF17" s="17">
        <f>+'[32]ENEL PLB+PMG'!$BD15</f>
        <v>177.13589999999999</v>
      </c>
      <c r="AG17" s="17">
        <f>+'[33]ENEL PLB+PMG'!$BD15</f>
        <v>186.48816833333299</v>
      </c>
    </row>
    <row r="18" spans="2:109" ht="20.100000000000001" customHeight="1">
      <c r="B18" s="16">
        <v>0.25</v>
      </c>
      <c r="C18" s="17">
        <f>+'[3]ENEL PLB+PMG'!$BD16</f>
        <v>174.15997166666699</v>
      </c>
      <c r="D18" s="17">
        <f>+'[4]ENEL PLB+PMG'!$BD16</f>
        <v>174.93091000000001</v>
      </c>
      <c r="E18" s="17">
        <f>+'[5]ENEL PLB+PMG'!$BD16</f>
        <v>177.2654</v>
      </c>
      <c r="F18" s="17">
        <f>+'[6]ENEL PLB+PMG'!$BD16</f>
        <v>174.39267833333301</v>
      </c>
      <c r="G18" s="17">
        <f>+'[7]ENEL PLB+PMG'!$BD16</f>
        <v>176.57648499999999</v>
      </c>
      <c r="H18" s="17">
        <f>+'[8]ENEL PLB+PMG'!$BD16</f>
        <v>175.771263333333</v>
      </c>
      <c r="I18" s="17">
        <f>+'[9]ENEL PLB+PMG'!$BD16</f>
        <v>175.796101666667</v>
      </c>
      <c r="J18" s="17">
        <f>+'[10]ENEL PLB+PMG'!$BD16</f>
        <v>176.60783833333301</v>
      </c>
      <c r="K18" s="17">
        <f>+'[11]ENEL PLB+PMG'!$BD16</f>
        <v>177.18786666666699</v>
      </c>
      <c r="L18" s="17">
        <f>+'[12]ENEL PLB+PMG'!$BD16</f>
        <v>178.70230000000001</v>
      </c>
      <c r="M18" s="17">
        <f>+'[13]ENEL PLB+PMG'!$BD16</f>
        <v>175.35900000000001</v>
      </c>
      <c r="N18" s="17">
        <f>+'[14]ENEL PLB+PMG'!$BD16</f>
        <v>179.71451666666701</v>
      </c>
      <c r="O18" s="17">
        <f>+'[15]ENEL PLB+PMG'!$BD16</f>
        <v>181.971225</v>
      </c>
      <c r="P18" s="17">
        <f>+'[16]ENEL PLB+PMG'!$BD16</f>
        <v>178.44627</v>
      </c>
      <c r="Q18" s="17">
        <f>+'[17]ENEL PLB+PMG'!$BD16</f>
        <v>178.01750999999999</v>
      </c>
      <c r="R18" s="17">
        <f>+'[18]ENEL PLB+PMG'!$BD16</f>
        <v>178.007646666667</v>
      </c>
      <c r="S18" s="17">
        <f>+'[19]ENEL PLB+PMG'!$BD16</f>
        <v>177.81563499999999</v>
      </c>
      <c r="T18" s="17">
        <f>+'[20]ENEL PLB+PMG'!$BD16</f>
        <v>178.10568499999999</v>
      </c>
      <c r="U18" s="17">
        <f>+'[21]ENEL PLB+PMG'!$BD16</f>
        <v>178.89681833333299</v>
      </c>
      <c r="V18" s="17">
        <f>+'[22]ENEL PLB+PMG'!$BD16</f>
        <v>183.39367166666699</v>
      </c>
      <c r="W18" s="17">
        <f>+'[23]ENEL PLB+PMG'!$BD16</f>
        <v>181.04060166666699</v>
      </c>
      <c r="X18" s="17">
        <f>+'[24]ENEL PLB+PMG'!$BD16</f>
        <v>184.388788333333</v>
      </c>
      <c r="Y18" s="17">
        <f>+'[25]ENEL PLB+PMG'!$BD16</f>
        <v>181.55176499999999</v>
      </c>
      <c r="Z18" s="17">
        <f>+'[26]ENEL PLB+PMG'!$BD16</f>
        <v>177.90784666666701</v>
      </c>
      <c r="AA18" s="17">
        <f>+'[27]ENEL PLB+PMG'!$BD16</f>
        <v>183.90780000000001</v>
      </c>
      <c r="AB18" s="17">
        <f>+'[28]ENEL PLB+PMG'!$BD16</f>
        <v>178.76390000000001</v>
      </c>
      <c r="AC18" s="17">
        <f>+'[29]ENEL PLB+PMG'!$BD16</f>
        <v>177.1532</v>
      </c>
      <c r="AD18" s="17">
        <f>+'[30]ENEL PLB+PMG'!$BD16</f>
        <v>177.12039999999999</v>
      </c>
      <c r="AE18" s="17">
        <f>+'[31]ENEL PLB+PMG'!$BD16</f>
        <v>181.87248833333399</v>
      </c>
      <c r="AF18" s="17">
        <f>+'[32]ENEL PLB+PMG'!$BD16</f>
        <v>186.49785333333301</v>
      </c>
      <c r="AG18" s="17">
        <f>+'[33]ENEL PLB+PMG'!$BD16</f>
        <v>181.88080500000001</v>
      </c>
    </row>
    <row r="19" spans="2:109" ht="20.100000000000001" customHeight="1">
      <c r="B19" s="16">
        <v>0.29166666666666702</v>
      </c>
      <c r="C19" s="17">
        <f>+'[3]ENEL PLB+PMG'!$BD17</f>
        <v>174.531978333333</v>
      </c>
      <c r="D19" s="17">
        <f>+'[4]ENEL PLB+PMG'!$BD17</f>
        <v>174.123751666667</v>
      </c>
      <c r="E19" s="17">
        <f>+'[5]ENEL PLB+PMG'!$BD17</f>
        <v>177.07829833333301</v>
      </c>
      <c r="F19" s="17">
        <f>+'[6]ENEL PLB+PMG'!$BD17</f>
        <v>177.55977999999999</v>
      </c>
      <c r="G19" s="17">
        <f>+'[7]ENEL PLB+PMG'!$BD17</f>
        <v>175.785</v>
      </c>
      <c r="H19" s="17">
        <f>+'[8]ENEL PLB+PMG'!$BD17</f>
        <v>177.17602666666701</v>
      </c>
      <c r="I19" s="17">
        <f>+'[9]ENEL PLB+PMG'!$BD17</f>
        <v>175.7774</v>
      </c>
      <c r="J19" s="17">
        <f>+'[10]ENEL PLB+PMG'!$BD17</f>
        <v>175.76759999999999</v>
      </c>
      <c r="K19" s="17">
        <f>+'[11]ENEL PLB+PMG'!$BD17</f>
        <v>176.658671666667</v>
      </c>
      <c r="L19" s="17">
        <f>+'[12]ENEL PLB+PMG'!$BD17</f>
        <v>178.70230000000001</v>
      </c>
      <c r="M19" s="17">
        <f>+'[13]ENEL PLB+PMG'!$BD17</f>
        <v>170.68049833333299</v>
      </c>
      <c r="N19" s="17">
        <f>+'[14]ENEL PLB+PMG'!$BD17</f>
        <v>178.56319500000001</v>
      </c>
      <c r="O19" s="17">
        <f>+'[15]ENEL PLB+PMG'!$BD17</f>
        <v>184.56200000000001</v>
      </c>
      <c r="P19" s="17">
        <f>+'[16]ENEL PLB+PMG'!$BD17</f>
        <v>183.12804499999999</v>
      </c>
      <c r="Q19" s="17">
        <f>+'[17]ENEL PLB+PMG'!$BD17</f>
        <v>181.653513333333</v>
      </c>
      <c r="R19" s="17">
        <f>+'[18]ENEL PLB+PMG'!$BD17</f>
        <v>180.27072166666699</v>
      </c>
      <c r="S19" s="17">
        <f>+'[19]ENEL PLB+PMG'!$BD17</f>
        <v>178.24348166666701</v>
      </c>
      <c r="T19" s="17">
        <f>+'[20]ENEL PLB+PMG'!$BD17</f>
        <v>177.28800000000001</v>
      </c>
      <c r="U19" s="17">
        <f>+'[21]ENEL PLB+PMG'!$BD17</f>
        <v>181.79644666666701</v>
      </c>
      <c r="V19" s="17">
        <f>+'[22]ENEL PLB+PMG'!$BD17</f>
        <v>184.72900000000001</v>
      </c>
      <c r="W19" s="17">
        <f>+'[23]ENEL PLB+PMG'!$BD17</f>
        <v>184.09302500000001</v>
      </c>
      <c r="X19" s="17">
        <f>+'[24]ENEL PLB+PMG'!$BD17</f>
        <v>184.72900000000001</v>
      </c>
      <c r="Y19" s="17">
        <f>+'[25]ENEL PLB+PMG'!$BD17</f>
        <v>184.72900000000001</v>
      </c>
      <c r="Z19" s="17">
        <f>+'[26]ENEL PLB+PMG'!$BD17</f>
        <v>177.8578</v>
      </c>
      <c r="AA19" s="17">
        <f>+'[27]ENEL PLB+PMG'!$BD17</f>
        <v>182.48030499999999</v>
      </c>
      <c r="AB19" s="17">
        <f>+'[28]ENEL PLB+PMG'!$BD17</f>
        <v>182.816368333333</v>
      </c>
      <c r="AC19" s="17">
        <f>+'[29]ENEL PLB+PMG'!$BD17</f>
        <v>177.1532</v>
      </c>
      <c r="AD19" s="17">
        <f>+'[30]ENEL PLB+PMG'!$BD17</f>
        <v>177.12039999999999</v>
      </c>
      <c r="AE19" s="17">
        <f>+'[31]ENEL PLB+PMG'!$BD17</f>
        <v>179.84660666666699</v>
      </c>
      <c r="AF19" s="17">
        <f>+'[32]ENEL PLB+PMG'!$BD17</f>
        <v>181.861803333333</v>
      </c>
      <c r="AG19" s="17">
        <f>+'[33]ENEL PLB+PMG'!$BD17</f>
        <v>181.86806999999999</v>
      </c>
    </row>
    <row r="20" spans="2:109" ht="20.100000000000001" customHeight="1">
      <c r="B20" s="16">
        <v>0.33333333333333298</v>
      </c>
      <c r="C20" s="17">
        <f>+'[3]ENEL PLB+PMG'!$BD18</f>
        <v>174.55009000000001</v>
      </c>
      <c r="D20" s="17">
        <f>+'[4]ENEL PLB+PMG'!$BD18</f>
        <v>178.37876333333301</v>
      </c>
      <c r="E20" s="17">
        <f>+'[5]ENEL PLB+PMG'!$BD18</f>
        <v>176.88724833333299</v>
      </c>
      <c r="F20" s="17">
        <f>+'[6]ENEL PLB+PMG'!$BD18</f>
        <v>182.84210666666701</v>
      </c>
      <c r="G20" s="17">
        <f>+'[7]ENEL PLB+PMG'!$BD18</f>
        <v>181.35738499999999</v>
      </c>
      <c r="H20" s="17">
        <f>+'[8]ENEL PLB+PMG'!$BD18</f>
        <v>184.43443500000001</v>
      </c>
      <c r="I20" s="17">
        <f>+'[9]ENEL PLB+PMG'!$BD18</f>
        <v>179.748758333333</v>
      </c>
      <c r="J20" s="17">
        <f>+'[10]ENEL PLB+PMG'!$BD18</f>
        <v>179.72029000000001</v>
      </c>
      <c r="K20" s="17">
        <f>+'[11]ENEL PLB+PMG'!$BD18</f>
        <v>180.58815166666699</v>
      </c>
      <c r="L20" s="17">
        <f>+'[12]ENEL PLB+PMG'!$BD18</f>
        <v>178.86319499999999</v>
      </c>
      <c r="M20" s="17">
        <f>+'[13]ENEL PLB+PMG'!$BD18</f>
        <v>173.074203333334</v>
      </c>
      <c r="N20" s="17">
        <f>+'[14]ENEL PLB+PMG'!$BD18</f>
        <v>179.581965</v>
      </c>
      <c r="O20" s="17">
        <f>+'[15]ENEL PLB+PMG'!$BD18</f>
        <v>186.54007999999999</v>
      </c>
      <c r="P20" s="17">
        <f>+'[16]ENEL PLB+PMG'!$BD18</f>
        <v>186.03591</v>
      </c>
      <c r="Q20" s="17">
        <f>+'[17]ENEL PLB+PMG'!$BD18</f>
        <v>184.070956666667</v>
      </c>
      <c r="R20" s="17">
        <f>+'[18]ENEL PLB+PMG'!$BD18</f>
        <v>183.72117499999999</v>
      </c>
      <c r="S20" s="17">
        <f>+'[19]ENEL PLB+PMG'!$BD18</f>
        <v>179.09021166666699</v>
      </c>
      <c r="T20" s="17">
        <f>+'[20]ENEL PLB+PMG'!$BD18</f>
        <v>180.11365333333299</v>
      </c>
      <c r="U20" s="17">
        <f>+'[21]ENEL PLB+PMG'!$BD18</f>
        <v>184.72900000000001</v>
      </c>
      <c r="V20" s="17">
        <f>+'[22]ENEL PLB+PMG'!$BD18</f>
        <v>186.98170666666701</v>
      </c>
      <c r="W20" s="17">
        <f>+'[23]ENEL PLB+PMG'!$BD18</f>
        <v>184.55579166666701</v>
      </c>
      <c r="X20" s="17">
        <f>+'[24]ENEL PLB+PMG'!$BD18</f>
        <v>184.72900000000001</v>
      </c>
      <c r="Y20" s="17">
        <f>+'[25]ENEL PLB+PMG'!$BD18</f>
        <v>187.06377000000001</v>
      </c>
      <c r="Z20" s="17">
        <f>+'[26]ENEL PLB+PMG'!$BD18</f>
        <v>177.8578</v>
      </c>
      <c r="AA20" s="17">
        <f>+'[27]ENEL PLB+PMG'!$BD18</f>
        <v>177.45599999999999</v>
      </c>
      <c r="AB20" s="17">
        <f>+'[28]ENEL PLB+PMG'!$BD18</f>
        <v>183.988</v>
      </c>
      <c r="AC20" s="17">
        <f>+'[29]ENEL PLB+PMG'!$BD18</f>
        <v>184.75955833333299</v>
      </c>
      <c r="AD20" s="17">
        <f>+'[30]ENEL PLB+PMG'!$BD18</f>
        <v>183.21166500000001</v>
      </c>
      <c r="AE20" s="17">
        <f>+'[31]ENEL PLB+PMG'!$BD18</f>
        <v>182.455851666667</v>
      </c>
      <c r="AF20" s="17">
        <f>+'[32]ENEL PLB+PMG'!$BD18</f>
        <v>185.967426666667</v>
      </c>
      <c r="AG20" s="17">
        <f>+'[33]ENEL PLB+PMG'!$BD18</f>
        <v>183.988</v>
      </c>
    </row>
    <row r="21" spans="2:109" ht="20.100000000000001" customHeight="1">
      <c r="B21" s="16">
        <v>0.375</v>
      </c>
      <c r="C21" s="17">
        <f>+'[3]ENEL PLB+PMG'!$BD19</f>
        <v>178.43111833333299</v>
      </c>
      <c r="D21" s="17">
        <f>+'[4]ENEL PLB+PMG'!$BD19</f>
        <v>180.86199999999999</v>
      </c>
      <c r="E21" s="17">
        <f>+'[5]ENEL PLB+PMG'!$BD19</f>
        <v>182.019836666667</v>
      </c>
      <c r="F21" s="17">
        <f>+'[6]ENEL PLB+PMG'!$BD19</f>
        <v>181.17114833333301</v>
      </c>
      <c r="G21" s="17">
        <f>+'[7]ENEL PLB+PMG'!$BD19</f>
        <v>185.710421666667</v>
      </c>
      <c r="H21" s="17">
        <f>+'[8]ENEL PLB+PMG'!$BD19</f>
        <v>183.35733999999999</v>
      </c>
      <c r="I21" s="17">
        <f>+'[9]ENEL PLB+PMG'!$BD19</f>
        <v>183.86010999999999</v>
      </c>
      <c r="J21" s="17">
        <f>+'[10]ENEL PLB+PMG'!$BD19</f>
        <v>182.643</v>
      </c>
      <c r="K21" s="17">
        <f>+'[11]ENEL PLB+PMG'!$BD19</f>
        <v>183.19068833333299</v>
      </c>
      <c r="L21" s="17">
        <f>+'[12]ENEL PLB+PMG'!$BD19</f>
        <v>182.416028333333</v>
      </c>
      <c r="M21" s="17">
        <f>+'[13]ENEL PLB+PMG'!$BD19</f>
        <v>175.35900000000001</v>
      </c>
      <c r="N21" s="17">
        <f>+'[14]ENEL PLB+PMG'!$BD19</f>
        <v>184.75705500000001</v>
      </c>
      <c r="O21" s="17">
        <f>+'[15]ENEL PLB+PMG'!$BD19</f>
        <v>185.263916666667</v>
      </c>
      <c r="P21" s="17">
        <f>+'[16]ENEL PLB+PMG'!$BD19</f>
        <v>191.462318333333</v>
      </c>
      <c r="Q21" s="17">
        <f>+'[17]ENEL PLB+PMG'!$BD19</f>
        <v>184.56200000000001</v>
      </c>
      <c r="R21" s="17">
        <f>+'[18]ENEL PLB+PMG'!$BD19</f>
        <v>184.56200000000001</v>
      </c>
      <c r="S21" s="17">
        <f>+'[19]ENEL PLB+PMG'!$BD19</f>
        <v>184.51241166666699</v>
      </c>
      <c r="T21" s="17">
        <f>+'[20]ENEL PLB+PMG'!$BD19</f>
        <v>181.382358333333</v>
      </c>
      <c r="U21" s="17">
        <f>+'[21]ENEL PLB+PMG'!$BD19</f>
        <v>187.05329333333299</v>
      </c>
      <c r="V21" s="17">
        <f>+'[22]ENEL PLB+PMG'!$BD19</f>
        <v>187.85105166666699</v>
      </c>
      <c r="W21" s="17">
        <f>+'[23]ENEL PLB+PMG'!$BD19</f>
        <v>188.27525499999999</v>
      </c>
      <c r="X21" s="17">
        <f>+'[24]ENEL PLB+PMG'!$BD19</f>
        <v>191.63667166666701</v>
      </c>
      <c r="Y21" s="17">
        <f>+'[25]ENEL PLB+PMG'!$BD19</f>
        <v>185.252751666667</v>
      </c>
      <c r="Z21" s="17">
        <f>+'[26]ENEL PLB+PMG'!$BD19</f>
        <v>183.62219999999999</v>
      </c>
      <c r="AA21" s="17">
        <f>+'[27]ENEL PLB+PMG'!$BD19</f>
        <v>177.45599999999999</v>
      </c>
      <c r="AB21" s="17">
        <f>+'[28]ENEL PLB+PMG'!$BD19</f>
        <v>189.80487666666701</v>
      </c>
      <c r="AC21" s="17">
        <f>+'[29]ENEL PLB+PMG'!$BD19</f>
        <v>184.731281666667</v>
      </c>
      <c r="AD21" s="17">
        <f>+'[30]ENEL PLB+PMG'!$BD19</f>
        <v>184.716168333333</v>
      </c>
      <c r="AE21" s="17">
        <f>+'[31]ENEL PLB+PMG'!$BD19</f>
        <v>186.78427833333299</v>
      </c>
      <c r="AF21" s="17">
        <f>+'[32]ENEL PLB+PMG'!$BD19</f>
        <v>187.88361166666701</v>
      </c>
      <c r="AG21" s="17">
        <f>+'[33]ENEL PLB+PMG'!$BD19</f>
        <v>186.045435</v>
      </c>
    </row>
    <row r="22" spans="2:109" ht="20.100000000000001" customHeight="1">
      <c r="B22" s="16">
        <v>0.41666666666666702</v>
      </c>
      <c r="C22" s="17">
        <f>+'[3]ENEL PLB+PMG'!$BD20</f>
        <v>180.86199999999999</v>
      </c>
      <c r="D22" s="17">
        <f>+'[4]ENEL PLB+PMG'!$BD20</f>
        <v>183.633895</v>
      </c>
      <c r="E22" s="17">
        <f>+'[5]ENEL PLB+PMG'!$BD20</f>
        <v>181.177263333333</v>
      </c>
      <c r="F22" s="17">
        <f>+'[6]ENEL PLB+PMG'!$BD20</f>
        <v>181.50129166666699</v>
      </c>
      <c r="G22" s="17">
        <f>+'[7]ENEL PLB+PMG'!$BD20</f>
        <v>186.70668000000001</v>
      </c>
      <c r="H22" s="17">
        <f>+'[8]ENEL PLB+PMG'!$BD20</f>
        <v>184.39826833333299</v>
      </c>
      <c r="I22" s="17">
        <f>+'[9]ENEL PLB+PMG'!$BD20</f>
        <v>186.75128000000001</v>
      </c>
      <c r="J22" s="17">
        <f>+'[10]ENEL PLB+PMG'!$BD20</f>
        <v>185.984745</v>
      </c>
      <c r="K22" s="17">
        <f>+'[11]ENEL PLB+PMG'!$BD20</f>
        <v>185.469963333333</v>
      </c>
      <c r="L22" s="17">
        <f>+'[12]ENEL PLB+PMG'!$BD20</f>
        <v>182.643</v>
      </c>
      <c r="M22" s="17">
        <f>+'[13]ENEL PLB+PMG'!$BD20</f>
        <v>175.35900000000001</v>
      </c>
      <c r="N22" s="17">
        <f>+'[14]ENEL PLB+PMG'!$BD20</f>
        <v>185.93382333333301</v>
      </c>
      <c r="O22" s="17">
        <f>+'[15]ENEL PLB+PMG'!$BD20</f>
        <v>187.51410000000001</v>
      </c>
      <c r="P22" s="17">
        <f>+'[16]ENEL PLB+PMG'!$BD20</f>
        <v>185.89405333333301</v>
      </c>
      <c r="Q22" s="17">
        <f>+'[17]ENEL PLB+PMG'!$BD20</f>
        <v>186.87345666666701</v>
      </c>
      <c r="R22" s="17">
        <f>+'[18]ENEL PLB+PMG'!$BD20</f>
        <v>188.78810166666699</v>
      </c>
      <c r="S22" s="17">
        <f>+'[19]ENEL PLB+PMG'!$BD20</f>
        <v>184.56200000000001</v>
      </c>
      <c r="T22" s="17">
        <f>+'[20]ENEL PLB+PMG'!$BD20</f>
        <v>179.60384500000001</v>
      </c>
      <c r="U22" s="17">
        <f>+'[21]ENEL PLB+PMG'!$BD20</f>
        <v>187.495511666667</v>
      </c>
      <c r="V22" s="17">
        <f>+'[22]ENEL PLB+PMG'!$BD20</f>
        <v>186.65100833333301</v>
      </c>
      <c r="W22" s="17">
        <f>+'[23]ENEL PLB+PMG'!$BD20</f>
        <v>185.504031666667</v>
      </c>
      <c r="X22" s="17">
        <f>+'[24]ENEL PLB+PMG'!$BD20</f>
        <v>186.498291666667</v>
      </c>
      <c r="Y22" s="17">
        <f>+'[25]ENEL PLB+PMG'!$BD20</f>
        <v>187.31000333333299</v>
      </c>
      <c r="Z22" s="17">
        <f>+'[26]ENEL PLB+PMG'!$BD20</f>
        <v>184.72900000000001</v>
      </c>
      <c r="AA22" s="17">
        <f>+'[27]ENEL PLB+PMG'!$BD20</f>
        <v>181.33597666666699</v>
      </c>
      <c r="AB22" s="17">
        <f>+'[28]ENEL PLB+PMG'!$BD20</f>
        <v>184.65027166666701</v>
      </c>
      <c r="AC22" s="17">
        <f>+'[29]ENEL PLB+PMG'!$BD20</f>
        <v>187.03298000000001</v>
      </c>
      <c r="AD22" s="17">
        <f>+'[30]ENEL PLB+PMG'!$BD20</f>
        <v>186.20222166666699</v>
      </c>
      <c r="AE22" s="17">
        <f>+'[31]ENEL PLB+PMG'!$BD20</f>
        <v>187.69171666666699</v>
      </c>
      <c r="AF22" s="17">
        <f>+'[32]ENEL PLB+PMG'!$BD20</f>
        <v>185.70809499999999</v>
      </c>
      <c r="AG22" s="17">
        <f>+'[33]ENEL PLB+PMG'!$BD20</f>
        <v>184.00901833333299</v>
      </c>
    </row>
    <row r="23" spans="2:109" ht="20.100000000000001" customHeight="1">
      <c r="B23" s="16">
        <v>0.45833333333333298</v>
      </c>
      <c r="C23" s="17">
        <f>+'[3]ENEL PLB+PMG'!$BD21</f>
        <v>180.86199999999999</v>
      </c>
      <c r="D23" s="17">
        <f>+'[4]ENEL PLB+PMG'!$BD21</f>
        <v>181.946046666667</v>
      </c>
      <c r="E23" s="17">
        <f>+'[5]ENEL PLB+PMG'!$BD21</f>
        <v>181.20158000000001</v>
      </c>
      <c r="F23" s="17">
        <f>+'[6]ENEL PLB+PMG'!$BD21</f>
        <v>181.78363833333299</v>
      </c>
      <c r="G23" s="17">
        <f>+'[7]ENEL PLB+PMG'!$BD21</f>
        <v>185.20352500000001</v>
      </c>
      <c r="H23" s="17">
        <f>+'[8]ENEL PLB+PMG'!$BD21</f>
        <v>187.28517666666701</v>
      </c>
      <c r="I23" s="17">
        <f>+'[9]ENEL PLB+PMG'!$BD21</f>
        <v>183.84083833333301</v>
      </c>
      <c r="J23" s="17">
        <f>+'[10]ENEL PLB+PMG'!$BD21</f>
        <v>184.046606666667</v>
      </c>
      <c r="K23" s="17">
        <f>+'[11]ENEL PLB+PMG'!$BD21</f>
        <v>184.051848333333</v>
      </c>
      <c r="L23" s="17">
        <f>+'[12]ENEL PLB+PMG'!$BD21</f>
        <v>182.643</v>
      </c>
      <c r="M23" s="17">
        <f>+'[13]ENEL PLB+PMG'!$BD21</f>
        <v>175.35900000000001</v>
      </c>
      <c r="N23" s="17">
        <f>+'[14]ENEL PLB+PMG'!$BD21</f>
        <v>188.48710666666699</v>
      </c>
      <c r="O23" s="17">
        <f>+'[15]ENEL PLB+PMG'!$BD21</f>
        <v>186.37152166666701</v>
      </c>
      <c r="P23" s="17">
        <f>+'[16]ENEL PLB+PMG'!$BD21</f>
        <v>185.914956666667</v>
      </c>
      <c r="Q23" s="17">
        <f>+'[17]ENEL PLB+PMG'!$BD21</f>
        <v>184.96863500000001</v>
      </c>
      <c r="R23" s="17">
        <f>+'[18]ENEL PLB+PMG'!$BD21</f>
        <v>185.186951666667</v>
      </c>
      <c r="S23" s="17">
        <f>+'[19]ENEL PLB+PMG'!$BD21</f>
        <v>184.56200000000001</v>
      </c>
      <c r="T23" s="17">
        <f>+'[20]ENEL PLB+PMG'!$BD21</f>
        <v>178.68530000000001</v>
      </c>
      <c r="U23" s="17">
        <f>+'[21]ENEL PLB+PMG'!$BD21</f>
        <v>185.27814333333299</v>
      </c>
      <c r="V23" s="17">
        <f>+'[22]ENEL PLB+PMG'!$BD21</f>
        <v>186.145131666667</v>
      </c>
      <c r="W23" s="17">
        <f>+'[23]ENEL PLB+PMG'!$BD21</f>
        <v>191.10405333333301</v>
      </c>
      <c r="X23" s="17">
        <f>+'[24]ENEL PLB+PMG'!$BD21</f>
        <v>193.86963499999999</v>
      </c>
      <c r="Y23" s="17">
        <f>+'[25]ENEL PLB+PMG'!$BD21</f>
        <v>186.122975</v>
      </c>
      <c r="Z23" s="17">
        <f>+'[26]ENEL PLB+PMG'!$BD21</f>
        <v>186.400538333333</v>
      </c>
      <c r="AA23" s="17">
        <f>+'[27]ENEL PLB+PMG'!$BD21</f>
        <v>181.60564333333301</v>
      </c>
      <c r="AB23" s="17">
        <f>+'[28]ENEL PLB+PMG'!$BD21</f>
        <v>184.537591666667</v>
      </c>
      <c r="AC23" s="17">
        <f>+'[29]ENEL PLB+PMG'!$BD21</f>
        <v>185.23978666666699</v>
      </c>
      <c r="AD23" s="17">
        <f>+'[30]ENEL PLB+PMG'!$BD21</f>
        <v>184.721178333333</v>
      </c>
      <c r="AE23" s="17">
        <f>+'[31]ENEL PLB+PMG'!$BD21</f>
        <v>185.363206666667</v>
      </c>
      <c r="AF23" s="17">
        <f>+'[32]ENEL PLB+PMG'!$BD21</f>
        <v>185.38024666666701</v>
      </c>
      <c r="AG23" s="17">
        <f>+'[33]ENEL PLB+PMG'!$BD21</f>
        <v>186.21260166666701</v>
      </c>
    </row>
    <row r="24" spans="2:109" ht="20.100000000000001" customHeight="1">
      <c r="B24" s="16">
        <v>0.5</v>
      </c>
      <c r="C24" s="17">
        <f>+'[3]ENEL PLB+PMG'!$BD22</f>
        <v>180.86199999999999</v>
      </c>
      <c r="D24" s="17">
        <f>+'[4]ENEL PLB+PMG'!$BD22</f>
        <v>184.727053333333</v>
      </c>
      <c r="E24" s="17">
        <f>+'[5]ENEL PLB+PMG'!$BD22</f>
        <v>181.42671000000001</v>
      </c>
      <c r="F24" s="17">
        <f>+'[6]ENEL PLB+PMG'!$BD22</f>
        <v>181.87356666666699</v>
      </c>
      <c r="G24" s="17">
        <f>+'[7]ENEL PLB+PMG'!$BD22</f>
        <v>185.22223666666699</v>
      </c>
      <c r="H24" s="17">
        <f>+'[8]ENEL PLB+PMG'!$BD22</f>
        <v>186.27764999999999</v>
      </c>
      <c r="I24" s="17">
        <f>+'[9]ENEL PLB+PMG'!$BD22</f>
        <v>184.59205666666699</v>
      </c>
      <c r="J24" s="17">
        <f>+'[10]ENEL PLB+PMG'!$BD22</f>
        <v>183.82230999999999</v>
      </c>
      <c r="K24" s="17">
        <f>+'[11]ENEL PLB+PMG'!$BD22</f>
        <v>184.18393666666699</v>
      </c>
      <c r="L24" s="17">
        <f>+'[12]ENEL PLB+PMG'!$BD22</f>
        <v>182.643</v>
      </c>
      <c r="M24" s="17">
        <f>+'[13]ENEL PLB+PMG'!$BD22</f>
        <v>175.35900000000001</v>
      </c>
      <c r="N24" s="17">
        <f>+'[14]ENEL PLB+PMG'!$BD22</f>
        <v>186.44711166666701</v>
      </c>
      <c r="O24" s="17">
        <f>+'[15]ENEL PLB+PMG'!$BD22</f>
        <v>186.29777166666699</v>
      </c>
      <c r="P24" s="17">
        <f>+'[16]ENEL PLB+PMG'!$BD22</f>
        <v>191.50815333333301</v>
      </c>
      <c r="Q24" s="17">
        <f>+'[17]ENEL PLB+PMG'!$BD22</f>
        <v>185.11251833333301</v>
      </c>
      <c r="R24" s="17">
        <f>+'[18]ENEL PLB+PMG'!$BD22</f>
        <v>184.57053166666699</v>
      </c>
      <c r="S24" s="17">
        <f>+'[19]ENEL PLB+PMG'!$BD22</f>
        <v>184.56200000000001</v>
      </c>
      <c r="T24" s="17">
        <f>+'[20]ENEL PLB+PMG'!$BD22</f>
        <v>178.42999666666699</v>
      </c>
      <c r="U24" s="17">
        <f>+'[21]ENEL PLB+PMG'!$BD22</f>
        <v>186.209315</v>
      </c>
      <c r="V24" s="17">
        <f>+'[22]ENEL PLB+PMG'!$BD22</f>
        <v>186.05247</v>
      </c>
      <c r="W24" s="17">
        <f>+'[23]ENEL PLB+PMG'!$BD22</f>
        <v>193.89638666666701</v>
      </c>
      <c r="X24" s="17">
        <f>+'[24]ENEL PLB+PMG'!$BD22</f>
        <v>194.64207833333299</v>
      </c>
      <c r="Y24" s="17">
        <f>+'[25]ENEL PLB+PMG'!$BD22</f>
        <v>186.17027666666701</v>
      </c>
      <c r="Z24" s="17">
        <f>+'[26]ENEL PLB+PMG'!$BD22</f>
        <v>184.73322999999999</v>
      </c>
      <c r="AA24" s="17">
        <f>+'[27]ENEL PLB+PMG'!$BD22</f>
        <v>179.697971666667</v>
      </c>
      <c r="AB24" s="17">
        <f>+'[28]ENEL PLB+PMG'!$BD22</f>
        <v>184.295993333333</v>
      </c>
      <c r="AC24" s="17">
        <f>+'[29]ENEL PLB+PMG'!$BD22</f>
        <v>188.63071666666701</v>
      </c>
      <c r="AD24" s="17">
        <f>+'[30]ENEL PLB+PMG'!$BD22</f>
        <v>193.810376666667</v>
      </c>
      <c r="AE24" s="17">
        <f>+'[31]ENEL PLB+PMG'!$BD22</f>
        <v>185.83228333333301</v>
      </c>
      <c r="AF24" s="17">
        <f>+'[32]ENEL PLB+PMG'!$BD22</f>
        <v>192.75630166666701</v>
      </c>
      <c r="AG24" s="17">
        <f>+'[33]ENEL PLB+PMG'!$BD22</f>
        <v>184.15452500000001</v>
      </c>
    </row>
    <row r="25" spans="2:109" ht="20.100000000000001" customHeight="1">
      <c r="B25" s="16">
        <v>0.54166666666666696</v>
      </c>
      <c r="C25" s="17">
        <f>+'[3]ENEL PLB+PMG'!$BD23</f>
        <v>181.026813333333</v>
      </c>
      <c r="D25" s="17">
        <f>+'[4]ENEL PLB+PMG'!$BD23</f>
        <v>181.44199499999999</v>
      </c>
      <c r="E25" s="17">
        <f>+'[5]ENEL PLB+PMG'!$BD23</f>
        <v>181.553253333333</v>
      </c>
      <c r="F25" s="17">
        <f>+'[6]ENEL PLB+PMG'!$BD23</f>
        <v>182.00679833333299</v>
      </c>
      <c r="G25" s="17">
        <f>+'[7]ENEL PLB+PMG'!$BD23</f>
        <v>183.843885</v>
      </c>
      <c r="H25" s="17">
        <f>+'[8]ENEL PLB+PMG'!$BD23</f>
        <v>190.863468333333</v>
      </c>
      <c r="I25" s="17">
        <f>+'[9]ENEL PLB+PMG'!$BD23</f>
        <v>185.07282333333299</v>
      </c>
      <c r="J25" s="17">
        <f>+'[10]ENEL PLB+PMG'!$BD23</f>
        <v>183.23725166666699</v>
      </c>
      <c r="K25" s="17">
        <f>+'[11]ENEL PLB+PMG'!$BD23</f>
        <v>183.80140666666699</v>
      </c>
      <c r="L25" s="17">
        <f>+'[12]ENEL PLB+PMG'!$BD23</f>
        <v>182.643</v>
      </c>
      <c r="M25" s="17">
        <f>+'[13]ENEL PLB+PMG'!$BD23</f>
        <v>175.35900000000001</v>
      </c>
      <c r="N25" s="17">
        <f>+'[14]ENEL PLB+PMG'!$BD23</f>
        <v>192.67957833333301</v>
      </c>
      <c r="O25" s="17">
        <f>+'[15]ENEL PLB+PMG'!$BD23</f>
        <v>186.77443500000001</v>
      </c>
      <c r="P25" s="17">
        <f>+'[16]ENEL PLB+PMG'!$BD23</f>
        <v>188.918456666666</v>
      </c>
      <c r="Q25" s="17">
        <f>+'[17]ENEL PLB+PMG'!$BD23</f>
        <v>185.00364166666699</v>
      </c>
      <c r="R25" s="17">
        <f>+'[18]ENEL PLB+PMG'!$BD23</f>
        <v>184.56729999999999</v>
      </c>
      <c r="S25" s="17">
        <f>+'[19]ENEL PLB+PMG'!$BD23</f>
        <v>184.56200000000001</v>
      </c>
      <c r="T25" s="17">
        <f>+'[20]ENEL PLB+PMG'!$BD23</f>
        <v>178.26</v>
      </c>
      <c r="U25" s="17">
        <f>+'[21]ENEL PLB+PMG'!$BD23</f>
        <v>185.47400833333299</v>
      </c>
      <c r="V25" s="17">
        <f>+'[22]ENEL PLB+PMG'!$BD23</f>
        <v>188.444031666667</v>
      </c>
      <c r="W25" s="17">
        <f>+'[23]ENEL PLB+PMG'!$BD23</f>
        <v>194.54154500000001</v>
      </c>
      <c r="X25" s="17">
        <f>+'[24]ENEL PLB+PMG'!$BD23</f>
        <v>191.02010999999999</v>
      </c>
      <c r="Y25" s="17">
        <f>+'[25]ENEL PLB+PMG'!$BD23</f>
        <v>186.20694333333299</v>
      </c>
      <c r="Z25" s="17">
        <f>+'[26]ENEL PLB+PMG'!$BD23</f>
        <v>184.73484500000001</v>
      </c>
      <c r="AA25" s="17">
        <f>+'[27]ENEL PLB+PMG'!$BD23</f>
        <v>181.935988333333</v>
      </c>
      <c r="AB25" s="17">
        <f>+'[28]ENEL PLB+PMG'!$BD23</f>
        <v>200.91078833333299</v>
      </c>
      <c r="AC25" s="17">
        <f>+'[29]ENEL PLB+PMG'!$BD23</f>
        <v>195.80100166666699</v>
      </c>
      <c r="AD25" s="17">
        <f>+'[30]ENEL PLB+PMG'!$BD23</f>
        <v>193.768666666667</v>
      </c>
      <c r="AE25" s="17">
        <f>+'[31]ENEL PLB+PMG'!$BD23</f>
        <v>185.48224999999999</v>
      </c>
      <c r="AF25" s="17">
        <f>+'[32]ENEL PLB+PMG'!$BD23</f>
        <v>193.88702166666701</v>
      </c>
      <c r="AG25" s="17">
        <f>+'[33]ENEL PLB+PMG'!$BD23</f>
        <v>185.506978333333</v>
      </c>
    </row>
    <row r="26" spans="2:109" ht="20.100000000000001" customHeight="1">
      <c r="B26" s="16">
        <v>0.58333333333333304</v>
      </c>
      <c r="C26" s="17">
        <f>+'[3]ENEL PLB+PMG'!$BD24</f>
        <v>181.50238999999999</v>
      </c>
      <c r="D26" s="17">
        <f>+'[4]ENEL PLB+PMG'!$BD24</f>
        <v>182.43636333333299</v>
      </c>
      <c r="E26" s="17">
        <f>+'[5]ENEL PLB+PMG'!$BD24</f>
        <v>181.559065</v>
      </c>
      <c r="F26" s="17">
        <f>+'[6]ENEL PLB+PMG'!$BD24</f>
        <v>181.51505666666699</v>
      </c>
      <c r="G26" s="17">
        <f>+'[7]ENEL PLB+PMG'!$BD24</f>
        <v>183.74289833333299</v>
      </c>
      <c r="H26" s="17">
        <f>+'[8]ENEL PLB+PMG'!$BD24</f>
        <v>185.476441666667</v>
      </c>
      <c r="I26" s="17">
        <f>+'[9]ENEL PLB+PMG'!$BD24</f>
        <v>186.15774999999999</v>
      </c>
      <c r="J26" s="17">
        <f>+'[10]ENEL PLB+PMG'!$BD24</f>
        <v>183.27226166666699</v>
      </c>
      <c r="K26" s="17">
        <f>+'[11]ENEL PLB+PMG'!$BD24</f>
        <v>183.73356000000001</v>
      </c>
      <c r="L26" s="17">
        <f>+'[12]ENEL PLB+PMG'!$BD24</f>
        <v>182.643</v>
      </c>
      <c r="M26" s="17">
        <f>+'[13]ENEL PLB+PMG'!$BD24</f>
        <v>175.35900000000001</v>
      </c>
      <c r="N26" s="17">
        <f>+'[14]ENEL PLB+PMG'!$BD24</f>
        <v>187.78565333333299</v>
      </c>
      <c r="O26" s="17">
        <f>+'[15]ENEL PLB+PMG'!$BD24</f>
        <v>186.75080500000001</v>
      </c>
      <c r="P26" s="17">
        <f>+'[16]ENEL PLB+PMG'!$BD24</f>
        <v>188.16286666666699</v>
      </c>
      <c r="Q26" s="17">
        <f>+'[17]ENEL PLB+PMG'!$BD24</f>
        <v>185.69201166666701</v>
      </c>
      <c r="R26" s="17">
        <f>+'[18]ENEL PLB+PMG'!$BD24</f>
        <v>185.14962499999999</v>
      </c>
      <c r="S26" s="17">
        <f>+'[19]ENEL PLB+PMG'!$BD24</f>
        <v>184.56200000000001</v>
      </c>
      <c r="T26" s="17">
        <f>+'[20]ENEL PLB+PMG'!$BD24</f>
        <v>178.246896666667</v>
      </c>
      <c r="U26" s="17">
        <f>+'[21]ENEL PLB+PMG'!$BD24</f>
        <v>189.61976000000001</v>
      </c>
      <c r="V26" s="17">
        <f>+'[22]ENEL PLB+PMG'!$BD24</f>
        <v>195.62999666666701</v>
      </c>
      <c r="W26" s="17">
        <f>+'[23]ENEL PLB+PMG'!$BD24</f>
        <v>195.73211833333301</v>
      </c>
      <c r="X26" s="17">
        <f>+'[24]ENEL PLB+PMG'!$BD24</f>
        <v>204.82480333333299</v>
      </c>
      <c r="Y26" s="17">
        <f>+'[25]ENEL PLB+PMG'!$BD24</f>
        <v>186.15431000000001</v>
      </c>
      <c r="Z26" s="17">
        <f>+'[26]ENEL PLB+PMG'!$BD24</f>
        <v>184.74559833333299</v>
      </c>
      <c r="AA26" s="17">
        <f>+'[27]ENEL PLB+PMG'!$BD24</f>
        <v>183.39447000000001</v>
      </c>
      <c r="AB26" s="17">
        <f>+'[28]ENEL PLB+PMG'!$BD24</f>
        <v>193.810043333333</v>
      </c>
      <c r="AC26" s="17">
        <f>+'[29]ENEL PLB+PMG'!$BD24</f>
        <v>196.73095166666701</v>
      </c>
      <c r="AD26" s="17">
        <f>+'[30]ENEL PLB+PMG'!$BD24</f>
        <v>195.508285</v>
      </c>
      <c r="AE26" s="17">
        <f>+'[31]ENEL PLB+PMG'!$BD24</f>
        <v>185.69195833333299</v>
      </c>
      <c r="AF26" s="17">
        <f>+'[32]ENEL PLB+PMG'!$BD24</f>
        <v>185.71852166666699</v>
      </c>
      <c r="AG26" s="17">
        <f>+'[33]ENEL PLB+PMG'!$BD24</f>
        <v>188.61638666666701</v>
      </c>
    </row>
    <row r="27" spans="2:109" ht="20.100000000000001" customHeight="1">
      <c r="B27" s="16">
        <v>0.625</v>
      </c>
      <c r="C27" s="17">
        <f>+'[3]ENEL PLB+PMG'!$BD25</f>
        <v>181.45295166666699</v>
      </c>
      <c r="D27" s="17">
        <f>+'[4]ENEL PLB+PMG'!$BD25</f>
        <v>182.82598666666701</v>
      </c>
      <c r="E27" s="17">
        <f>+'[5]ENEL PLB+PMG'!$BD25</f>
        <v>181.604525</v>
      </c>
      <c r="F27" s="17">
        <f>+'[6]ENEL PLB+PMG'!$BD25</f>
        <v>181.240013333333</v>
      </c>
      <c r="G27" s="17">
        <f>+'[7]ENEL PLB+PMG'!$BD25</f>
        <v>184.407995</v>
      </c>
      <c r="H27" s="17">
        <f>+'[8]ENEL PLB+PMG'!$BD25</f>
        <v>183.74513666666701</v>
      </c>
      <c r="I27" s="17">
        <f>+'[9]ENEL PLB+PMG'!$BD25</f>
        <v>185.893646666667</v>
      </c>
      <c r="J27" s="17">
        <f>+'[10]ENEL PLB+PMG'!$BD25</f>
        <v>183.297828333333</v>
      </c>
      <c r="K27" s="17">
        <f>+'[11]ENEL PLB+PMG'!$BD25</f>
        <v>183.29200166666701</v>
      </c>
      <c r="L27" s="17">
        <f>+'[12]ENEL PLB+PMG'!$BD25</f>
        <v>183.49995000000001</v>
      </c>
      <c r="M27" s="17">
        <f>+'[13]ENEL PLB+PMG'!$BD25</f>
        <v>175.35900000000001</v>
      </c>
      <c r="N27" s="17">
        <f>+'[14]ENEL PLB+PMG'!$BD25</f>
        <v>187.17464833333301</v>
      </c>
      <c r="O27" s="17">
        <f>+'[15]ENEL PLB+PMG'!$BD25</f>
        <v>186.41744499999999</v>
      </c>
      <c r="P27" s="17">
        <f>+'[16]ENEL PLB+PMG'!$BD25</f>
        <v>186.52049666666699</v>
      </c>
      <c r="Q27" s="17">
        <f>+'[17]ENEL PLB+PMG'!$BD25</f>
        <v>185.32635833333299</v>
      </c>
      <c r="R27" s="17">
        <f>+'[18]ENEL PLB+PMG'!$BD25</f>
        <v>185.273018333333</v>
      </c>
      <c r="S27" s="17">
        <f>+'[19]ENEL PLB+PMG'!$BD25</f>
        <v>184.56200000000001</v>
      </c>
      <c r="T27" s="17">
        <f>+'[20]ENEL PLB+PMG'!$BD25</f>
        <v>177.99030833333299</v>
      </c>
      <c r="U27" s="17">
        <f>+'[21]ENEL PLB+PMG'!$BD25</f>
        <v>193.89528166666699</v>
      </c>
      <c r="V27" s="17">
        <f>+'[22]ENEL PLB+PMG'!$BD25</f>
        <v>194.58950833333299</v>
      </c>
      <c r="W27" s="17">
        <f>+'[23]ENEL PLB+PMG'!$BD25</f>
        <v>194.60601333333301</v>
      </c>
      <c r="X27" s="17">
        <f>+'[24]ENEL PLB+PMG'!$BD25</f>
        <v>196.82645833333299</v>
      </c>
      <c r="Y27" s="17">
        <f>+'[25]ENEL PLB+PMG'!$BD25</f>
        <v>185.93371666666701</v>
      </c>
      <c r="Z27" s="17">
        <f>+'[26]ENEL PLB+PMG'!$BD25</f>
        <v>184.77094666666699</v>
      </c>
      <c r="AA27" s="17">
        <f>+'[27]ENEL PLB+PMG'!$BD25</f>
        <v>184.19723666666701</v>
      </c>
      <c r="AB27" s="17">
        <f>+'[28]ENEL PLB+PMG'!$BD25</f>
        <v>190.34372500000001</v>
      </c>
      <c r="AC27" s="17">
        <f>+'[29]ENEL PLB+PMG'!$BD25</f>
        <v>196.803935</v>
      </c>
      <c r="AD27" s="17">
        <f>+'[30]ENEL PLB+PMG'!$BD25</f>
        <v>194.339243333333</v>
      </c>
      <c r="AE27" s="17">
        <f>+'[31]ENEL PLB+PMG'!$BD25</f>
        <v>185.51858166666699</v>
      </c>
      <c r="AF27" s="17">
        <f>+'[32]ENEL PLB+PMG'!$BD25</f>
        <v>185.28458333333299</v>
      </c>
      <c r="AG27" s="17">
        <f>+'[33]ENEL PLB+PMG'!$BD25</f>
        <v>189.912313333333</v>
      </c>
    </row>
    <row r="28" spans="2:109" ht="20.100000000000001" customHeight="1">
      <c r="B28" s="16">
        <v>0.66666666666666696</v>
      </c>
      <c r="C28" s="17">
        <f>+'[3]ENEL PLB+PMG'!$BD26</f>
        <v>181.223048333333</v>
      </c>
      <c r="D28" s="17">
        <f>+'[4]ENEL PLB+PMG'!$BD26</f>
        <v>182.66411500000001</v>
      </c>
      <c r="E28" s="17">
        <f>+'[5]ENEL PLB+PMG'!$BD26</f>
        <v>181.506325</v>
      </c>
      <c r="F28" s="17">
        <f>+'[6]ENEL PLB+PMG'!$BD26</f>
        <v>180.95070000000001</v>
      </c>
      <c r="G28" s="17">
        <f>+'[7]ENEL PLB+PMG'!$BD26</f>
        <v>183.44290000000001</v>
      </c>
      <c r="H28" s="17">
        <f>+'[8]ENEL PLB+PMG'!$BD26</f>
        <v>189.61995666666701</v>
      </c>
      <c r="I28" s="17">
        <f>+'[9]ENEL PLB+PMG'!$BD26</f>
        <v>186.09908166666699</v>
      </c>
      <c r="J28" s="17">
        <f>+'[10]ENEL PLB+PMG'!$BD26</f>
        <v>183.18615666666699</v>
      </c>
      <c r="K28" s="17">
        <f>+'[11]ENEL PLB+PMG'!$BD26</f>
        <v>183.15232666666699</v>
      </c>
      <c r="L28" s="17">
        <f>+'[12]ENEL PLB+PMG'!$BD26</f>
        <v>183.24689333333299</v>
      </c>
      <c r="M28" s="17">
        <f>+'[13]ENEL PLB+PMG'!$BD26</f>
        <v>175.35900000000001</v>
      </c>
      <c r="N28" s="17">
        <f>+'[14]ENEL PLB+PMG'!$BD26</f>
        <v>188.73958500000001</v>
      </c>
      <c r="O28" s="17">
        <f>+'[15]ENEL PLB+PMG'!$BD26</f>
        <v>186.59424833333301</v>
      </c>
      <c r="P28" s="17">
        <f>+'[16]ENEL PLB+PMG'!$BD26</f>
        <v>188.84674166666699</v>
      </c>
      <c r="Q28" s="17">
        <f>+'[17]ENEL PLB+PMG'!$BD26</f>
        <v>185.768675</v>
      </c>
      <c r="R28" s="17">
        <f>+'[18]ENEL PLB+PMG'!$BD26</f>
        <v>185.140795</v>
      </c>
      <c r="S28" s="17">
        <f>+'[19]ENEL PLB+PMG'!$BD26</f>
        <v>184.56200000000001</v>
      </c>
      <c r="T28" s="17">
        <f>+'[20]ENEL PLB+PMG'!$BD26</f>
        <v>177.91067166666701</v>
      </c>
      <c r="U28" s="17">
        <f>+'[21]ENEL PLB+PMG'!$BD26</f>
        <v>194.229713333333</v>
      </c>
      <c r="V28" s="17">
        <f>+'[22]ENEL PLB+PMG'!$BD26</f>
        <v>197.10744666666699</v>
      </c>
      <c r="W28" s="17">
        <f>+'[23]ENEL PLB+PMG'!$BD26</f>
        <v>194.576253333333</v>
      </c>
      <c r="X28" s="17">
        <f>+'[24]ENEL PLB+PMG'!$BD26</f>
        <v>196.64185000000001</v>
      </c>
      <c r="Y28" s="17">
        <f>+'[25]ENEL PLB+PMG'!$BD26</f>
        <v>185.924133333333</v>
      </c>
      <c r="Z28" s="17">
        <f>+'[26]ENEL PLB+PMG'!$BD26</f>
        <v>184.760875</v>
      </c>
      <c r="AA28" s="17">
        <f>+'[27]ENEL PLB+PMG'!$BD26</f>
        <v>184.59069666666699</v>
      </c>
      <c r="AB28" s="17">
        <f>+'[28]ENEL PLB+PMG'!$BD26</f>
        <v>195.225938333333</v>
      </c>
      <c r="AC28" s="17">
        <f>+'[29]ENEL PLB+PMG'!$BD26</f>
        <v>196.07933333333301</v>
      </c>
      <c r="AD28" s="17">
        <f>+'[30]ENEL PLB+PMG'!$BD26</f>
        <v>198.32537500000001</v>
      </c>
      <c r="AE28" s="17">
        <f>+'[31]ENEL PLB+PMG'!$BD26</f>
        <v>185.50835166666701</v>
      </c>
      <c r="AF28" s="17">
        <f>+'[32]ENEL PLB+PMG'!$BD26</f>
        <v>185.12584833333301</v>
      </c>
      <c r="AG28" s="17">
        <f>+'[33]ENEL PLB+PMG'!$BD26</f>
        <v>183.988</v>
      </c>
    </row>
    <row r="29" spans="2:109" ht="20.100000000000001" customHeight="1">
      <c r="B29" s="16">
        <v>0.70833333333333304</v>
      </c>
      <c r="C29" s="17">
        <f>+'[3]ENEL PLB+PMG'!$BD27</f>
        <v>180.985105</v>
      </c>
      <c r="D29" s="17">
        <f>+'[4]ENEL PLB+PMG'!$BD27</f>
        <v>183.83924500000001</v>
      </c>
      <c r="E29" s="17">
        <f>+'[5]ENEL PLB+PMG'!$BD27</f>
        <v>181.03064000000001</v>
      </c>
      <c r="F29" s="17">
        <f>+'[6]ENEL PLB+PMG'!$BD27</f>
        <v>180.79291833333301</v>
      </c>
      <c r="G29" s="17">
        <f>+'[7]ENEL PLB+PMG'!$BD27</f>
        <v>188.44403333333301</v>
      </c>
      <c r="H29" s="17">
        <f>+'[8]ENEL PLB+PMG'!$BD27</f>
        <v>184.189011666667</v>
      </c>
      <c r="I29" s="17">
        <f>+'[9]ENEL PLB+PMG'!$BD27</f>
        <v>185.784848333333</v>
      </c>
      <c r="J29" s="17">
        <f>+'[10]ENEL PLB+PMG'!$BD27</f>
        <v>185.51040166666701</v>
      </c>
      <c r="K29" s="17">
        <f>+'[11]ENEL PLB+PMG'!$BD27</f>
        <v>183.372678333333</v>
      </c>
      <c r="L29" s="17">
        <f>+'[12]ENEL PLB+PMG'!$BD27</f>
        <v>181.16560833333301</v>
      </c>
      <c r="M29" s="17">
        <f>+'[13]ENEL PLB+PMG'!$BD27</f>
        <v>175.35900000000001</v>
      </c>
      <c r="N29" s="17">
        <f>+'[14]ENEL PLB+PMG'!$BD27</f>
        <v>189.62407999999999</v>
      </c>
      <c r="O29" s="17">
        <f>+'[15]ENEL PLB+PMG'!$BD27</f>
        <v>188.20247499999999</v>
      </c>
      <c r="P29" s="17">
        <f>+'[16]ENEL PLB+PMG'!$BD27</f>
        <v>188.90173999999999</v>
      </c>
      <c r="Q29" s="17">
        <f>+'[17]ENEL PLB+PMG'!$BD27</f>
        <v>187.73331666666701</v>
      </c>
      <c r="R29" s="17">
        <f>+'[18]ENEL PLB+PMG'!$BD27</f>
        <v>188.247193333333</v>
      </c>
      <c r="S29" s="17">
        <f>+'[19]ENEL PLB+PMG'!$BD27</f>
        <v>185.410956666667</v>
      </c>
      <c r="T29" s="17">
        <f>+'[20]ENEL PLB+PMG'!$BD27</f>
        <v>177.73099999999999</v>
      </c>
      <c r="U29" s="17">
        <f>+'[21]ENEL PLB+PMG'!$BD27</f>
        <v>190.502708333333</v>
      </c>
      <c r="V29" s="17">
        <f>+'[22]ENEL PLB+PMG'!$BD27</f>
        <v>195.06863999999999</v>
      </c>
      <c r="W29" s="17">
        <f>+'[23]ENEL PLB+PMG'!$BD27</f>
        <v>200.64807666666701</v>
      </c>
      <c r="X29" s="17">
        <f>+'[24]ENEL PLB+PMG'!$BD27</f>
        <v>191.04818166666701</v>
      </c>
      <c r="Y29" s="17">
        <f>+'[25]ENEL PLB+PMG'!$BD27</f>
        <v>185.75488833333301</v>
      </c>
      <c r="Z29" s="17">
        <f>+'[26]ENEL PLB+PMG'!$BD27</f>
        <v>190.59602166666599</v>
      </c>
      <c r="AA29" s="17">
        <f>+'[27]ENEL PLB+PMG'!$BD27</f>
        <v>183.53164166666701</v>
      </c>
      <c r="AB29" s="17">
        <f>+'[28]ENEL PLB+PMG'!$BD27</f>
        <v>197.84433833333301</v>
      </c>
      <c r="AC29" s="17">
        <f>+'[29]ENEL PLB+PMG'!$BD27</f>
        <v>201.511423333333</v>
      </c>
      <c r="AD29" s="17">
        <f>+'[30]ENEL PLB+PMG'!$BD27</f>
        <v>191.389275</v>
      </c>
      <c r="AE29" s="17">
        <f>+'[31]ENEL PLB+PMG'!$BD27</f>
        <v>185.50031833333301</v>
      </c>
      <c r="AF29" s="17">
        <f>+'[32]ENEL PLB+PMG'!$BD27</f>
        <v>185.04052999999999</v>
      </c>
      <c r="AG29" s="17">
        <f>+'[33]ENEL PLB+PMG'!$BD27</f>
        <v>183.988</v>
      </c>
    </row>
    <row r="30" spans="2:109" ht="20.100000000000001" customHeight="1">
      <c r="B30" s="16">
        <v>0.75</v>
      </c>
      <c r="C30" s="17">
        <f>+'[3]ENEL PLB+PMG'!$BD28</f>
        <v>181.11767333333299</v>
      </c>
      <c r="D30" s="17">
        <f>+'[4]ENEL PLB+PMG'!$BD28</f>
        <v>186.47639333333299</v>
      </c>
      <c r="E30" s="17">
        <f>+'[5]ENEL PLB+PMG'!$BD28</f>
        <v>180.69352833333301</v>
      </c>
      <c r="F30" s="17">
        <f>+'[6]ENEL PLB+PMG'!$BD28</f>
        <v>180.57911666666701</v>
      </c>
      <c r="G30" s="17">
        <f>+'[7]ENEL PLB+PMG'!$BD28</f>
        <v>182.772603333333</v>
      </c>
      <c r="H30" s="17">
        <f>+'[8]ENEL PLB+PMG'!$BD28</f>
        <v>182.64504333333301</v>
      </c>
      <c r="I30" s="17">
        <f>+'[9]ENEL PLB+PMG'!$BD28</f>
        <v>183.14404666666701</v>
      </c>
      <c r="J30" s="17">
        <f>+'[10]ENEL PLB+PMG'!$BD28</f>
        <v>186.65410333333301</v>
      </c>
      <c r="K30" s="17">
        <f>+'[11]ENEL PLB+PMG'!$BD28</f>
        <v>183.57502666666699</v>
      </c>
      <c r="L30" s="17">
        <f>+'[12]ENEL PLB+PMG'!$BD28</f>
        <v>175.76779999999999</v>
      </c>
      <c r="M30" s="17">
        <f>+'[13]ENEL PLB+PMG'!$BD28</f>
        <v>177.74849</v>
      </c>
      <c r="N30" s="17">
        <f>+'[14]ENEL PLB+PMG'!$BD28</f>
        <v>184.92926</v>
      </c>
      <c r="O30" s="17">
        <f>+'[15]ENEL PLB+PMG'!$BD28</f>
        <v>190.05504833333299</v>
      </c>
      <c r="P30" s="17">
        <f>+'[16]ENEL PLB+PMG'!$BD28</f>
        <v>187.70067333333299</v>
      </c>
      <c r="Q30" s="17">
        <f>+'[17]ENEL PLB+PMG'!$BD28</f>
        <v>184.56200000000001</v>
      </c>
      <c r="R30" s="17">
        <f>+'[18]ENEL PLB+PMG'!$BD28</f>
        <v>187.089918333333</v>
      </c>
      <c r="S30" s="17">
        <f>+'[19]ENEL PLB+PMG'!$BD28</f>
        <v>184.82442499999999</v>
      </c>
      <c r="T30" s="17">
        <f>+'[20]ENEL PLB+PMG'!$BD28</f>
        <v>177.75275500000001</v>
      </c>
      <c r="U30" s="17">
        <f>+'[21]ENEL PLB+PMG'!$BD28</f>
        <v>184.86991333333299</v>
      </c>
      <c r="V30" s="17">
        <f>+'[22]ENEL PLB+PMG'!$BD28</f>
        <v>190.99442666666701</v>
      </c>
      <c r="W30" s="17">
        <f>+'[23]ENEL PLB+PMG'!$BD28</f>
        <v>185.29301833333301</v>
      </c>
      <c r="X30" s="17">
        <f>+'[24]ENEL PLB+PMG'!$BD28</f>
        <v>185.93378000000001</v>
      </c>
      <c r="Y30" s="17">
        <f>+'[25]ENEL PLB+PMG'!$BD28</f>
        <v>185.559766666667</v>
      </c>
      <c r="Z30" s="17">
        <f>+'[26]ENEL PLB+PMG'!$BD28</f>
        <v>186.98506166666701</v>
      </c>
      <c r="AA30" s="17">
        <f>+'[27]ENEL PLB+PMG'!$BD28</f>
        <v>184.96607499999999</v>
      </c>
      <c r="AB30" s="17">
        <f>+'[28]ENEL PLB+PMG'!$BD28</f>
        <v>200.09416833333299</v>
      </c>
      <c r="AC30" s="17">
        <f>+'[29]ENEL PLB+PMG'!$BD28</f>
        <v>186.035143333333</v>
      </c>
      <c r="AD30" s="17">
        <f>+'[30]ENEL PLB+PMG'!$BD28</f>
        <v>184.24189000000001</v>
      </c>
      <c r="AE30" s="17">
        <f>+'[31]ENEL PLB+PMG'!$BD28</f>
        <v>185.098401666667</v>
      </c>
      <c r="AF30" s="17">
        <f>+'[32]ENEL PLB+PMG'!$BD28</f>
        <v>190.142323333333</v>
      </c>
      <c r="AG30" s="17">
        <f>+'[33]ENEL PLB+PMG'!$BD28</f>
        <v>185.28241333333301</v>
      </c>
    </row>
    <row r="31" spans="2:109" ht="20.100000000000001" customHeight="1">
      <c r="B31" s="16">
        <v>0.79166666666666696</v>
      </c>
      <c r="C31" s="17">
        <f>+'[3]ENEL PLB+PMG'!$BD29</f>
        <v>181.712876666667</v>
      </c>
      <c r="D31" s="17">
        <f>+'[4]ENEL PLB+PMG'!$BD29</f>
        <v>183.10062500000001</v>
      </c>
      <c r="E31" s="17">
        <f>+'[5]ENEL PLB+PMG'!$BD29</f>
        <v>183.48417000000001</v>
      </c>
      <c r="F31" s="17">
        <f>+'[6]ENEL PLB+PMG'!$BD29</f>
        <v>185.76668000000001</v>
      </c>
      <c r="G31" s="17">
        <f>+'[7]ENEL PLB+PMG'!$BD29</f>
        <v>185.45163666666701</v>
      </c>
      <c r="H31" s="17">
        <f>+'[8]ENEL PLB+PMG'!$BD29</f>
        <v>185.22662500000001</v>
      </c>
      <c r="I31" s="17">
        <f>+'[9]ENEL PLB+PMG'!$BD29</f>
        <v>183.091141666667</v>
      </c>
      <c r="J31" s="17">
        <f>+'[10]ENEL PLB+PMG'!$BD29</f>
        <v>186.78935166666699</v>
      </c>
      <c r="K31" s="17">
        <f>+'[11]ENEL PLB+PMG'!$BD29</f>
        <v>185.35426833333301</v>
      </c>
      <c r="L31" s="17">
        <f>+'[12]ENEL PLB+PMG'!$BD29</f>
        <v>185.29713166666701</v>
      </c>
      <c r="M31" s="17">
        <f>+'[13]ENEL PLB+PMG'!$BD29</f>
        <v>184.31585999999999</v>
      </c>
      <c r="N31" s="17">
        <f>+'[14]ENEL PLB+PMG'!$BD29</f>
        <v>186.71397999999999</v>
      </c>
      <c r="O31" s="17">
        <f>+'[15]ENEL PLB+PMG'!$BD29</f>
        <v>188.292556666667</v>
      </c>
      <c r="P31" s="17">
        <f>+'[16]ENEL PLB+PMG'!$BD29</f>
        <v>188.879948333333</v>
      </c>
      <c r="Q31" s="17">
        <f>+'[17]ENEL PLB+PMG'!$BD29</f>
        <v>191.39579499999999</v>
      </c>
      <c r="R31" s="17">
        <f>+'[18]ENEL PLB+PMG'!$BD29</f>
        <v>188.42157666666699</v>
      </c>
      <c r="S31" s="17">
        <f>+'[19]ENEL PLB+PMG'!$BD29</f>
        <v>188.46057500000001</v>
      </c>
      <c r="T31" s="17">
        <f>+'[20]ENEL PLB+PMG'!$BD29</f>
        <v>188.01937833333301</v>
      </c>
      <c r="U31" s="17">
        <f>+'[21]ENEL PLB+PMG'!$BD29</f>
        <v>185.69817</v>
      </c>
      <c r="V31" s="17">
        <f>+'[22]ENEL PLB+PMG'!$BD29</f>
        <v>192.282113333333</v>
      </c>
      <c r="W31" s="17">
        <f>+'[23]ENEL PLB+PMG'!$BD29</f>
        <v>195.14293000000001</v>
      </c>
      <c r="X31" s="17">
        <f>+'[24]ENEL PLB+PMG'!$BD29</f>
        <v>193.35752333333301</v>
      </c>
      <c r="Y31" s="17">
        <f>+'[25]ENEL PLB+PMG'!$BD29</f>
        <v>188.389725</v>
      </c>
      <c r="Z31" s="17">
        <f>+'[26]ENEL PLB+PMG'!$BD29</f>
        <v>188.27597499999999</v>
      </c>
      <c r="AA31" s="17">
        <f>+'[27]ENEL PLB+PMG'!$BD29</f>
        <v>188.28364166666699</v>
      </c>
      <c r="AB31" s="17">
        <f>+'[28]ENEL PLB+PMG'!$BD29</f>
        <v>194.76112833333301</v>
      </c>
      <c r="AC31" s="17">
        <f>+'[29]ENEL PLB+PMG'!$BD29</f>
        <v>194.17181833333299</v>
      </c>
      <c r="AD31" s="17">
        <f>+'[30]ENEL PLB+PMG'!$BD29</f>
        <v>193.901896666667</v>
      </c>
      <c r="AE31" s="17">
        <f>+'[31]ENEL PLB+PMG'!$BD29</f>
        <v>191.74475000000001</v>
      </c>
      <c r="AF31" s="17">
        <f>+'[32]ENEL PLB+PMG'!$BD29</f>
        <v>186.813616666667</v>
      </c>
      <c r="AG31" s="17">
        <f>+'[33]ENEL PLB+PMG'!$BD29</f>
        <v>188.174761666667</v>
      </c>
      <c r="DE31" s="18"/>
    </row>
    <row r="32" spans="2:109" ht="20.100000000000001" customHeight="1">
      <c r="B32" s="16">
        <v>0.83333333333333304</v>
      </c>
      <c r="C32" s="17">
        <f>+'[3]ENEL PLB+PMG'!$BD30</f>
        <v>181.447881666667</v>
      </c>
      <c r="D32" s="17">
        <f>+'[4]ENEL PLB+PMG'!$BD30</f>
        <v>181.32987666666699</v>
      </c>
      <c r="E32" s="17">
        <f>+'[5]ENEL PLB+PMG'!$BD30</f>
        <v>184.81618666666699</v>
      </c>
      <c r="F32" s="17">
        <f>+'[6]ENEL PLB+PMG'!$BD30</f>
        <v>184.64703</v>
      </c>
      <c r="G32" s="17">
        <f>+'[7]ENEL PLB+PMG'!$BD30</f>
        <v>183.48040499999999</v>
      </c>
      <c r="H32" s="17">
        <f>+'[8]ENEL PLB+PMG'!$BD30</f>
        <v>193.67757</v>
      </c>
      <c r="I32" s="17">
        <f>+'[9]ENEL PLB+PMG'!$BD30</f>
        <v>183.106801666667</v>
      </c>
      <c r="J32" s="17">
        <f>+'[10]ENEL PLB+PMG'!$BD30</f>
        <v>182.90956666666699</v>
      </c>
      <c r="K32" s="17">
        <f>+'[11]ENEL PLB+PMG'!$BD30</f>
        <v>182.945153333333</v>
      </c>
      <c r="L32" s="17">
        <f>+'[12]ENEL PLB+PMG'!$BD30</f>
        <v>188.28837666666701</v>
      </c>
      <c r="M32" s="17">
        <f>+'[13]ENEL PLB+PMG'!$BD30</f>
        <v>184.09565499999999</v>
      </c>
      <c r="N32" s="17">
        <f>+'[14]ENEL PLB+PMG'!$BD30</f>
        <v>187.130818333333</v>
      </c>
      <c r="O32" s="17">
        <f>+'[15]ENEL PLB+PMG'!$BD30</f>
        <v>185.32575666666699</v>
      </c>
      <c r="P32" s="17">
        <f>+'[16]ENEL PLB+PMG'!$BD30</f>
        <v>185.28852499999999</v>
      </c>
      <c r="Q32" s="17">
        <f>+'[17]ENEL PLB+PMG'!$BD30</f>
        <v>185.84407666666701</v>
      </c>
      <c r="R32" s="17">
        <f>+'[18]ENEL PLB+PMG'!$BD30</f>
        <v>184.70291333333299</v>
      </c>
      <c r="S32" s="17">
        <f>+'[19]ENEL PLB+PMG'!$BD30</f>
        <v>184.87267666666699</v>
      </c>
      <c r="T32" s="17">
        <f>+'[20]ENEL PLB+PMG'!$BD30</f>
        <v>184.854363333333</v>
      </c>
      <c r="U32" s="17">
        <f>+'[21]ENEL PLB+PMG'!$BD30</f>
        <v>185.27409666666699</v>
      </c>
      <c r="V32" s="17">
        <f>+'[22]ENEL PLB+PMG'!$BD30</f>
        <v>192.440693333333</v>
      </c>
      <c r="W32" s="17">
        <f>+'[23]ENEL PLB+PMG'!$BD30</f>
        <v>195.525763333333</v>
      </c>
      <c r="X32" s="17">
        <f>+'[24]ENEL PLB+PMG'!$BD30</f>
        <v>193.88381999999999</v>
      </c>
      <c r="Y32" s="17">
        <f>+'[25]ENEL PLB+PMG'!$BD30</f>
        <v>185.32891333333299</v>
      </c>
      <c r="Z32" s="17">
        <f>+'[26]ENEL PLB+PMG'!$BD30</f>
        <v>185.54175833333301</v>
      </c>
      <c r="AA32" s="17">
        <f>+'[27]ENEL PLB+PMG'!$BD30</f>
        <v>185.45590999999999</v>
      </c>
      <c r="AB32" s="17">
        <f>+'[28]ENEL PLB+PMG'!$BD30</f>
        <v>196.76816500000001</v>
      </c>
      <c r="AC32" s="17">
        <f>+'[29]ENEL PLB+PMG'!$BD30</f>
        <v>195.96738666666701</v>
      </c>
      <c r="AD32" s="17">
        <f>+'[30]ENEL PLB+PMG'!$BD30</f>
        <v>194.397696666667</v>
      </c>
      <c r="AE32" s="17">
        <f>+'[31]ENEL PLB+PMG'!$BD30</f>
        <v>196.84677666666701</v>
      </c>
      <c r="AF32" s="17">
        <f>+'[32]ENEL PLB+PMG'!$BD30</f>
        <v>185.445435</v>
      </c>
      <c r="AG32" s="17">
        <f>+'[33]ENEL PLB+PMG'!$BD30</f>
        <v>185.809476666667</v>
      </c>
    </row>
    <row r="33" spans="2:63" ht="20.100000000000001" customHeight="1">
      <c r="B33" s="16">
        <v>0.875</v>
      </c>
      <c r="C33" s="17">
        <f>+'[3]ENEL PLB+PMG'!$BD31</f>
        <v>188.93455333333301</v>
      </c>
      <c r="D33" s="17">
        <f>+'[4]ENEL PLB+PMG'!$BD31</f>
        <v>182.942313333333</v>
      </c>
      <c r="E33" s="17">
        <f>+'[5]ENEL PLB+PMG'!$BD31</f>
        <v>183.38291333333299</v>
      </c>
      <c r="F33" s="17">
        <f>+'[6]ENEL PLB+PMG'!$BD31</f>
        <v>180.86199999999999</v>
      </c>
      <c r="G33" s="17">
        <f>+'[7]ENEL PLB+PMG'!$BD31</f>
        <v>188.55357166666701</v>
      </c>
      <c r="H33" s="17">
        <f>+'[8]ENEL PLB+PMG'!$BD31</f>
        <v>191.76396</v>
      </c>
      <c r="I33" s="17">
        <f>+'[9]ENEL PLB+PMG'!$BD31</f>
        <v>183.13614166666699</v>
      </c>
      <c r="J33" s="17">
        <f>+'[10]ENEL PLB+PMG'!$BD31</f>
        <v>188.357593333333</v>
      </c>
      <c r="K33" s="17">
        <f>+'[11]ENEL PLB+PMG'!$BD31</f>
        <v>184.629246666667</v>
      </c>
      <c r="L33" s="17">
        <f>+'[12]ENEL PLB+PMG'!$BD31</f>
        <v>185.06135</v>
      </c>
      <c r="M33" s="17">
        <f>+'[13]ENEL PLB+PMG'!$BD31</f>
        <v>184.47720166666701</v>
      </c>
      <c r="N33" s="17">
        <f>+'[14]ENEL PLB+PMG'!$BD31</f>
        <v>189.21198166666699</v>
      </c>
      <c r="O33" s="17">
        <f>+'[15]ENEL PLB+PMG'!$BD31</f>
        <v>189.06727000000001</v>
      </c>
      <c r="P33" s="17">
        <f>+'[16]ENEL PLB+PMG'!$BD31</f>
        <v>188.34689499999999</v>
      </c>
      <c r="Q33" s="17">
        <f>+'[17]ENEL PLB+PMG'!$BD31</f>
        <v>187.35941</v>
      </c>
      <c r="R33" s="17">
        <f>+'[18]ENEL PLB+PMG'!$BD31</f>
        <v>188.252103333333</v>
      </c>
      <c r="S33" s="17">
        <f>+'[19]ENEL PLB+PMG'!$BD31</f>
        <v>190.50827833333301</v>
      </c>
      <c r="T33" s="17">
        <f>+'[20]ENEL PLB+PMG'!$BD31</f>
        <v>189.71730666666701</v>
      </c>
      <c r="U33" s="17">
        <f>+'[21]ENEL PLB+PMG'!$BD31</f>
        <v>190.02184333333301</v>
      </c>
      <c r="V33" s="17">
        <f>+'[22]ENEL PLB+PMG'!$BD31</f>
        <v>188.21597333333301</v>
      </c>
      <c r="W33" s="17">
        <f>+'[23]ENEL PLB+PMG'!$BD31</f>
        <v>198.78281999999999</v>
      </c>
      <c r="X33" s="17">
        <f>+'[24]ENEL PLB+PMG'!$BD31</f>
        <v>192.70317333333301</v>
      </c>
      <c r="Y33" s="17">
        <f>+'[25]ENEL PLB+PMG'!$BD31</f>
        <v>188.26908666666699</v>
      </c>
      <c r="Z33" s="17">
        <f>+'[26]ENEL PLB+PMG'!$BD31</f>
        <v>191.86267000000001</v>
      </c>
      <c r="AA33" s="17">
        <f>+'[27]ENEL PLB+PMG'!$BD31</f>
        <v>187.22170666666699</v>
      </c>
      <c r="AB33" s="17">
        <f>+'[28]ENEL PLB+PMG'!$BD31</f>
        <v>188.50264999999999</v>
      </c>
      <c r="AC33" s="17">
        <f>+'[29]ENEL PLB+PMG'!$BD31</f>
        <v>184.14785333333299</v>
      </c>
      <c r="AD33" s="17">
        <f>+'[30]ENEL PLB+PMG'!$BD31</f>
        <v>188.86753833333299</v>
      </c>
      <c r="AE33" s="17">
        <f>+'[31]ENEL PLB+PMG'!$BD31</f>
        <v>187.54355166666701</v>
      </c>
      <c r="AF33" s="17">
        <f>+'[32]ENEL PLB+PMG'!$BD31</f>
        <v>185.05108833333301</v>
      </c>
      <c r="AG33" s="17">
        <f>+'[33]ENEL PLB+PMG'!$BD31</f>
        <v>186.90438666666699</v>
      </c>
    </row>
    <row r="34" spans="2:63" ht="20.100000000000001" customHeight="1">
      <c r="B34" s="16">
        <v>0.91666666666666696</v>
      </c>
      <c r="C34" s="17">
        <f>+'[3]ENEL PLB+PMG'!$BD32</f>
        <v>180.823536666667</v>
      </c>
      <c r="D34" s="17">
        <f>+'[4]ENEL PLB+PMG'!$BD32</f>
        <v>184.68653499999999</v>
      </c>
      <c r="E34" s="17">
        <f>+'[5]ENEL PLB+PMG'!$BD32</f>
        <v>180.666045</v>
      </c>
      <c r="F34" s="17">
        <f>+'[6]ENEL PLB+PMG'!$BD32</f>
        <v>184.25262499999999</v>
      </c>
      <c r="G34" s="17">
        <f>+'[7]ENEL PLB+PMG'!$BD32</f>
        <v>186.79386833333299</v>
      </c>
      <c r="H34" s="17">
        <f>+'[8]ENEL PLB+PMG'!$BD32</f>
        <v>184.87985333333299</v>
      </c>
      <c r="I34" s="17">
        <f>+'[9]ENEL PLB+PMG'!$BD32</f>
        <v>187.78987833333301</v>
      </c>
      <c r="J34" s="17">
        <f>+'[10]ENEL PLB+PMG'!$BD32</f>
        <v>182.81448333333299</v>
      </c>
      <c r="K34" s="17">
        <f>+'[11]ENEL PLB+PMG'!$BD32</f>
        <v>187.74335500000001</v>
      </c>
      <c r="L34" s="17">
        <f>+'[12]ENEL PLB+PMG'!$BD32</f>
        <v>183.127931666667</v>
      </c>
      <c r="M34" s="17">
        <f>+'[13]ENEL PLB+PMG'!$BD32</f>
        <v>182.19852</v>
      </c>
      <c r="N34" s="17">
        <f>+'[14]ENEL PLB+PMG'!$BD32</f>
        <v>186.82292333333299</v>
      </c>
      <c r="O34" s="17">
        <f>+'[15]ENEL PLB+PMG'!$BD32</f>
        <v>188.97449499999999</v>
      </c>
      <c r="P34" s="17">
        <f>+'[16]ENEL PLB+PMG'!$BD32</f>
        <v>188.678091666667</v>
      </c>
      <c r="Q34" s="17">
        <f>+'[17]ENEL PLB+PMG'!$BD32</f>
        <v>189.19145166666701</v>
      </c>
      <c r="R34" s="17">
        <f>+'[18]ENEL PLB+PMG'!$BD32</f>
        <v>190.450218333333</v>
      </c>
      <c r="S34" s="17">
        <f>+'[19]ENEL PLB+PMG'!$BD32</f>
        <v>184.85146666666699</v>
      </c>
      <c r="T34" s="17">
        <f>+'[20]ENEL PLB+PMG'!$BD32</f>
        <v>184.85725666666701</v>
      </c>
      <c r="U34" s="17">
        <f>+'[21]ENEL PLB+PMG'!$BD32</f>
        <v>187.624333333333</v>
      </c>
      <c r="V34" s="17">
        <f>+'[22]ENEL PLB+PMG'!$BD32</f>
        <v>192.649708333333</v>
      </c>
      <c r="W34" s="17">
        <f>+'[23]ENEL PLB+PMG'!$BD32</f>
        <v>192.644835</v>
      </c>
      <c r="X34" s="17">
        <f>+'[24]ENEL PLB+PMG'!$BD32</f>
        <v>189.28906833333301</v>
      </c>
      <c r="Y34" s="17">
        <f>+'[25]ENEL PLB+PMG'!$BD32</f>
        <v>190.26231000000001</v>
      </c>
      <c r="Z34" s="17">
        <f>+'[26]ENEL PLB+PMG'!$BD32</f>
        <v>189.46430333333299</v>
      </c>
      <c r="AA34" s="17">
        <f>+'[27]ENEL PLB+PMG'!$BD32</f>
        <v>194.20777833333301</v>
      </c>
      <c r="AB34" s="17">
        <f>+'[28]ENEL PLB+PMG'!$BD32</f>
        <v>186.17205999999999</v>
      </c>
      <c r="AC34" s="17">
        <f>+'[29]ENEL PLB+PMG'!$BD32</f>
        <v>192.03849500000001</v>
      </c>
      <c r="AD34" s="17">
        <f>+'[30]ENEL PLB+PMG'!$BD32</f>
        <v>187.96557000000001</v>
      </c>
      <c r="AE34" s="17">
        <f>+'[31]ENEL PLB+PMG'!$BD32</f>
        <v>189.29857833333301</v>
      </c>
      <c r="AF34" s="17">
        <f>+'[32]ENEL PLB+PMG'!$BD32</f>
        <v>186.91714666666701</v>
      </c>
      <c r="AG34" s="17">
        <f>+'[33]ENEL PLB+PMG'!$BD32</f>
        <v>183.988</v>
      </c>
    </row>
    <row r="35" spans="2:63" ht="20.100000000000001" customHeight="1">
      <c r="B35" s="16">
        <v>0.95833333333333304</v>
      </c>
      <c r="C35" s="17">
        <f>+'[3]ENEL PLB+PMG'!$BD33</f>
        <v>184.36145999999999</v>
      </c>
      <c r="D35" s="17">
        <f>+'[4]ENEL PLB+PMG'!$BD33</f>
        <v>182.74599166666701</v>
      </c>
      <c r="E35" s="17">
        <f>+'[5]ENEL PLB+PMG'!$BD33</f>
        <v>181.80947166666701</v>
      </c>
      <c r="F35" s="17">
        <f>+'[6]ENEL PLB+PMG'!$BD33</f>
        <v>178.736298333333</v>
      </c>
      <c r="G35" s="17">
        <f>+'[7]ENEL PLB+PMG'!$BD33</f>
        <v>180.43118833333301</v>
      </c>
      <c r="H35" s="17">
        <f>+'[8]ENEL PLB+PMG'!$BD33</f>
        <v>184.77759166666701</v>
      </c>
      <c r="I35" s="17">
        <f>+'[9]ENEL PLB+PMG'!$BD33</f>
        <v>180.07899333333401</v>
      </c>
      <c r="J35" s="17">
        <f>+'[10]ENEL PLB+PMG'!$BD33</f>
        <v>186.140913333333</v>
      </c>
      <c r="K35" s="17">
        <f>+'[11]ENEL PLB+PMG'!$BD33</f>
        <v>184.69082666666699</v>
      </c>
      <c r="L35" s="17">
        <f>+'[12]ENEL PLB+PMG'!$BD33</f>
        <v>182.643</v>
      </c>
      <c r="M35" s="17">
        <f>+'[13]ENEL PLB+PMG'!$BD33</f>
        <v>176.616096666667</v>
      </c>
      <c r="N35" s="17">
        <f>+'[14]ENEL PLB+PMG'!$BD33</f>
        <v>183.872626666667</v>
      </c>
      <c r="O35" s="17">
        <f>+'[15]ENEL PLB+PMG'!$BD33</f>
        <v>183.212326666667</v>
      </c>
      <c r="P35" s="17">
        <f>+'[16]ENEL PLB+PMG'!$BD33</f>
        <v>184.60239166666699</v>
      </c>
      <c r="Q35" s="17">
        <f>+'[17]ENEL PLB+PMG'!$BD33</f>
        <v>183.44767833333299</v>
      </c>
      <c r="R35" s="17">
        <f>+'[18]ENEL PLB+PMG'!$BD33</f>
        <v>181.28323166666701</v>
      </c>
      <c r="S35" s="17">
        <f>+'[19]ENEL PLB+PMG'!$BD33</f>
        <v>189.39743833333301</v>
      </c>
      <c r="T35" s="17">
        <f>+'[20]ENEL PLB+PMG'!$BD33</f>
        <v>187.55391499999999</v>
      </c>
      <c r="U35" s="17">
        <f>+'[21]ENEL PLB+PMG'!$BD33</f>
        <v>184.72900000000001</v>
      </c>
      <c r="V35" s="17">
        <f>+'[22]ENEL PLB+PMG'!$BD33</f>
        <v>184.523415</v>
      </c>
      <c r="W35" s="17">
        <f>+'[23]ENEL PLB+PMG'!$BD33</f>
        <v>185.71161833333301</v>
      </c>
      <c r="X35" s="17">
        <f>+'[24]ENEL PLB+PMG'!$BD33</f>
        <v>187.67944499999999</v>
      </c>
      <c r="Y35" s="17">
        <f>+'[25]ENEL PLB+PMG'!$BD33</f>
        <v>184.43887833333301</v>
      </c>
      <c r="Z35" s="17">
        <f>+'[26]ENEL PLB+PMG'!$BD33</f>
        <v>184.72900000000001</v>
      </c>
      <c r="AA35" s="17">
        <f>+'[27]ENEL PLB+PMG'!$BD33</f>
        <v>182.017613333333</v>
      </c>
      <c r="AB35" s="17">
        <f>+'[28]ENEL PLB+PMG'!$BD33</f>
        <v>186.88849166666699</v>
      </c>
      <c r="AC35" s="17">
        <f>+'[29]ENEL PLB+PMG'!$BD33</f>
        <v>183.78060666666701</v>
      </c>
      <c r="AD35" s="17">
        <f>+'[30]ENEL PLB+PMG'!$BD33</f>
        <v>184.597086666667</v>
      </c>
      <c r="AE35" s="17">
        <f>+'[31]ENEL PLB+PMG'!$BD33</f>
        <v>183.26987</v>
      </c>
      <c r="AF35" s="17">
        <f>+'[32]ENEL PLB+PMG'!$BD33</f>
        <v>188.704196666667</v>
      </c>
      <c r="AG35" s="17">
        <f>+'[33]ENEL PLB+PMG'!$BD33</f>
        <v>188.12663000000001</v>
      </c>
    </row>
    <row r="36" spans="2:63" ht="20.100000000000001" customHeight="1">
      <c r="B36" s="19" t="s">
        <v>3</v>
      </c>
      <c r="C36" s="17">
        <f>+'[3]ENEL PLB+PMG'!$BD34</f>
        <v>176.700226666666</v>
      </c>
      <c r="D36" s="17">
        <f>+'[4]ENEL PLB+PMG'!$BD34</f>
        <v>177.971178333333</v>
      </c>
      <c r="E36" s="17">
        <f>+'[5]ENEL PLB+PMG'!$BD34</f>
        <v>180.30828333333301</v>
      </c>
      <c r="F36" s="17">
        <f>+'[6]ENEL PLB+PMG'!$BD34</f>
        <v>179.25668833333299</v>
      </c>
      <c r="G36" s="17">
        <f>+'[7]ENEL PLB+PMG'!$BD34</f>
        <v>175.75059999999999</v>
      </c>
      <c r="H36" s="17">
        <f>+'[8]ENEL PLB+PMG'!$BD34</f>
        <v>177.48305833333299</v>
      </c>
      <c r="I36" s="17">
        <f>+'[9]ENEL PLB+PMG'!$BD34</f>
        <v>176.27280999999999</v>
      </c>
      <c r="J36" s="17">
        <f>+'[10]ENEL PLB+PMG'!$BD34</f>
        <v>176.615788333333</v>
      </c>
      <c r="K36" s="17">
        <f>+'[11]ENEL PLB+PMG'!$BD34</f>
        <v>181.262855</v>
      </c>
      <c r="L36" s="17">
        <f>+'[12]ENEL PLB+PMG'!$BD34</f>
        <v>181.92291333333301</v>
      </c>
      <c r="M36" s="17">
        <f>+'[13]ENEL PLB+PMG'!$BD34</f>
        <v>176.36432833333399</v>
      </c>
      <c r="N36" s="17">
        <f>+'[14]ENEL PLB+PMG'!$BD34</f>
        <v>180.805268333333</v>
      </c>
      <c r="O36" s="17">
        <f>+'[15]ENEL PLB+PMG'!$BD34</f>
        <v>182.729285365854</v>
      </c>
      <c r="P36" s="17">
        <f>+'[16]ENEL PLB+PMG'!$BD34</f>
        <v>177.67766499999999</v>
      </c>
      <c r="Q36" s="17">
        <f>+'[17]ENEL PLB+PMG'!$BD34</f>
        <v>177.6671</v>
      </c>
      <c r="R36" s="17">
        <f>+'[18]ENEL PLB+PMG'!$BD34</f>
        <v>177.682255</v>
      </c>
      <c r="S36" s="17">
        <f>+'[19]ENEL PLB+PMG'!$BD34</f>
        <v>182.90753166666701</v>
      </c>
      <c r="T36" s="17">
        <f>+'[20]ENEL PLB+PMG'!$BD34</f>
        <v>180.12563499999999</v>
      </c>
      <c r="U36" s="17">
        <f>+'[21]ENEL PLB+PMG'!$BD34</f>
        <v>184.256018333333</v>
      </c>
      <c r="V36" s="17">
        <f>+'[22]ENEL PLB+PMG'!$BD34</f>
        <v>184.10528833333299</v>
      </c>
      <c r="W36" s="17">
        <f>+'[23]ENEL PLB+PMG'!$BD34</f>
        <v>183.86163833333299</v>
      </c>
      <c r="X36" s="17">
        <f>+'[24]ENEL PLB+PMG'!$BD34</f>
        <v>180.49565833333301</v>
      </c>
      <c r="Y36" s="17">
        <f>+'[25]ENEL PLB+PMG'!$BD34</f>
        <v>183.176571666667</v>
      </c>
      <c r="Z36" s="17">
        <f>+'[26]ENEL PLB+PMG'!$BD34</f>
        <v>184.723131666667</v>
      </c>
      <c r="AA36" s="17">
        <f>+'[27]ENEL PLB+PMG'!$BD34</f>
        <v>178.881386666666</v>
      </c>
      <c r="AB36" s="17">
        <f>+'[28]ENEL PLB+PMG'!$BD34</f>
        <v>182.485995</v>
      </c>
      <c r="AC36" s="17">
        <f>+'[29]ENEL PLB+PMG'!$BD34</f>
        <v>183.49143833333301</v>
      </c>
      <c r="AD36" s="17">
        <f>+'[30]ENEL PLB+PMG'!$BD34</f>
        <v>182.71900333333301</v>
      </c>
      <c r="AE36" s="17">
        <f>+'[31]ENEL PLB+PMG'!$BD34</f>
        <v>178.19300999999999</v>
      </c>
      <c r="AF36" s="17">
        <f>+'[32]ENEL PLB+PMG'!$BD34</f>
        <v>181.96439333333299</v>
      </c>
      <c r="AG36" s="17">
        <f>+'[33]ENEL PLB+PMG'!$BD34</f>
        <v>181.99393166666701</v>
      </c>
    </row>
    <row r="37" spans="2:63">
      <c r="B37" s="20"/>
      <c r="C37" s="21">
        <f>SUM(C13:C36)-[2]Sheet1!C$29</f>
        <v>0</v>
      </c>
      <c r="D37" s="21">
        <f>SUM(D13:D36)-[2]Sheet1!D$29</f>
        <v>0</v>
      </c>
      <c r="E37" s="21">
        <f>SUM(E13:E36)-[2]Sheet1!E$29</f>
        <v>0</v>
      </c>
      <c r="F37" s="21">
        <f>SUM(F13:F36)-[2]Sheet1!F$29</f>
        <v>0</v>
      </c>
      <c r="G37" s="21">
        <f>SUM(G13:G36)-[2]Sheet1!G$29</f>
        <v>0</v>
      </c>
      <c r="H37" s="21">
        <f>SUM(H13:H36)-[2]Sheet1!H$29</f>
        <v>0</v>
      </c>
      <c r="I37" s="21">
        <f>SUM(I13:I36)-[2]Sheet1!I$29</f>
        <v>0</v>
      </c>
      <c r="J37" s="21">
        <f>SUM(J13:J36)-[2]Sheet1!J$29</f>
        <v>0</v>
      </c>
      <c r="K37" s="21">
        <f>SUM(K13:K36)-[2]Sheet1!K$29</f>
        <v>0</v>
      </c>
      <c r="L37" s="21">
        <f>SUM(L13:L36)-[2]Sheet1!L$29</f>
        <v>0</v>
      </c>
      <c r="M37" s="21">
        <f>SUM(M13:M36)-[2]Sheet1!M$29</f>
        <v>0</v>
      </c>
      <c r="N37" s="21">
        <f>SUM(N13:N36)-[2]Sheet1!N$29</f>
        <v>0</v>
      </c>
      <c r="O37" s="21">
        <f>SUM(O13:O36)-[2]Sheet1!O$29</f>
        <v>0</v>
      </c>
      <c r="P37" s="21">
        <f>SUM(P13:P36)-[2]Sheet1!P$29</f>
        <v>0</v>
      </c>
      <c r="Q37" s="21">
        <f>SUM(Q13:Q36)-[2]Sheet1!Q$29</f>
        <v>0</v>
      </c>
      <c r="R37" s="21">
        <f>SUM(R13:R36)-[2]Sheet1!R$29</f>
        <v>0</v>
      </c>
      <c r="S37" s="21">
        <f>SUM(S13:S36)-[2]Sheet1!S$29</f>
        <v>0</v>
      </c>
      <c r="T37" s="21">
        <f>SUM(T13:T36)-[2]Sheet1!T$29</f>
        <v>0</v>
      </c>
      <c r="U37" s="21">
        <f>SUM(U13:U36)-[2]Sheet1!U$29</f>
        <v>0</v>
      </c>
      <c r="V37" s="21">
        <f>SUM(V13:V36)-[2]Sheet1!V$29</f>
        <v>0</v>
      </c>
      <c r="W37" s="21">
        <f>SUM(W13:W36)-[2]Sheet1!W$29</f>
        <v>0</v>
      </c>
      <c r="X37" s="21">
        <f>SUM(X13:X36)-[2]Sheet1!X$29</f>
        <v>0</v>
      </c>
      <c r="Y37" s="21">
        <f>SUM(Y13:Y36)-[2]Sheet1!Y$29</f>
        <v>0</v>
      </c>
      <c r="Z37" s="21">
        <f>SUM(Z13:Z36)-[2]Sheet1!Z$29</f>
        <v>0</v>
      </c>
      <c r="AA37" s="21">
        <f>SUM(AA13:AA36)-[2]Sheet1!AA$29</f>
        <v>0</v>
      </c>
      <c r="AB37" s="21">
        <f>SUM(AB13:AB36)-[2]Sheet1!AB$29</f>
        <v>0</v>
      </c>
      <c r="AC37" s="21">
        <f>SUM(AC13:AC36)-[2]Sheet1!AC$29</f>
        <v>0</v>
      </c>
      <c r="AD37" s="21">
        <f>SUM(AD13:AD36)-[2]Sheet1!AD$29</f>
        <v>0</v>
      </c>
      <c r="AE37" s="21">
        <f>SUM(AE13:AE36)-[2]Sheet1!AE$29</f>
        <v>0</v>
      </c>
      <c r="AF37" s="21">
        <f>SUM(AF13:AF36)-[2]Sheet1!AF$29</f>
        <v>0</v>
      </c>
      <c r="AG37" s="21">
        <f>SUM(AG13:AG36)-[2]Sheet1!AG$29</f>
        <v>0</v>
      </c>
    </row>
    <row r="38" spans="2:63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2:63" ht="18.75">
      <c r="B39" s="8" t="s">
        <v>4</v>
      </c>
      <c r="C39" s="20"/>
      <c r="R39" s="2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2:63">
      <c r="B40" s="23"/>
      <c r="C40" s="20"/>
      <c r="R40" s="2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2:63" ht="13.5" customHeight="1">
      <c r="B41" s="23"/>
      <c r="C41" s="14">
        <f>+[34]Sheet1!$B$10</f>
        <v>40969</v>
      </c>
      <c r="D41" s="14">
        <f>+[35]Sheet1!$B$10</f>
        <v>40970</v>
      </c>
      <c r="E41" s="14">
        <f>+[36]Sheet1!$B$10</f>
        <v>40971</v>
      </c>
      <c r="F41" s="14">
        <f>+[37]Sheet1!$B$10</f>
        <v>40972</v>
      </c>
      <c r="G41" s="14">
        <f>+[38]Sheet1!$B$10</f>
        <v>40973</v>
      </c>
      <c r="H41" s="14">
        <f>+[39]Sheet1!$B$10</f>
        <v>40974</v>
      </c>
      <c r="I41" s="14">
        <f>+[40]Sheet1!$B$10</f>
        <v>40975</v>
      </c>
      <c r="J41" s="14">
        <f>+[41]Sheet1!$B$10</f>
        <v>40976</v>
      </c>
      <c r="K41" s="14">
        <f>+[42]Sheet1!$B$10</f>
        <v>40977</v>
      </c>
      <c r="L41" s="14">
        <f>+[43]Sheet1!$B$10</f>
        <v>40978</v>
      </c>
      <c r="M41" s="14">
        <f>+[44]Sheet1!$B$10</f>
        <v>40979</v>
      </c>
      <c r="N41" s="14">
        <f>+[45]Sheet1!$B$10</f>
        <v>40980</v>
      </c>
      <c r="O41" s="14">
        <f>+[46]Sheet1!$B$10</f>
        <v>40981</v>
      </c>
      <c r="P41" s="14">
        <f>+[47]Sheet1!$B$10</f>
        <v>40982</v>
      </c>
      <c r="Q41" s="14">
        <f>+[48]Sheet1!$B$10</f>
        <v>40983</v>
      </c>
      <c r="R41" s="14">
        <f>+[49]Sheet1!$B$10</f>
        <v>40984</v>
      </c>
      <c r="S41" s="14">
        <f>+[50]Sheet1!$B$10</f>
        <v>40985</v>
      </c>
      <c r="T41" s="14">
        <f>+[51]Sheet1!$B$10</f>
        <v>40986</v>
      </c>
      <c r="U41" s="14">
        <f>+[52]Sheet1!$B$10</f>
        <v>40987</v>
      </c>
      <c r="V41" s="14">
        <f>+[53]Sheet1!$B$10</f>
        <v>40988</v>
      </c>
      <c r="W41" s="14">
        <f>+[54]Sheet1!$B$10</f>
        <v>40989</v>
      </c>
      <c r="X41" s="14">
        <f>+[55]Sheet1!$B$10</f>
        <v>40990</v>
      </c>
      <c r="Y41" s="14">
        <f>+[56]Sheet1!$B$10</f>
        <v>40991</v>
      </c>
      <c r="Z41" s="14">
        <f>+[57]Sheet1!$B$10</f>
        <v>40992</v>
      </c>
      <c r="AA41" s="14">
        <f>+[58]Sheet1!$B$10</f>
        <v>40993</v>
      </c>
      <c r="AB41" s="14">
        <f>+[59]Sheet1!$B$10</f>
        <v>40994</v>
      </c>
      <c r="AC41" s="14">
        <f>+[60]Sheet1!$B$10</f>
        <v>40995</v>
      </c>
      <c r="AD41" s="14">
        <f>+[61]Sheet1!$B$10</f>
        <v>40996</v>
      </c>
      <c r="AE41" s="14">
        <f>+[62]Sheet1!$B$10</f>
        <v>40997</v>
      </c>
      <c r="AF41" s="14">
        <f>+[63]Sheet1!$B$10</f>
        <v>40998</v>
      </c>
      <c r="AG41" s="14">
        <f>+[64]Sheet1!$B$10</f>
        <v>40999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2:63" s="25" customFormat="1" ht="19.5" customHeight="1">
      <c r="B42" s="24" t="s">
        <v>5</v>
      </c>
      <c r="C42" s="17">
        <f>+[34]Sheet1!$N$102</f>
        <v>0</v>
      </c>
      <c r="D42" s="17">
        <f>+[35]Sheet1!$N$102</f>
        <v>0</v>
      </c>
      <c r="E42" s="17">
        <f>+[36]Sheet1!$N$102</f>
        <v>0</v>
      </c>
      <c r="F42" s="17">
        <f>+[37]Sheet1!$N$102</f>
        <v>0</v>
      </c>
      <c r="G42" s="17">
        <f>+[38]Sheet1!$N$102</f>
        <v>0</v>
      </c>
      <c r="H42" s="17">
        <f>+[39]Sheet1!$N$102</f>
        <v>0</v>
      </c>
      <c r="I42" s="17">
        <f>+[40]Sheet1!$N$102</f>
        <v>0</v>
      </c>
      <c r="J42" s="17">
        <f>+[41]Sheet1!$N$102</f>
        <v>0</v>
      </c>
      <c r="K42" s="17">
        <f>+[42]Sheet1!$N$102</f>
        <v>0</v>
      </c>
      <c r="L42" s="17">
        <f>+[43]Sheet1!$N$102</f>
        <v>0</v>
      </c>
      <c r="M42" s="17">
        <f>+[44]Sheet1!$N$102</f>
        <v>0</v>
      </c>
      <c r="N42" s="17">
        <f>+[45]Sheet1!$N$102</f>
        <v>0</v>
      </c>
      <c r="O42" s="17">
        <f>+[46]Sheet1!$N$102</f>
        <v>0</v>
      </c>
      <c r="P42" s="17">
        <f>+[47]Sheet1!$N$102</f>
        <v>0</v>
      </c>
      <c r="Q42" s="17">
        <f>+[48]Sheet1!$N$102</f>
        <v>0</v>
      </c>
      <c r="R42" s="17">
        <f>+[49]Sheet1!$N$102</f>
        <v>0</v>
      </c>
      <c r="S42" s="17">
        <f>+[50]Sheet1!$N$102</f>
        <v>0</v>
      </c>
      <c r="T42" s="17">
        <f>+[51]Sheet1!$N$102</f>
        <v>0</v>
      </c>
      <c r="U42" s="17">
        <f>+[52]Sheet1!$N$102</f>
        <v>0</v>
      </c>
      <c r="V42" s="17">
        <f>+[53]Sheet1!$N$102</f>
        <v>0</v>
      </c>
      <c r="W42" s="17">
        <f>+[54]Sheet1!$N$102</f>
        <v>0</v>
      </c>
      <c r="X42" s="17">
        <f>+[55]Sheet1!$N$102</f>
        <v>0</v>
      </c>
      <c r="Y42" s="17">
        <f>+[56]Sheet1!$N$102</f>
        <v>0</v>
      </c>
      <c r="Z42" s="17">
        <f>+[57]Sheet1!$N$102</f>
        <v>50</v>
      </c>
      <c r="AA42" s="17">
        <f>+[58]Sheet1!$N$102</f>
        <v>50</v>
      </c>
      <c r="AB42" s="17">
        <f>+[59]Sheet1!$N$102</f>
        <v>190</v>
      </c>
      <c r="AC42" s="17">
        <f>+[60]Sheet1!$N$102</f>
        <v>190</v>
      </c>
      <c r="AD42" s="17">
        <f>+[61]Sheet1!$N$102</f>
        <v>49</v>
      </c>
      <c r="AE42" s="17">
        <f>+[62]Sheet1!$N$102</f>
        <v>49</v>
      </c>
      <c r="AF42" s="17">
        <f>+[63]Sheet1!$N$102</f>
        <v>49</v>
      </c>
      <c r="AG42" s="17">
        <f>+[64]Sheet1!$N$102</f>
        <v>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2:63">
      <c r="B43" s="23"/>
      <c r="C43" s="20"/>
      <c r="R43" s="2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2:63">
      <c r="B44" s="23"/>
      <c r="C44" s="20"/>
      <c r="R44" s="2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2:63">
      <c r="B45" s="26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2:63" ht="18.75">
      <c r="B46" s="8" t="s">
        <v>6</v>
      </c>
      <c r="C46" s="20"/>
      <c r="R46" s="2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2:63"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2:63">
      <c r="E48" s="27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2:63">
      <c r="B49" s="24" t="s">
        <v>5</v>
      </c>
      <c r="C49" s="28" t="s">
        <v>7</v>
      </c>
      <c r="D49" s="24" t="s">
        <v>8</v>
      </c>
      <c r="E49" s="24" t="s">
        <v>9</v>
      </c>
      <c r="F49" s="24" t="s">
        <v>9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2:63">
      <c r="B50" s="29" t="s">
        <v>10</v>
      </c>
      <c r="C50" s="17">
        <f>MAX($C$13:$AG$36)</f>
        <v>204.82480333333299</v>
      </c>
      <c r="D50" s="17">
        <f>MIN($C$13:$AG$36)</f>
        <v>168.959935</v>
      </c>
      <c r="E50" s="17">
        <f>+[1]LIQUIDAC!BL248/[1]LIQUIDAC!BK248</f>
        <v>78.086899617244455</v>
      </c>
      <c r="F50" s="17">
        <f>AVERAGE($C$13:$AG$36)</f>
        <v>183.54807543507943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2:63">
      <c r="B51" s="29" t="s">
        <v>11</v>
      </c>
      <c r="C51" s="17">
        <f>MAX($C$42:$AG$42)</f>
        <v>190</v>
      </c>
      <c r="D51" s="17">
        <f>MIN($C$42:$AG$42)</f>
        <v>0</v>
      </c>
      <c r="E51" s="17">
        <f>AVERAGE($C$42:$AG$42)</f>
        <v>20.258064516129032</v>
      </c>
      <c r="F51" s="17">
        <f>[1]LIQUIDAC!BL251/[1]LIQUIDAC!BK251</f>
        <v>22.43037062350265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2:63">
      <c r="B52" s="23"/>
      <c r="C52" s="20"/>
      <c r="E52" s="27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2:63">
      <c r="B53" s="23"/>
      <c r="C53" s="20"/>
      <c r="E53" s="27"/>
      <c r="R53" s="20"/>
      <c r="T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</sheetData>
  <sheetProtection password="8891" sheet="1" objects="1" scenarios="1"/>
  <conditionalFormatting sqref="C11:AG11">
    <cfRule type="cellIs" dxfId="9" priority="10" stopIfTrue="1" operator="equal">
      <formula>C$12</formula>
    </cfRule>
  </conditionalFormatting>
  <conditionalFormatting sqref="C42:AG42">
    <cfRule type="cellIs" dxfId="8" priority="8" stopIfTrue="1" operator="equal">
      <formula>$C$51</formula>
    </cfRule>
    <cfRule type="cellIs" dxfId="7" priority="9" stopIfTrue="1" operator="equal">
      <formula>$D$51</formula>
    </cfRule>
  </conditionalFormatting>
  <conditionalFormatting sqref="C13:AG36">
    <cfRule type="cellIs" dxfId="6" priority="6" stopIfTrue="1" operator="equal">
      <formula>$C$50</formula>
    </cfRule>
    <cfRule type="cellIs" dxfId="5" priority="7" stopIfTrue="1" operator="equal">
      <formula>$D$50</formula>
    </cfRule>
  </conditionalFormatting>
  <conditionalFormatting sqref="C37:AG37">
    <cfRule type="cellIs" dxfId="4" priority="5" operator="notEqual">
      <formula>0</formula>
    </cfRule>
  </conditionalFormatting>
  <conditionalFormatting sqref="AG37">
    <cfRule type="cellIs" dxfId="3" priority="4" operator="notEqual">
      <formula>0</formula>
    </cfRule>
  </conditionalFormatting>
  <conditionalFormatting sqref="C11:G11">
    <cfRule type="cellIs" dxfId="2" priority="3" stopIfTrue="1" operator="equal">
      <formula>C$12</formula>
    </cfRule>
  </conditionalFormatting>
  <conditionalFormatting sqref="C13:G36">
    <cfRule type="cellIs" dxfId="1" priority="1" stopIfTrue="1" operator="equal">
      <formula>$C$50</formula>
    </cfRule>
    <cfRule type="cellIs" dxfId="0" priority="2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2012-05-14T17:09:30Z</dcterms:created>
  <dcterms:modified xsi:type="dcterms:W3CDTF">2012-05-14T17:28:59Z</dcterms:modified>
</cp:coreProperties>
</file>