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35" windowHeight="1125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E50" i="1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51" s="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G13"/>
  <c r="AG37" s="1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F50" s="1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50" l="1"/>
  <c r="C51"/>
  <c r="E51"/>
  <c r="C37"/>
  <c r="D50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<sst xmlns="http://schemas.openxmlformats.org/spreadsheetml/2006/main" count="14" uniqueCount="12">
  <si>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</si>
  <si>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MAYO 2012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</si>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</sst>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0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361950</xdr:colOff>
      <xdr:row>5</xdr:row>
      <xdr:rowOff>114300</xdr:rowOff>
    </xdr:to>
    <xdr:pic>
      <xdr:nvPicPr>
        <xdr:cNvPr id="2" name="4 Imagen" descr="cabezaPapeleria2011_ccc_arroba.wmf"/>
        <xdr:cNvPicPr/>
      </xdr:nvPicPr>
      <xdr:blipFill>
        <a:blip xmlns:r="http://schemas.openxmlformats.org/officeDocument/2006/relationships" r:embed="rId1" cstate="print"/>
        <a:srcRect r="38974"/>
        <a:stretch>
          <a:fillRect/>
        </a:stretch>
      </xdr:blipFill>
      <xdr:spPr>
        <a:xfrm>
          <a:off x="152400" y="161925"/>
          <a:ext cx="3400425" cy="1085850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1</xdr:row>
      <xdr:rowOff>66675</xdr:rowOff>
    </xdr:from>
    <xdr:to>
      <xdr:col>30</xdr:col>
      <xdr:colOff>38100</xdr:colOff>
      <xdr:row>6</xdr:row>
      <xdr:rowOff>19050</xdr:rowOff>
    </xdr:to>
    <xdr:pic>
      <xdr:nvPicPr>
        <xdr:cNvPr id="3" name="4 Imagen" descr="cabezaPapeleria2011_ccc_arroba.wmf"/>
        <xdr:cNvPicPr/>
      </xdr:nvPicPr>
      <xdr:blipFill>
        <a:blip xmlns:r="http://schemas.openxmlformats.org/officeDocument/2006/relationships" r:embed="rId1" cstate="print"/>
        <a:srcRect l="67863"/>
        <a:stretch>
          <a:fillRect/>
        </a:stretch>
      </xdr:blipFill>
      <xdr:spPr>
        <a:xfrm>
          <a:off x="15859125" y="228600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May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805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905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005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105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205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305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405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505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605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705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Precio%20de%20Energ&#237;a%20de%20May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805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1905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005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105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205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305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405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505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605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705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105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805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2905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3005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310520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105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205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305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405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505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605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205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705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805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0905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005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105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205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305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405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505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605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305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705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805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1905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005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105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205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305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405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505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605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405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705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805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2905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3005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_pot_3105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505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605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5%20Mayo%2012\Transacciones_0705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/>
      <sheetData sheetId="1"/>
      <sheetData sheetId="2"/>
      <sheetData sheetId="3"/>
      <sheetData sheetId="4"/>
      <sheetData sheetId="5">
        <row r="248">
          <cell r="BK248">
            <v>40868.676246950752</v>
          </cell>
          <cell r="BL248">
            <v>3161024.3774568103</v>
          </cell>
        </row>
      </sheetData>
      <sheetData sheetId="6">
        <row r="8">
          <cell r="C8" t="str">
            <v>PERIODO: 01.MAYO. 2012 - 31.MAYO. 2012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41037</v>
          </cell>
        </row>
      </sheetData>
      <sheetData sheetId="1">
        <row r="7">
          <cell r="C7">
            <v>41037</v>
          </cell>
        </row>
      </sheetData>
      <sheetData sheetId="2">
        <row r="7">
          <cell r="D7">
            <v>41037</v>
          </cell>
        </row>
      </sheetData>
      <sheetData sheetId="3">
        <row r="7">
          <cell r="C7">
            <v>41037</v>
          </cell>
        </row>
        <row r="11">
          <cell r="BD11">
            <v>179.04978500000001</v>
          </cell>
        </row>
        <row r="12">
          <cell r="BD12">
            <v>179.02896833333301</v>
          </cell>
        </row>
        <row r="13">
          <cell r="BD13">
            <v>179.01558666666699</v>
          </cell>
        </row>
        <row r="14">
          <cell r="BD14">
            <v>179.01203166666701</v>
          </cell>
        </row>
        <row r="15">
          <cell r="BD15">
            <v>179.00271000000001</v>
          </cell>
        </row>
        <row r="16">
          <cell r="BD16">
            <v>178.98589833333301</v>
          </cell>
        </row>
        <row r="17">
          <cell r="BD17">
            <v>179.03776833333299</v>
          </cell>
        </row>
        <row r="18">
          <cell r="BD18">
            <v>183.00859</v>
          </cell>
        </row>
        <row r="19">
          <cell r="BD19">
            <v>192.509741666667</v>
          </cell>
        </row>
        <row r="20">
          <cell r="BD20">
            <v>192.347455</v>
          </cell>
        </row>
        <row r="21">
          <cell r="BD21">
            <v>190.19497000000001</v>
          </cell>
        </row>
        <row r="22">
          <cell r="BD22">
            <v>192.613818333333</v>
          </cell>
        </row>
        <row r="23">
          <cell r="BD23">
            <v>194.46236166666699</v>
          </cell>
        </row>
        <row r="24">
          <cell r="BD24">
            <v>194.56277333333301</v>
          </cell>
        </row>
        <row r="25">
          <cell r="BD25">
            <v>192.909525</v>
          </cell>
        </row>
        <row r="26">
          <cell r="BD26">
            <v>189.66351666666699</v>
          </cell>
        </row>
        <row r="27">
          <cell r="BD27">
            <v>192.83793333333301</v>
          </cell>
        </row>
        <row r="28">
          <cell r="BD28">
            <v>192.79626666666701</v>
          </cell>
        </row>
        <row r="29">
          <cell r="BD29">
            <v>193.582513333333</v>
          </cell>
        </row>
        <row r="30">
          <cell r="BD30">
            <v>190.48907333333301</v>
          </cell>
        </row>
        <row r="31">
          <cell r="BD31">
            <v>195.26144500000001</v>
          </cell>
        </row>
        <row r="32">
          <cell r="BD32">
            <v>192.03193999999999</v>
          </cell>
        </row>
        <row r="33">
          <cell r="BD33">
            <v>182.54599999999999</v>
          </cell>
        </row>
        <row r="34">
          <cell r="BD34">
            <v>179.192996666667</v>
          </cell>
        </row>
      </sheetData>
      <sheetData sheetId="4">
        <row r="7">
          <cell r="C7">
            <v>41037</v>
          </cell>
        </row>
      </sheetData>
      <sheetData sheetId="5">
        <row r="36">
          <cell r="P36">
            <v>294.37499999999989</v>
          </cell>
        </row>
      </sheetData>
      <sheetData sheetId="6">
        <row r="36">
          <cell r="F36">
            <v>170.67409009008992</v>
          </cell>
        </row>
      </sheetData>
      <sheetData sheetId="7">
        <row r="35">
          <cell r="N35">
            <v>349.76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41037</v>
          </cell>
        </row>
      </sheetData>
      <sheetData sheetId="29">
        <row r="35">
          <cell r="D35">
            <v>11.552234187349001</v>
          </cell>
        </row>
      </sheetData>
      <sheetData sheetId="30">
        <row r="35">
          <cell r="D35">
            <v>9.7757658126510005</v>
          </cell>
        </row>
      </sheetData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41038</v>
          </cell>
        </row>
      </sheetData>
      <sheetData sheetId="1">
        <row r="7">
          <cell r="C7">
            <v>41038</v>
          </cell>
        </row>
      </sheetData>
      <sheetData sheetId="2">
        <row r="7">
          <cell r="D7">
            <v>41038</v>
          </cell>
        </row>
      </sheetData>
      <sheetData sheetId="3">
        <row r="7">
          <cell r="C7">
            <v>41038</v>
          </cell>
        </row>
        <row r="11">
          <cell r="BD11">
            <v>178.88399999999999</v>
          </cell>
        </row>
        <row r="12">
          <cell r="BD12">
            <v>178.88399999999999</v>
          </cell>
        </row>
        <row r="13">
          <cell r="BD13">
            <v>178.88399999999999</v>
          </cell>
        </row>
        <row r="14">
          <cell r="BD14">
            <v>178.88399999999999</v>
          </cell>
        </row>
        <row r="15">
          <cell r="BD15">
            <v>178.88399999999999</v>
          </cell>
        </row>
        <row r="16">
          <cell r="BD16">
            <v>178.88399999999999</v>
          </cell>
        </row>
        <row r="17">
          <cell r="BD17">
            <v>181.68051666666699</v>
          </cell>
        </row>
        <row r="18">
          <cell r="BD18">
            <v>180.21999666666699</v>
          </cell>
        </row>
        <row r="19">
          <cell r="BD19">
            <v>185.40251166666701</v>
          </cell>
        </row>
        <row r="20">
          <cell r="BD20">
            <v>193.27848166666701</v>
          </cell>
        </row>
        <row r="21">
          <cell r="BD21">
            <v>189.83063833333301</v>
          </cell>
        </row>
        <row r="22">
          <cell r="BD22">
            <v>191.18502833333301</v>
          </cell>
        </row>
        <row r="23">
          <cell r="BD23">
            <v>191.73685666666699</v>
          </cell>
        </row>
        <row r="24">
          <cell r="BD24">
            <v>190.96537499999999</v>
          </cell>
        </row>
        <row r="25">
          <cell r="BD25">
            <v>190.757293333333</v>
          </cell>
        </row>
        <row r="26">
          <cell r="BD26">
            <v>190.76342</v>
          </cell>
        </row>
        <row r="27">
          <cell r="BD27">
            <v>192.30702833333299</v>
          </cell>
        </row>
        <row r="28">
          <cell r="BD28">
            <v>193.363296666667</v>
          </cell>
        </row>
        <row r="29">
          <cell r="BD29">
            <v>193.168475</v>
          </cell>
        </row>
        <row r="30">
          <cell r="BD30">
            <v>190.51770999999999</v>
          </cell>
        </row>
        <row r="31">
          <cell r="BD31">
            <v>193.67676499999999</v>
          </cell>
        </row>
        <row r="32">
          <cell r="BD32">
            <v>195.16238166666699</v>
          </cell>
        </row>
        <row r="33">
          <cell r="BD33">
            <v>179.80037999999999</v>
          </cell>
        </row>
        <row r="34">
          <cell r="BD34">
            <v>179.032338333333</v>
          </cell>
        </row>
      </sheetData>
      <sheetData sheetId="4">
        <row r="7">
          <cell r="C7">
            <v>41038</v>
          </cell>
        </row>
      </sheetData>
      <sheetData sheetId="5">
        <row r="36">
          <cell r="P36">
            <v>296.52753132871339</v>
          </cell>
        </row>
      </sheetData>
      <sheetData sheetId="6">
        <row r="36">
          <cell r="F36">
            <v>162.72295495495439</v>
          </cell>
        </row>
      </sheetData>
      <sheetData sheetId="7">
        <row r="35">
          <cell r="N35">
            <v>327.42400000000004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41038</v>
          </cell>
        </row>
      </sheetData>
      <sheetData sheetId="29">
        <row r="35">
          <cell r="D35">
            <v>65.264938270048503</v>
          </cell>
        </row>
      </sheetData>
      <sheetData sheetId="30">
        <row r="35">
          <cell r="D35">
            <v>50.287061729952001</v>
          </cell>
        </row>
      </sheetData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41039</v>
          </cell>
        </row>
      </sheetData>
      <sheetData sheetId="1">
        <row r="7">
          <cell r="C7">
            <v>41039</v>
          </cell>
        </row>
      </sheetData>
      <sheetData sheetId="2">
        <row r="7">
          <cell r="D7">
            <v>41039</v>
          </cell>
        </row>
      </sheetData>
      <sheetData sheetId="3">
        <row r="7">
          <cell r="C7">
            <v>41039</v>
          </cell>
        </row>
        <row r="11">
          <cell r="BD11">
            <v>179.06437333333301</v>
          </cell>
        </row>
        <row r="12">
          <cell r="BD12">
            <v>179.03517666666701</v>
          </cell>
        </row>
        <row r="13">
          <cell r="BD13">
            <v>179.09638833333301</v>
          </cell>
        </row>
        <row r="14">
          <cell r="BD14">
            <v>179.01944166666701</v>
          </cell>
        </row>
        <row r="15">
          <cell r="BD15">
            <v>179.10448833333299</v>
          </cell>
        </row>
        <row r="16">
          <cell r="BD16">
            <v>179.11095666666699</v>
          </cell>
        </row>
        <row r="17">
          <cell r="BD17">
            <v>179.144923333333</v>
          </cell>
        </row>
        <row r="18">
          <cell r="BD18">
            <v>179.625251666667</v>
          </cell>
        </row>
        <row r="19">
          <cell r="BD19">
            <v>182.73408499999999</v>
          </cell>
        </row>
        <row r="20">
          <cell r="BD20">
            <v>190.998876666667</v>
          </cell>
        </row>
        <row r="21">
          <cell r="BD21">
            <v>193.58082833333299</v>
          </cell>
        </row>
        <row r="22">
          <cell r="BD22">
            <v>190.45318333333299</v>
          </cell>
        </row>
        <row r="23">
          <cell r="BD23">
            <v>191.52527000000001</v>
          </cell>
        </row>
        <row r="24">
          <cell r="BD24">
            <v>191.40403000000001</v>
          </cell>
        </row>
        <row r="25">
          <cell r="BD25">
            <v>190.97618499999999</v>
          </cell>
        </row>
        <row r="26">
          <cell r="BD26">
            <v>190.79891333333299</v>
          </cell>
        </row>
        <row r="27">
          <cell r="BD27">
            <v>195.835745</v>
          </cell>
        </row>
        <row r="28">
          <cell r="BD28">
            <v>188.26312666666701</v>
          </cell>
        </row>
        <row r="29">
          <cell r="BD29">
            <v>192.994855</v>
          </cell>
        </row>
        <row r="30">
          <cell r="BD30">
            <v>192.75662666666699</v>
          </cell>
        </row>
        <row r="31">
          <cell r="BD31">
            <v>195.557246666667</v>
          </cell>
        </row>
        <row r="32">
          <cell r="BD32">
            <v>180.39447000000001</v>
          </cell>
        </row>
        <row r="33">
          <cell r="BD33">
            <v>179.67138</v>
          </cell>
        </row>
        <row r="34">
          <cell r="BD34">
            <v>179.64877333333399</v>
          </cell>
        </row>
      </sheetData>
      <sheetData sheetId="4">
        <row r="7">
          <cell r="C7">
            <v>41039</v>
          </cell>
        </row>
      </sheetData>
      <sheetData sheetId="5">
        <row r="36">
          <cell r="P36">
            <v>300.99544306045959</v>
          </cell>
        </row>
      </sheetData>
      <sheetData sheetId="6">
        <row r="36">
          <cell r="F36">
            <v>167.29837837837835</v>
          </cell>
        </row>
      </sheetData>
      <sheetData sheetId="7">
        <row r="35">
          <cell r="N35">
            <v>341.59999999999997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41039</v>
          </cell>
        </row>
      </sheetData>
      <sheetData sheetId="29">
        <row r="35">
          <cell r="D35">
            <v>135.30892019784449</v>
          </cell>
        </row>
      </sheetData>
      <sheetData sheetId="30">
        <row r="35">
          <cell r="D35">
            <v>101.05907980215601</v>
          </cell>
        </row>
      </sheetData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41040</v>
          </cell>
        </row>
      </sheetData>
      <sheetData sheetId="1">
        <row r="7">
          <cell r="C7">
            <v>41040</v>
          </cell>
        </row>
      </sheetData>
      <sheetData sheetId="2">
        <row r="7">
          <cell r="D7">
            <v>41040</v>
          </cell>
        </row>
      </sheetData>
      <sheetData sheetId="3">
        <row r="7">
          <cell r="C7">
            <v>41040</v>
          </cell>
        </row>
        <row r="11">
          <cell r="BD11">
            <v>179.99952833333299</v>
          </cell>
        </row>
        <row r="12">
          <cell r="BD12">
            <v>179.66375666666701</v>
          </cell>
        </row>
        <row r="13">
          <cell r="BD13">
            <v>181.77795333333299</v>
          </cell>
        </row>
        <row r="14">
          <cell r="BD14">
            <v>180.03096333333301</v>
          </cell>
        </row>
        <row r="15">
          <cell r="BD15">
            <v>180.20630499999999</v>
          </cell>
        </row>
        <row r="16">
          <cell r="BD16">
            <v>179.922596666667</v>
          </cell>
        </row>
        <row r="17">
          <cell r="BD17">
            <v>180.12570666666701</v>
          </cell>
        </row>
        <row r="18">
          <cell r="BD18">
            <v>181.17047666666701</v>
          </cell>
        </row>
        <row r="19">
          <cell r="BD19">
            <v>182.297198333333</v>
          </cell>
        </row>
        <row r="20">
          <cell r="BD20">
            <v>189.90193500000001</v>
          </cell>
        </row>
        <row r="21">
          <cell r="BD21">
            <v>194.879245</v>
          </cell>
        </row>
        <row r="22">
          <cell r="BD22">
            <v>190.17335</v>
          </cell>
        </row>
        <row r="23">
          <cell r="BD23">
            <v>192.47632833333299</v>
          </cell>
        </row>
        <row r="24">
          <cell r="BD24">
            <v>192.57792333333299</v>
          </cell>
        </row>
        <row r="25">
          <cell r="BD25">
            <v>191.30733166666701</v>
          </cell>
        </row>
        <row r="26">
          <cell r="BD26">
            <v>190.68145833333301</v>
          </cell>
        </row>
        <row r="27">
          <cell r="BD27">
            <v>193.772678333333</v>
          </cell>
        </row>
        <row r="28">
          <cell r="BD28">
            <v>190.90978000000001</v>
          </cell>
        </row>
        <row r="29">
          <cell r="BD29">
            <v>194.99639666666701</v>
          </cell>
        </row>
        <row r="30">
          <cell r="BD30">
            <v>190.53373666666701</v>
          </cell>
        </row>
        <row r="31">
          <cell r="BD31">
            <v>195.00519333333301</v>
          </cell>
        </row>
        <row r="32">
          <cell r="BD32">
            <v>186.57662500000001</v>
          </cell>
        </row>
        <row r="33">
          <cell r="BD33">
            <v>181.10101666666699</v>
          </cell>
        </row>
        <row r="34">
          <cell r="BD34">
            <v>184.69875166666699</v>
          </cell>
        </row>
      </sheetData>
      <sheetData sheetId="4">
        <row r="7">
          <cell r="C7">
            <v>41040</v>
          </cell>
        </row>
      </sheetData>
      <sheetData sheetId="5">
        <row r="36">
          <cell r="P36">
            <v>283.52426544146255</v>
          </cell>
        </row>
      </sheetData>
      <sheetData sheetId="6">
        <row r="36">
          <cell r="F36">
            <v>151.17463063063008</v>
          </cell>
        </row>
      </sheetData>
      <sheetData sheetId="7">
        <row r="35">
          <cell r="N35">
            <v>329.69599999999997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41040</v>
          </cell>
        </row>
      </sheetData>
      <sheetData sheetId="29">
        <row r="35">
          <cell r="D35">
            <v>167.66300274053702</v>
          </cell>
        </row>
      </sheetData>
      <sheetData sheetId="30">
        <row r="35">
          <cell r="D35">
            <v>117.96899725946298</v>
          </cell>
        </row>
      </sheetData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41041</v>
          </cell>
        </row>
      </sheetData>
      <sheetData sheetId="1">
        <row r="7">
          <cell r="C7">
            <v>41041</v>
          </cell>
        </row>
      </sheetData>
      <sheetData sheetId="2">
        <row r="7">
          <cell r="D7">
            <v>41041</v>
          </cell>
        </row>
      </sheetData>
      <sheetData sheetId="3">
        <row r="7">
          <cell r="C7">
            <v>41041</v>
          </cell>
        </row>
        <row r="11">
          <cell r="BD11">
            <v>179.36141499999999</v>
          </cell>
        </row>
        <row r="12">
          <cell r="BD12">
            <v>181.495798333333</v>
          </cell>
        </row>
        <row r="13">
          <cell r="BD13">
            <v>180.82127333333301</v>
          </cell>
        </row>
        <row r="14">
          <cell r="BD14">
            <v>180.99772333333399</v>
          </cell>
        </row>
        <row r="15">
          <cell r="BD15">
            <v>179.75226000000001</v>
          </cell>
        </row>
        <row r="16">
          <cell r="BD16">
            <v>181.787951666667</v>
          </cell>
        </row>
        <row r="17">
          <cell r="BD17">
            <v>180.30738833333299</v>
          </cell>
        </row>
        <row r="18">
          <cell r="BD18">
            <v>182.18908500000001</v>
          </cell>
        </row>
        <row r="19">
          <cell r="BD19">
            <v>182.13069833333299</v>
          </cell>
        </row>
        <row r="20">
          <cell r="BD20">
            <v>182.29599999999999</v>
          </cell>
        </row>
        <row r="21">
          <cell r="BD21">
            <v>182.29599999999999</v>
          </cell>
        </row>
        <row r="22">
          <cell r="BD22">
            <v>182.38447333333301</v>
          </cell>
        </row>
        <row r="23">
          <cell r="BD23">
            <v>182.47068666666701</v>
          </cell>
        </row>
        <row r="24">
          <cell r="BD24">
            <v>182.46954833333299</v>
          </cell>
        </row>
        <row r="25">
          <cell r="BD25">
            <v>182.46683166666699</v>
          </cell>
        </row>
        <row r="26">
          <cell r="BD26">
            <v>182.51758333333299</v>
          </cell>
        </row>
        <row r="27">
          <cell r="BD27">
            <v>182.49578500000001</v>
          </cell>
        </row>
        <row r="28">
          <cell r="BD28">
            <v>181.521616666667</v>
          </cell>
        </row>
        <row r="29">
          <cell r="BD29">
            <v>188.63253166666701</v>
          </cell>
        </row>
        <row r="30">
          <cell r="BD30">
            <v>189.62792666666701</v>
          </cell>
        </row>
        <row r="31">
          <cell r="BD31">
            <v>190.97481500000001</v>
          </cell>
        </row>
        <row r="32">
          <cell r="BD32">
            <v>185.277553333333</v>
          </cell>
        </row>
        <row r="33">
          <cell r="BD33">
            <v>181.341536666667</v>
          </cell>
        </row>
        <row r="34">
          <cell r="BD34">
            <v>179.76322833333299</v>
          </cell>
        </row>
      </sheetData>
      <sheetData sheetId="4">
        <row r="7">
          <cell r="C7">
            <v>41041</v>
          </cell>
        </row>
      </sheetData>
      <sheetData sheetId="5">
        <row r="36">
          <cell r="P36">
            <v>284.80790879340145</v>
          </cell>
        </row>
      </sheetData>
      <sheetData sheetId="6">
        <row r="36">
          <cell r="F36">
            <v>166.75992792792735</v>
          </cell>
        </row>
      </sheetData>
      <sheetData sheetId="7">
        <row r="35">
          <cell r="N35">
            <v>341.08799999999997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41041</v>
          </cell>
        </row>
      </sheetData>
      <sheetData sheetId="29">
        <row r="35">
          <cell r="D35">
            <v>239.94266853545795</v>
          </cell>
        </row>
      </sheetData>
      <sheetData sheetId="30">
        <row r="35">
          <cell r="D35">
            <v>167.833331464542</v>
          </cell>
        </row>
      </sheetData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41042</v>
          </cell>
        </row>
      </sheetData>
      <sheetData sheetId="1">
        <row r="7">
          <cell r="C7">
            <v>41042</v>
          </cell>
        </row>
      </sheetData>
      <sheetData sheetId="2">
        <row r="7">
          <cell r="D7">
            <v>41042</v>
          </cell>
        </row>
      </sheetData>
      <sheetData sheetId="3">
        <row r="7">
          <cell r="C7">
            <v>41042</v>
          </cell>
        </row>
        <row r="11">
          <cell r="BD11">
            <v>183.211778333333</v>
          </cell>
        </row>
        <row r="12">
          <cell r="BD12">
            <v>179.12814333333301</v>
          </cell>
        </row>
        <row r="13">
          <cell r="BD13">
            <v>180.710348333333</v>
          </cell>
        </row>
        <row r="14">
          <cell r="BD14">
            <v>179.13177999999999</v>
          </cell>
        </row>
        <row r="15">
          <cell r="BD15">
            <v>180.53947333333301</v>
          </cell>
        </row>
        <row r="16">
          <cell r="BD16">
            <v>184.879308333333</v>
          </cell>
        </row>
        <row r="17">
          <cell r="BD17">
            <v>180.28701833333301</v>
          </cell>
        </row>
        <row r="18">
          <cell r="BD18">
            <v>181.84056833333301</v>
          </cell>
        </row>
        <row r="19">
          <cell r="BD19">
            <v>182.82119333333401</v>
          </cell>
        </row>
        <row r="20">
          <cell r="BD20">
            <v>182.59318833333299</v>
          </cell>
        </row>
        <row r="21">
          <cell r="BD21">
            <v>184.33851999999999</v>
          </cell>
        </row>
        <row r="22">
          <cell r="BD22">
            <v>182.22584000000001</v>
          </cell>
        </row>
        <row r="23">
          <cell r="BD23">
            <v>183.51956000000001</v>
          </cell>
        </row>
        <row r="24">
          <cell r="BD24">
            <v>183.97789499999999</v>
          </cell>
        </row>
        <row r="25">
          <cell r="BD25">
            <v>181.71119833333299</v>
          </cell>
        </row>
        <row r="26">
          <cell r="BD26">
            <v>184.09868666666699</v>
          </cell>
        </row>
        <row r="27">
          <cell r="BD27">
            <v>180.8655</v>
          </cell>
        </row>
        <row r="28">
          <cell r="BD28">
            <v>182.22875166666699</v>
          </cell>
        </row>
        <row r="29">
          <cell r="BD29">
            <v>189.48649333333299</v>
          </cell>
        </row>
        <row r="30">
          <cell r="BD30">
            <v>190.60747166666701</v>
          </cell>
        </row>
        <row r="31">
          <cell r="BD31">
            <v>191.73054999999999</v>
          </cell>
        </row>
        <row r="32">
          <cell r="BD32">
            <v>184.79433333333299</v>
          </cell>
        </row>
        <row r="33">
          <cell r="BD33">
            <v>180.57681500000001</v>
          </cell>
        </row>
        <row r="34">
          <cell r="BD34">
            <v>182.372383333333</v>
          </cell>
        </row>
      </sheetData>
      <sheetData sheetId="4">
        <row r="7">
          <cell r="C7">
            <v>41042</v>
          </cell>
        </row>
      </sheetData>
      <sheetData sheetId="5">
        <row r="36">
          <cell r="P36">
            <v>259.67094186357303</v>
          </cell>
        </row>
      </sheetData>
      <sheetData sheetId="6">
        <row r="36">
          <cell r="F36">
            <v>132.9302342342348</v>
          </cell>
        </row>
      </sheetData>
      <sheetData sheetId="7">
        <row r="35">
          <cell r="N35">
            <v>345.72800000000001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41042</v>
          </cell>
        </row>
      </sheetData>
      <sheetData sheetId="29">
        <row r="35">
          <cell r="D35">
            <v>213.09132254196049</v>
          </cell>
        </row>
      </sheetData>
      <sheetData sheetId="30">
        <row r="35">
          <cell r="D35">
            <v>141.90067745803952</v>
          </cell>
        </row>
      </sheetData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41043</v>
          </cell>
        </row>
      </sheetData>
      <sheetData sheetId="1">
        <row r="7">
          <cell r="C7">
            <v>41043</v>
          </cell>
        </row>
      </sheetData>
      <sheetData sheetId="2">
        <row r="7">
          <cell r="D7">
            <v>41043</v>
          </cell>
        </row>
      </sheetData>
      <sheetData sheetId="3">
        <row r="7">
          <cell r="C7">
            <v>41043</v>
          </cell>
        </row>
        <row r="11">
          <cell r="BD11">
            <v>176.453925</v>
          </cell>
        </row>
        <row r="12">
          <cell r="BD12">
            <v>172.37050833333299</v>
          </cell>
        </row>
        <row r="13">
          <cell r="BD13">
            <v>171.64185000000001</v>
          </cell>
        </row>
        <row r="14">
          <cell r="BD14">
            <v>173.02409666666699</v>
          </cell>
        </row>
        <row r="15">
          <cell r="BD15">
            <v>178.86362666666699</v>
          </cell>
        </row>
        <row r="16">
          <cell r="BD16">
            <v>173.504453333333</v>
          </cell>
        </row>
        <row r="17">
          <cell r="BD17">
            <v>177.23367500000001</v>
          </cell>
        </row>
        <row r="18">
          <cell r="BD18">
            <v>178.92570000000001</v>
          </cell>
        </row>
        <row r="19">
          <cell r="BD19">
            <v>182.59322</v>
          </cell>
        </row>
        <row r="20">
          <cell r="BD20">
            <v>181.00625500000001</v>
          </cell>
        </row>
        <row r="21">
          <cell r="BD21">
            <v>182.209708333333</v>
          </cell>
        </row>
        <row r="22">
          <cell r="BD22">
            <v>181.576001666667</v>
          </cell>
        </row>
        <row r="23">
          <cell r="BD23">
            <v>181.71744166666701</v>
          </cell>
        </row>
        <row r="24">
          <cell r="BD24">
            <v>182.483385</v>
          </cell>
        </row>
        <row r="25">
          <cell r="BD25">
            <v>182.10426166666701</v>
          </cell>
        </row>
        <row r="26">
          <cell r="BD26">
            <v>181.71554499999999</v>
          </cell>
        </row>
        <row r="27">
          <cell r="BD27">
            <v>183.20258166666699</v>
          </cell>
        </row>
        <row r="28">
          <cell r="BD28">
            <v>182.36440166666699</v>
          </cell>
        </row>
        <row r="29">
          <cell r="BD29">
            <v>182.65951000000001</v>
          </cell>
        </row>
        <row r="30">
          <cell r="BD30">
            <v>181.55260999999999</v>
          </cell>
        </row>
        <row r="31">
          <cell r="BD31">
            <v>181.675768333333</v>
          </cell>
        </row>
        <row r="32">
          <cell r="BD32">
            <v>185.438741666667</v>
          </cell>
        </row>
        <row r="33">
          <cell r="BD33">
            <v>181.11507499999999</v>
          </cell>
        </row>
        <row r="34">
          <cell r="BD34">
            <v>179.631001666667</v>
          </cell>
        </row>
      </sheetData>
      <sheetData sheetId="4">
        <row r="7">
          <cell r="C7">
            <v>41043</v>
          </cell>
        </row>
      </sheetData>
      <sheetData sheetId="5">
        <row r="36">
          <cell r="P36">
            <v>349.94290742402831</v>
          </cell>
        </row>
      </sheetData>
      <sheetData sheetId="6">
        <row r="36">
          <cell r="F36">
            <v>172.55999999999997</v>
          </cell>
        </row>
      </sheetData>
      <sheetData sheetId="7">
        <row r="35">
          <cell r="N35">
            <v>336.8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41043</v>
          </cell>
        </row>
      </sheetData>
      <sheetData sheetId="29">
        <row r="35">
          <cell r="D35">
            <v>164.17795241101604</v>
          </cell>
        </row>
      </sheetData>
      <sheetData sheetId="30">
        <row r="35">
          <cell r="D35">
            <v>109.16604758898448</v>
          </cell>
        </row>
      </sheetData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41044</v>
          </cell>
        </row>
      </sheetData>
      <sheetData sheetId="1">
        <row r="7">
          <cell r="C7">
            <v>41044</v>
          </cell>
        </row>
      </sheetData>
      <sheetData sheetId="2">
        <row r="7">
          <cell r="D7">
            <v>41044</v>
          </cell>
        </row>
      </sheetData>
      <sheetData sheetId="3">
        <row r="7">
          <cell r="C7">
            <v>41044</v>
          </cell>
        </row>
        <row r="11">
          <cell r="BD11">
            <v>171.79557500000001</v>
          </cell>
        </row>
        <row r="12">
          <cell r="BD12">
            <v>171.48996333333301</v>
          </cell>
        </row>
        <row r="13">
          <cell r="BD13">
            <v>173.26879333333301</v>
          </cell>
        </row>
        <row r="14">
          <cell r="BD14">
            <v>176.05104499999999</v>
          </cell>
        </row>
        <row r="15">
          <cell r="BD15">
            <v>174.34670333333301</v>
          </cell>
        </row>
        <row r="16">
          <cell r="BD16">
            <v>173.48758333333299</v>
          </cell>
        </row>
        <row r="17">
          <cell r="BD17">
            <v>179.79517166666699</v>
          </cell>
        </row>
        <row r="18">
          <cell r="BD18">
            <v>183.834036666667</v>
          </cell>
        </row>
        <row r="19">
          <cell r="BD19">
            <v>182.47285666666701</v>
          </cell>
        </row>
        <row r="20">
          <cell r="BD20">
            <v>181.714</v>
          </cell>
        </row>
        <row r="21">
          <cell r="BD21">
            <v>181.714</v>
          </cell>
        </row>
        <row r="22">
          <cell r="BD22">
            <v>181.714</v>
          </cell>
        </row>
        <row r="23">
          <cell r="BD23">
            <v>181.714</v>
          </cell>
        </row>
        <row r="24">
          <cell r="BD24">
            <v>182.36005333333301</v>
          </cell>
        </row>
        <row r="25">
          <cell r="BD25">
            <v>182.14659166666701</v>
          </cell>
        </row>
        <row r="26">
          <cell r="BD26">
            <v>182.65517666666699</v>
          </cell>
        </row>
        <row r="27">
          <cell r="BD27">
            <v>183.45095333333299</v>
          </cell>
        </row>
        <row r="28">
          <cell r="BD28">
            <v>181.201578333333</v>
          </cell>
        </row>
        <row r="29">
          <cell r="BD29">
            <v>181.912745</v>
          </cell>
        </row>
        <row r="30">
          <cell r="BD30">
            <v>183.462461666667</v>
          </cell>
        </row>
        <row r="31">
          <cell r="BD31">
            <v>183.39913000000001</v>
          </cell>
        </row>
        <row r="32">
          <cell r="BD32">
            <v>181.58607166666701</v>
          </cell>
        </row>
        <row r="33">
          <cell r="BD33">
            <v>178.54039333333299</v>
          </cell>
        </row>
        <row r="34">
          <cell r="BD34">
            <v>173.89034000000001</v>
          </cell>
        </row>
      </sheetData>
      <sheetData sheetId="4">
        <row r="7">
          <cell r="C7">
            <v>41044</v>
          </cell>
        </row>
      </sheetData>
      <sheetData sheetId="5">
        <row r="36">
          <cell r="P36">
            <v>356.39860383684851</v>
          </cell>
        </row>
      </sheetData>
      <sheetData sheetId="6">
        <row r="36">
          <cell r="F36">
            <v>166.80320720720735</v>
          </cell>
        </row>
      </sheetData>
      <sheetData sheetId="7">
        <row r="35">
          <cell r="N35">
            <v>358.30400000000003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41044</v>
          </cell>
        </row>
      </sheetData>
      <sheetData sheetId="29">
        <row r="35">
          <cell r="D35">
            <v>25.648865467647997</v>
          </cell>
        </row>
      </sheetData>
      <sheetData sheetId="30">
        <row r="35">
          <cell r="D35">
            <v>14.975134532352</v>
          </cell>
        </row>
      </sheetData>
      <sheetData sheetId="31"/>
      <sheetData sheetId="32"/>
      <sheetData sheetId="3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41045</v>
          </cell>
        </row>
      </sheetData>
      <sheetData sheetId="1">
        <row r="7">
          <cell r="C7">
            <v>41045</v>
          </cell>
        </row>
      </sheetData>
      <sheetData sheetId="2">
        <row r="7">
          <cell r="D7">
            <v>41045</v>
          </cell>
        </row>
      </sheetData>
      <sheetData sheetId="3">
        <row r="7">
          <cell r="C7">
            <v>41045</v>
          </cell>
        </row>
        <row r="11">
          <cell r="BD11">
            <v>175.65558166666699</v>
          </cell>
        </row>
        <row r="12">
          <cell r="BD12">
            <v>180.97633999999999</v>
          </cell>
        </row>
        <row r="13">
          <cell r="BD13">
            <v>179.184</v>
          </cell>
        </row>
        <row r="14">
          <cell r="BD14">
            <v>180.931986666667</v>
          </cell>
        </row>
        <row r="15">
          <cell r="BD15">
            <v>177.96545333333299</v>
          </cell>
        </row>
        <row r="16">
          <cell r="BD16">
            <v>179.184</v>
          </cell>
        </row>
        <row r="17">
          <cell r="BD17">
            <v>174.72188499999999</v>
          </cell>
        </row>
        <row r="18">
          <cell r="BD18">
            <v>178.12456666666699</v>
          </cell>
        </row>
        <row r="19">
          <cell r="BD19">
            <v>179.92181666666701</v>
          </cell>
        </row>
        <row r="20">
          <cell r="BD20">
            <v>183.25964166666699</v>
          </cell>
        </row>
        <row r="21">
          <cell r="BD21">
            <v>181.44990000000001</v>
          </cell>
        </row>
        <row r="22">
          <cell r="BD22">
            <v>183.753201666667</v>
          </cell>
        </row>
        <row r="23">
          <cell r="BD23">
            <v>183.58741833333301</v>
          </cell>
        </row>
        <row r="24">
          <cell r="BD24">
            <v>180.89949999999999</v>
          </cell>
        </row>
        <row r="25">
          <cell r="BD25">
            <v>182.210193333333</v>
          </cell>
        </row>
        <row r="26">
          <cell r="BD26">
            <v>182.11537833333301</v>
          </cell>
        </row>
        <row r="27">
          <cell r="BD27">
            <v>180.60509999999999</v>
          </cell>
        </row>
        <row r="28">
          <cell r="BD28">
            <v>180.63929999999999</v>
          </cell>
        </row>
        <row r="29">
          <cell r="BD29">
            <v>183.631521666667</v>
          </cell>
        </row>
        <row r="30">
          <cell r="BD30">
            <v>181.67122333333299</v>
          </cell>
        </row>
        <row r="31">
          <cell r="BD31">
            <v>190.160271666667</v>
          </cell>
        </row>
        <row r="32">
          <cell r="BD32">
            <v>178.71941333333299</v>
          </cell>
        </row>
        <row r="33">
          <cell r="BD33">
            <v>174.94907166666701</v>
          </cell>
        </row>
        <row r="34">
          <cell r="BD34">
            <v>178.26343499999999</v>
          </cell>
        </row>
      </sheetData>
      <sheetData sheetId="4">
        <row r="7">
          <cell r="C7">
            <v>41045</v>
          </cell>
        </row>
      </sheetData>
      <sheetData sheetId="5">
        <row r="36">
          <cell r="P36">
            <v>290.20681606282301</v>
          </cell>
        </row>
      </sheetData>
      <sheetData sheetId="6">
        <row r="36">
          <cell r="F36">
            <v>176.95667027027025</v>
          </cell>
        </row>
      </sheetData>
      <sheetData sheetId="7">
        <row r="35">
          <cell r="N35">
            <v>318.94399999999996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41045</v>
          </cell>
        </row>
      </sheetData>
      <sheetData sheetId="29">
        <row r="35">
          <cell r="D35">
            <v>75.682429470875007</v>
          </cell>
        </row>
      </sheetData>
      <sheetData sheetId="30">
        <row r="35">
          <cell r="D35">
            <v>61.165570529124501</v>
          </cell>
        </row>
      </sheetData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41046</v>
          </cell>
        </row>
      </sheetData>
      <sheetData sheetId="1">
        <row r="7">
          <cell r="C7">
            <v>41046</v>
          </cell>
        </row>
      </sheetData>
      <sheetData sheetId="2">
        <row r="7">
          <cell r="D7">
            <v>41046</v>
          </cell>
        </row>
      </sheetData>
      <sheetData sheetId="3">
        <row r="7">
          <cell r="C7">
            <v>41046</v>
          </cell>
        </row>
        <row r="11">
          <cell r="BD11">
            <v>176.97325000000001</v>
          </cell>
        </row>
        <row r="12">
          <cell r="BD12">
            <v>178.80194333333301</v>
          </cell>
        </row>
        <row r="13">
          <cell r="BD13">
            <v>175.29664333333301</v>
          </cell>
        </row>
        <row r="14">
          <cell r="BD14">
            <v>177.25312666666699</v>
          </cell>
        </row>
        <row r="15">
          <cell r="BD15">
            <v>179.184</v>
          </cell>
        </row>
        <row r="16">
          <cell r="BD16">
            <v>176.05589000000001</v>
          </cell>
        </row>
        <row r="17">
          <cell r="BD17">
            <v>176.90289999999999</v>
          </cell>
        </row>
        <row r="18">
          <cell r="BD18">
            <v>180.78244000000001</v>
          </cell>
        </row>
        <row r="19">
          <cell r="BD19">
            <v>182.13197333333301</v>
          </cell>
        </row>
        <row r="20">
          <cell r="BD20">
            <v>182.479598333333</v>
          </cell>
        </row>
        <row r="21">
          <cell r="BD21">
            <v>182.71240499999999</v>
          </cell>
        </row>
        <row r="22">
          <cell r="BD22">
            <v>181.566115</v>
          </cell>
        </row>
        <row r="23">
          <cell r="BD23">
            <v>181.71487999999999</v>
          </cell>
        </row>
        <row r="24">
          <cell r="BD24">
            <v>182.49942999999999</v>
          </cell>
        </row>
        <row r="25">
          <cell r="BD25">
            <v>181.92166499999999</v>
          </cell>
        </row>
        <row r="26">
          <cell r="BD26">
            <v>181.77908333333301</v>
          </cell>
        </row>
        <row r="27">
          <cell r="BD27">
            <v>182.45037500000001</v>
          </cell>
        </row>
        <row r="28">
          <cell r="BD28">
            <v>184.18606500000001</v>
          </cell>
        </row>
        <row r="29">
          <cell r="BD29">
            <v>182.95926</v>
          </cell>
        </row>
        <row r="30">
          <cell r="BD30">
            <v>181.98068000000001</v>
          </cell>
        </row>
        <row r="31">
          <cell r="BD31">
            <v>184.96356</v>
          </cell>
        </row>
        <row r="32">
          <cell r="BD32">
            <v>181.53224499999999</v>
          </cell>
        </row>
        <row r="33">
          <cell r="BD33">
            <v>187.60043999999999</v>
          </cell>
        </row>
        <row r="34">
          <cell r="BD34">
            <v>179.184</v>
          </cell>
        </row>
      </sheetData>
      <sheetData sheetId="4">
        <row r="7">
          <cell r="C7">
            <v>41046</v>
          </cell>
        </row>
      </sheetData>
      <sheetData sheetId="5">
        <row r="36">
          <cell r="P36">
            <v>329.36357685022347</v>
          </cell>
        </row>
      </sheetData>
      <sheetData sheetId="6">
        <row r="36">
          <cell r="F36">
            <v>168.55152432432448</v>
          </cell>
        </row>
      </sheetData>
      <sheetData sheetId="7">
        <row r="35">
          <cell r="N35">
            <v>262.84800000000001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41046</v>
          </cell>
        </row>
      </sheetData>
      <sheetData sheetId="29">
        <row r="35">
          <cell r="D35">
            <v>135.54063482302945</v>
          </cell>
        </row>
      </sheetData>
      <sheetData sheetId="30">
        <row r="35">
          <cell r="D35">
            <v>99.883365176971992</v>
          </cell>
        </row>
      </sheetData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/>
      <sheetData sheetId="1"/>
      <sheetData sheetId="2"/>
      <sheetData sheetId="3">
        <row r="4">
          <cell r="C4">
            <v>41030</v>
          </cell>
          <cell r="D4">
            <v>41031</v>
          </cell>
          <cell r="E4">
            <v>41032</v>
          </cell>
          <cell r="F4">
            <v>41033</v>
          </cell>
          <cell r="G4">
            <v>41034</v>
          </cell>
          <cell r="H4">
            <v>41035</v>
          </cell>
          <cell r="I4">
            <v>41036</v>
          </cell>
          <cell r="J4">
            <v>41037</v>
          </cell>
          <cell r="K4">
            <v>41038</v>
          </cell>
          <cell r="L4">
            <v>41039</v>
          </cell>
          <cell r="M4">
            <v>41040</v>
          </cell>
          <cell r="N4">
            <v>41041</v>
          </cell>
          <cell r="O4">
            <v>41042</v>
          </cell>
          <cell r="P4">
            <v>41043</v>
          </cell>
          <cell r="Q4">
            <v>41044</v>
          </cell>
          <cell r="R4">
            <v>41045</v>
          </cell>
          <cell r="S4">
            <v>41046</v>
          </cell>
          <cell r="T4">
            <v>41047</v>
          </cell>
          <cell r="U4">
            <v>41048</v>
          </cell>
          <cell r="V4">
            <v>41049</v>
          </cell>
          <cell r="W4">
            <v>41050</v>
          </cell>
          <cell r="X4">
            <v>41051</v>
          </cell>
          <cell r="Y4">
            <v>41052</v>
          </cell>
          <cell r="Z4">
            <v>41053</v>
          </cell>
          <cell r="AA4">
            <v>41054</v>
          </cell>
          <cell r="AB4">
            <v>41055</v>
          </cell>
          <cell r="AC4">
            <v>41056</v>
          </cell>
          <cell r="AD4">
            <v>41057</v>
          </cell>
          <cell r="AE4">
            <v>41058</v>
          </cell>
          <cell r="AF4">
            <v>41059</v>
          </cell>
          <cell r="AG4">
            <v>41060</v>
          </cell>
        </row>
        <row r="29">
          <cell r="C29">
            <v>4303.5375033333321</v>
          </cell>
          <cell r="D29">
            <v>4416.0710633333329</v>
          </cell>
          <cell r="E29">
            <v>4415.3195233333345</v>
          </cell>
          <cell r="F29">
            <v>4424.6280833333321</v>
          </cell>
          <cell r="G29">
            <v>4366.7359416666659</v>
          </cell>
          <cell r="H29">
            <v>4310.6701383333311</v>
          </cell>
          <cell r="I29">
            <v>4482.2289283333348</v>
          </cell>
          <cell r="J29">
            <v>4494.1436683333322</v>
          </cell>
          <cell r="K29">
            <v>4476.1524933333349</v>
          </cell>
          <cell r="L29">
            <v>4460.7945950000021</v>
          </cell>
          <cell r="M29">
            <v>4484.7862349999996</v>
          </cell>
          <cell r="N29">
            <v>4385.3797100000002</v>
          </cell>
          <cell r="O29">
            <v>4397.6767983333311</v>
          </cell>
          <cell r="P29">
            <v>4315.0633433333342</v>
          </cell>
          <cell r="Q29">
            <v>4308.0032233333332</v>
          </cell>
          <cell r="R29">
            <v>4332.5802000000003</v>
          </cell>
          <cell r="S29">
            <v>4342.911968333332</v>
          </cell>
          <cell r="T29">
            <v>4316.1752050000014</v>
          </cell>
          <cell r="U29">
            <v>4294.9996166666651</v>
          </cell>
          <cell r="V29">
            <v>4273.0801733333337</v>
          </cell>
          <cell r="W29">
            <v>4081.9080733333317</v>
          </cell>
          <cell r="X29">
            <v>4063.9643349999992</v>
          </cell>
          <cell r="Y29">
            <v>4028.0153750000009</v>
          </cell>
          <cell r="Z29">
            <v>4030.3280683333314</v>
          </cell>
          <cell r="AA29">
            <v>4112.329913333333</v>
          </cell>
          <cell r="AB29">
            <v>4005.3002783333313</v>
          </cell>
          <cell r="AC29">
            <v>3948.8305816666684</v>
          </cell>
          <cell r="AD29">
            <v>3906.4935716666655</v>
          </cell>
          <cell r="AE29">
            <v>3935.5724650000011</v>
          </cell>
          <cell r="AF29">
            <v>3904.0546133333328</v>
          </cell>
          <cell r="AG29">
            <v>3963.6333816666647</v>
          </cell>
        </row>
      </sheetData>
      <sheetData sheetId="4">
        <row r="1">
          <cell r="E1">
            <v>41060</v>
          </cell>
        </row>
      </sheetData>
      <sheetData sheetId="5">
        <row r="1">
          <cell r="E1">
            <v>41059</v>
          </cell>
        </row>
      </sheetData>
      <sheetData sheetId="6">
        <row r="1">
          <cell r="E1">
            <v>41058</v>
          </cell>
        </row>
      </sheetData>
      <sheetData sheetId="7">
        <row r="1">
          <cell r="E1">
            <v>41057</v>
          </cell>
        </row>
      </sheetData>
      <sheetData sheetId="8">
        <row r="1">
          <cell r="E1">
            <v>41056</v>
          </cell>
        </row>
      </sheetData>
      <sheetData sheetId="9">
        <row r="1">
          <cell r="E1">
            <v>41055</v>
          </cell>
        </row>
      </sheetData>
      <sheetData sheetId="10">
        <row r="1">
          <cell r="E1">
            <v>41054</v>
          </cell>
        </row>
      </sheetData>
      <sheetData sheetId="11">
        <row r="1">
          <cell r="E1">
            <v>41053</v>
          </cell>
        </row>
      </sheetData>
      <sheetData sheetId="12">
        <row r="1">
          <cell r="E1">
            <v>41052</v>
          </cell>
        </row>
      </sheetData>
      <sheetData sheetId="13">
        <row r="1">
          <cell r="E1">
            <v>41051</v>
          </cell>
        </row>
      </sheetData>
      <sheetData sheetId="14">
        <row r="1">
          <cell r="E1">
            <v>41050</v>
          </cell>
        </row>
      </sheetData>
      <sheetData sheetId="15">
        <row r="1">
          <cell r="E1">
            <v>41049</v>
          </cell>
        </row>
      </sheetData>
      <sheetData sheetId="16">
        <row r="1">
          <cell r="E1">
            <v>41048</v>
          </cell>
        </row>
      </sheetData>
      <sheetData sheetId="17">
        <row r="1">
          <cell r="E1">
            <v>41047</v>
          </cell>
        </row>
      </sheetData>
      <sheetData sheetId="18">
        <row r="1">
          <cell r="E1">
            <v>41046</v>
          </cell>
        </row>
      </sheetData>
      <sheetData sheetId="19">
        <row r="1">
          <cell r="E1">
            <v>41045</v>
          </cell>
        </row>
      </sheetData>
      <sheetData sheetId="20">
        <row r="1">
          <cell r="E1">
            <v>41044</v>
          </cell>
        </row>
      </sheetData>
      <sheetData sheetId="21">
        <row r="1">
          <cell r="E1">
            <v>41043</v>
          </cell>
        </row>
      </sheetData>
      <sheetData sheetId="22">
        <row r="1">
          <cell r="E1">
            <v>41042</v>
          </cell>
        </row>
      </sheetData>
      <sheetData sheetId="23">
        <row r="1">
          <cell r="E1">
            <v>41041</v>
          </cell>
        </row>
      </sheetData>
      <sheetData sheetId="24">
        <row r="1">
          <cell r="E1">
            <v>41040</v>
          </cell>
        </row>
      </sheetData>
      <sheetData sheetId="25">
        <row r="1">
          <cell r="E1">
            <v>41039</v>
          </cell>
        </row>
      </sheetData>
      <sheetData sheetId="26">
        <row r="1">
          <cell r="E1">
            <v>41038</v>
          </cell>
        </row>
      </sheetData>
      <sheetData sheetId="27">
        <row r="1">
          <cell r="E1">
            <v>41037</v>
          </cell>
        </row>
      </sheetData>
      <sheetData sheetId="28">
        <row r="1">
          <cell r="E1">
            <v>41036</v>
          </cell>
        </row>
      </sheetData>
      <sheetData sheetId="29">
        <row r="1">
          <cell r="E1">
            <v>41035</v>
          </cell>
        </row>
      </sheetData>
      <sheetData sheetId="30">
        <row r="1">
          <cell r="E1">
            <v>41034</v>
          </cell>
        </row>
      </sheetData>
      <sheetData sheetId="31">
        <row r="1">
          <cell r="E1">
            <v>41033</v>
          </cell>
        </row>
      </sheetData>
      <sheetData sheetId="32">
        <row r="1">
          <cell r="E1">
            <v>41032</v>
          </cell>
        </row>
      </sheetData>
      <sheetData sheetId="33">
        <row r="1">
          <cell r="E1">
            <v>41031</v>
          </cell>
        </row>
      </sheetData>
      <sheetData sheetId="34">
        <row r="1">
          <cell r="E1">
            <v>41030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41047</v>
          </cell>
        </row>
      </sheetData>
      <sheetData sheetId="1">
        <row r="7">
          <cell r="C7">
            <v>41047</v>
          </cell>
        </row>
      </sheetData>
      <sheetData sheetId="2">
        <row r="7">
          <cell r="D7">
            <v>41047</v>
          </cell>
        </row>
      </sheetData>
      <sheetData sheetId="3">
        <row r="7">
          <cell r="C7">
            <v>41047</v>
          </cell>
        </row>
        <row r="11">
          <cell r="BD11">
            <v>176.09929500000001</v>
          </cell>
        </row>
        <row r="12">
          <cell r="BD12">
            <v>175.671345</v>
          </cell>
        </row>
        <row r="13">
          <cell r="BD13">
            <v>171.02510000000001</v>
          </cell>
        </row>
        <row r="14">
          <cell r="BD14">
            <v>177.51948666666701</v>
          </cell>
        </row>
        <row r="15">
          <cell r="BD15">
            <v>177.58039666666701</v>
          </cell>
        </row>
        <row r="16">
          <cell r="BD16">
            <v>175.45698666666701</v>
          </cell>
        </row>
        <row r="17">
          <cell r="BD17">
            <v>174.07856166666701</v>
          </cell>
        </row>
        <row r="18">
          <cell r="BD18">
            <v>176.471225</v>
          </cell>
        </row>
        <row r="19">
          <cell r="BD19">
            <v>181.77428333333299</v>
          </cell>
        </row>
        <row r="20">
          <cell r="BD20">
            <v>185.56979166666699</v>
          </cell>
        </row>
        <row r="21">
          <cell r="BD21">
            <v>181.45562833333301</v>
          </cell>
        </row>
        <row r="22">
          <cell r="BD22">
            <v>181.69602499999999</v>
          </cell>
        </row>
        <row r="23">
          <cell r="BD23">
            <v>185.27918666666699</v>
          </cell>
        </row>
        <row r="24">
          <cell r="BD24">
            <v>182.26285833333301</v>
          </cell>
        </row>
        <row r="25">
          <cell r="BD25">
            <v>180.73882333333299</v>
          </cell>
        </row>
        <row r="26">
          <cell r="BD26">
            <v>181.53238166666699</v>
          </cell>
        </row>
        <row r="27">
          <cell r="BD27">
            <v>181.44837166666699</v>
          </cell>
        </row>
        <row r="28">
          <cell r="BD28">
            <v>182.94397499999999</v>
          </cell>
        </row>
        <row r="29">
          <cell r="BD29">
            <v>184.581201666667</v>
          </cell>
        </row>
        <row r="30">
          <cell r="BD30">
            <v>182.78174833333301</v>
          </cell>
        </row>
        <row r="31">
          <cell r="BD31">
            <v>184.090171666667</v>
          </cell>
        </row>
        <row r="32">
          <cell r="BD32">
            <v>182.27482000000001</v>
          </cell>
        </row>
        <row r="33">
          <cell r="BD33">
            <v>177.552696666667</v>
          </cell>
        </row>
        <row r="34">
          <cell r="BD34">
            <v>176.29084499999999</v>
          </cell>
        </row>
      </sheetData>
      <sheetData sheetId="4">
        <row r="7">
          <cell r="C7">
            <v>41047</v>
          </cell>
        </row>
      </sheetData>
      <sheetData sheetId="5">
        <row r="36">
          <cell r="P36">
            <v>289.46600000000001</v>
          </cell>
        </row>
      </sheetData>
      <sheetData sheetId="6">
        <row r="36">
          <cell r="F36">
            <v>159.03750270270154</v>
          </cell>
        </row>
      </sheetData>
      <sheetData sheetId="7">
        <row r="35">
          <cell r="N35">
            <v>127.48800000000001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41047</v>
          </cell>
        </row>
      </sheetData>
      <sheetData sheetId="29">
        <row r="35">
          <cell r="D35">
            <v>59.924855824839</v>
          </cell>
        </row>
      </sheetData>
      <sheetData sheetId="30">
        <row r="35">
          <cell r="D35">
            <v>40.587144175161498</v>
          </cell>
        </row>
      </sheetData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41048</v>
          </cell>
        </row>
      </sheetData>
      <sheetData sheetId="1">
        <row r="7">
          <cell r="C7">
            <v>41048</v>
          </cell>
        </row>
      </sheetData>
      <sheetData sheetId="2">
        <row r="7">
          <cell r="D7">
            <v>41048</v>
          </cell>
        </row>
      </sheetData>
      <sheetData sheetId="3">
        <row r="7">
          <cell r="C7">
            <v>41048</v>
          </cell>
        </row>
        <row r="11">
          <cell r="BD11">
            <v>174.443868333333</v>
          </cell>
        </row>
        <row r="12">
          <cell r="BD12">
            <v>178.740331666667</v>
          </cell>
        </row>
        <row r="13">
          <cell r="BD13">
            <v>179.184</v>
          </cell>
        </row>
        <row r="14">
          <cell r="BD14">
            <v>174.67177166666701</v>
          </cell>
        </row>
        <row r="15">
          <cell r="BD15">
            <v>176.802426666667</v>
          </cell>
        </row>
        <row r="16">
          <cell r="BD16">
            <v>174.07881333333299</v>
          </cell>
        </row>
        <row r="17">
          <cell r="BD17">
            <v>178.832163333333</v>
          </cell>
        </row>
        <row r="18">
          <cell r="BD18">
            <v>179.184</v>
          </cell>
        </row>
        <row r="19">
          <cell r="BD19">
            <v>179.184</v>
          </cell>
        </row>
        <row r="20">
          <cell r="BD20">
            <v>180.60074666666699</v>
          </cell>
        </row>
        <row r="21">
          <cell r="BD21">
            <v>179.18521999999999</v>
          </cell>
        </row>
        <row r="22">
          <cell r="BD22">
            <v>179.18572666666699</v>
          </cell>
        </row>
        <row r="23">
          <cell r="BD23">
            <v>179.13272833333301</v>
          </cell>
        </row>
        <row r="24">
          <cell r="BD24">
            <v>179.21161833333301</v>
          </cell>
        </row>
        <row r="25">
          <cell r="BD25">
            <v>179.229868333333</v>
          </cell>
        </row>
        <row r="26">
          <cell r="BD26">
            <v>178.54208499999999</v>
          </cell>
        </row>
        <row r="27">
          <cell r="BD27">
            <v>176.508788333333</v>
          </cell>
        </row>
        <row r="28">
          <cell r="BD28">
            <v>179.184</v>
          </cell>
        </row>
        <row r="29">
          <cell r="BD29">
            <v>189.89292666666699</v>
          </cell>
        </row>
        <row r="30">
          <cell r="BD30">
            <v>183.63244</v>
          </cell>
        </row>
        <row r="31">
          <cell r="BD31">
            <v>184.026285</v>
          </cell>
        </row>
        <row r="32">
          <cell r="BD32">
            <v>184.140606666666</v>
          </cell>
        </row>
        <row r="33">
          <cell r="BD33">
            <v>174.930251666667</v>
          </cell>
        </row>
        <row r="34">
          <cell r="BD34">
            <v>172.47495000000001</v>
          </cell>
        </row>
      </sheetData>
      <sheetData sheetId="4">
        <row r="7">
          <cell r="C7">
            <v>41048</v>
          </cell>
        </row>
      </sheetData>
      <sheetData sheetId="5">
        <row r="36">
          <cell r="P36">
            <v>193.62450000000001</v>
          </cell>
        </row>
      </sheetData>
      <sheetData sheetId="6">
        <row r="36">
          <cell r="F36">
            <v>178.21031351351351</v>
          </cell>
        </row>
      </sheetData>
      <sheetData sheetId="7">
        <row r="35">
          <cell r="N35">
            <v>159.51999999999998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41048</v>
          </cell>
        </row>
      </sheetData>
      <sheetData sheetId="29">
        <row r="35">
          <cell r="D35">
            <v>7.0304686142414985</v>
          </cell>
        </row>
      </sheetData>
      <sheetData sheetId="30">
        <row r="35">
          <cell r="D35">
            <v>2.7615313857589996</v>
          </cell>
        </row>
      </sheetData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41049</v>
          </cell>
        </row>
      </sheetData>
      <sheetData sheetId="1">
        <row r="7">
          <cell r="C7">
            <v>41049</v>
          </cell>
        </row>
      </sheetData>
      <sheetData sheetId="2">
        <row r="7">
          <cell r="D7">
            <v>41049</v>
          </cell>
        </row>
      </sheetData>
      <sheetData sheetId="3">
        <row r="7">
          <cell r="C7">
            <v>41049</v>
          </cell>
        </row>
        <row r="11">
          <cell r="BD11">
            <v>171.291</v>
          </cell>
        </row>
        <row r="12">
          <cell r="BD12">
            <v>172.51400333333299</v>
          </cell>
        </row>
        <row r="13">
          <cell r="BD13">
            <v>171.291</v>
          </cell>
        </row>
        <row r="14">
          <cell r="BD14">
            <v>171.291</v>
          </cell>
        </row>
        <row r="15">
          <cell r="BD15">
            <v>174.826955</v>
          </cell>
        </row>
        <row r="16">
          <cell r="BD16">
            <v>173.477</v>
          </cell>
        </row>
        <row r="17">
          <cell r="BD17">
            <v>179.184</v>
          </cell>
        </row>
        <row r="18">
          <cell r="BD18">
            <v>179.184</v>
          </cell>
        </row>
        <row r="19">
          <cell r="BD19">
            <v>179.184</v>
          </cell>
        </row>
        <row r="20">
          <cell r="BD20">
            <v>179.184</v>
          </cell>
        </row>
        <row r="21">
          <cell r="BD21">
            <v>178.3947</v>
          </cell>
        </row>
        <row r="22">
          <cell r="BD22">
            <v>179.184</v>
          </cell>
        </row>
        <row r="23">
          <cell r="BD23">
            <v>179.184</v>
          </cell>
        </row>
        <row r="24">
          <cell r="BD24">
            <v>179.184</v>
          </cell>
        </row>
        <row r="25">
          <cell r="BD25">
            <v>179.184</v>
          </cell>
        </row>
        <row r="26">
          <cell r="BD26">
            <v>179.184</v>
          </cell>
        </row>
        <row r="27">
          <cell r="BD27">
            <v>179.184</v>
          </cell>
        </row>
        <row r="28">
          <cell r="BD28">
            <v>179.184</v>
          </cell>
        </row>
        <row r="29">
          <cell r="BD29">
            <v>182.98561333333299</v>
          </cell>
        </row>
        <row r="30">
          <cell r="BD30">
            <v>180.705696666667</v>
          </cell>
        </row>
        <row r="31">
          <cell r="BD31">
            <v>184.59757500000001</v>
          </cell>
        </row>
        <row r="32">
          <cell r="BD32">
            <v>182.31362999999999</v>
          </cell>
        </row>
        <row r="33">
          <cell r="BD33">
            <v>179.184</v>
          </cell>
        </row>
        <row r="34">
          <cell r="BD34">
            <v>179.184</v>
          </cell>
        </row>
      </sheetData>
      <sheetData sheetId="4">
        <row r="7">
          <cell r="C7">
            <v>41049</v>
          </cell>
        </row>
      </sheetData>
      <sheetData sheetId="5">
        <row r="36">
          <cell r="P36">
            <v>0</v>
          </cell>
        </row>
      </sheetData>
      <sheetData sheetId="6">
        <row r="36">
          <cell r="F36">
            <v>176.28830270270228</v>
          </cell>
        </row>
      </sheetData>
      <sheetData sheetId="7">
        <row r="35">
          <cell r="N35">
            <v>63.019250000000014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41049</v>
          </cell>
        </row>
      </sheetData>
      <sheetData sheetId="29">
        <row r="35">
          <cell r="D35">
            <v>14.5863789671255</v>
          </cell>
        </row>
      </sheetData>
      <sheetData sheetId="30">
        <row r="35">
          <cell r="D35">
            <v>9.5736210328745006</v>
          </cell>
        </row>
      </sheetData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41050</v>
          </cell>
        </row>
      </sheetData>
      <sheetData sheetId="1">
        <row r="7">
          <cell r="C7">
            <v>41050</v>
          </cell>
        </row>
      </sheetData>
      <sheetData sheetId="2">
        <row r="7">
          <cell r="D7">
            <v>41050</v>
          </cell>
        </row>
      </sheetData>
      <sheetData sheetId="3">
        <row r="7">
          <cell r="C7">
            <v>41050</v>
          </cell>
        </row>
        <row r="11">
          <cell r="BD11">
            <v>170.60225</v>
          </cell>
        </row>
        <row r="12">
          <cell r="BD12">
            <v>164.68330333333299</v>
          </cell>
        </row>
        <row r="13">
          <cell r="BD13">
            <v>164.69</v>
          </cell>
        </row>
        <row r="14">
          <cell r="BD14">
            <v>164.99122666666699</v>
          </cell>
        </row>
        <row r="15">
          <cell r="BD15">
            <v>165.01400833333301</v>
          </cell>
        </row>
        <row r="16">
          <cell r="BD16">
            <v>167.90695833333299</v>
          </cell>
        </row>
        <row r="17">
          <cell r="BD17">
            <v>165.79102666666699</v>
          </cell>
        </row>
        <row r="18">
          <cell r="BD18">
            <v>166.86166499999999</v>
          </cell>
        </row>
        <row r="19">
          <cell r="BD19">
            <v>173.83133166666701</v>
          </cell>
        </row>
        <row r="20">
          <cell r="BD20">
            <v>176.63115833333299</v>
          </cell>
        </row>
        <row r="21">
          <cell r="BD21">
            <v>175.49686500000001</v>
          </cell>
        </row>
        <row r="22">
          <cell r="BD22">
            <v>176.51666</v>
          </cell>
        </row>
        <row r="23">
          <cell r="BD23">
            <v>175.27977833333301</v>
          </cell>
        </row>
        <row r="24">
          <cell r="BD24">
            <v>166.50865166666699</v>
          </cell>
        </row>
        <row r="25">
          <cell r="BD25">
            <v>166.48225833333299</v>
          </cell>
        </row>
        <row r="26">
          <cell r="BD26">
            <v>166.42699999999999</v>
          </cell>
        </row>
        <row r="27">
          <cell r="BD27">
            <v>166.46308500000001</v>
          </cell>
        </row>
        <row r="28">
          <cell r="BD28">
            <v>166.42699999999999</v>
          </cell>
        </row>
        <row r="29">
          <cell r="BD29">
            <v>178.25766833333299</v>
          </cell>
        </row>
        <row r="30">
          <cell r="BD30">
            <v>178.263736666667</v>
          </cell>
        </row>
        <row r="31">
          <cell r="BD31">
            <v>177.71502833333301</v>
          </cell>
        </row>
        <row r="32">
          <cell r="BD32">
            <v>173.92598333333299</v>
          </cell>
        </row>
        <row r="33">
          <cell r="BD33">
            <v>166.12869499999999</v>
          </cell>
        </row>
        <row r="34">
          <cell r="BD34">
            <v>167.01273499999999</v>
          </cell>
        </row>
      </sheetData>
      <sheetData sheetId="4">
        <row r="7">
          <cell r="C7">
            <v>41050</v>
          </cell>
        </row>
      </sheetData>
      <sheetData sheetId="5">
        <row r="36">
          <cell r="P36">
            <v>167.74499999999998</v>
          </cell>
        </row>
      </sheetData>
      <sheetData sheetId="6">
        <row r="36">
          <cell r="F36">
            <v>173.11401081081036</v>
          </cell>
        </row>
      </sheetData>
      <sheetData sheetId="7">
        <row r="35">
          <cell r="N35">
            <v>162.18400000000003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41050</v>
          </cell>
        </row>
      </sheetData>
      <sheetData sheetId="29">
        <row r="35">
          <cell r="D35">
            <v>13.030238627987501</v>
          </cell>
        </row>
      </sheetData>
      <sheetData sheetId="30">
        <row r="35">
          <cell r="D35">
            <v>9.5457613720124996</v>
          </cell>
        </row>
      </sheetData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41051</v>
          </cell>
        </row>
      </sheetData>
      <sheetData sheetId="1">
        <row r="7">
          <cell r="C7">
            <v>41051</v>
          </cell>
        </row>
      </sheetData>
      <sheetData sheetId="2">
        <row r="7">
          <cell r="D7">
            <v>41051</v>
          </cell>
        </row>
      </sheetData>
      <sheetData sheetId="3">
        <row r="7">
          <cell r="C7">
            <v>41051</v>
          </cell>
        </row>
        <row r="11">
          <cell r="BD11">
            <v>166.22327833333301</v>
          </cell>
        </row>
        <row r="12">
          <cell r="BD12">
            <v>168.146868333333</v>
          </cell>
        </row>
        <row r="13">
          <cell r="BD13">
            <v>163.569525</v>
          </cell>
        </row>
        <row r="14">
          <cell r="BD14">
            <v>161.832288333333</v>
          </cell>
        </row>
        <row r="15">
          <cell r="BD15">
            <v>160.70225666666701</v>
          </cell>
        </row>
        <row r="16">
          <cell r="BD16">
            <v>163.52109166666699</v>
          </cell>
        </row>
        <row r="17">
          <cell r="BD17">
            <v>166.59786500000001</v>
          </cell>
        </row>
        <row r="18">
          <cell r="BD18">
            <v>165.38549333333299</v>
          </cell>
        </row>
        <row r="19">
          <cell r="BD19">
            <v>166.825048333333</v>
          </cell>
        </row>
        <row r="20">
          <cell r="BD20">
            <v>166.563751666667</v>
          </cell>
        </row>
        <row r="21">
          <cell r="BD21">
            <v>172.05328499999999</v>
          </cell>
        </row>
        <row r="22">
          <cell r="BD22">
            <v>174.40005666666701</v>
          </cell>
        </row>
        <row r="23">
          <cell r="BD23">
            <v>174.096171666667</v>
          </cell>
        </row>
        <row r="24">
          <cell r="BD24">
            <v>174.07974999999999</v>
          </cell>
        </row>
        <row r="25">
          <cell r="BD25">
            <v>174.09757833333299</v>
          </cell>
        </row>
        <row r="26">
          <cell r="BD26">
            <v>174.03046166666701</v>
          </cell>
        </row>
        <row r="27">
          <cell r="BD27">
            <v>173.66554833333299</v>
          </cell>
        </row>
        <row r="28">
          <cell r="BD28">
            <v>166.42699999999999</v>
          </cell>
        </row>
        <row r="29">
          <cell r="BD29">
            <v>177.38601333333301</v>
          </cell>
        </row>
        <row r="30">
          <cell r="BD30">
            <v>178.44652500000001</v>
          </cell>
        </row>
        <row r="31">
          <cell r="BD31">
            <v>172.86423666666701</v>
          </cell>
        </row>
        <row r="32">
          <cell r="BD32">
            <v>166.75877500000001</v>
          </cell>
        </row>
        <row r="33">
          <cell r="BD33">
            <v>169.490933333333</v>
          </cell>
        </row>
        <row r="34">
          <cell r="BD34">
            <v>166.80053333333299</v>
          </cell>
        </row>
      </sheetData>
      <sheetData sheetId="4">
        <row r="7">
          <cell r="C7">
            <v>41051</v>
          </cell>
        </row>
      </sheetData>
      <sheetData sheetId="5">
        <row r="36">
          <cell r="P36">
            <v>528.80270326607592</v>
          </cell>
        </row>
      </sheetData>
      <sheetData sheetId="6">
        <row r="36">
          <cell r="F36">
            <v>183.98981621621635</v>
          </cell>
        </row>
      </sheetData>
      <sheetData sheetId="7">
        <row r="35">
          <cell r="N35">
            <v>132.37425000000002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41051</v>
          </cell>
        </row>
      </sheetData>
      <sheetData sheetId="29">
        <row r="35">
          <cell r="D35">
            <v>5.7910607116000004E-2</v>
          </cell>
        </row>
      </sheetData>
      <sheetData sheetId="30">
        <row r="35">
          <cell r="D35">
            <v>2.2089392884000001E-2</v>
          </cell>
        </row>
      </sheetData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41052</v>
          </cell>
        </row>
      </sheetData>
      <sheetData sheetId="1">
        <row r="7">
          <cell r="C7">
            <v>41052</v>
          </cell>
        </row>
      </sheetData>
      <sheetData sheetId="2">
        <row r="7">
          <cell r="D7">
            <v>41052</v>
          </cell>
        </row>
      </sheetData>
      <sheetData sheetId="3">
        <row r="7">
          <cell r="C7">
            <v>41052</v>
          </cell>
        </row>
        <row r="11">
          <cell r="BD11">
            <v>163.529405</v>
          </cell>
        </row>
        <row r="12">
          <cell r="BD12">
            <v>163.32129499999999</v>
          </cell>
        </row>
        <row r="13">
          <cell r="BD13">
            <v>159.605968333334</v>
          </cell>
        </row>
        <row r="14">
          <cell r="BD14">
            <v>159.58417</v>
          </cell>
        </row>
        <row r="15">
          <cell r="BD15">
            <v>161.57324666666699</v>
          </cell>
        </row>
        <row r="16">
          <cell r="BD16">
            <v>164.140075</v>
          </cell>
        </row>
        <row r="17">
          <cell r="BD17">
            <v>166.68973333333301</v>
          </cell>
        </row>
        <row r="18">
          <cell r="BD18">
            <v>166.87940333333299</v>
          </cell>
        </row>
        <row r="19">
          <cell r="BD19">
            <v>166.37345666666701</v>
          </cell>
        </row>
        <row r="20">
          <cell r="BD20">
            <v>171.73034000000001</v>
          </cell>
        </row>
        <row r="21">
          <cell r="BD21">
            <v>175.10805666666701</v>
          </cell>
        </row>
        <row r="22">
          <cell r="BD22">
            <v>175.10274000000001</v>
          </cell>
        </row>
        <row r="23">
          <cell r="BD23">
            <v>172.079655</v>
          </cell>
        </row>
        <row r="24">
          <cell r="BD24">
            <v>166.51660166666699</v>
          </cell>
        </row>
        <row r="25">
          <cell r="BD25">
            <v>166.618765</v>
          </cell>
        </row>
        <row r="26">
          <cell r="BD26">
            <v>166.688598333333</v>
          </cell>
        </row>
        <row r="27">
          <cell r="BD27">
            <v>166.42311166666701</v>
          </cell>
        </row>
        <row r="28">
          <cell r="BD28">
            <v>166.23207333333301</v>
          </cell>
        </row>
        <row r="29">
          <cell r="BD29">
            <v>176.76962166666701</v>
          </cell>
        </row>
        <row r="30">
          <cell r="BD30">
            <v>176.721836666667</v>
          </cell>
        </row>
        <row r="31">
          <cell r="BD31">
            <v>173.29956999999999</v>
          </cell>
        </row>
        <row r="32">
          <cell r="BD32">
            <v>166.39456999999999</v>
          </cell>
        </row>
        <row r="33">
          <cell r="BD33">
            <v>168.69572833333299</v>
          </cell>
        </row>
        <row r="34">
          <cell r="BD34">
            <v>167.93735333333299</v>
          </cell>
        </row>
      </sheetData>
      <sheetData sheetId="4">
        <row r="7">
          <cell r="C7">
            <v>41052</v>
          </cell>
        </row>
      </sheetData>
      <sheetData sheetId="5">
        <row r="36">
          <cell r="P36">
            <v>572.77800000000002</v>
          </cell>
        </row>
      </sheetData>
      <sheetData sheetId="6">
        <row r="36">
          <cell r="F36">
            <v>178.67401621621579</v>
          </cell>
        </row>
      </sheetData>
      <sheetData sheetId="7">
        <row r="35">
          <cell r="N35">
            <v>146.91200000000001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41052</v>
          </cell>
        </row>
      </sheetData>
      <sheetData sheetId="29">
        <row r="35">
          <cell r="D35">
            <v>8.0849160879309991</v>
          </cell>
        </row>
      </sheetData>
      <sheetData sheetId="30">
        <row r="35">
          <cell r="D35">
            <v>5.3070839120690003</v>
          </cell>
        </row>
      </sheetData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41053</v>
          </cell>
        </row>
      </sheetData>
      <sheetData sheetId="1">
        <row r="7">
          <cell r="C7">
            <v>41053</v>
          </cell>
        </row>
      </sheetData>
      <sheetData sheetId="2">
        <row r="7">
          <cell r="D7">
            <v>41053</v>
          </cell>
        </row>
      </sheetData>
      <sheetData sheetId="3">
        <row r="7">
          <cell r="C7">
            <v>41053</v>
          </cell>
        </row>
        <row r="11">
          <cell r="BD11">
            <v>161.76724999999999</v>
          </cell>
        </row>
        <row r="12">
          <cell r="BD12">
            <v>159.58179999999999</v>
          </cell>
        </row>
        <row r="13">
          <cell r="BD13">
            <v>159.58179999999999</v>
          </cell>
        </row>
        <row r="14">
          <cell r="BD14">
            <v>159.58179999999999</v>
          </cell>
        </row>
        <row r="15">
          <cell r="BD15">
            <v>160.405513333333</v>
          </cell>
        </row>
        <row r="16">
          <cell r="BD16">
            <v>164.15754000000001</v>
          </cell>
        </row>
        <row r="17">
          <cell r="BD17">
            <v>164.13796500000001</v>
          </cell>
        </row>
        <row r="18">
          <cell r="BD18">
            <v>168.507501666667</v>
          </cell>
        </row>
        <row r="19">
          <cell r="BD19">
            <v>166.75799833333301</v>
          </cell>
        </row>
        <row r="20">
          <cell r="BD20">
            <v>174.38812999999999</v>
          </cell>
        </row>
        <row r="21">
          <cell r="BD21">
            <v>176.15609333333299</v>
          </cell>
        </row>
        <row r="22">
          <cell r="BD22">
            <v>177.74089833333301</v>
          </cell>
        </row>
        <row r="23">
          <cell r="BD23">
            <v>172.29510166666699</v>
          </cell>
        </row>
        <row r="24">
          <cell r="BD24">
            <v>176.32291166666701</v>
          </cell>
        </row>
        <row r="25">
          <cell r="BD25">
            <v>166.83402166666701</v>
          </cell>
        </row>
        <row r="26">
          <cell r="BD26">
            <v>166.632843333333</v>
          </cell>
        </row>
        <row r="27">
          <cell r="BD27">
            <v>166.432856666666</v>
          </cell>
        </row>
        <row r="28">
          <cell r="BD28">
            <v>166.287276666667</v>
          </cell>
        </row>
        <row r="29">
          <cell r="BD29">
            <v>175.56058833333299</v>
          </cell>
        </row>
        <row r="30">
          <cell r="BD30">
            <v>174.71625166666701</v>
          </cell>
        </row>
        <row r="31">
          <cell r="BD31">
            <v>173.753406666666</v>
          </cell>
        </row>
        <row r="32">
          <cell r="BD32">
            <v>166.37016666666699</v>
          </cell>
        </row>
        <row r="33">
          <cell r="BD33">
            <v>165.12197499999999</v>
          </cell>
        </row>
        <row r="34">
          <cell r="BD34">
            <v>167.23637833333299</v>
          </cell>
        </row>
      </sheetData>
      <sheetData sheetId="4">
        <row r="7">
          <cell r="C7">
            <v>41053</v>
          </cell>
        </row>
      </sheetData>
      <sheetData sheetId="5">
        <row r="36">
          <cell r="P36">
            <v>573.68900000000008</v>
          </cell>
        </row>
      </sheetData>
      <sheetData sheetId="6">
        <row r="36">
          <cell r="F36">
            <v>178.17474594594611</v>
          </cell>
        </row>
      </sheetData>
      <sheetData sheetId="7">
        <row r="35">
          <cell r="N35">
            <v>155.11850000000001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41053</v>
          </cell>
        </row>
      </sheetData>
      <sheetData sheetId="29">
        <row r="35">
          <cell r="D35">
            <v>2.5084975150435</v>
          </cell>
        </row>
      </sheetData>
      <sheetData sheetId="30">
        <row r="35">
          <cell r="D35">
            <v>1.8755024849564998</v>
          </cell>
        </row>
      </sheetData>
      <sheetData sheetId="31"/>
      <sheetData sheetId="32"/>
      <sheetData sheetId="3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41054</v>
          </cell>
        </row>
      </sheetData>
      <sheetData sheetId="1">
        <row r="7">
          <cell r="C7">
            <v>41054</v>
          </cell>
        </row>
      </sheetData>
      <sheetData sheetId="2">
        <row r="7">
          <cell r="D7">
            <v>41054</v>
          </cell>
        </row>
      </sheetData>
      <sheetData sheetId="3">
        <row r="7">
          <cell r="C7">
            <v>41054</v>
          </cell>
        </row>
        <row r="11">
          <cell r="BD11">
            <v>159.56479999999999</v>
          </cell>
        </row>
        <row r="12">
          <cell r="BD12">
            <v>159.56479999999999</v>
          </cell>
        </row>
        <row r="13">
          <cell r="BD13">
            <v>159.56479999999999</v>
          </cell>
        </row>
        <row r="14">
          <cell r="BD14">
            <v>159.56479999999999</v>
          </cell>
        </row>
        <row r="15">
          <cell r="BD15">
            <v>161.59910666666701</v>
          </cell>
        </row>
        <row r="16">
          <cell r="BD16">
            <v>164.15034</v>
          </cell>
        </row>
        <row r="17">
          <cell r="BD17">
            <v>167.29282333333299</v>
          </cell>
        </row>
        <row r="18">
          <cell r="BD18">
            <v>168.67475833333299</v>
          </cell>
        </row>
        <row r="19">
          <cell r="BD19">
            <v>171.13700499999999</v>
          </cell>
        </row>
        <row r="20">
          <cell r="BD20">
            <v>174.13120000000001</v>
          </cell>
        </row>
        <row r="21">
          <cell r="BD21">
            <v>176.51390499999999</v>
          </cell>
        </row>
        <row r="22">
          <cell r="BD22">
            <v>174.14766499999999</v>
          </cell>
        </row>
        <row r="23">
          <cell r="BD23">
            <v>177.23696166666701</v>
          </cell>
        </row>
        <row r="24">
          <cell r="BD24">
            <v>175.77904000000001</v>
          </cell>
        </row>
        <row r="25">
          <cell r="BD25">
            <v>174.144825</v>
          </cell>
        </row>
        <row r="26">
          <cell r="BD26">
            <v>176.85563999999999</v>
          </cell>
        </row>
        <row r="27">
          <cell r="BD27">
            <v>170.84530833333301</v>
          </cell>
        </row>
        <row r="28">
          <cell r="BD28">
            <v>167.37483666666699</v>
          </cell>
        </row>
        <row r="29">
          <cell r="BD29">
            <v>185.90176500000001</v>
          </cell>
        </row>
        <row r="30">
          <cell r="BD30">
            <v>188.81133500000001</v>
          </cell>
        </row>
        <row r="31">
          <cell r="BD31">
            <v>179.10364000000001</v>
          </cell>
        </row>
        <row r="32">
          <cell r="BD32">
            <v>176.76872166666701</v>
          </cell>
        </row>
        <row r="33">
          <cell r="BD33">
            <v>175.73418166666701</v>
          </cell>
        </row>
        <row r="34">
          <cell r="BD34">
            <v>167.86765500000001</v>
          </cell>
        </row>
      </sheetData>
      <sheetData sheetId="4">
        <row r="7">
          <cell r="C7">
            <v>41054</v>
          </cell>
        </row>
      </sheetData>
      <sheetData sheetId="5">
        <row r="36">
          <cell r="P36">
            <v>458.34366721167447</v>
          </cell>
        </row>
      </sheetData>
      <sheetData sheetId="6">
        <row r="36">
          <cell r="F36">
            <v>132.77747567567508</v>
          </cell>
        </row>
      </sheetData>
      <sheetData sheetId="7">
        <row r="35">
          <cell r="N35">
            <v>142.34500000000003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41054</v>
          </cell>
        </row>
      </sheetData>
      <sheetData sheetId="29">
        <row r="35">
          <cell r="D35">
            <v>11.0111856306135</v>
          </cell>
        </row>
      </sheetData>
      <sheetData sheetId="30">
        <row r="35">
          <cell r="D35">
            <v>8.5248143693865011</v>
          </cell>
        </row>
      </sheetData>
      <sheetData sheetId="31"/>
      <sheetData sheetId="32"/>
      <sheetData sheetId="33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41055</v>
          </cell>
        </row>
      </sheetData>
      <sheetData sheetId="1">
        <row r="7">
          <cell r="C7">
            <v>41055</v>
          </cell>
        </row>
      </sheetData>
      <sheetData sheetId="2">
        <row r="7">
          <cell r="D7">
            <v>41055</v>
          </cell>
        </row>
      </sheetData>
      <sheetData sheetId="3">
        <row r="7">
          <cell r="C7">
            <v>41055</v>
          </cell>
        </row>
        <row r="11">
          <cell r="BD11">
            <v>169.211366666667</v>
          </cell>
        </row>
        <row r="12">
          <cell r="BD12">
            <v>167.06663333333299</v>
          </cell>
        </row>
        <row r="13">
          <cell r="BD13">
            <v>164.26924500000001</v>
          </cell>
        </row>
        <row r="14">
          <cell r="BD14">
            <v>164.26393999999999</v>
          </cell>
        </row>
        <row r="15">
          <cell r="BD15">
            <v>167.30713</v>
          </cell>
        </row>
        <row r="16">
          <cell r="BD16">
            <v>167.069533333333</v>
          </cell>
        </row>
        <row r="17">
          <cell r="BD17">
            <v>165.26072833333299</v>
          </cell>
        </row>
        <row r="18">
          <cell r="BD18">
            <v>165.998695</v>
          </cell>
        </row>
        <row r="19">
          <cell r="BD19">
            <v>166.47634333333301</v>
          </cell>
        </row>
        <row r="20">
          <cell r="BD20">
            <v>168.249505</v>
          </cell>
        </row>
        <row r="21">
          <cell r="BD21">
            <v>166.62843333333299</v>
          </cell>
        </row>
        <row r="22">
          <cell r="BD22">
            <v>166.76861666666699</v>
          </cell>
        </row>
        <row r="23">
          <cell r="BD23">
            <v>166.83536166666701</v>
          </cell>
        </row>
        <row r="24">
          <cell r="BD24">
            <v>167.20401000000001</v>
          </cell>
        </row>
        <row r="25">
          <cell r="BD25">
            <v>167.717743333333</v>
          </cell>
        </row>
        <row r="26">
          <cell r="BD26">
            <v>173.56912333333301</v>
          </cell>
        </row>
        <row r="27">
          <cell r="BD27">
            <v>163.788265</v>
          </cell>
        </row>
        <row r="28">
          <cell r="BD28">
            <v>163.04139499999999</v>
          </cell>
        </row>
        <row r="29">
          <cell r="BD29">
            <v>167.03796666666699</v>
          </cell>
        </row>
        <row r="30">
          <cell r="BD30">
            <v>166.621303333333</v>
          </cell>
        </row>
        <row r="31">
          <cell r="BD31">
            <v>166.638788333333</v>
          </cell>
        </row>
        <row r="32">
          <cell r="BD32">
            <v>166.69350333333301</v>
          </cell>
        </row>
        <row r="33">
          <cell r="BD33">
            <v>170.64660833333301</v>
          </cell>
        </row>
        <row r="34">
          <cell r="BD34">
            <v>166.93603999999999</v>
          </cell>
        </row>
      </sheetData>
      <sheetData sheetId="4">
        <row r="7">
          <cell r="C7">
            <v>41055</v>
          </cell>
        </row>
      </sheetData>
      <sheetData sheetId="5">
        <row r="36">
          <cell r="P36">
            <v>576.88249328040922</v>
          </cell>
        </row>
      </sheetData>
      <sheetData sheetId="6">
        <row r="36">
          <cell r="F36">
            <v>53.71228648648664</v>
          </cell>
        </row>
      </sheetData>
      <sheetData sheetId="7">
        <row r="35">
          <cell r="N35">
            <v>157.93525000000002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41055</v>
          </cell>
        </row>
      </sheetData>
      <sheetData sheetId="29">
        <row r="35">
          <cell r="D35">
            <v>86.953070850246476</v>
          </cell>
        </row>
      </sheetData>
      <sheetData sheetId="30">
        <row r="35">
          <cell r="D35">
            <v>60.118929149754003</v>
          </cell>
        </row>
      </sheetData>
      <sheetData sheetId="31"/>
      <sheetData sheetId="32"/>
      <sheetData sheetId="33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41056</v>
          </cell>
        </row>
      </sheetData>
      <sheetData sheetId="1">
        <row r="7">
          <cell r="C7">
            <v>41056</v>
          </cell>
        </row>
      </sheetData>
      <sheetData sheetId="2">
        <row r="7">
          <cell r="D7">
            <v>41056</v>
          </cell>
        </row>
      </sheetData>
      <sheetData sheetId="3">
        <row r="7">
          <cell r="C7">
            <v>41056</v>
          </cell>
        </row>
        <row r="11">
          <cell r="BD11">
            <v>164.55291</v>
          </cell>
        </row>
        <row r="12">
          <cell r="BD12">
            <v>159.55789999999999</v>
          </cell>
        </row>
        <row r="13">
          <cell r="BD13">
            <v>159.56310999999999</v>
          </cell>
        </row>
        <row r="14">
          <cell r="BD14">
            <v>159.58009999999999</v>
          </cell>
        </row>
        <row r="15">
          <cell r="BD15">
            <v>159.58009999999999</v>
          </cell>
        </row>
        <row r="16">
          <cell r="BD16">
            <v>161.18084166666699</v>
          </cell>
        </row>
        <row r="17">
          <cell r="BD17">
            <v>162.058226666667</v>
          </cell>
        </row>
        <row r="18">
          <cell r="BD18">
            <v>161.06899833333301</v>
          </cell>
        </row>
        <row r="19">
          <cell r="BD19">
            <v>160.23166499999999</v>
          </cell>
        </row>
        <row r="20">
          <cell r="BD20">
            <v>162.38464166666699</v>
          </cell>
        </row>
        <row r="21">
          <cell r="BD21">
            <v>164.26192499999999</v>
          </cell>
        </row>
        <row r="22">
          <cell r="BD22">
            <v>167.29060000000001</v>
          </cell>
        </row>
        <row r="23">
          <cell r="BD23">
            <v>165.59954166666699</v>
          </cell>
        </row>
        <row r="24">
          <cell r="BD24">
            <v>165.614556666667</v>
          </cell>
        </row>
        <row r="25">
          <cell r="BD25">
            <v>165.673945</v>
          </cell>
        </row>
        <row r="26">
          <cell r="BD26">
            <v>165.654335</v>
          </cell>
        </row>
        <row r="27">
          <cell r="BD27">
            <v>171.63286333333301</v>
          </cell>
        </row>
        <row r="28">
          <cell r="BD28">
            <v>167.028343333333</v>
          </cell>
        </row>
        <row r="29">
          <cell r="BD29">
            <v>167.95425499999999</v>
          </cell>
        </row>
        <row r="30">
          <cell r="BD30">
            <v>167.409245</v>
          </cell>
        </row>
        <row r="31">
          <cell r="BD31">
            <v>167.398946666667</v>
          </cell>
        </row>
        <row r="32">
          <cell r="BD32">
            <v>172.09839666666701</v>
          </cell>
        </row>
        <row r="33">
          <cell r="BD33">
            <v>169.36248499999999</v>
          </cell>
        </row>
        <row r="34">
          <cell r="BD34">
            <v>162.09264999999999</v>
          </cell>
        </row>
      </sheetData>
      <sheetData sheetId="4">
        <row r="7">
          <cell r="C7">
            <v>41056</v>
          </cell>
        </row>
      </sheetData>
      <sheetData sheetId="5">
        <row r="36">
          <cell r="P36">
            <v>574.14150139610354</v>
          </cell>
        </row>
      </sheetData>
      <sheetData sheetId="6">
        <row r="36">
          <cell r="F36">
            <v>5.7099567567567568</v>
          </cell>
        </row>
      </sheetData>
      <sheetData sheetId="7">
        <row r="35">
          <cell r="N35">
            <v>159.80024999999998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41056</v>
          </cell>
        </row>
      </sheetData>
      <sheetData sheetId="29">
        <row r="35">
          <cell r="D35">
            <v>120.287719673531</v>
          </cell>
        </row>
      </sheetData>
      <sheetData sheetId="30">
        <row r="35">
          <cell r="D35">
            <v>82.624280326470029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41030</v>
          </cell>
        </row>
      </sheetData>
      <sheetData sheetId="1">
        <row r="7">
          <cell r="C7">
            <v>41030</v>
          </cell>
        </row>
      </sheetData>
      <sheetData sheetId="2">
        <row r="7">
          <cell r="D7">
            <v>41030</v>
          </cell>
        </row>
      </sheetData>
      <sheetData sheetId="3">
        <row r="7">
          <cell r="C7">
            <v>41030</v>
          </cell>
        </row>
        <row r="11">
          <cell r="BD11">
            <v>177.05334666666701</v>
          </cell>
        </row>
        <row r="12">
          <cell r="BD12">
            <v>177.881</v>
          </cell>
        </row>
        <row r="13">
          <cell r="BD13">
            <v>177.881</v>
          </cell>
        </row>
        <row r="14">
          <cell r="BD14">
            <v>177.881</v>
          </cell>
        </row>
        <row r="15">
          <cell r="BD15">
            <v>177.881</v>
          </cell>
        </row>
        <row r="16">
          <cell r="BD16">
            <v>177.476226666667</v>
          </cell>
        </row>
        <row r="17">
          <cell r="BD17">
            <v>176.43537833333301</v>
          </cell>
        </row>
        <row r="18">
          <cell r="BD18">
            <v>176.46091833333301</v>
          </cell>
        </row>
        <row r="19">
          <cell r="BD19">
            <v>180.06714833333299</v>
          </cell>
        </row>
        <row r="20">
          <cell r="BD20">
            <v>177.83144833333299</v>
          </cell>
        </row>
        <row r="21">
          <cell r="BD21">
            <v>177.91849500000001</v>
          </cell>
        </row>
        <row r="22">
          <cell r="BD22">
            <v>177.95692333333301</v>
          </cell>
        </row>
        <row r="23">
          <cell r="BD23">
            <v>177.975246666667</v>
          </cell>
        </row>
        <row r="24">
          <cell r="BD24">
            <v>178.061688333333</v>
          </cell>
        </row>
        <row r="25">
          <cell r="BD25">
            <v>177.98886166666699</v>
          </cell>
        </row>
        <row r="26">
          <cell r="BD26">
            <v>178.06489500000001</v>
          </cell>
        </row>
        <row r="27">
          <cell r="BD27">
            <v>177.974605</v>
          </cell>
        </row>
        <row r="28">
          <cell r="BD28">
            <v>177.980748333333</v>
          </cell>
        </row>
        <row r="29">
          <cell r="BD29">
            <v>189.24544333333299</v>
          </cell>
        </row>
        <row r="30">
          <cell r="BD30">
            <v>187.63933</v>
          </cell>
        </row>
        <row r="31">
          <cell r="BD31">
            <v>187.58817833333299</v>
          </cell>
        </row>
        <row r="32">
          <cell r="BD32">
            <v>184.39452333333301</v>
          </cell>
        </row>
        <row r="33">
          <cell r="BD33">
            <v>177.347221666667</v>
          </cell>
        </row>
        <row r="34">
          <cell r="BD34">
            <v>176.552876666667</v>
          </cell>
        </row>
      </sheetData>
      <sheetData sheetId="4">
        <row r="7">
          <cell r="C7">
            <v>41030</v>
          </cell>
        </row>
      </sheetData>
      <sheetData sheetId="5">
        <row r="36">
          <cell r="P36">
            <v>284.62328272699051</v>
          </cell>
        </row>
      </sheetData>
      <sheetData sheetId="6">
        <row r="36">
          <cell r="F36">
            <v>165.03693693693754</v>
          </cell>
        </row>
      </sheetData>
      <sheetData sheetId="7">
        <row r="35">
          <cell r="N35">
            <v>352.67199999999997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41030</v>
          </cell>
        </row>
      </sheetData>
      <sheetData sheetId="29">
        <row r="35">
          <cell r="D35">
            <v>164.27087806847155</v>
          </cell>
        </row>
      </sheetData>
      <sheetData sheetId="30">
        <row r="35">
          <cell r="D35">
            <v>117.20112193152902</v>
          </cell>
        </row>
      </sheetData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41057</v>
          </cell>
        </row>
      </sheetData>
      <sheetData sheetId="1">
        <row r="7">
          <cell r="C7">
            <v>41057</v>
          </cell>
        </row>
      </sheetData>
      <sheetData sheetId="2">
        <row r="7">
          <cell r="D7">
            <v>41057</v>
          </cell>
        </row>
      </sheetData>
      <sheetData sheetId="3">
        <row r="7">
          <cell r="C7">
            <v>41057</v>
          </cell>
        </row>
        <row r="11">
          <cell r="BD11">
            <v>152.36168000000001</v>
          </cell>
        </row>
        <row r="12">
          <cell r="BD12">
            <v>150.03797666666699</v>
          </cell>
        </row>
        <row r="13">
          <cell r="BD13">
            <v>149.82730833333301</v>
          </cell>
        </row>
        <row r="14">
          <cell r="BD14">
            <v>149.25837833333301</v>
          </cell>
        </row>
        <row r="15">
          <cell r="BD15">
            <v>151.66728166666701</v>
          </cell>
        </row>
        <row r="16">
          <cell r="BD16">
            <v>154.02000000000001</v>
          </cell>
        </row>
        <row r="17">
          <cell r="BD17">
            <v>157.056221666667</v>
          </cell>
        </row>
        <row r="18">
          <cell r="BD18">
            <v>161.67740333333299</v>
          </cell>
        </row>
        <row r="19">
          <cell r="BD19">
            <v>163.57114999999999</v>
          </cell>
        </row>
        <row r="20">
          <cell r="BD20">
            <v>162.09400500000001</v>
          </cell>
        </row>
        <row r="21">
          <cell r="BD21">
            <v>164.90727833333301</v>
          </cell>
        </row>
        <row r="22">
          <cell r="BD22">
            <v>170.08610833333299</v>
          </cell>
        </row>
        <row r="23">
          <cell r="BD23">
            <v>168.59242166666701</v>
          </cell>
        </row>
        <row r="24">
          <cell r="BD24">
            <v>169.52395833333301</v>
          </cell>
        </row>
        <row r="25">
          <cell r="BD25">
            <v>171.32674</v>
          </cell>
        </row>
        <row r="26">
          <cell r="BD26">
            <v>169.61191333333301</v>
          </cell>
        </row>
        <row r="27">
          <cell r="BD27">
            <v>171.091068333333</v>
          </cell>
        </row>
        <row r="28">
          <cell r="BD28">
            <v>161.77411499999999</v>
          </cell>
        </row>
        <row r="29">
          <cell r="BD29">
            <v>171.130658333333</v>
          </cell>
        </row>
        <row r="30">
          <cell r="BD30">
            <v>170.20654833333299</v>
          </cell>
        </row>
        <row r="31">
          <cell r="BD31">
            <v>171.94244</v>
          </cell>
        </row>
        <row r="32">
          <cell r="BD32">
            <v>166.58487666666699</v>
          </cell>
        </row>
        <row r="33">
          <cell r="BD33">
            <v>162.357415</v>
          </cell>
        </row>
        <row r="34">
          <cell r="BD34">
            <v>165.78662499999999</v>
          </cell>
        </row>
      </sheetData>
      <sheetData sheetId="4">
        <row r="7">
          <cell r="C7">
            <v>41057</v>
          </cell>
        </row>
      </sheetData>
      <sheetData sheetId="5">
        <row r="36">
          <cell r="P36">
            <v>570.89089075673678</v>
          </cell>
        </row>
      </sheetData>
      <sheetData sheetId="6">
        <row r="36">
          <cell r="F36">
            <v>149.23689729729776</v>
          </cell>
        </row>
      </sheetData>
      <sheetData sheetId="7">
        <row r="35">
          <cell r="N35">
            <v>158.88875000000002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41057</v>
          </cell>
        </row>
      </sheetData>
      <sheetData sheetId="29">
        <row r="35">
          <cell r="D35">
            <v>121.62243599511604</v>
          </cell>
        </row>
      </sheetData>
      <sheetData sheetId="30">
        <row r="35">
          <cell r="D35">
            <v>89.753564004883998</v>
          </cell>
        </row>
      </sheetData>
      <sheetData sheetId="31"/>
      <sheetData sheetId="32"/>
      <sheetData sheetId="33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41058</v>
          </cell>
        </row>
      </sheetData>
      <sheetData sheetId="1">
        <row r="7">
          <cell r="C7">
            <v>41058</v>
          </cell>
        </row>
      </sheetData>
      <sheetData sheetId="2">
        <row r="7">
          <cell r="D7">
            <v>41058</v>
          </cell>
        </row>
      </sheetData>
      <sheetData sheetId="3">
        <row r="7">
          <cell r="C7">
            <v>41058</v>
          </cell>
        </row>
        <row r="11">
          <cell r="BD11">
            <v>164.08183</v>
          </cell>
        </row>
        <row r="12">
          <cell r="BD12">
            <v>160.33503999999999</v>
          </cell>
        </row>
        <row r="13">
          <cell r="BD13">
            <v>161.23463833333301</v>
          </cell>
        </row>
        <row r="14">
          <cell r="BD14">
            <v>157.98356833333401</v>
          </cell>
        </row>
        <row r="15">
          <cell r="BD15">
            <v>162.10944499999999</v>
          </cell>
        </row>
        <row r="16">
          <cell r="BD16">
            <v>160.323411666667</v>
          </cell>
        </row>
        <row r="17">
          <cell r="BD17">
            <v>160.510831666667</v>
          </cell>
        </row>
        <row r="18">
          <cell r="BD18">
            <v>163.36447999999999</v>
          </cell>
        </row>
        <row r="19">
          <cell r="BD19">
            <v>161.26635166666699</v>
          </cell>
        </row>
        <row r="20">
          <cell r="BD20">
            <v>161.085545</v>
          </cell>
        </row>
        <row r="21">
          <cell r="BD21">
            <v>161.115393333333</v>
          </cell>
        </row>
        <row r="22">
          <cell r="BD22">
            <v>161.075308333333</v>
          </cell>
        </row>
        <row r="23">
          <cell r="BD23">
            <v>170.46876</v>
          </cell>
        </row>
        <row r="24">
          <cell r="BD24">
            <v>171.65471833333299</v>
          </cell>
        </row>
        <row r="25">
          <cell r="BD25">
            <v>170.49824166666701</v>
          </cell>
        </row>
        <row r="26">
          <cell r="BD26">
            <v>171.539455</v>
          </cell>
        </row>
        <row r="27">
          <cell r="BD27">
            <v>168.787466666667</v>
          </cell>
        </row>
        <row r="28">
          <cell r="BD28">
            <v>162.04455166666699</v>
          </cell>
        </row>
        <row r="29">
          <cell r="BD29">
            <v>170.43939166666701</v>
          </cell>
        </row>
        <row r="30">
          <cell r="BD30">
            <v>172.18476166666699</v>
          </cell>
        </row>
        <row r="31">
          <cell r="BD31">
            <v>166.58392333333299</v>
          </cell>
        </row>
        <row r="32">
          <cell r="BD32">
            <v>166.51309833333301</v>
          </cell>
        </row>
        <row r="33">
          <cell r="BD33">
            <v>155.162168333333</v>
          </cell>
        </row>
        <row r="34">
          <cell r="BD34">
            <v>155.21008499999999</v>
          </cell>
        </row>
      </sheetData>
      <sheetData sheetId="4">
        <row r="7">
          <cell r="C7">
            <v>41058</v>
          </cell>
        </row>
      </sheetData>
      <sheetData sheetId="5">
        <row r="36">
          <cell r="P36">
            <v>573.31100000000004</v>
          </cell>
        </row>
      </sheetData>
      <sheetData sheetId="6">
        <row r="36">
          <cell r="F36">
            <v>168.39495135135121</v>
          </cell>
        </row>
      </sheetData>
      <sheetData sheetId="7">
        <row r="35">
          <cell r="N35">
            <v>160.68549999999996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41058</v>
          </cell>
        </row>
      </sheetData>
      <sheetData sheetId="29">
        <row r="35">
          <cell r="D35">
            <v>126.17745372208502</v>
          </cell>
        </row>
      </sheetData>
      <sheetData sheetId="30">
        <row r="35">
          <cell r="D35">
            <v>95.358546277916005</v>
          </cell>
        </row>
      </sheetData>
      <sheetData sheetId="31"/>
      <sheetData sheetId="32"/>
      <sheetData sheetId="33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41059</v>
          </cell>
        </row>
      </sheetData>
      <sheetData sheetId="1">
        <row r="7">
          <cell r="C7">
            <v>41059</v>
          </cell>
        </row>
      </sheetData>
      <sheetData sheetId="2">
        <row r="7">
          <cell r="D7">
            <v>41059</v>
          </cell>
        </row>
      </sheetData>
      <sheetData sheetId="3">
        <row r="7">
          <cell r="C7">
            <v>41059</v>
          </cell>
        </row>
        <row r="11">
          <cell r="BD11">
            <v>157.00322</v>
          </cell>
        </row>
        <row r="12">
          <cell r="BD12">
            <v>157.8117</v>
          </cell>
        </row>
        <row r="13">
          <cell r="BD13">
            <v>157.8117</v>
          </cell>
        </row>
        <row r="14">
          <cell r="BD14">
            <v>157.8117</v>
          </cell>
        </row>
        <row r="15">
          <cell r="BD15">
            <v>157.83127500000001</v>
          </cell>
        </row>
        <row r="16">
          <cell r="BD16">
            <v>160.23888500000001</v>
          </cell>
        </row>
        <row r="17">
          <cell r="BD17">
            <v>162.44542999999999</v>
          </cell>
        </row>
        <row r="18">
          <cell r="BD18">
            <v>162.00657833333301</v>
          </cell>
        </row>
        <row r="19">
          <cell r="BD19">
            <v>168.14026833333301</v>
          </cell>
        </row>
        <row r="20">
          <cell r="BD20">
            <v>169.54242833333299</v>
          </cell>
        </row>
        <row r="21">
          <cell r="BD21">
            <v>171.11216666666701</v>
          </cell>
        </row>
        <row r="22">
          <cell r="BD22">
            <v>167.52931166666701</v>
          </cell>
        </row>
        <row r="23">
          <cell r="BD23">
            <v>161.774</v>
          </cell>
        </row>
        <row r="24">
          <cell r="BD24">
            <v>161.774</v>
          </cell>
        </row>
        <row r="25">
          <cell r="BD25">
            <v>161.774</v>
          </cell>
        </row>
        <row r="26">
          <cell r="BD26">
            <v>162.193588333333</v>
          </cell>
        </row>
        <row r="27">
          <cell r="BD27">
            <v>161.01190500000001</v>
          </cell>
        </row>
        <row r="28">
          <cell r="BD28">
            <v>161.16523000000001</v>
          </cell>
        </row>
        <row r="29">
          <cell r="BD29">
            <v>166.98985666666701</v>
          </cell>
        </row>
        <row r="30">
          <cell r="BD30">
            <v>166.964998333333</v>
          </cell>
        </row>
        <row r="31">
          <cell r="BD31">
            <v>161.774</v>
          </cell>
        </row>
        <row r="32">
          <cell r="BD32">
            <v>165.43103833333299</v>
          </cell>
        </row>
        <row r="33">
          <cell r="BD33">
            <v>160.423016666667</v>
          </cell>
        </row>
        <row r="34">
          <cell r="BD34">
            <v>163.494316666667</v>
          </cell>
        </row>
      </sheetData>
      <sheetData sheetId="4">
        <row r="7">
          <cell r="C7">
            <v>41059</v>
          </cell>
        </row>
      </sheetData>
      <sheetData sheetId="5">
        <row r="36">
          <cell r="P36">
            <v>572.99916465736874</v>
          </cell>
        </row>
      </sheetData>
      <sheetData sheetId="6">
        <row r="36">
          <cell r="F36">
            <v>103.63352432432433</v>
          </cell>
        </row>
      </sheetData>
      <sheetData sheetId="7">
        <row r="35">
          <cell r="N35">
            <v>163.17324999999997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41059</v>
          </cell>
        </row>
      </sheetData>
      <sheetData sheetId="29">
        <row r="35">
          <cell r="D35">
            <v>109.59545835239699</v>
          </cell>
        </row>
      </sheetData>
      <sheetData sheetId="30">
        <row r="35">
          <cell r="D35">
            <v>86.036541647604011</v>
          </cell>
        </row>
      </sheetData>
      <sheetData sheetId="31"/>
      <sheetData sheetId="32"/>
      <sheetData sheetId="3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41060</v>
          </cell>
        </row>
      </sheetData>
      <sheetData sheetId="1">
        <row r="7">
          <cell r="C7">
            <v>41060</v>
          </cell>
        </row>
      </sheetData>
      <sheetData sheetId="2">
        <row r="7">
          <cell r="D7">
            <v>41060</v>
          </cell>
        </row>
      </sheetData>
      <sheetData sheetId="3">
        <row r="7">
          <cell r="C7">
            <v>41060</v>
          </cell>
        </row>
        <row r="11">
          <cell r="BD11">
            <v>155.01150000000001</v>
          </cell>
        </row>
        <row r="12">
          <cell r="BD12">
            <v>154.98863</v>
          </cell>
        </row>
        <row r="13">
          <cell r="BD13">
            <v>154.9735</v>
          </cell>
        </row>
        <row r="14">
          <cell r="BD14">
            <v>154.9735</v>
          </cell>
        </row>
        <row r="15">
          <cell r="BD15">
            <v>158.57263666666699</v>
          </cell>
        </row>
        <row r="16">
          <cell r="BD16">
            <v>165.66033999999999</v>
          </cell>
        </row>
        <row r="17">
          <cell r="BD17">
            <v>162.26493833333299</v>
          </cell>
        </row>
        <row r="18">
          <cell r="BD18">
            <v>162.59281999999999</v>
          </cell>
        </row>
        <row r="19">
          <cell r="BD19">
            <v>171.462615</v>
          </cell>
        </row>
        <row r="20">
          <cell r="BD20">
            <v>169.49023333333301</v>
          </cell>
        </row>
        <row r="21">
          <cell r="BD21">
            <v>169.486191666667</v>
          </cell>
        </row>
        <row r="22">
          <cell r="BD22">
            <v>169.52455166666701</v>
          </cell>
        </row>
        <row r="23">
          <cell r="BD23">
            <v>171.32789</v>
          </cell>
        </row>
        <row r="24">
          <cell r="BD24">
            <v>171.34341000000001</v>
          </cell>
        </row>
        <row r="25">
          <cell r="BD25">
            <v>170.05514833333299</v>
          </cell>
        </row>
        <row r="26">
          <cell r="BD26">
            <v>171.88610333333301</v>
          </cell>
        </row>
        <row r="27">
          <cell r="BD27">
            <v>167.99993833333301</v>
          </cell>
        </row>
        <row r="28">
          <cell r="BD28">
            <v>161.774</v>
          </cell>
        </row>
        <row r="29">
          <cell r="BD29">
            <v>173.05828500000001</v>
          </cell>
        </row>
        <row r="30">
          <cell r="BD30">
            <v>172.06157166666699</v>
          </cell>
        </row>
        <row r="31">
          <cell r="BD31">
            <v>168.629543333333</v>
          </cell>
        </row>
        <row r="32">
          <cell r="BD32">
            <v>161.79142833333299</v>
          </cell>
        </row>
        <row r="33">
          <cell r="BD33">
            <v>163.807588333333</v>
          </cell>
        </row>
        <row r="34">
          <cell r="BD34">
            <v>160.89701833333299</v>
          </cell>
        </row>
      </sheetData>
      <sheetData sheetId="4">
        <row r="7">
          <cell r="C7">
            <v>41060</v>
          </cell>
        </row>
      </sheetData>
      <sheetData sheetId="5">
        <row r="36">
          <cell r="P36">
            <v>574.20977941669798</v>
          </cell>
        </row>
      </sheetData>
      <sheetData sheetId="6">
        <row r="36">
          <cell r="F36">
            <v>31.902291891891895</v>
          </cell>
        </row>
      </sheetData>
      <sheetData sheetId="7">
        <row r="35">
          <cell r="N35">
            <v>164.39474999999996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41060</v>
          </cell>
        </row>
      </sheetData>
      <sheetData sheetId="29">
        <row r="35">
          <cell r="D35">
            <v>22.888025759566002</v>
          </cell>
        </row>
      </sheetData>
      <sheetData sheetId="30">
        <row r="35">
          <cell r="D35">
            <v>19.287974240434</v>
          </cell>
        </row>
      </sheetData>
      <sheetData sheetId="31"/>
      <sheetData sheetId="32"/>
      <sheetData sheetId="33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41030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41031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41032</v>
          </cell>
        </row>
        <row r="102">
          <cell r="N102">
            <v>40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41033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41034</v>
          </cell>
        </row>
        <row r="102">
          <cell r="N102">
            <v>215.97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41035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41031</v>
          </cell>
        </row>
      </sheetData>
      <sheetData sheetId="1">
        <row r="7">
          <cell r="C7">
            <v>41031</v>
          </cell>
        </row>
      </sheetData>
      <sheetData sheetId="2">
        <row r="7">
          <cell r="D7">
            <v>41031</v>
          </cell>
        </row>
      </sheetData>
      <sheetData sheetId="3">
        <row r="7">
          <cell r="C7">
            <v>41031</v>
          </cell>
        </row>
        <row r="11">
          <cell r="BD11">
            <v>176.53860333333299</v>
          </cell>
        </row>
        <row r="12">
          <cell r="BD12">
            <v>176.54156333333299</v>
          </cell>
        </row>
        <row r="13">
          <cell r="BD13">
            <v>176.54655500000001</v>
          </cell>
        </row>
        <row r="14">
          <cell r="BD14">
            <v>176.5402</v>
          </cell>
        </row>
        <row r="15">
          <cell r="BD15">
            <v>176.523458333333</v>
          </cell>
        </row>
        <row r="16">
          <cell r="BD16">
            <v>181.805781666667</v>
          </cell>
        </row>
        <row r="17">
          <cell r="BD17">
            <v>177.89769833333301</v>
          </cell>
        </row>
        <row r="18">
          <cell r="BD18">
            <v>182.42172500000001</v>
          </cell>
        </row>
        <row r="19">
          <cell r="BD19">
            <v>180.84849</v>
          </cell>
        </row>
        <row r="20">
          <cell r="BD20">
            <v>193.262763333333</v>
          </cell>
        </row>
        <row r="21">
          <cell r="BD21">
            <v>188.301021666667</v>
          </cell>
        </row>
        <row r="22">
          <cell r="BD22">
            <v>188.45804999999999</v>
          </cell>
        </row>
        <row r="23">
          <cell r="BD23">
            <v>189.78279166666701</v>
          </cell>
        </row>
        <row r="24">
          <cell r="BD24">
            <v>190.764735</v>
          </cell>
        </row>
        <row r="25">
          <cell r="BD25">
            <v>188.647003333333</v>
          </cell>
        </row>
        <row r="26">
          <cell r="BD26">
            <v>188.691441666667</v>
          </cell>
        </row>
        <row r="27">
          <cell r="BD27">
            <v>191.24649666666701</v>
          </cell>
        </row>
        <row r="28">
          <cell r="BD28">
            <v>187.75486833333301</v>
          </cell>
        </row>
        <row r="29">
          <cell r="BD29">
            <v>189.99460166666699</v>
          </cell>
        </row>
        <row r="30">
          <cell r="BD30">
            <v>192.10568000000001</v>
          </cell>
        </row>
        <row r="31">
          <cell r="BD31">
            <v>185.262</v>
          </cell>
        </row>
        <row r="32">
          <cell r="BD32">
            <v>180.49619833333301</v>
          </cell>
        </row>
        <row r="33">
          <cell r="BD33">
            <v>177.881</v>
          </cell>
        </row>
        <row r="34">
          <cell r="BD34">
            <v>177.75833666666699</v>
          </cell>
        </row>
      </sheetData>
      <sheetData sheetId="4">
        <row r="7">
          <cell r="C7">
            <v>41031</v>
          </cell>
        </row>
      </sheetData>
      <sheetData sheetId="5">
        <row r="36">
          <cell r="P36">
            <v>287.05617557997323</v>
          </cell>
        </row>
      </sheetData>
      <sheetData sheetId="6">
        <row r="36">
          <cell r="F36">
            <v>123.48890090090076</v>
          </cell>
        </row>
      </sheetData>
      <sheetData sheetId="7">
        <row r="35">
          <cell r="N35">
            <v>330.36799999999999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41031</v>
          </cell>
        </row>
      </sheetData>
      <sheetData sheetId="29">
        <row r="35">
          <cell r="D35">
            <v>174.37476636974901</v>
          </cell>
        </row>
      </sheetData>
      <sheetData sheetId="30">
        <row r="35">
          <cell r="D35">
            <v>124.69723363025147</v>
          </cell>
        </row>
      </sheetData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41036</v>
          </cell>
        </row>
        <row r="102">
          <cell r="N102">
            <v>40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41037</v>
          </cell>
        </row>
        <row r="102">
          <cell r="N102">
            <v>40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41038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41039</v>
          </cell>
        </row>
        <row r="102">
          <cell r="N102">
            <v>40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41040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41041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41042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41043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41044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41045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41032</v>
          </cell>
        </row>
      </sheetData>
      <sheetData sheetId="1">
        <row r="7">
          <cell r="C7">
            <v>41032</v>
          </cell>
        </row>
      </sheetData>
      <sheetData sheetId="2">
        <row r="7">
          <cell r="D7">
            <v>41032</v>
          </cell>
        </row>
      </sheetData>
      <sheetData sheetId="3">
        <row r="7">
          <cell r="C7">
            <v>41032</v>
          </cell>
        </row>
        <row r="11">
          <cell r="BD11">
            <v>182.74774333333301</v>
          </cell>
        </row>
        <row r="12">
          <cell r="BD12">
            <v>177.38750666666701</v>
          </cell>
        </row>
        <row r="13">
          <cell r="BD13">
            <v>177.36360500000001</v>
          </cell>
        </row>
        <row r="14">
          <cell r="BD14">
            <v>177.37240666666699</v>
          </cell>
        </row>
        <row r="15">
          <cell r="BD15">
            <v>177.33517333333299</v>
          </cell>
        </row>
        <row r="16">
          <cell r="BD16">
            <v>179.55922833333301</v>
          </cell>
        </row>
        <row r="17">
          <cell r="BD17">
            <v>178.63985333333301</v>
          </cell>
        </row>
        <row r="18">
          <cell r="BD18">
            <v>179.37959000000001</v>
          </cell>
        </row>
        <row r="19">
          <cell r="BD19">
            <v>180.35523000000001</v>
          </cell>
        </row>
        <row r="20">
          <cell r="BD20">
            <v>187.69574</v>
          </cell>
        </row>
        <row r="21">
          <cell r="BD21">
            <v>189.77176666666699</v>
          </cell>
        </row>
        <row r="22">
          <cell r="BD22">
            <v>189.50203166666699</v>
          </cell>
        </row>
        <row r="23">
          <cell r="BD23">
            <v>187.91856166666699</v>
          </cell>
        </row>
        <row r="24">
          <cell r="BD24">
            <v>188.41398166666701</v>
          </cell>
        </row>
        <row r="25">
          <cell r="BD25">
            <v>188.075803333333</v>
          </cell>
        </row>
        <row r="26">
          <cell r="BD26">
            <v>187.72243333333299</v>
          </cell>
        </row>
        <row r="27">
          <cell r="BD27">
            <v>192.49594166666699</v>
          </cell>
        </row>
        <row r="28">
          <cell r="BD28">
            <v>178.81434666666701</v>
          </cell>
        </row>
        <row r="29">
          <cell r="BD29">
            <v>188.927738333333</v>
          </cell>
        </row>
        <row r="30">
          <cell r="BD30">
            <v>189.79026666666701</v>
          </cell>
        </row>
        <row r="31">
          <cell r="BD31">
            <v>189.69843333333301</v>
          </cell>
        </row>
        <row r="32">
          <cell r="BD32">
            <v>184.81872166666699</v>
          </cell>
        </row>
        <row r="33">
          <cell r="BD33">
            <v>180.04525833333301</v>
          </cell>
        </row>
        <row r="34">
          <cell r="BD34">
            <v>181.488161666667</v>
          </cell>
        </row>
      </sheetData>
      <sheetData sheetId="4">
        <row r="7">
          <cell r="C7">
            <v>41032</v>
          </cell>
        </row>
      </sheetData>
      <sheetData sheetId="5">
        <row r="36">
          <cell r="P36">
            <v>285.20905166919755</v>
          </cell>
        </row>
      </sheetData>
      <sheetData sheetId="6">
        <row r="36">
          <cell r="F36">
            <v>146.971711711712</v>
          </cell>
        </row>
      </sheetData>
      <sheetData sheetId="7">
        <row r="35">
          <cell r="N35">
            <v>314.27199999999993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41032</v>
          </cell>
        </row>
      </sheetData>
      <sheetData sheetId="29">
        <row r="35">
          <cell r="D35">
            <v>233.43951079829552</v>
          </cell>
        </row>
      </sheetData>
      <sheetData sheetId="30">
        <row r="35">
          <cell r="D35">
            <v>165.0404892017045</v>
          </cell>
        </row>
      </sheetData>
      <sheetData sheetId="31"/>
      <sheetData sheetId="32"/>
      <sheetData sheetId="3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41046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41047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41048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41049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41050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41051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41052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41053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41054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41055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41033</v>
          </cell>
        </row>
      </sheetData>
      <sheetData sheetId="1">
        <row r="7">
          <cell r="C7">
            <v>41033</v>
          </cell>
        </row>
      </sheetData>
      <sheetData sheetId="2">
        <row r="7">
          <cell r="D7">
            <v>41033</v>
          </cell>
        </row>
      </sheetData>
      <sheetData sheetId="3">
        <row r="7">
          <cell r="C7">
            <v>41033</v>
          </cell>
        </row>
        <row r="11">
          <cell r="BD11">
            <v>176.55974333333299</v>
          </cell>
        </row>
        <row r="12">
          <cell r="BD12">
            <v>177.419833333333</v>
          </cell>
        </row>
        <row r="13">
          <cell r="BD13">
            <v>176.57257000000001</v>
          </cell>
        </row>
        <row r="14">
          <cell r="BD14">
            <v>176.57026166666699</v>
          </cell>
        </row>
        <row r="15">
          <cell r="BD15">
            <v>191.90908999999999</v>
          </cell>
        </row>
        <row r="16">
          <cell r="BD16">
            <v>179.41677833333301</v>
          </cell>
        </row>
        <row r="17">
          <cell r="BD17">
            <v>177.881</v>
          </cell>
        </row>
        <row r="18">
          <cell r="BD18">
            <v>177.899251666667</v>
          </cell>
        </row>
        <row r="19">
          <cell r="BD19">
            <v>180.79044999999999</v>
          </cell>
        </row>
        <row r="20">
          <cell r="BD20">
            <v>186.997623333333</v>
          </cell>
        </row>
        <row r="21">
          <cell r="BD21">
            <v>187.16388333333299</v>
          </cell>
        </row>
        <row r="22">
          <cell r="BD22">
            <v>189.98698999999999</v>
          </cell>
        </row>
        <row r="23">
          <cell r="BD23">
            <v>188.016435</v>
          </cell>
        </row>
        <row r="24">
          <cell r="BD24">
            <v>188.310835</v>
          </cell>
        </row>
        <row r="25">
          <cell r="BD25">
            <v>188.02753833333301</v>
          </cell>
        </row>
        <row r="26">
          <cell r="BD26">
            <v>187.75483666666699</v>
          </cell>
        </row>
        <row r="27">
          <cell r="BD27">
            <v>190.42050333333299</v>
          </cell>
        </row>
        <row r="28">
          <cell r="BD28">
            <v>184.58531833333299</v>
          </cell>
        </row>
        <row r="29">
          <cell r="BD29">
            <v>190.20957000000001</v>
          </cell>
        </row>
        <row r="30">
          <cell r="BD30">
            <v>188.26719666666699</v>
          </cell>
        </row>
        <row r="31">
          <cell r="BD31">
            <v>188.92563833333301</v>
          </cell>
        </row>
        <row r="32">
          <cell r="BD32">
            <v>181.59640166666699</v>
          </cell>
        </row>
        <row r="33">
          <cell r="BD33">
            <v>191.46533500000001</v>
          </cell>
        </row>
        <row r="34">
          <cell r="BD34">
            <v>177.881</v>
          </cell>
        </row>
      </sheetData>
      <sheetData sheetId="4">
        <row r="7">
          <cell r="C7">
            <v>41033</v>
          </cell>
        </row>
      </sheetData>
      <sheetData sheetId="5">
        <row r="36">
          <cell r="P36">
            <v>282.3823590498601</v>
          </cell>
        </row>
      </sheetData>
      <sheetData sheetId="6">
        <row r="36">
          <cell r="F36">
            <v>168.10227027026986</v>
          </cell>
        </row>
      </sheetData>
      <sheetData sheetId="7">
        <row r="35">
          <cell r="N35">
            <v>354.49599999999998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41033</v>
          </cell>
        </row>
      </sheetData>
      <sheetData sheetId="29">
        <row r="35">
          <cell r="D35">
            <v>237.35594039621606</v>
          </cell>
        </row>
      </sheetData>
      <sheetData sheetId="30">
        <row r="35">
          <cell r="D35">
            <v>166.88405960378398</v>
          </cell>
        </row>
      </sheetData>
      <sheetData sheetId="3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41056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41059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41060</v>
          </cell>
        </row>
        <row r="98">
          <cell r="N98">
            <v>210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41034</v>
          </cell>
        </row>
      </sheetData>
      <sheetData sheetId="1">
        <row r="7">
          <cell r="C7">
            <v>41034</v>
          </cell>
        </row>
      </sheetData>
      <sheetData sheetId="2">
        <row r="7">
          <cell r="D7">
            <v>41034</v>
          </cell>
        </row>
      </sheetData>
      <sheetData sheetId="3">
        <row r="7">
          <cell r="C7">
            <v>41034</v>
          </cell>
        </row>
        <row r="11">
          <cell r="BD11">
            <v>177.881</v>
          </cell>
        </row>
        <row r="12">
          <cell r="BD12">
            <v>177.881</v>
          </cell>
        </row>
        <row r="13">
          <cell r="BD13">
            <v>177.881</v>
          </cell>
        </row>
        <row r="14">
          <cell r="BD14">
            <v>177.881</v>
          </cell>
        </row>
        <row r="15">
          <cell r="BD15">
            <v>188.11207999999999</v>
          </cell>
        </row>
        <row r="16">
          <cell r="BD16">
            <v>177.881</v>
          </cell>
        </row>
        <row r="17">
          <cell r="BD17">
            <v>177.881</v>
          </cell>
        </row>
        <row r="18">
          <cell r="BD18">
            <v>179.108171666667</v>
          </cell>
        </row>
        <row r="19">
          <cell r="BD19">
            <v>179.19560833333301</v>
          </cell>
        </row>
        <row r="20">
          <cell r="BD20">
            <v>178.85780333333301</v>
          </cell>
        </row>
        <row r="21">
          <cell r="BD21">
            <v>180.74063333333299</v>
          </cell>
        </row>
        <row r="22">
          <cell r="BD22">
            <v>186.88152500000001</v>
          </cell>
        </row>
        <row r="23">
          <cell r="BD23">
            <v>186.819535</v>
          </cell>
        </row>
        <row r="24">
          <cell r="BD24">
            <v>186.793016666667</v>
          </cell>
        </row>
        <row r="25">
          <cell r="BD25">
            <v>186.84342833333301</v>
          </cell>
        </row>
        <row r="26">
          <cell r="BD26">
            <v>182.461105</v>
          </cell>
        </row>
        <row r="27">
          <cell r="BD27">
            <v>179.29056333333301</v>
          </cell>
        </row>
        <row r="28">
          <cell r="BD28">
            <v>178.71937666666699</v>
          </cell>
        </row>
        <row r="29">
          <cell r="BD29">
            <v>187.857853333333</v>
          </cell>
        </row>
        <row r="30">
          <cell r="BD30">
            <v>187.18941000000001</v>
          </cell>
        </row>
        <row r="31">
          <cell r="BD31">
            <v>189.57026999999999</v>
          </cell>
        </row>
        <row r="32">
          <cell r="BD32">
            <v>182.70312833333301</v>
          </cell>
        </row>
        <row r="33">
          <cell r="BD33">
            <v>178.098231666667</v>
          </cell>
        </row>
        <row r="34">
          <cell r="BD34">
            <v>180.20820166666601</v>
          </cell>
        </row>
      </sheetData>
      <sheetData sheetId="4">
        <row r="7">
          <cell r="C7">
            <v>41034</v>
          </cell>
        </row>
      </sheetData>
      <sheetData sheetId="5">
        <row r="36">
          <cell r="P36">
            <v>285.25085158071323</v>
          </cell>
        </row>
      </sheetData>
      <sheetData sheetId="6">
        <row r="36">
          <cell r="F36">
            <v>158.13981981981922</v>
          </cell>
        </row>
      </sheetData>
      <sheetData sheetId="7">
        <row r="35">
          <cell r="N35">
            <v>342.976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41034</v>
          </cell>
        </row>
      </sheetData>
      <sheetData sheetId="29">
        <row r="35">
          <cell r="D35">
            <v>53.140842518977507</v>
          </cell>
        </row>
      </sheetData>
      <sheetData sheetId="30">
        <row r="35">
          <cell r="D35">
            <v>38.635157481022489</v>
          </cell>
        </row>
      </sheetData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41035</v>
          </cell>
        </row>
      </sheetData>
      <sheetData sheetId="1">
        <row r="7">
          <cell r="C7">
            <v>41035</v>
          </cell>
        </row>
      </sheetData>
      <sheetData sheetId="2">
        <row r="7">
          <cell r="D7">
            <v>41035</v>
          </cell>
        </row>
      </sheetData>
      <sheetData sheetId="3">
        <row r="7">
          <cell r="C7">
            <v>41035</v>
          </cell>
        </row>
        <row r="11">
          <cell r="BD11">
            <v>177.881</v>
          </cell>
        </row>
        <row r="12">
          <cell r="BD12">
            <v>177.881</v>
          </cell>
        </row>
        <row r="13">
          <cell r="BD13">
            <v>177.881</v>
          </cell>
        </row>
        <row r="14">
          <cell r="BD14">
            <v>177.881</v>
          </cell>
        </row>
        <row r="15">
          <cell r="BD15">
            <v>177.881</v>
          </cell>
        </row>
        <row r="16">
          <cell r="BD16">
            <v>177.85704833333301</v>
          </cell>
        </row>
        <row r="17">
          <cell r="BD17">
            <v>177.629301666667</v>
          </cell>
        </row>
        <row r="18">
          <cell r="BD18">
            <v>177.63867999999999</v>
          </cell>
        </row>
        <row r="19">
          <cell r="BD19">
            <v>177.651688333333</v>
          </cell>
        </row>
        <row r="20">
          <cell r="BD20">
            <v>177.64009166666699</v>
          </cell>
        </row>
        <row r="21">
          <cell r="BD21">
            <v>177.64902833333301</v>
          </cell>
        </row>
        <row r="22">
          <cell r="BD22">
            <v>177.71313833333301</v>
          </cell>
        </row>
        <row r="23">
          <cell r="BD23">
            <v>177.69367333333301</v>
          </cell>
        </row>
        <row r="24">
          <cell r="BD24">
            <v>181.03213</v>
          </cell>
        </row>
        <row r="25">
          <cell r="BD25">
            <v>178.03051666666701</v>
          </cell>
        </row>
        <row r="26">
          <cell r="BD26">
            <v>178.022308333333</v>
          </cell>
        </row>
        <row r="27">
          <cell r="BD27">
            <v>178.00728833333301</v>
          </cell>
        </row>
        <row r="28">
          <cell r="BD28">
            <v>177.978878333333</v>
          </cell>
        </row>
        <row r="29">
          <cell r="BD29">
            <v>189.10104999999999</v>
          </cell>
        </row>
        <row r="30">
          <cell r="BD30">
            <v>189.28737000000001</v>
          </cell>
        </row>
        <row r="31">
          <cell r="BD31">
            <v>190.757608333333</v>
          </cell>
        </row>
        <row r="32">
          <cell r="BD32">
            <v>181.56349</v>
          </cell>
        </row>
        <row r="33">
          <cell r="BD33">
            <v>177.96678333333301</v>
          </cell>
        </row>
        <row r="34">
          <cell r="BD34">
            <v>178.04506499999999</v>
          </cell>
        </row>
      </sheetData>
      <sheetData sheetId="4">
        <row r="7">
          <cell r="C7">
            <v>41035</v>
          </cell>
        </row>
      </sheetData>
      <sheetData sheetId="5">
        <row r="36">
          <cell r="P36">
            <v>285.29890775785856</v>
          </cell>
        </row>
      </sheetData>
      <sheetData sheetId="6">
        <row r="36">
          <cell r="F36">
            <v>41.854198198198056</v>
          </cell>
        </row>
      </sheetData>
      <sheetData sheetId="7">
        <row r="35">
          <cell r="N35">
            <v>343.42400000000009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41035</v>
          </cell>
        </row>
      </sheetData>
      <sheetData sheetId="29">
        <row r="35">
          <cell r="D35">
            <v>26.757793489709996</v>
          </cell>
        </row>
      </sheetData>
      <sheetData sheetId="30">
        <row r="35">
          <cell r="D35">
            <v>22.330206510289997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41036</v>
          </cell>
        </row>
      </sheetData>
      <sheetData sheetId="1">
        <row r="7">
          <cell r="C7">
            <v>41036</v>
          </cell>
        </row>
      </sheetData>
      <sheetData sheetId="2">
        <row r="7">
          <cell r="D7">
            <v>41036</v>
          </cell>
        </row>
      </sheetData>
      <sheetData sheetId="3">
        <row r="7">
          <cell r="C7">
            <v>41036</v>
          </cell>
        </row>
        <row r="11">
          <cell r="BD11">
            <v>181.2276</v>
          </cell>
        </row>
        <row r="12">
          <cell r="BD12">
            <v>178.97725500000001</v>
          </cell>
        </row>
        <row r="13">
          <cell r="BD13">
            <v>178.964846666667</v>
          </cell>
        </row>
        <row r="14">
          <cell r="BD14">
            <v>178.977878333333</v>
          </cell>
        </row>
        <row r="15">
          <cell r="BD15">
            <v>178.98488499999999</v>
          </cell>
        </row>
        <row r="16">
          <cell r="BD16">
            <v>178.96582833333301</v>
          </cell>
        </row>
        <row r="17">
          <cell r="BD17">
            <v>182.47220166666699</v>
          </cell>
        </row>
        <row r="18">
          <cell r="BD18">
            <v>180.50036</v>
          </cell>
        </row>
        <row r="19">
          <cell r="BD19">
            <v>191.43976499999999</v>
          </cell>
        </row>
        <row r="20">
          <cell r="BD20">
            <v>191.21853666666701</v>
          </cell>
        </row>
        <row r="21">
          <cell r="BD21">
            <v>190.736516666667</v>
          </cell>
        </row>
        <row r="22">
          <cell r="BD22">
            <v>190.28679</v>
          </cell>
        </row>
        <row r="23">
          <cell r="BD23">
            <v>191.35680500000001</v>
          </cell>
        </row>
        <row r="24">
          <cell r="BD24">
            <v>191.58809333333301</v>
          </cell>
        </row>
        <row r="25">
          <cell r="BD25">
            <v>190.95552333333299</v>
          </cell>
        </row>
        <row r="26">
          <cell r="BD26">
            <v>191.009201666667</v>
          </cell>
        </row>
        <row r="27">
          <cell r="BD27">
            <v>194.50160666666699</v>
          </cell>
        </row>
        <row r="28">
          <cell r="BD28">
            <v>191.82222999999999</v>
          </cell>
        </row>
        <row r="29">
          <cell r="BD29">
            <v>193.03777833333299</v>
          </cell>
        </row>
        <row r="30">
          <cell r="BD30">
            <v>190.52937499999999</v>
          </cell>
        </row>
        <row r="31">
          <cell r="BD31">
            <v>194.68010166666701</v>
          </cell>
        </row>
        <row r="32">
          <cell r="BD32">
            <v>191.24495666666701</v>
          </cell>
        </row>
        <row r="33">
          <cell r="BD33">
            <v>179.70551666666699</v>
          </cell>
        </row>
        <row r="34">
          <cell r="BD34">
            <v>179.04527666666701</v>
          </cell>
        </row>
      </sheetData>
      <sheetData sheetId="4">
        <row r="7">
          <cell r="C7">
            <v>41036</v>
          </cell>
        </row>
      </sheetData>
      <sheetData sheetId="5">
        <row r="36">
          <cell r="P36">
            <v>309.35282845225311</v>
          </cell>
        </row>
      </sheetData>
      <sheetData sheetId="6">
        <row r="36">
          <cell r="F36">
            <v>107.53693693693667</v>
          </cell>
        </row>
      </sheetData>
      <sheetData sheetId="7">
        <row r="35">
          <cell r="N35">
            <v>332.41599999999994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41036</v>
          </cell>
        </row>
      </sheetData>
      <sheetData sheetId="29">
        <row r="35">
          <cell r="D35">
            <v>44.382304332885496</v>
          </cell>
        </row>
      </sheetData>
      <sheetData sheetId="30">
        <row r="35">
          <cell r="D35">
            <v>31.649695667114496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topLeftCell="P19" workbookViewId="0">
      <selection activeCell="AG42" sqref="AG42"/>
    </sheetView>
  </sheetViews>
  <sheetFormatPr defaultColWidth="9.140625" defaultRowHeight="12.75"/>
  <cols>
    <col min="1" max="1" width="2.28515625" style="6" customWidth="1"/>
    <col min="2" max="2" width="9.85546875" style="6" customWidth="1"/>
    <col min="3" max="3" width="9" style="6" customWidth="1"/>
    <col min="4" max="4" width="8" style="6" customWidth="1"/>
    <col min="5" max="5" width="8.5703125" style="6" customWidth="1"/>
    <col min="6" max="6" width="10.140625" style="6" bestFit="1" customWidth="1"/>
    <col min="7" max="7" width="9.5703125" style="6" customWidth="1"/>
    <col min="8" max="8" width="8.7109375" style="6" customWidth="1"/>
    <col min="9" max="9" width="8" style="6" customWidth="1"/>
    <col min="10" max="11" width="10.85546875" style="6" bestFit="1" customWidth="1"/>
    <col min="12" max="12" width="10.5703125" style="6" bestFit="1" customWidth="1"/>
    <col min="13" max="15" width="9" style="6" bestFit="1" customWidth="1"/>
    <col min="16" max="16" width="9" style="6" customWidth="1"/>
    <col min="17" max="17" width="8.140625" style="6" customWidth="1"/>
    <col min="18" max="18" width="9" style="6" customWidth="1"/>
    <col min="19" max="19" width="8" style="6" customWidth="1"/>
    <col min="20" max="20" width="8.5703125" style="6" customWidth="1"/>
    <col min="21" max="21" width="8.28515625" style="6" customWidth="1"/>
    <col min="22" max="22" width="9.5703125" style="6" customWidth="1"/>
    <col min="23" max="23" width="8.7109375" style="6" customWidth="1"/>
    <col min="24" max="24" width="8" style="6" customWidth="1"/>
    <col min="25" max="25" width="8.42578125" style="6" bestFit="1" customWidth="1"/>
    <col min="26" max="29" width="9" style="6" bestFit="1" customWidth="1"/>
    <col min="30" max="33" width="9" style="6" customWidth="1"/>
    <col min="34" max="16384" width="9.1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4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2:33" ht="13.5" customHeight="1"/>
    <row r="7" spans="2:33" ht="26.25" customHeight="1">
      <c r="B7" s="8" t="s">
        <v>0</v>
      </c>
    </row>
    <row r="8" spans="2:33" ht="18.75">
      <c r="B8" s="9" t="s">
        <v>1</v>
      </c>
    </row>
    <row r="9" spans="2:33" ht="20.25">
      <c r="B9" s="8" t="str">
        <f>+[1]PEAJE!C8</f>
        <v>PERIODO: 01.MAYO. 2012 - 31.MAYO. 2012</v>
      </c>
      <c r="C9" s="10"/>
      <c r="D9" s="10"/>
      <c r="E9" s="10"/>
      <c r="F9" s="10"/>
      <c r="G9" s="10"/>
      <c r="R9" s="10"/>
      <c r="S9" s="10"/>
      <c r="T9" s="10"/>
      <c r="U9" s="10"/>
      <c r="V9" s="10"/>
    </row>
    <row r="11" spans="2:33">
      <c r="C11" s="11">
        <f>[2]Sheet1!C4</f>
        <v>41030</v>
      </c>
      <c r="D11" s="11">
        <f>[2]Sheet1!D4</f>
        <v>41031</v>
      </c>
      <c r="E11" s="11">
        <f>[2]Sheet1!E4</f>
        <v>41032</v>
      </c>
      <c r="F11" s="11">
        <f>[2]Sheet1!F4</f>
        <v>41033</v>
      </c>
      <c r="G11" s="11">
        <f>[2]Sheet1!G4</f>
        <v>41034</v>
      </c>
      <c r="H11" s="11">
        <f>[2]Sheet1!H4</f>
        <v>41035</v>
      </c>
      <c r="I11" s="11">
        <f>[2]Sheet1!I4</f>
        <v>41036</v>
      </c>
      <c r="J11" s="12">
        <f>[2]Sheet1!J4</f>
        <v>41037</v>
      </c>
      <c r="K11" s="12">
        <f>[2]Sheet1!K4</f>
        <v>41038</v>
      </c>
      <c r="L11" s="12">
        <f>[2]Sheet1!L4</f>
        <v>41039</v>
      </c>
      <c r="M11" s="11">
        <f>[2]Sheet1!M4</f>
        <v>41040</v>
      </c>
      <c r="N11" s="11">
        <f>[2]Sheet1!N4</f>
        <v>41041</v>
      </c>
      <c r="O11" s="11">
        <f>[2]Sheet1!O4</f>
        <v>41042</v>
      </c>
      <c r="P11" s="11">
        <f>[2]Sheet1!P4</f>
        <v>41043</v>
      </c>
      <c r="Q11" s="11">
        <f>[2]Sheet1!Q4</f>
        <v>41044</v>
      </c>
      <c r="R11" s="11">
        <f>[2]Sheet1!R4</f>
        <v>41045</v>
      </c>
      <c r="S11" s="11">
        <f>[2]Sheet1!S4</f>
        <v>41046</v>
      </c>
      <c r="T11" s="11">
        <f>[2]Sheet1!T4</f>
        <v>41047</v>
      </c>
      <c r="U11" s="11">
        <f>[2]Sheet1!U4</f>
        <v>41048</v>
      </c>
      <c r="V11" s="11">
        <f>[2]Sheet1!V4</f>
        <v>41049</v>
      </c>
      <c r="W11" s="11">
        <f>[2]Sheet1!W4</f>
        <v>41050</v>
      </c>
      <c r="X11" s="11">
        <f>[2]Sheet1!X4</f>
        <v>41051</v>
      </c>
      <c r="Y11" s="11">
        <f>[2]Sheet1!Y4</f>
        <v>41052</v>
      </c>
      <c r="Z11" s="11">
        <f>[2]Sheet1!Z4</f>
        <v>41053</v>
      </c>
      <c r="AA11" s="11">
        <f>[2]Sheet1!AA4</f>
        <v>41054</v>
      </c>
      <c r="AB11" s="11">
        <f>[2]Sheet1!AB4</f>
        <v>41055</v>
      </c>
      <c r="AC11" s="11">
        <f>[2]Sheet1!AC4</f>
        <v>41056</v>
      </c>
      <c r="AD11" s="11">
        <f>[2]Sheet1!AD4</f>
        <v>41057</v>
      </c>
      <c r="AE11" s="11">
        <f>[2]Sheet1!AE4</f>
        <v>41058</v>
      </c>
      <c r="AF11" s="11">
        <f>[2]Sheet1!AF4</f>
        <v>41059</v>
      </c>
      <c r="AG11" s="11">
        <f>[2]Sheet1!AG4</f>
        <v>41060</v>
      </c>
    </row>
    <row r="12" spans="2:33" s="15" customFormat="1" ht="20.100000000000001" customHeight="1">
      <c r="B12" s="13" t="s">
        <v>2</v>
      </c>
      <c r="C12" s="14">
        <f>+'[3]ENEL PLB+PMG'!$C$7</f>
        <v>41030</v>
      </c>
      <c r="D12" s="14">
        <f>+'[4]ENEL PLB+PMG'!$C$7</f>
        <v>41031</v>
      </c>
      <c r="E12" s="14">
        <f>+'[5]ENEL PLB+PMG'!$C$7</f>
        <v>41032</v>
      </c>
      <c r="F12" s="14">
        <f>+'[6]ENEL PLB+PMG'!$C$7</f>
        <v>41033</v>
      </c>
      <c r="G12" s="14">
        <f>+'[7]ENEL PLB+PMG'!$C$7</f>
        <v>41034</v>
      </c>
      <c r="H12" s="14">
        <f>+'[8]ENEL PLB+PMG'!$C$7</f>
        <v>41035</v>
      </c>
      <c r="I12" s="14">
        <f>+'[9]ENEL PLB+PMG'!$C$7</f>
        <v>41036</v>
      </c>
      <c r="J12" s="14">
        <f>+'[10]ENEL PLB+PMG'!$C$7</f>
        <v>41037</v>
      </c>
      <c r="K12" s="14">
        <f>+'[11]ENEL PLB+PMG'!$C$7</f>
        <v>41038</v>
      </c>
      <c r="L12" s="14">
        <f>+'[12]ENEL PLB+PMG'!$C$7</f>
        <v>41039</v>
      </c>
      <c r="M12" s="14">
        <f>+'[13]ENEL PLB+PMG'!$C$7</f>
        <v>41040</v>
      </c>
      <c r="N12" s="14">
        <f>+'[14]ENEL PLB+PMG'!$C$7</f>
        <v>41041</v>
      </c>
      <c r="O12" s="14">
        <f>+'[15]ENEL PLB+PMG'!$C$7</f>
        <v>41042</v>
      </c>
      <c r="P12" s="14">
        <f>+'[16]ENEL PLB+PMG'!$C$7</f>
        <v>41043</v>
      </c>
      <c r="Q12" s="14">
        <f>+'[17]ENEL PLB+PMG'!$C$7</f>
        <v>41044</v>
      </c>
      <c r="R12" s="14">
        <f>+'[18]ENEL PLB+PMG'!$C$7</f>
        <v>41045</v>
      </c>
      <c r="S12" s="14">
        <f>+'[19]ENEL PLB+PMG'!$C$7</f>
        <v>41046</v>
      </c>
      <c r="T12" s="14">
        <f>+'[20]ENEL PLB+PMG'!$C$7</f>
        <v>41047</v>
      </c>
      <c r="U12" s="14">
        <f>+'[21]ENEL PLB+PMG'!$C$7</f>
        <v>41048</v>
      </c>
      <c r="V12" s="14">
        <f>+'[22]ENEL PLB+PMG'!$C$7</f>
        <v>41049</v>
      </c>
      <c r="W12" s="14">
        <f>+'[23]ENEL PLB+PMG'!$C$7</f>
        <v>41050</v>
      </c>
      <c r="X12" s="14">
        <f>+'[24]ENEL PLB+PMG'!$C$7</f>
        <v>41051</v>
      </c>
      <c r="Y12" s="14">
        <f>+'[25]ENEL PLB+PMG'!$C$7</f>
        <v>41052</v>
      </c>
      <c r="Z12" s="14">
        <f>+'[26]ENEL PLB+PMG'!$C$7</f>
        <v>41053</v>
      </c>
      <c r="AA12" s="14">
        <f>+'[27]ENEL PLB+PMG'!$C$7</f>
        <v>41054</v>
      </c>
      <c r="AB12" s="14">
        <f>+'[28]ENEL PLB+PMG'!$C$7</f>
        <v>41055</v>
      </c>
      <c r="AC12" s="14">
        <f>+'[29]ENEL PLB+PMG'!$C$7</f>
        <v>41056</v>
      </c>
      <c r="AD12" s="14">
        <f>+'[30]ENEL PLB+PMG'!$C$7</f>
        <v>41057</v>
      </c>
      <c r="AE12" s="14">
        <f>+'[31]ENEL PLB+PMG'!$C$7</f>
        <v>41058</v>
      </c>
      <c r="AF12" s="14">
        <f>+'[32]ENEL PLB+PMG'!$C$7</f>
        <v>41059</v>
      </c>
      <c r="AG12" s="14">
        <f>+'[33]ENEL PLB+PMG'!$C$7</f>
        <v>41060</v>
      </c>
    </row>
    <row r="13" spans="2:33" ht="20.100000000000001" customHeight="1">
      <c r="B13" s="16">
        <v>4.1666666666666664E-2</v>
      </c>
      <c r="C13" s="17">
        <f>+'[3]ENEL PLB+PMG'!$BD11</f>
        <v>177.05334666666701</v>
      </c>
      <c r="D13" s="17">
        <f>+'[4]ENEL PLB+PMG'!$BD11</f>
        <v>176.53860333333299</v>
      </c>
      <c r="E13" s="17">
        <f>+'[5]ENEL PLB+PMG'!$BD11</f>
        <v>182.74774333333301</v>
      </c>
      <c r="F13" s="17">
        <f>+'[6]ENEL PLB+PMG'!$BD11</f>
        <v>176.55974333333299</v>
      </c>
      <c r="G13" s="17">
        <f>+'[7]ENEL PLB+PMG'!$BD11</f>
        <v>177.881</v>
      </c>
      <c r="H13" s="17">
        <f>+'[8]ENEL PLB+PMG'!$BD11</f>
        <v>177.881</v>
      </c>
      <c r="I13" s="17">
        <f>+'[9]ENEL PLB+PMG'!$BD11</f>
        <v>181.2276</v>
      </c>
      <c r="J13" s="17">
        <f>+'[10]ENEL PLB+PMG'!$BD11</f>
        <v>179.04978500000001</v>
      </c>
      <c r="K13" s="17">
        <f>+'[11]ENEL PLB+PMG'!$BD11</f>
        <v>178.88399999999999</v>
      </c>
      <c r="L13" s="17">
        <f>+'[12]ENEL PLB+PMG'!$BD11</f>
        <v>179.06437333333301</v>
      </c>
      <c r="M13" s="17">
        <f>+'[13]ENEL PLB+PMG'!$BD11</f>
        <v>179.99952833333299</v>
      </c>
      <c r="N13" s="17">
        <f>+'[14]ENEL PLB+PMG'!$BD11</f>
        <v>179.36141499999999</v>
      </c>
      <c r="O13" s="17">
        <f>+'[15]ENEL PLB+PMG'!$BD11</f>
        <v>183.211778333333</v>
      </c>
      <c r="P13" s="17">
        <f>+'[16]ENEL PLB+PMG'!$BD11</f>
        <v>176.453925</v>
      </c>
      <c r="Q13" s="17">
        <f>+'[17]ENEL PLB+PMG'!$BD11</f>
        <v>171.79557500000001</v>
      </c>
      <c r="R13" s="17">
        <f>+'[18]ENEL PLB+PMG'!$BD11</f>
        <v>175.65558166666699</v>
      </c>
      <c r="S13" s="17">
        <f>+'[19]ENEL PLB+PMG'!$BD11</f>
        <v>176.97325000000001</v>
      </c>
      <c r="T13" s="17">
        <f>+'[20]ENEL PLB+PMG'!$BD11</f>
        <v>176.09929500000001</v>
      </c>
      <c r="U13" s="17">
        <f>+'[21]ENEL PLB+PMG'!$BD11</f>
        <v>174.443868333333</v>
      </c>
      <c r="V13" s="17">
        <f>+'[22]ENEL PLB+PMG'!$BD11</f>
        <v>171.291</v>
      </c>
      <c r="W13" s="17">
        <f>+'[23]ENEL PLB+PMG'!$BD11</f>
        <v>170.60225</v>
      </c>
      <c r="X13" s="17">
        <f>+'[24]ENEL PLB+PMG'!$BD11</f>
        <v>166.22327833333301</v>
      </c>
      <c r="Y13" s="17">
        <f>+'[25]ENEL PLB+PMG'!$BD11</f>
        <v>163.529405</v>
      </c>
      <c r="Z13" s="17">
        <f>+'[26]ENEL PLB+PMG'!$BD11</f>
        <v>161.76724999999999</v>
      </c>
      <c r="AA13" s="17">
        <f>+'[27]ENEL PLB+PMG'!$BD11</f>
        <v>159.56479999999999</v>
      </c>
      <c r="AB13" s="17">
        <f>+'[28]ENEL PLB+PMG'!$BD11</f>
        <v>169.211366666667</v>
      </c>
      <c r="AC13" s="17">
        <f>+'[29]ENEL PLB+PMG'!$BD11</f>
        <v>164.55291</v>
      </c>
      <c r="AD13" s="17">
        <f>+'[30]ENEL PLB+PMG'!$BD11</f>
        <v>152.36168000000001</v>
      </c>
      <c r="AE13" s="17">
        <f>+'[31]ENEL PLB+PMG'!$BD11</f>
        <v>164.08183</v>
      </c>
      <c r="AF13" s="17">
        <f>+'[32]ENEL PLB+PMG'!$BD11</f>
        <v>157.00322</v>
      </c>
      <c r="AG13" s="17">
        <f>+'[33]ENEL PLB+PMG'!$BD11</f>
        <v>155.01150000000001</v>
      </c>
    </row>
    <row r="14" spans="2:33" ht="20.100000000000001" customHeight="1">
      <c r="B14" s="16">
        <v>8.3333333333333301E-2</v>
      </c>
      <c r="C14" s="17">
        <f>+'[3]ENEL PLB+PMG'!$BD12</f>
        <v>177.881</v>
      </c>
      <c r="D14" s="17">
        <f>+'[4]ENEL PLB+PMG'!$BD12</f>
        <v>176.54156333333299</v>
      </c>
      <c r="E14" s="17">
        <f>+'[5]ENEL PLB+PMG'!$BD12</f>
        <v>177.38750666666701</v>
      </c>
      <c r="F14" s="17">
        <f>+'[6]ENEL PLB+PMG'!$BD12</f>
        <v>177.419833333333</v>
      </c>
      <c r="G14" s="17">
        <f>+'[7]ENEL PLB+PMG'!$BD12</f>
        <v>177.881</v>
      </c>
      <c r="H14" s="17">
        <f>+'[8]ENEL PLB+PMG'!$BD12</f>
        <v>177.881</v>
      </c>
      <c r="I14" s="17">
        <f>+'[9]ENEL PLB+PMG'!$BD12</f>
        <v>178.97725500000001</v>
      </c>
      <c r="J14" s="17">
        <f>+'[10]ENEL PLB+PMG'!$BD12</f>
        <v>179.02896833333301</v>
      </c>
      <c r="K14" s="17">
        <f>+'[11]ENEL PLB+PMG'!$BD12</f>
        <v>178.88399999999999</v>
      </c>
      <c r="L14" s="17">
        <f>+'[12]ENEL PLB+PMG'!$BD12</f>
        <v>179.03517666666701</v>
      </c>
      <c r="M14" s="17">
        <f>+'[13]ENEL PLB+PMG'!$BD12</f>
        <v>179.66375666666701</v>
      </c>
      <c r="N14" s="17">
        <f>+'[14]ENEL PLB+PMG'!$BD12</f>
        <v>181.495798333333</v>
      </c>
      <c r="O14" s="17">
        <f>+'[15]ENEL PLB+PMG'!$BD12</f>
        <v>179.12814333333301</v>
      </c>
      <c r="P14" s="17">
        <f>+'[16]ENEL PLB+PMG'!$BD12</f>
        <v>172.37050833333299</v>
      </c>
      <c r="Q14" s="17">
        <f>+'[17]ENEL PLB+PMG'!$BD12</f>
        <v>171.48996333333301</v>
      </c>
      <c r="R14" s="17">
        <f>+'[18]ENEL PLB+PMG'!$BD12</f>
        <v>180.97633999999999</v>
      </c>
      <c r="S14" s="17">
        <f>+'[19]ENEL PLB+PMG'!$BD12</f>
        <v>178.80194333333301</v>
      </c>
      <c r="T14" s="17">
        <f>+'[20]ENEL PLB+PMG'!$BD12</f>
        <v>175.671345</v>
      </c>
      <c r="U14" s="17">
        <f>+'[21]ENEL PLB+PMG'!$BD12</f>
        <v>178.740331666667</v>
      </c>
      <c r="V14" s="17">
        <f>+'[22]ENEL PLB+PMG'!$BD12</f>
        <v>172.51400333333299</v>
      </c>
      <c r="W14" s="17">
        <f>+'[23]ENEL PLB+PMG'!$BD12</f>
        <v>164.68330333333299</v>
      </c>
      <c r="X14" s="17">
        <f>+'[24]ENEL PLB+PMG'!$BD12</f>
        <v>168.146868333333</v>
      </c>
      <c r="Y14" s="17">
        <f>+'[25]ENEL PLB+PMG'!$BD12</f>
        <v>163.32129499999999</v>
      </c>
      <c r="Z14" s="17">
        <f>+'[26]ENEL PLB+PMG'!$BD12</f>
        <v>159.58179999999999</v>
      </c>
      <c r="AA14" s="17">
        <f>+'[27]ENEL PLB+PMG'!$BD12</f>
        <v>159.56479999999999</v>
      </c>
      <c r="AB14" s="17">
        <f>+'[28]ENEL PLB+PMG'!$BD12</f>
        <v>167.06663333333299</v>
      </c>
      <c r="AC14" s="17">
        <f>+'[29]ENEL PLB+PMG'!$BD12</f>
        <v>159.55789999999999</v>
      </c>
      <c r="AD14" s="17">
        <f>+'[30]ENEL PLB+PMG'!$BD12</f>
        <v>150.03797666666699</v>
      </c>
      <c r="AE14" s="17">
        <f>+'[31]ENEL PLB+PMG'!$BD12</f>
        <v>160.33503999999999</v>
      </c>
      <c r="AF14" s="17">
        <f>+'[32]ENEL PLB+PMG'!$BD12</f>
        <v>157.8117</v>
      </c>
      <c r="AG14" s="17">
        <f>+'[33]ENEL PLB+PMG'!$BD12</f>
        <v>154.98863</v>
      </c>
    </row>
    <row r="15" spans="2:33" ht="20.100000000000001" customHeight="1">
      <c r="B15" s="16">
        <v>0.125</v>
      </c>
      <c r="C15" s="17">
        <f>+'[3]ENEL PLB+PMG'!$BD13</f>
        <v>177.881</v>
      </c>
      <c r="D15" s="17">
        <f>+'[4]ENEL PLB+PMG'!$BD13</f>
        <v>176.54655500000001</v>
      </c>
      <c r="E15" s="17">
        <f>+'[5]ENEL PLB+PMG'!$BD13</f>
        <v>177.36360500000001</v>
      </c>
      <c r="F15" s="17">
        <f>+'[6]ENEL PLB+PMG'!$BD13</f>
        <v>176.57257000000001</v>
      </c>
      <c r="G15" s="17">
        <f>+'[7]ENEL PLB+PMG'!$BD13</f>
        <v>177.881</v>
      </c>
      <c r="H15" s="17">
        <f>+'[8]ENEL PLB+PMG'!$BD13</f>
        <v>177.881</v>
      </c>
      <c r="I15" s="17">
        <f>+'[9]ENEL PLB+PMG'!$BD13</f>
        <v>178.964846666667</v>
      </c>
      <c r="J15" s="17">
        <f>+'[10]ENEL PLB+PMG'!$BD13</f>
        <v>179.01558666666699</v>
      </c>
      <c r="K15" s="17">
        <f>+'[11]ENEL PLB+PMG'!$BD13</f>
        <v>178.88399999999999</v>
      </c>
      <c r="L15" s="17">
        <f>+'[12]ENEL PLB+PMG'!$BD13</f>
        <v>179.09638833333301</v>
      </c>
      <c r="M15" s="17">
        <f>+'[13]ENEL PLB+PMG'!$BD13</f>
        <v>181.77795333333299</v>
      </c>
      <c r="N15" s="17">
        <f>+'[14]ENEL PLB+PMG'!$BD13</f>
        <v>180.82127333333301</v>
      </c>
      <c r="O15" s="17">
        <f>+'[15]ENEL PLB+PMG'!$BD13</f>
        <v>180.710348333333</v>
      </c>
      <c r="P15" s="17">
        <f>+'[16]ENEL PLB+PMG'!$BD13</f>
        <v>171.64185000000001</v>
      </c>
      <c r="Q15" s="17">
        <f>+'[17]ENEL PLB+PMG'!$BD13</f>
        <v>173.26879333333301</v>
      </c>
      <c r="R15" s="17">
        <f>+'[18]ENEL PLB+PMG'!$BD13</f>
        <v>179.184</v>
      </c>
      <c r="S15" s="17">
        <f>+'[19]ENEL PLB+PMG'!$BD13</f>
        <v>175.29664333333301</v>
      </c>
      <c r="T15" s="17">
        <f>+'[20]ENEL PLB+PMG'!$BD13</f>
        <v>171.02510000000001</v>
      </c>
      <c r="U15" s="17">
        <f>+'[21]ENEL PLB+PMG'!$BD13</f>
        <v>179.184</v>
      </c>
      <c r="V15" s="17">
        <f>+'[22]ENEL PLB+PMG'!$BD13</f>
        <v>171.291</v>
      </c>
      <c r="W15" s="17">
        <f>+'[23]ENEL PLB+PMG'!$BD13</f>
        <v>164.69</v>
      </c>
      <c r="X15" s="17">
        <f>+'[24]ENEL PLB+PMG'!$BD13</f>
        <v>163.569525</v>
      </c>
      <c r="Y15" s="17">
        <f>+'[25]ENEL PLB+PMG'!$BD13</f>
        <v>159.605968333334</v>
      </c>
      <c r="Z15" s="17">
        <f>+'[26]ENEL PLB+PMG'!$BD13</f>
        <v>159.58179999999999</v>
      </c>
      <c r="AA15" s="17">
        <f>+'[27]ENEL PLB+PMG'!$BD13</f>
        <v>159.56479999999999</v>
      </c>
      <c r="AB15" s="17">
        <f>+'[28]ENEL PLB+PMG'!$BD13</f>
        <v>164.26924500000001</v>
      </c>
      <c r="AC15" s="17">
        <f>+'[29]ENEL PLB+PMG'!$BD13</f>
        <v>159.56310999999999</v>
      </c>
      <c r="AD15" s="17">
        <f>+'[30]ENEL PLB+PMG'!$BD13</f>
        <v>149.82730833333301</v>
      </c>
      <c r="AE15" s="17">
        <f>+'[31]ENEL PLB+PMG'!$BD13</f>
        <v>161.23463833333301</v>
      </c>
      <c r="AF15" s="17">
        <f>+'[32]ENEL PLB+PMG'!$BD13</f>
        <v>157.8117</v>
      </c>
      <c r="AG15" s="17">
        <f>+'[33]ENEL PLB+PMG'!$BD13</f>
        <v>154.9735</v>
      </c>
    </row>
    <row r="16" spans="2:33" ht="20.100000000000001" customHeight="1">
      <c r="B16" s="16">
        <v>0.16666666666666699</v>
      </c>
      <c r="C16" s="17">
        <f>+'[3]ENEL PLB+PMG'!$BD14</f>
        <v>177.881</v>
      </c>
      <c r="D16" s="17">
        <f>+'[4]ENEL PLB+PMG'!$BD14</f>
        <v>176.5402</v>
      </c>
      <c r="E16" s="17">
        <f>+'[5]ENEL PLB+PMG'!$BD14</f>
        <v>177.37240666666699</v>
      </c>
      <c r="F16" s="17">
        <f>+'[6]ENEL PLB+PMG'!$BD14</f>
        <v>176.57026166666699</v>
      </c>
      <c r="G16" s="17">
        <f>+'[7]ENEL PLB+PMG'!$BD14</f>
        <v>177.881</v>
      </c>
      <c r="H16" s="17">
        <f>+'[8]ENEL PLB+PMG'!$BD14</f>
        <v>177.881</v>
      </c>
      <c r="I16" s="17">
        <f>+'[9]ENEL PLB+PMG'!$BD14</f>
        <v>178.977878333333</v>
      </c>
      <c r="J16" s="17">
        <f>+'[10]ENEL PLB+PMG'!$BD14</f>
        <v>179.01203166666701</v>
      </c>
      <c r="K16" s="17">
        <f>+'[11]ENEL PLB+PMG'!$BD14</f>
        <v>178.88399999999999</v>
      </c>
      <c r="L16" s="17">
        <f>+'[12]ENEL PLB+PMG'!$BD14</f>
        <v>179.01944166666701</v>
      </c>
      <c r="M16" s="17">
        <f>+'[13]ENEL PLB+PMG'!$BD14</f>
        <v>180.03096333333301</v>
      </c>
      <c r="N16" s="17">
        <f>+'[14]ENEL PLB+PMG'!$BD14</f>
        <v>180.99772333333399</v>
      </c>
      <c r="O16" s="17">
        <f>+'[15]ENEL PLB+PMG'!$BD14</f>
        <v>179.13177999999999</v>
      </c>
      <c r="P16" s="17">
        <f>+'[16]ENEL PLB+PMG'!$BD14</f>
        <v>173.02409666666699</v>
      </c>
      <c r="Q16" s="17">
        <f>+'[17]ENEL PLB+PMG'!$BD14</f>
        <v>176.05104499999999</v>
      </c>
      <c r="R16" s="17">
        <f>+'[18]ENEL PLB+PMG'!$BD14</f>
        <v>180.931986666667</v>
      </c>
      <c r="S16" s="17">
        <f>+'[19]ENEL PLB+PMG'!$BD14</f>
        <v>177.25312666666699</v>
      </c>
      <c r="T16" s="17">
        <f>+'[20]ENEL PLB+PMG'!$BD14</f>
        <v>177.51948666666701</v>
      </c>
      <c r="U16" s="17">
        <f>+'[21]ENEL PLB+PMG'!$BD14</f>
        <v>174.67177166666701</v>
      </c>
      <c r="V16" s="17">
        <f>+'[22]ENEL PLB+PMG'!$BD14</f>
        <v>171.291</v>
      </c>
      <c r="W16" s="17">
        <f>+'[23]ENEL PLB+PMG'!$BD14</f>
        <v>164.99122666666699</v>
      </c>
      <c r="X16" s="17">
        <f>+'[24]ENEL PLB+PMG'!$BD14</f>
        <v>161.832288333333</v>
      </c>
      <c r="Y16" s="17">
        <f>+'[25]ENEL PLB+PMG'!$BD14</f>
        <v>159.58417</v>
      </c>
      <c r="Z16" s="17">
        <f>+'[26]ENEL PLB+PMG'!$BD14</f>
        <v>159.58179999999999</v>
      </c>
      <c r="AA16" s="17">
        <f>+'[27]ENEL PLB+PMG'!$BD14</f>
        <v>159.56479999999999</v>
      </c>
      <c r="AB16" s="17">
        <f>+'[28]ENEL PLB+PMG'!$BD14</f>
        <v>164.26393999999999</v>
      </c>
      <c r="AC16" s="17">
        <f>+'[29]ENEL PLB+PMG'!$BD14</f>
        <v>159.58009999999999</v>
      </c>
      <c r="AD16" s="17">
        <f>+'[30]ENEL PLB+PMG'!$BD14</f>
        <v>149.25837833333301</v>
      </c>
      <c r="AE16" s="17">
        <f>+'[31]ENEL PLB+PMG'!$BD14</f>
        <v>157.98356833333401</v>
      </c>
      <c r="AF16" s="17">
        <f>+'[32]ENEL PLB+PMG'!$BD14</f>
        <v>157.8117</v>
      </c>
      <c r="AG16" s="17">
        <f>+'[33]ENEL PLB+PMG'!$BD14</f>
        <v>154.9735</v>
      </c>
    </row>
    <row r="17" spans="2:109" ht="20.100000000000001" customHeight="1">
      <c r="B17" s="16">
        <v>0.20833333333333301</v>
      </c>
      <c r="C17" s="17">
        <f>+'[3]ENEL PLB+PMG'!$BD15</f>
        <v>177.881</v>
      </c>
      <c r="D17" s="17">
        <f>+'[4]ENEL PLB+PMG'!$BD15</f>
        <v>176.523458333333</v>
      </c>
      <c r="E17" s="17">
        <f>+'[5]ENEL PLB+PMG'!$BD15</f>
        <v>177.33517333333299</v>
      </c>
      <c r="F17" s="17">
        <f>+'[6]ENEL PLB+PMG'!$BD15</f>
        <v>191.90908999999999</v>
      </c>
      <c r="G17" s="17">
        <f>+'[7]ENEL PLB+PMG'!$BD15</f>
        <v>188.11207999999999</v>
      </c>
      <c r="H17" s="17">
        <f>+'[8]ENEL PLB+PMG'!$BD15</f>
        <v>177.881</v>
      </c>
      <c r="I17" s="17">
        <f>+'[9]ENEL PLB+PMG'!$BD15</f>
        <v>178.98488499999999</v>
      </c>
      <c r="J17" s="17">
        <f>+'[10]ENEL PLB+PMG'!$BD15</f>
        <v>179.00271000000001</v>
      </c>
      <c r="K17" s="17">
        <f>+'[11]ENEL PLB+PMG'!$BD15</f>
        <v>178.88399999999999</v>
      </c>
      <c r="L17" s="17">
        <f>+'[12]ENEL PLB+PMG'!$BD15</f>
        <v>179.10448833333299</v>
      </c>
      <c r="M17" s="17">
        <f>+'[13]ENEL PLB+PMG'!$BD15</f>
        <v>180.20630499999999</v>
      </c>
      <c r="N17" s="17">
        <f>+'[14]ENEL PLB+PMG'!$BD15</f>
        <v>179.75226000000001</v>
      </c>
      <c r="O17" s="17">
        <f>+'[15]ENEL PLB+PMG'!$BD15</f>
        <v>180.53947333333301</v>
      </c>
      <c r="P17" s="17">
        <f>+'[16]ENEL PLB+PMG'!$BD15</f>
        <v>178.86362666666699</v>
      </c>
      <c r="Q17" s="17">
        <f>+'[17]ENEL PLB+PMG'!$BD15</f>
        <v>174.34670333333301</v>
      </c>
      <c r="R17" s="17">
        <f>+'[18]ENEL PLB+PMG'!$BD15</f>
        <v>177.96545333333299</v>
      </c>
      <c r="S17" s="17">
        <f>+'[19]ENEL PLB+PMG'!$BD15</f>
        <v>179.184</v>
      </c>
      <c r="T17" s="17">
        <f>+'[20]ENEL PLB+PMG'!$BD15</f>
        <v>177.58039666666701</v>
      </c>
      <c r="U17" s="17">
        <f>+'[21]ENEL PLB+PMG'!$BD15</f>
        <v>176.802426666667</v>
      </c>
      <c r="V17" s="17">
        <f>+'[22]ENEL PLB+PMG'!$BD15</f>
        <v>174.826955</v>
      </c>
      <c r="W17" s="17">
        <f>+'[23]ENEL PLB+PMG'!$BD15</f>
        <v>165.01400833333301</v>
      </c>
      <c r="X17" s="17">
        <f>+'[24]ENEL PLB+PMG'!$BD15</f>
        <v>160.70225666666701</v>
      </c>
      <c r="Y17" s="17">
        <f>+'[25]ENEL PLB+PMG'!$BD15</f>
        <v>161.57324666666699</v>
      </c>
      <c r="Z17" s="17">
        <f>+'[26]ENEL PLB+PMG'!$BD15</f>
        <v>160.405513333333</v>
      </c>
      <c r="AA17" s="17">
        <f>+'[27]ENEL PLB+PMG'!$BD15</f>
        <v>161.59910666666701</v>
      </c>
      <c r="AB17" s="17">
        <f>+'[28]ENEL PLB+PMG'!$BD15</f>
        <v>167.30713</v>
      </c>
      <c r="AC17" s="17">
        <f>+'[29]ENEL PLB+PMG'!$BD15</f>
        <v>159.58009999999999</v>
      </c>
      <c r="AD17" s="17">
        <f>+'[30]ENEL PLB+PMG'!$BD15</f>
        <v>151.66728166666701</v>
      </c>
      <c r="AE17" s="17">
        <f>+'[31]ENEL PLB+PMG'!$BD15</f>
        <v>162.10944499999999</v>
      </c>
      <c r="AF17" s="17">
        <f>+'[32]ENEL PLB+PMG'!$BD15</f>
        <v>157.83127500000001</v>
      </c>
      <c r="AG17" s="17">
        <f>+'[33]ENEL PLB+PMG'!$BD15</f>
        <v>158.57263666666699</v>
      </c>
    </row>
    <row r="18" spans="2:109" ht="20.100000000000001" customHeight="1">
      <c r="B18" s="16">
        <v>0.25</v>
      </c>
      <c r="C18" s="17">
        <f>+'[3]ENEL PLB+PMG'!$BD16</f>
        <v>177.476226666667</v>
      </c>
      <c r="D18" s="17">
        <f>+'[4]ENEL PLB+PMG'!$BD16</f>
        <v>181.805781666667</v>
      </c>
      <c r="E18" s="17">
        <f>+'[5]ENEL PLB+PMG'!$BD16</f>
        <v>179.55922833333301</v>
      </c>
      <c r="F18" s="17">
        <f>+'[6]ENEL PLB+PMG'!$BD16</f>
        <v>179.41677833333301</v>
      </c>
      <c r="G18" s="17">
        <f>+'[7]ENEL PLB+PMG'!$BD16</f>
        <v>177.881</v>
      </c>
      <c r="H18" s="17">
        <f>+'[8]ENEL PLB+PMG'!$BD16</f>
        <v>177.85704833333301</v>
      </c>
      <c r="I18" s="17">
        <f>+'[9]ENEL PLB+PMG'!$BD16</f>
        <v>178.96582833333301</v>
      </c>
      <c r="J18" s="17">
        <f>+'[10]ENEL PLB+PMG'!$BD16</f>
        <v>178.98589833333301</v>
      </c>
      <c r="K18" s="17">
        <f>+'[11]ENEL PLB+PMG'!$BD16</f>
        <v>178.88399999999999</v>
      </c>
      <c r="L18" s="17">
        <f>+'[12]ENEL PLB+PMG'!$BD16</f>
        <v>179.11095666666699</v>
      </c>
      <c r="M18" s="17">
        <f>+'[13]ENEL PLB+PMG'!$BD16</f>
        <v>179.922596666667</v>
      </c>
      <c r="N18" s="17">
        <f>+'[14]ENEL PLB+PMG'!$BD16</f>
        <v>181.787951666667</v>
      </c>
      <c r="O18" s="17">
        <f>+'[15]ENEL PLB+PMG'!$BD16</f>
        <v>184.879308333333</v>
      </c>
      <c r="P18" s="17">
        <f>+'[16]ENEL PLB+PMG'!$BD16</f>
        <v>173.504453333333</v>
      </c>
      <c r="Q18" s="17">
        <f>+'[17]ENEL PLB+PMG'!$BD16</f>
        <v>173.48758333333299</v>
      </c>
      <c r="R18" s="17">
        <f>+'[18]ENEL PLB+PMG'!$BD16</f>
        <v>179.184</v>
      </c>
      <c r="S18" s="17">
        <f>+'[19]ENEL PLB+PMG'!$BD16</f>
        <v>176.05589000000001</v>
      </c>
      <c r="T18" s="17">
        <f>+'[20]ENEL PLB+PMG'!$BD16</f>
        <v>175.45698666666701</v>
      </c>
      <c r="U18" s="17">
        <f>+'[21]ENEL PLB+PMG'!$BD16</f>
        <v>174.07881333333299</v>
      </c>
      <c r="V18" s="17">
        <f>+'[22]ENEL PLB+PMG'!$BD16</f>
        <v>173.477</v>
      </c>
      <c r="W18" s="17">
        <f>+'[23]ENEL PLB+PMG'!$BD16</f>
        <v>167.90695833333299</v>
      </c>
      <c r="X18" s="17">
        <f>+'[24]ENEL PLB+PMG'!$BD16</f>
        <v>163.52109166666699</v>
      </c>
      <c r="Y18" s="17">
        <f>+'[25]ENEL PLB+PMG'!$BD16</f>
        <v>164.140075</v>
      </c>
      <c r="Z18" s="17">
        <f>+'[26]ENEL PLB+PMG'!$BD16</f>
        <v>164.15754000000001</v>
      </c>
      <c r="AA18" s="17">
        <f>+'[27]ENEL PLB+PMG'!$BD16</f>
        <v>164.15034</v>
      </c>
      <c r="AB18" s="17">
        <f>+'[28]ENEL PLB+PMG'!$BD16</f>
        <v>167.069533333333</v>
      </c>
      <c r="AC18" s="17">
        <f>+'[29]ENEL PLB+PMG'!$BD16</f>
        <v>161.18084166666699</v>
      </c>
      <c r="AD18" s="17">
        <f>+'[30]ENEL PLB+PMG'!$BD16</f>
        <v>154.02000000000001</v>
      </c>
      <c r="AE18" s="17">
        <f>+'[31]ENEL PLB+PMG'!$BD16</f>
        <v>160.323411666667</v>
      </c>
      <c r="AF18" s="17">
        <f>+'[32]ENEL PLB+PMG'!$BD16</f>
        <v>160.23888500000001</v>
      </c>
      <c r="AG18" s="17">
        <f>+'[33]ENEL PLB+PMG'!$BD16</f>
        <v>165.66033999999999</v>
      </c>
    </row>
    <row r="19" spans="2:109" ht="20.100000000000001" customHeight="1">
      <c r="B19" s="16">
        <v>0.29166666666666702</v>
      </c>
      <c r="C19" s="17">
        <f>+'[3]ENEL PLB+PMG'!$BD17</f>
        <v>176.43537833333301</v>
      </c>
      <c r="D19" s="17">
        <f>+'[4]ENEL PLB+PMG'!$BD17</f>
        <v>177.89769833333301</v>
      </c>
      <c r="E19" s="17">
        <f>+'[5]ENEL PLB+PMG'!$BD17</f>
        <v>178.63985333333301</v>
      </c>
      <c r="F19" s="17">
        <f>+'[6]ENEL PLB+PMG'!$BD17</f>
        <v>177.881</v>
      </c>
      <c r="G19" s="17">
        <f>+'[7]ENEL PLB+PMG'!$BD17</f>
        <v>177.881</v>
      </c>
      <c r="H19" s="17">
        <f>+'[8]ENEL PLB+PMG'!$BD17</f>
        <v>177.629301666667</v>
      </c>
      <c r="I19" s="17">
        <f>+'[9]ENEL PLB+PMG'!$BD17</f>
        <v>182.47220166666699</v>
      </c>
      <c r="J19" s="17">
        <f>+'[10]ENEL PLB+PMG'!$BD17</f>
        <v>179.03776833333299</v>
      </c>
      <c r="K19" s="17">
        <f>+'[11]ENEL PLB+PMG'!$BD17</f>
        <v>181.68051666666699</v>
      </c>
      <c r="L19" s="17">
        <f>+'[12]ENEL PLB+PMG'!$BD17</f>
        <v>179.144923333333</v>
      </c>
      <c r="M19" s="17">
        <f>+'[13]ENEL PLB+PMG'!$BD17</f>
        <v>180.12570666666701</v>
      </c>
      <c r="N19" s="17">
        <f>+'[14]ENEL PLB+PMG'!$BD17</f>
        <v>180.30738833333299</v>
      </c>
      <c r="O19" s="17">
        <f>+'[15]ENEL PLB+PMG'!$BD17</f>
        <v>180.28701833333301</v>
      </c>
      <c r="P19" s="17">
        <f>+'[16]ENEL PLB+PMG'!$BD17</f>
        <v>177.23367500000001</v>
      </c>
      <c r="Q19" s="17">
        <f>+'[17]ENEL PLB+PMG'!$BD17</f>
        <v>179.79517166666699</v>
      </c>
      <c r="R19" s="17">
        <f>+'[18]ENEL PLB+PMG'!$BD17</f>
        <v>174.72188499999999</v>
      </c>
      <c r="S19" s="17">
        <f>+'[19]ENEL PLB+PMG'!$BD17</f>
        <v>176.90289999999999</v>
      </c>
      <c r="T19" s="17">
        <f>+'[20]ENEL PLB+PMG'!$BD17</f>
        <v>174.07856166666701</v>
      </c>
      <c r="U19" s="17">
        <f>+'[21]ENEL PLB+PMG'!$BD17</f>
        <v>178.832163333333</v>
      </c>
      <c r="V19" s="17">
        <f>+'[22]ENEL PLB+PMG'!$BD17</f>
        <v>179.184</v>
      </c>
      <c r="W19" s="17">
        <f>+'[23]ENEL PLB+PMG'!$BD17</f>
        <v>165.79102666666699</v>
      </c>
      <c r="X19" s="17">
        <f>+'[24]ENEL PLB+PMG'!$BD17</f>
        <v>166.59786500000001</v>
      </c>
      <c r="Y19" s="17">
        <f>+'[25]ENEL PLB+PMG'!$BD17</f>
        <v>166.68973333333301</v>
      </c>
      <c r="Z19" s="17">
        <f>+'[26]ENEL PLB+PMG'!$BD17</f>
        <v>164.13796500000001</v>
      </c>
      <c r="AA19" s="17">
        <f>+'[27]ENEL PLB+PMG'!$BD17</f>
        <v>167.29282333333299</v>
      </c>
      <c r="AB19" s="17">
        <f>+'[28]ENEL PLB+PMG'!$BD17</f>
        <v>165.26072833333299</v>
      </c>
      <c r="AC19" s="17">
        <f>+'[29]ENEL PLB+PMG'!$BD17</f>
        <v>162.058226666667</v>
      </c>
      <c r="AD19" s="17">
        <f>+'[30]ENEL PLB+PMG'!$BD17</f>
        <v>157.056221666667</v>
      </c>
      <c r="AE19" s="17">
        <f>+'[31]ENEL PLB+PMG'!$BD17</f>
        <v>160.510831666667</v>
      </c>
      <c r="AF19" s="17">
        <f>+'[32]ENEL PLB+PMG'!$BD17</f>
        <v>162.44542999999999</v>
      </c>
      <c r="AG19" s="17">
        <f>+'[33]ENEL PLB+PMG'!$BD17</f>
        <v>162.26493833333299</v>
      </c>
    </row>
    <row r="20" spans="2:109" ht="20.100000000000001" customHeight="1">
      <c r="B20" s="16">
        <v>0.33333333333333298</v>
      </c>
      <c r="C20" s="17">
        <f>+'[3]ENEL PLB+PMG'!$BD18</f>
        <v>176.46091833333301</v>
      </c>
      <c r="D20" s="17">
        <f>+'[4]ENEL PLB+PMG'!$BD18</f>
        <v>182.42172500000001</v>
      </c>
      <c r="E20" s="17">
        <f>+'[5]ENEL PLB+PMG'!$BD18</f>
        <v>179.37959000000001</v>
      </c>
      <c r="F20" s="17">
        <f>+'[6]ENEL PLB+PMG'!$BD18</f>
        <v>177.899251666667</v>
      </c>
      <c r="G20" s="17">
        <f>+'[7]ENEL PLB+PMG'!$BD18</f>
        <v>179.108171666667</v>
      </c>
      <c r="H20" s="17">
        <f>+'[8]ENEL PLB+PMG'!$BD18</f>
        <v>177.63867999999999</v>
      </c>
      <c r="I20" s="17">
        <f>+'[9]ENEL PLB+PMG'!$BD18</f>
        <v>180.50036</v>
      </c>
      <c r="J20" s="17">
        <f>+'[10]ENEL PLB+PMG'!$BD18</f>
        <v>183.00859</v>
      </c>
      <c r="K20" s="17">
        <f>+'[11]ENEL PLB+PMG'!$BD18</f>
        <v>180.21999666666699</v>
      </c>
      <c r="L20" s="17">
        <f>+'[12]ENEL PLB+PMG'!$BD18</f>
        <v>179.625251666667</v>
      </c>
      <c r="M20" s="17">
        <f>+'[13]ENEL PLB+PMG'!$BD18</f>
        <v>181.17047666666701</v>
      </c>
      <c r="N20" s="17">
        <f>+'[14]ENEL PLB+PMG'!$BD18</f>
        <v>182.18908500000001</v>
      </c>
      <c r="O20" s="17">
        <f>+'[15]ENEL PLB+PMG'!$BD18</f>
        <v>181.84056833333301</v>
      </c>
      <c r="P20" s="17">
        <f>+'[16]ENEL PLB+PMG'!$BD18</f>
        <v>178.92570000000001</v>
      </c>
      <c r="Q20" s="17">
        <f>+'[17]ENEL PLB+PMG'!$BD18</f>
        <v>183.834036666667</v>
      </c>
      <c r="R20" s="17">
        <f>+'[18]ENEL PLB+PMG'!$BD18</f>
        <v>178.12456666666699</v>
      </c>
      <c r="S20" s="17">
        <f>+'[19]ENEL PLB+PMG'!$BD18</f>
        <v>180.78244000000001</v>
      </c>
      <c r="T20" s="17">
        <f>+'[20]ENEL PLB+PMG'!$BD18</f>
        <v>176.471225</v>
      </c>
      <c r="U20" s="17">
        <f>+'[21]ENEL PLB+PMG'!$BD18</f>
        <v>179.184</v>
      </c>
      <c r="V20" s="17">
        <f>+'[22]ENEL PLB+PMG'!$BD18</f>
        <v>179.184</v>
      </c>
      <c r="W20" s="17">
        <f>+'[23]ENEL PLB+PMG'!$BD18</f>
        <v>166.86166499999999</v>
      </c>
      <c r="X20" s="17">
        <f>+'[24]ENEL PLB+PMG'!$BD18</f>
        <v>165.38549333333299</v>
      </c>
      <c r="Y20" s="17">
        <f>+'[25]ENEL PLB+PMG'!$BD18</f>
        <v>166.87940333333299</v>
      </c>
      <c r="Z20" s="17">
        <f>+'[26]ENEL PLB+PMG'!$BD18</f>
        <v>168.507501666667</v>
      </c>
      <c r="AA20" s="17">
        <f>+'[27]ENEL PLB+PMG'!$BD18</f>
        <v>168.67475833333299</v>
      </c>
      <c r="AB20" s="17">
        <f>+'[28]ENEL PLB+PMG'!$BD18</f>
        <v>165.998695</v>
      </c>
      <c r="AC20" s="17">
        <f>+'[29]ENEL PLB+PMG'!$BD18</f>
        <v>161.06899833333301</v>
      </c>
      <c r="AD20" s="17">
        <f>+'[30]ENEL PLB+PMG'!$BD18</f>
        <v>161.67740333333299</v>
      </c>
      <c r="AE20" s="17">
        <f>+'[31]ENEL PLB+PMG'!$BD18</f>
        <v>163.36447999999999</v>
      </c>
      <c r="AF20" s="17">
        <f>+'[32]ENEL PLB+PMG'!$BD18</f>
        <v>162.00657833333301</v>
      </c>
      <c r="AG20" s="17">
        <f>+'[33]ENEL PLB+PMG'!$BD18</f>
        <v>162.59281999999999</v>
      </c>
    </row>
    <row r="21" spans="2:109" ht="20.100000000000001" customHeight="1">
      <c r="B21" s="16">
        <v>0.375</v>
      </c>
      <c r="C21" s="17">
        <f>+'[3]ENEL PLB+PMG'!$BD19</f>
        <v>180.06714833333299</v>
      </c>
      <c r="D21" s="17">
        <f>+'[4]ENEL PLB+PMG'!$BD19</f>
        <v>180.84849</v>
      </c>
      <c r="E21" s="17">
        <f>+'[5]ENEL PLB+PMG'!$BD19</f>
        <v>180.35523000000001</v>
      </c>
      <c r="F21" s="17">
        <f>+'[6]ENEL PLB+PMG'!$BD19</f>
        <v>180.79044999999999</v>
      </c>
      <c r="G21" s="17">
        <f>+'[7]ENEL PLB+PMG'!$BD19</f>
        <v>179.19560833333301</v>
      </c>
      <c r="H21" s="17">
        <f>+'[8]ENEL PLB+PMG'!$BD19</f>
        <v>177.651688333333</v>
      </c>
      <c r="I21" s="17">
        <f>+'[9]ENEL PLB+PMG'!$BD19</f>
        <v>191.43976499999999</v>
      </c>
      <c r="J21" s="17">
        <f>+'[10]ENEL PLB+PMG'!$BD19</f>
        <v>192.509741666667</v>
      </c>
      <c r="K21" s="17">
        <f>+'[11]ENEL PLB+PMG'!$BD19</f>
        <v>185.40251166666701</v>
      </c>
      <c r="L21" s="17">
        <f>+'[12]ENEL PLB+PMG'!$BD19</f>
        <v>182.73408499999999</v>
      </c>
      <c r="M21" s="17">
        <f>+'[13]ENEL PLB+PMG'!$BD19</f>
        <v>182.297198333333</v>
      </c>
      <c r="N21" s="17">
        <f>+'[14]ENEL PLB+PMG'!$BD19</f>
        <v>182.13069833333299</v>
      </c>
      <c r="O21" s="17">
        <f>+'[15]ENEL PLB+PMG'!$BD19</f>
        <v>182.82119333333401</v>
      </c>
      <c r="P21" s="17">
        <f>+'[16]ENEL PLB+PMG'!$BD19</f>
        <v>182.59322</v>
      </c>
      <c r="Q21" s="17">
        <f>+'[17]ENEL PLB+PMG'!$BD19</f>
        <v>182.47285666666701</v>
      </c>
      <c r="R21" s="17">
        <f>+'[18]ENEL PLB+PMG'!$BD19</f>
        <v>179.92181666666701</v>
      </c>
      <c r="S21" s="17">
        <f>+'[19]ENEL PLB+PMG'!$BD19</f>
        <v>182.13197333333301</v>
      </c>
      <c r="T21" s="17">
        <f>+'[20]ENEL PLB+PMG'!$BD19</f>
        <v>181.77428333333299</v>
      </c>
      <c r="U21" s="17">
        <f>+'[21]ENEL PLB+PMG'!$BD19</f>
        <v>179.184</v>
      </c>
      <c r="V21" s="17">
        <f>+'[22]ENEL PLB+PMG'!$BD19</f>
        <v>179.184</v>
      </c>
      <c r="W21" s="17">
        <f>+'[23]ENEL PLB+PMG'!$BD19</f>
        <v>173.83133166666701</v>
      </c>
      <c r="X21" s="17">
        <f>+'[24]ENEL PLB+PMG'!$BD19</f>
        <v>166.825048333333</v>
      </c>
      <c r="Y21" s="17">
        <f>+'[25]ENEL PLB+PMG'!$BD19</f>
        <v>166.37345666666701</v>
      </c>
      <c r="Z21" s="17">
        <f>+'[26]ENEL PLB+PMG'!$BD19</f>
        <v>166.75799833333301</v>
      </c>
      <c r="AA21" s="17">
        <f>+'[27]ENEL PLB+PMG'!$BD19</f>
        <v>171.13700499999999</v>
      </c>
      <c r="AB21" s="17">
        <f>+'[28]ENEL PLB+PMG'!$BD19</f>
        <v>166.47634333333301</v>
      </c>
      <c r="AC21" s="17">
        <f>+'[29]ENEL PLB+PMG'!$BD19</f>
        <v>160.23166499999999</v>
      </c>
      <c r="AD21" s="17">
        <f>+'[30]ENEL PLB+PMG'!$BD19</f>
        <v>163.57114999999999</v>
      </c>
      <c r="AE21" s="17">
        <f>+'[31]ENEL PLB+PMG'!$BD19</f>
        <v>161.26635166666699</v>
      </c>
      <c r="AF21" s="17">
        <f>+'[32]ENEL PLB+PMG'!$BD19</f>
        <v>168.14026833333301</v>
      </c>
      <c r="AG21" s="17">
        <f>+'[33]ENEL PLB+PMG'!$BD19</f>
        <v>171.462615</v>
      </c>
    </row>
    <row r="22" spans="2:109" ht="20.100000000000001" customHeight="1">
      <c r="B22" s="16">
        <v>0.41666666666666702</v>
      </c>
      <c r="C22" s="17">
        <f>+'[3]ENEL PLB+PMG'!$BD20</f>
        <v>177.83144833333299</v>
      </c>
      <c r="D22" s="17">
        <f>+'[4]ENEL PLB+PMG'!$BD20</f>
        <v>193.262763333333</v>
      </c>
      <c r="E22" s="17">
        <f>+'[5]ENEL PLB+PMG'!$BD20</f>
        <v>187.69574</v>
      </c>
      <c r="F22" s="17">
        <f>+'[6]ENEL PLB+PMG'!$BD20</f>
        <v>186.997623333333</v>
      </c>
      <c r="G22" s="17">
        <f>+'[7]ENEL PLB+PMG'!$BD20</f>
        <v>178.85780333333301</v>
      </c>
      <c r="H22" s="17">
        <f>+'[8]ENEL PLB+PMG'!$BD20</f>
        <v>177.64009166666699</v>
      </c>
      <c r="I22" s="17">
        <f>+'[9]ENEL PLB+PMG'!$BD20</f>
        <v>191.21853666666701</v>
      </c>
      <c r="J22" s="17">
        <f>+'[10]ENEL PLB+PMG'!$BD20</f>
        <v>192.347455</v>
      </c>
      <c r="K22" s="17">
        <f>+'[11]ENEL PLB+PMG'!$BD20</f>
        <v>193.27848166666701</v>
      </c>
      <c r="L22" s="17">
        <f>+'[12]ENEL PLB+PMG'!$BD20</f>
        <v>190.998876666667</v>
      </c>
      <c r="M22" s="17">
        <f>+'[13]ENEL PLB+PMG'!$BD20</f>
        <v>189.90193500000001</v>
      </c>
      <c r="N22" s="17">
        <f>+'[14]ENEL PLB+PMG'!$BD20</f>
        <v>182.29599999999999</v>
      </c>
      <c r="O22" s="17">
        <f>+'[15]ENEL PLB+PMG'!$BD20</f>
        <v>182.59318833333299</v>
      </c>
      <c r="P22" s="17">
        <f>+'[16]ENEL PLB+PMG'!$BD20</f>
        <v>181.00625500000001</v>
      </c>
      <c r="Q22" s="17">
        <f>+'[17]ENEL PLB+PMG'!$BD20</f>
        <v>181.714</v>
      </c>
      <c r="R22" s="17">
        <f>+'[18]ENEL PLB+PMG'!$BD20</f>
        <v>183.25964166666699</v>
      </c>
      <c r="S22" s="17">
        <f>+'[19]ENEL PLB+PMG'!$BD20</f>
        <v>182.479598333333</v>
      </c>
      <c r="T22" s="17">
        <f>+'[20]ENEL PLB+PMG'!$BD20</f>
        <v>185.56979166666699</v>
      </c>
      <c r="U22" s="17">
        <f>+'[21]ENEL PLB+PMG'!$BD20</f>
        <v>180.60074666666699</v>
      </c>
      <c r="V22" s="17">
        <f>+'[22]ENEL PLB+PMG'!$BD20</f>
        <v>179.184</v>
      </c>
      <c r="W22" s="17">
        <f>+'[23]ENEL PLB+PMG'!$BD20</f>
        <v>176.63115833333299</v>
      </c>
      <c r="X22" s="17">
        <f>+'[24]ENEL PLB+PMG'!$BD20</f>
        <v>166.563751666667</v>
      </c>
      <c r="Y22" s="17">
        <f>+'[25]ENEL PLB+PMG'!$BD20</f>
        <v>171.73034000000001</v>
      </c>
      <c r="Z22" s="17">
        <f>+'[26]ENEL PLB+PMG'!$BD20</f>
        <v>174.38812999999999</v>
      </c>
      <c r="AA22" s="17">
        <f>+'[27]ENEL PLB+PMG'!$BD20</f>
        <v>174.13120000000001</v>
      </c>
      <c r="AB22" s="17">
        <f>+'[28]ENEL PLB+PMG'!$BD20</f>
        <v>168.249505</v>
      </c>
      <c r="AC22" s="17">
        <f>+'[29]ENEL PLB+PMG'!$BD20</f>
        <v>162.38464166666699</v>
      </c>
      <c r="AD22" s="17">
        <f>+'[30]ENEL PLB+PMG'!$BD20</f>
        <v>162.09400500000001</v>
      </c>
      <c r="AE22" s="17">
        <f>+'[31]ENEL PLB+PMG'!$BD20</f>
        <v>161.085545</v>
      </c>
      <c r="AF22" s="17">
        <f>+'[32]ENEL PLB+PMG'!$BD20</f>
        <v>169.54242833333299</v>
      </c>
      <c r="AG22" s="17">
        <f>+'[33]ENEL PLB+PMG'!$BD20</f>
        <v>169.49023333333301</v>
      </c>
    </row>
    <row r="23" spans="2:109" ht="20.100000000000001" customHeight="1">
      <c r="B23" s="16">
        <v>0.45833333333333298</v>
      </c>
      <c r="C23" s="17">
        <f>+'[3]ENEL PLB+PMG'!$BD21</f>
        <v>177.91849500000001</v>
      </c>
      <c r="D23" s="17">
        <f>+'[4]ENEL PLB+PMG'!$BD21</f>
        <v>188.301021666667</v>
      </c>
      <c r="E23" s="17">
        <f>+'[5]ENEL PLB+PMG'!$BD21</f>
        <v>189.77176666666699</v>
      </c>
      <c r="F23" s="17">
        <f>+'[6]ENEL PLB+PMG'!$BD21</f>
        <v>187.16388333333299</v>
      </c>
      <c r="G23" s="17">
        <f>+'[7]ENEL PLB+PMG'!$BD21</f>
        <v>180.74063333333299</v>
      </c>
      <c r="H23" s="17">
        <f>+'[8]ENEL PLB+PMG'!$BD21</f>
        <v>177.64902833333301</v>
      </c>
      <c r="I23" s="17">
        <f>+'[9]ENEL PLB+PMG'!$BD21</f>
        <v>190.736516666667</v>
      </c>
      <c r="J23" s="17">
        <f>+'[10]ENEL PLB+PMG'!$BD21</f>
        <v>190.19497000000001</v>
      </c>
      <c r="K23" s="17">
        <f>+'[11]ENEL PLB+PMG'!$BD21</f>
        <v>189.83063833333301</v>
      </c>
      <c r="L23" s="17">
        <f>+'[12]ENEL PLB+PMG'!$BD21</f>
        <v>193.58082833333299</v>
      </c>
      <c r="M23" s="17">
        <f>+'[13]ENEL PLB+PMG'!$BD21</f>
        <v>194.879245</v>
      </c>
      <c r="N23" s="17">
        <f>+'[14]ENEL PLB+PMG'!$BD21</f>
        <v>182.29599999999999</v>
      </c>
      <c r="O23" s="17">
        <f>+'[15]ENEL PLB+PMG'!$BD21</f>
        <v>184.33851999999999</v>
      </c>
      <c r="P23" s="17">
        <f>+'[16]ENEL PLB+PMG'!$BD21</f>
        <v>182.209708333333</v>
      </c>
      <c r="Q23" s="17">
        <f>+'[17]ENEL PLB+PMG'!$BD21</f>
        <v>181.714</v>
      </c>
      <c r="R23" s="17">
        <f>+'[18]ENEL PLB+PMG'!$BD21</f>
        <v>181.44990000000001</v>
      </c>
      <c r="S23" s="17">
        <f>+'[19]ENEL PLB+PMG'!$BD21</f>
        <v>182.71240499999999</v>
      </c>
      <c r="T23" s="17">
        <f>+'[20]ENEL PLB+PMG'!$BD21</f>
        <v>181.45562833333301</v>
      </c>
      <c r="U23" s="17">
        <f>+'[21]ENEL PLB+PMG'!$BD21</f>
        <v>179.18521999999999</v>
      </c>
      <c r="V23" s="17">
        <f>+'[22]ENEL PLB+PMG'!$BD21</f>
        <v>178.3947</v>
      </c>
      <c r="W23" s="17">
        <f>+'[23]ENEL PLB+PMG'!$BD21</f>
        <v>175.49686500000001</v>
      </c>
      <c r="X23" s="17">
        <f>+'[24]ENEL PLB+PMG'!$BD21</f>
        <v>172.05328499999999</v>
      </c>
      <c r="Y23" s="17">
        <f>+'[25]ENEL PLB+PMG'!$BD21</f>
        <v>175.10805666666701</v>
      </c>
      <c r="Z23" s="17">
        <f>+'[26]ENEL PLB+PMG'!$BD21</f>
        <v>176.15609333333299</v>
      </c>
      <c r="AA23" s="17">
        <f>+'[27]ENEL PLB+PMG'!$BD21</f>
        <v>176.51390499999999</v>
      </c>
      <c r="AB23" s="17">
        <f>+'[28]ENEL PLB+PMG'!$BD21</f>
        <v>166.62843333333299</v>
      </c>
      <c r="AC23" s="17">
        <f>+'[29]ENEL PLB+PMG'!$BD21</f>
        <v>164.26192499999999</v>
      </c>
      <c r="AD23" s="17">
        <f>+'[30]ENEL PLB+PMG'!$BD21</f>
        <v>164.90727833333301</v>
      </c>
      <c r="AE23" s="17">
        <f>+'[31]ENEL PLB+PMG'!$BD21</f>
        <v>161.115393333333</v>
      </c>
      <c r="AF23" s="17">
        <f>+'[32]ENEL PLB+PMG'!$BD21</f>
        <v>171.11216666666701</v>
      </c>
      <c r="AG23" s="17">
        <f>+'[33]ENEL PLB+PMG'!$BD21</f>
        <v>169.486191666667</v>
      </c>
    </row>
    <row r="24" spans="2:109" ht="20.100000000000001" customHeight="1">
      <c r="B24" s="16">
        <v>0.5</v>
      </c>
      <c r="C24" s="17">
        <f>+'[3]ENEL PLB+PMG'!$BD22</f>
        <v>177.95692333333301</v>
      </c>
      <c r="D24" s="17">
        <f>+'[4]ENEL PLB+PMG'!$BD22</f>
        <v>188.45804999999999</v>
      </c>
      <c r="E24" s="17">
        <f>+'[5]ENEL PLB+PMG'!$BD22</f>
        <v>189.50203166666699</v>
      </c>
      <c r="F24" s="17">
        <f>+'[6]ENEL PLB+PMG'!$BD22</f>
        <v>189.98698999999999</v>
      </c>
      <c r="G24" s="17">
        <f>+'[7]ENEL PLB+PMG'!$BD22</f>
        <v>186.88152500000001</v>
      </c>
      <c r="H24" s="17">
        <f>+'[8]ENEL PLB+PMG'!$BD22</f>
        <v>177.71313833333301</v>
      </c>
      <c r="I24" s="17">
        <f>+'[9]ENEL PLB+PMG'!$BD22</f>
        <v>190.28679</v>
      </c>
      <c r="J24" s="17">
        <f>+'[10]ENEL PLB+PMG'!$BD22</f>
        <v>192.613818333333</v>
      </c>
      <c r="K24" s="17">
        <f>+'[11]ENEL PLB+PMG'!$BD22</f>
        <v>191.18502833333301</v>
      </c>
      <c r="L24" s="17">
        <f>+'[12]ENEL PLB+PMG'!$BD22</f>
        <v>190.45318333333299</v>
      </c>
      <c r="M24" s="17">
        <f>+'[13]ENEL PLB+PMG'!$BD22</f>
        <v>190.17335</v>
      </c>
      <c r="N24" s="17">
        <f>+'[14]ENEL PLB+PMG'!$BD22</f>
        <v>182.38447333333301</v>
      </c>
      <c r="O24" s="17">
        <f>+'[15]ENEL PLB+PMG'!$BD22</f>
        <v>182.22584000000001</v>
      </c>
      <c r="P24" s="17">
        <f>+'[16]ENEL PLB+PMG'!$BD22</f>
        <v>181.576001666667</v>
      </c>
      <c r="Q24" s="17">
        <f>+'[17]ENEL PLB+PMG'!$BD22</f>
        <v>181.714</v>
      </c>
      <c r="R24" s="17">
        <f>+'[18]ENEL PLB+PMG'!$BD22</f>
        <v>183.753201666667</v>
      </c>
      <c r="S24" s="17">
        <f>+'[19]ENEL PLB+PMG'!$BD22</f>
        <v>181.566115</v>
      </c>
      <c r="T24" s="17">
        <f>+'[20]ENEL PLB+PMG'!$BD22</f>
        <v>181.69602499999999</v>
      </c>
      <c r="U24" s="17">
        <f>+'[21]ENEL PLB+PMG'!$BD22</f>
        <v>179.18572666666699</v>
      </c>
      <c r="V24" s="17">
        <f>+'[22]ENEL PLB+PMG'!$BD22</f>
        <v>179.184</v>
      </c>
      <c r="W24" s="17">
        <f>+'[23]ENEL PLB+PMG'!$BD22</f>
        <v>176.51666</v>
      </c>
      <c r="X24" s="17">
        <f>+'[24]ENEL PLB+PMG'!$BD22</f>
        <v>174.40005666666701</v>
      </c>
      <c r="Y24" s="17">
        <f>+'[25]ENEL PLB+PMG'!$BD22</f>
        <v>175.10274000000001</v>
      </c>
      <c r="Z24" s="17">
        <f>+'[26]ENEL PLB+PMG'!$BD22</f>
        <v>177.74089833333301</v>
      </c>
      <c r="AA24" s="17">
        <f>+'[27]ENEL PLB+PMG'!$BD22</f>
        <v>174.14766499999999</v>
      </c>
      <c r="AB24" s="17">
        <f>+'[28]ENEL PLB+PMG'!$BD22</f>
        <v>166.76861666666699</v>
      </c>
      <c r="AC24" s="17">
        <f>+'[29]ENEL PLB+PMG'!$BD22</f>
        <v>167.29060000000001</v>
      </c>
      <c r="AD24" s="17">
        <f>+'[30]ENEL PLB+PMG'!$BD22</f>
        <v>170.08610833333299</v>
      </c>
      <c r="AE24" s="17">
        <f>+'[31]ENEL PLB+PMG'!$BD22</f>
        <v>161.075308333333</v>
      </c>
      <c r="AF24" s="17">
        <f>+'[32]ENEL PLB+PMG'!$BD22</f>
        <v>167.52931166666701</v>
      </c>
      <c r="AG24" s="17">
        <f>+'[33]ENEL PLB+PMG'!$BD22</f>
        <v>169.52455166666701</v>
      </c>
    </row>
    <row r="25" spans="2:109" ht="20.100000000000001" customHeight="1">
      <c r="B25" s="16">
        <v>0.54166666666666696</v>
      </c>
      <c r="C25" s="17">
        <f>+'[3]ENEL PLB+PMG'!$BD23</f>
        <v>177.975246666667</v>
      </c>
      <c r="D25" s="17">
        <f>+'[4]ENEL PLB+PMG'!$BD23</f>
        <v>189.78279166666701</v>
      </c>
      <c r="E25" s="17">
        <f>+'[5]ENEL PLB+PMG'!$BD23</f>
        <v>187.91856166666699</v>
      </c>
      <c r="F25" s="17">
        <f>+'[6]ENEL PLB+PMG'!$BD23</f>
        <v>188.016435</v>
      </c>
      <c r="G25" s="17">
        <f>+'[7]ENEL PLB+PMG'!$BD23</f>
        <v>186.819535</v>
      </c>
      <c r="H25" s="17">
        <f>+'[8]ENEL PLB+PMG'!$BD23</f>
        <v>177.69367333333301</v>
      </c>
      <c r="I25" s="17">
        <f>+'[9]ENEL PLB+PMG'!$BD23</f>
        <v>191.35680500000001</v>
      </c>
      <c r="J25" s="17">
        <f>+'[10]ENEL PLB+PMG'!$BD23</f>
        <v>194.46236166666699</v>
      </c>
      <c r="K25" s="17">
        <f>+'[11]ENEL PLB+PMG'!$BD23</f>
        <v>191.73685666666699</v>
      </c>
      <c r="L25" s="17">
        <f>+'[12]ENEL PLB+PMG'!$BD23</f>
        <v>191.52527000000001</v>
      </c>
      <c r="M25" s="17">
        <f>+'[13]ENEL PLB+PMG'!$BD23</f>
        <v>192.47632833333299</v>
      </c>
      <c r="N25" s="17">
        <f>+'[14]ENEL PLB+PMG'!$BD23</f>
        <v>182.47068666666701</v>
      </c>
      <c r="O25" s="17">
        <f>+'[15]ENEL PLB+PMG'!$BD23</f>
        <v>183.51956000000001</v>
      </c>
      <c r="P25" s="17">
        <f>+'[16]ENEL PLB+PMG'!$BD23</f>
        <v>181.71744166666701</v>
      </c>
      <c r="Q25" s="17">
        <f>+'[17]ENEL PLB+PMG'!$BD23</f>
        <v>181.714</v>
      </c>
      <c r="R25" s="17">
        <f>+'[18]ENEL PLB+PMG'!$BD23</f>
        <v>183.58741833333301</v>
      </c>
      <c r="S25" s="17">
        <f>+'[19]ENEL PLB+PMG'!$BD23</f>
        <v>181.71487999999999</v>
      </c>
      <c r="T25" s="17">
        <f>+'[20]ENEL PLB+PMG'!$BD23</f>
        <v>185.27918666666699</v>
      </c>
      <c r="U25" s="17">
        <f>+'[21]ENEL PLB+PMG'!$BD23</f>
        <v>179.13272833333301</v>
      </c>
      <c r="V25" s="17">
        <f>+'[22]ENEL PLB+PMG'!$BD23</f>
        <v>179.184</v>
      </c>
      <c r="W25" s="17">
        <f>+'[23]ENEL PLB+PMG'!$BD23</f>
        <v>175.27977833333301</v>
      </c>
      <c r="X25" s="17">
        <f>+'[24]ENEL PLB+PMG'!$BD23</f>
        <v>174.096171666667</v>
      </c>
      <c r="Y25" s="17">
        <f>+'[25]ENEL PLB+PMG'!$BD23</f>
        <v>172.079655</v>
      </c>
      <c r="Z25" s="17">
        <f>+'[26]ENEL PLB+PMG'!$BD23</f>
        <v>172.29510166666699</v>
      </c>
      <c r="AA25" s="17">
        <f>+'[27]ENEL PLB+PMG'!$BD23</f>
        <v>177.23696166666701</v>
      </c>
      <c r="AB25" s="17">
        <f>+'[28]ENEL PLB+PMG'!$BD23</f>
        <v>166.83536166666701</v>
      </c>
      <c r="AC25" s="17">
        <f>+'[29]ENEL PLB+PMG'!$BD23</f>
        <v>165.59954166666699</v>
      </c>
      <c r="AD25" s="17">
        <f>+'[30]ENEL PLB+PMG'!$BD23</f>
        <v>168.59242166666701</v>
      </c>
      <c r="AE25" s="17">
        <f>+'[31]ENEL PLB+PMG'!$BD23</f>
        <v>170.46876</v>
      </c>
      <c r="AF25" s="17">
        <f>+'[32]ENEL PLB+PMG'!$BD23</f>
        <v>161.774</v>
      </c>
      <c r="AG25" s="17">
        <f>+'[33]ENEL PLB+PMG'!$BD23</f>
        <v>171.32789</v>
      </c>
    </row>
    <row r="26" spans="2:109" ht="20.100000000000001" customHeight="1">
      <c r="B26" s="16">
        <v>0.58333333333333304</v>
      </c>
      <c r="C26" s="17">
        <f>+'[3]ENEL PLB+PMG'!$BD24</f>
        <v>178.061688333333</v>
      </c>
      <c r="D26" s="17">
        <f>+'[4]ENEL PLB+PMG'!$BD24</f>
        <v>190.764735</v>
      </c>
      <c r="E26" s="17">
        <f>+'[5]ENEL PLB+PMG'!$BD24</f>
        <v>188.41398166666701</v>
      </c>
      <c r="F26" s="17">
        <f>+'[6]ENEL PLB+PMG'!$BD24</f>
        <v>188.310835</v>
      </c>
      <c r="G26" s="17">
        <f>+'[7]ENEL PLB+PMG'!$BD24</f>
        <v>186.793016666667</v>
      </c>
      <c r="H26" s="17">
        <f>+'[8]ENEL PLB+PMG'!$BD24</f>
        <v>181.03213</v>
      </c>
      <c r="I26" s="17">
        <f>+'[9]ENEL PLB+PMG'!$BD24</f>
        <v>191.58809333333301</v>
      </c>
      <c r="J26" s="17">
        <f>+'[10]ENEL PLB+PMG'!$BD24</f>
        <v>194.56277333333301</v>
      </c>
      <c r="K26" s="17">
        <f>+'[11]ENEL PLB+PMG'!$BD24</f>
        <v>190.96537499999999</v>
      </c>
      <c r="L26" s="17">
        <f>+'[12]ENEL PLB+PMG'!$BD24</f>
        <v>191.40403000000001</v>
      </c>
      <c r="M26" s="17">
        <f>+'[13]ENEL PLB+PMG'!$BD24</f>
        <v>192.57792333333299</v>
      </c>
      <c r="N26" s="17">
        <f>+'[14]ENEL PLB+PMG'!$BD24</f>
        <v>182.46954833333299</v>
      </c>
      <c r="O26" s="17">
        <f>+'[15]ENEL PLB+PMG'!$BD24</f>
        <v>183.97789499999999</v>
      </c>
      <c r="P26" s="17">
        <f>+'[16]ENEL PLB+PMG'!$BD24</f>
        <v>182.483385</v>
      </c>
      <c r="Q26" s="17">
        <f>+'[17]ENEL PLB+PMG'!$BD24</f>
        <v>182.36005333333301</v>
      </c>
      <c r="R26" s="17">
        <f>+'[18]ENEL PLB+PMG'!$BD24</f>
        <v>180.89949999999999</v>
      </c>
      <c r="S26" s="17">
        <f>+'[19]ENEL PLB+PMG'!$BD24</f>
        <v>182.49942999999999</v>
      </c>
      <c r="T26" s="17">
        <f>+'[20]ENEL PLB+PMG'!$BD24</f>
        <v>182.26285833333301</v>
      </c>
      <c r="U26" s="17">
        <f>+'[21]ENEL PLB+PMG'!$BD24</f>
        <v>179.21161833333301</v>
      </c>
      <c r="V26" s="17">
        <f>+'[22]ENEL PLB+PMG'!$BD24</f>
        <v>179.184</v>
      </c>
      <c r="W26" s="17">
        <f>+'[23]ENEL PLB+PMG'!$BD24</f>
        <v>166.50865166666699</v>
      </c>
      <c r="X26" s="17">
        <f>+'[24]ENEL PLB+PMG'!$BD24</f>
        <v>174.07974999999999</v>
      </c>
      <c r="Y26" s="17">
        <f>+'[25]ENEL PLB+PMG'!$BD24</f>
        <v>166.51660166666699</v>
      </c>
      <c r="Z26" s="17">
        <f>+'[26]ENEL PLB+PMG'!$BD24</f>
        <v>176.32291166666701</v>
      </c>
      <c r="AA26" s="17">
        <f>+'[27]ENEL PLB+PMG'!$BD24</f>
        <v>175.77904000000001</v>
      </c>
      <c r="AB26" s="17">
        <f>+'[28]ENEL PLB+PMG'!$BD24</f>
        <v>167.20401000000001</v>
      </c>
      <c r="AC26" s="17">
        <f>+'[29]ENEL PLB+PMG'!$BD24</f>
        <v>165.614556666667</v>
      </c>
      <c r="AD26" s="17">
        <f>+'[30]ENEL PLB+PMG'!$BD24</f>
        <v>169.52395833333301</v>
      </c>
      <c r="AE26" s="17">
        <f>+'[31]ENEL PLB+PMG'!$BD24</f>
        <v>171.65471833333299</v>
      </c>
      <c r="AF26" s="17">
        <f>+'[32]ENEL PLB+PMG'!$BD24</f>
        <v>161.774</v>
      </c>
      <c r="AG26" s="17">
        <f>+'[33]ENEL PLB+PMG'!$BD24</f>
        <v>171.34341000000001</v>
      </c>
    </row>
    <row r="27" spans="2:109" ht="20.100000000000001" customHeight="1">
      <c r="B27" s="16">
        <v>0.625</v>
      </c>
      <c r="C27" s="17">
        <f>+'[3]ENEL PLB+PMG'!$BD25</f>
        <v>177.98886166666699</v>
      </c>
      <c r="D27" s="17">
        <f>+'[4]ENEL PLB+PMG'!$BD25</f>
        <v>188.647003333333</v>
      </c>
      <c r="E27" s="17">
        <f>+'[5]ENEL PLB+PMG'!$BD25</f>
        <v>188.075803333333</v>
      </c>
      <c r="F27" s="17">
        <f>+'[6]ENEL PLB+PMG'!$BD25</f>
        <v>188.02753833333301</v>
      </c>
      <c r="G27" s="17">
        <f>+'[7]ENEL PLB+PMG'!$BD25</f>
        <v>186.84342833333301</v>
      </c>
      <c r="H27" s="17">
        <f>+'[8]ENEL PLB+PMG'!$BD25</f>
        <v>178.03051666666701</v>
      </c>
      <c r="I27" s="17">
        <f>+'[9]ENEL PLB+PMG'!$BD25</f>
        <v>190.95552333333299</v>
      </c>
      <c r="J27" s="17">
        <f>+'[10]ENEL PLB+PMG'!$BD25</f>
        <v>192.909525</v>
      </c>
      <c r="K27" s="17">
        <f>+'[11]ENEL PLB+PMG'!$BD25</f>
        <v>190.757293333333</v>
      </c>
      <c r="L27" s="17">
        <f>+'[12]ENEL PLB+PMG'!$BD25</f>
        <v>190.97618499999999</v>
      </c>
      <c r="M27" s="17">
        <f>+'[13]ENEL PLB+PMG'!$BD25</f>
        <v>191.30733166666701</v>
      </c>
      <c r="N27" s="17">
        <f>+'[14]ENEL PLB+PMG'!$BD25</f>
        <v>182.46683166666699</v>
      </c>
      <c r="O27" s="17">
        <f>+'[15]ENEL PLB+PMG'!$BD25</f>
        <v>181.71119833333299</v>
      </c>
      <c r="P27" s="17">
        <f>+'[16]ENEL PLB+PMG'!$BD25</f>
        <v>182.10426166666701</v>
      </c>
      <c r="Q27" s="17">
        <f>+'[17]ENEL PLB+PMG'!$BD25</f>
        <v>182.14659166666701</v>
      </c>
      <c r="R27" s="17">
        <f>+'[18]ENEL PLB+PMG'!$BD25</f>
        <v>182.210193333333</v>
      </c>
      <c r="S27" s="17">
        <f>+'[19]ENEL PLB+PMG'!$BD25</f>
        <v>181.92166499999999</v>
      </c>
      <c r="T27" s="17">
        <f>+'[20]ENEL PLB+PMG'!$BD25</f>
        <v>180.73882333333299</v>
      </c>
      <c r="U27" s="17">
        <f>+'[21]ENEL PLB+PMG'!$BD25</f>
        <v>179.229868333333</v>
      </c>
      <c r="V27" s="17">
        <f>+'[22]ENEL PLB+PMG'!$BD25</f>
        <v>179.184</v>
      </c>
      <c r="W27" s="17">
        <f>+'[23]ENEL PLB+PMG'!$BD25</f>
        <v>166.48225833333299</v>
      </c>
      <c r="X27" s="17">
        <f>+'[24]ENEL PLB+PMG'!$BD25</f>
        <v>174.09757833333299</v>
      </c>
      <c r="Y27" s="17">
        <f>+'[25]ENEL PLB+PMG'!$BD25</f>
        <v>166.618765</v>
      </c>
      <c r="Z27" s="17">
        <f>+'[26]ENEL PLB+PMG'!$BD25</f>
        <v>166.83402166666701</v>
      </c>
      <c r="AA27" s="17">
        <f>+'[27]ENEL PLB+PMG'!$BD25</f>
        <v>174.144825</v>
      </c>
      <c r="AB27" s="17">
        <f>+'[28]ENEL PLB+PMG'!$BD25</f>
        <v>167.717743333333</v>
      </c>
      <c r="AC27" s="17">
        <f>+'[29]ENEL PLB+PMG'!$BD25</f>
        <v>165.673945</v>
      </c>
      <c r="AD27" s="17">
        <f>+'[30]ENEL PLB+PMG'!$BD25</f>
        <v>171.32674</v>
      </c>
      <c r="AE27" s="17">
        <f>+'[31]ENEL PLB+PMG'!$BD25</f>
        <v>170.49824166666701</v>
      </c>
      <c r="AF27" s="17">
        <f>+'[32]ENEL PLB+PMG'!$BD25</f>
        <v>161.774</v>
      </c>
      <c r="AG27" s="17">
        <f>+'[33]ENEL PLB+PMG'!$BD25</f>
        <v>170.05514833333299</v>
      </c>
    </row>
    <row r="28" spans="2:109" ht="20.100000000000001" customHeight="1">
      <c r="B28" s="16">
        <v>0.66666666666666696</v>
      </c>
      <c r="C28" s="17">
        <f>+'[3]ENEL PLB+PMG'!$BD26</f>
        <v>178.06489500000001</v>
      </c>
      <c r="D28" s="17">
        <f>+'[4]ENEL PLB+PMG'!$BD26</f>
        <v>188.691441666667</v>
      </c>
      <c r="E28" s="17">
        <f>+'[5]ENEL PLB+PMG'!$BD26</f>
        <v>187.72243333333299</v>
      </c>
      <c r="F28" s="17">
        <f>+'[6]ENEL PLB+PMG'!$BD26</f>
        <v>187.75483666666699</v>
      </c>
      <c r="G28" s="17">
        <f>+'[7]ENEL PLB+PMG'!$BD26</f>
        <v>182.461105</v>
      </c>
      <c r="H28" s="17">
        <f>+'[8]ENEL PLB+PMG'!$BD26</f>
        <v>178.022308333333</v>
      </c>
      <c r="I28" s="17">
        <f>+'[9]ENEL PLB+PMG'!$BD26</f>
        <v>191.009201666667</v>
      </c>
      <c r="J28" s="17">
        <f>+'[10]ENEL PLB+PMG'!$BD26</f>
        <v>189.66351666666699</v>
      </c>
      <c r="K28" s="17">
        <f>+'[11]ENEL PLB+PMG'!$BD26</f>
        <v>190.76342</v>
      </c>
      <c r="L28" s="17">
        <f>+'[12]ENEL PLB+PMG'!$BD26</f>
        <v>190.79891333333299</v>
      </c>
      <c r="M28" s="17">
        <f>+'[13]ENEL PLB+PMG'!$BD26</f>
        <v>190.68145833333301</v>
      </c>
      <c r="N28" s="17">
        <f>+'[14]ENEL PLB+PMG'!$BD26</f>
        <v>182.51758333333299</v>
      </c>
      <c r="O28" s="17">
        <f>+'[15]ENEL PLB+PMG'!$BD26</f>
        <v>184.09868666666699</v>
      </c>
      <c r="P28" s="17">
        <f>+'[16]ENEL PLB+PMG'!$BD26</f>
        <v>181.71554499999999</v>
      </c>
      <c r="Q28" s="17">
        <f>+'[17]ENEL PLB+PMG'!$BD26</f>
        <v>182.65517666666699</v>
      </c>
      <c r="R28" s="17">
        <f>+'[18]ENEL PLB+PMG'!$BD26</f>
        <v>182.11537833333301</v>
      </c>
      <c r="S28" s="17">
        <f>+'[19]ENEL PLB+PMG'!$BD26</f>
        <v>181.77908333333301</v>
      </c>
      <c r="T28" s="17">
        <f>+'[20]ENEL PLB+PMG'!$BD26</f>
        <v>181.53238166666699</v>
      </c>
      <c r="U28" s="17">
        <f>+'[21]ENEL PLB+PMG'!$BD26</f>
        <v>178.54208499999999</v>
      </c>
      <c r="V28" s="17">
        <f>+'[22]ENEL PLB+PMG'!$BD26</f>
        <v>179.184</v>
      </c>
      <c r="W28" s="17">
        <f>+'[23]ENEL PLB+PMG'!$BD26</f>
        <v>166.42699999999999</v>
      </c>
      <c r="X28" s="17">
        <f>+'[24]ENEL PLB+PMG'!$BD26</f>
        <v>174.03046166666701</v>
      </c>
      <c r="Y28" s="17">
        <f>+'[25]ENEL PLB+PMG'!$BD26</f>
        <v>166.688598333333</v>
      </c>
      <c r="Z28" s="17">
        <f>+'[26]ENEL PLB+PMG'!$BD26</f>
        <v>166.632843333333</v>
      </c>
      <c r="AA28" s="17">
        <f>+'[27]ENEL PLB+PMG'!$BD26</f>
        <v>176.85563999999999</v>
      </c>
      <c r="AB28" s="17">
        <f>+'[28]ENEL PLB+PMG'!$BD26</f>
        <v>173.56912333333301</v>
      </c>
      <c r="AC28" s="17">
        <f>+'[29]ENEL PLB+PMG'!$BD26</f>
        <v>165.654335</v>
      </c>
      <c r="AD28" s="17">
        <f>+'[30]ENEL PLB+PMG'!$BD26</f>
        <v>169.61191333333301</v>
      </c>
      <c r="AE28" s="17">
        <f>+'[31]ENEL PLB+PMG'!$BD26</f>
        <v>171.539455</v>
      </c>
      <c r="AF28" s="17">
        <f>+'[32]ENEL PLB+PMG'!$BD26</f>
        <v>162.193588333333</v>
      </c>
      <c r="AG28" s="17">
        <f>+'[33]ENEL PLB+PMG'!$BD26</f>
        <v>171.88610333333301</v>
      </c>
    </row>
    <row r="29" spans="2:109" ht="20.100000000000001" customHeight="1">
      <c r="B29" s="16">
        <v>0.70833333333333304</v>
      </c>
      <c r="C29" s="17">
        <f>+'[3]ENEL PLB+PMG'!$BD27</f>
        <v>177.974605</v>
      </c>
      <c r="D29" s="17">
        <f>+'[4]ENEL PLB+PMG'!$BD27</f>
        <v>191.24649666666701</v>
      </c>
      <c r="E29" s="17">
        <f>+'[5]ENEL PLB+PMG'!$BD27</f>
        <v>192.49594166666699</v>
      </c>
      <c r="F29" s="17">
        <f>+'[6]ENEL PLB+PMG'!$BD27</f>
        <v>190.42050333333299</v>
      </c>
      <c r="G29" s="17">
        <f>+'[7]ENEL PLB+PMG'!$BD27</f>
        <v>179.29056333333301</v>
      </c>
      <c r="H29" s="17">
        <f>+'[8]ENEL PLB+PMG'!$BD27</f>
        <v>178.00728833333301</v>
      </c>
      <c r="I29" s="17">
        <f>+'[9]ENEL PLB+PMG'!$BD27</f>
        <v>194.50160666666699</v>
      </c>
      <c r="J29" s="17">
        <f>+'[10]ENEL PLB+PMG'!$BD27</f>
        <v>192.83793333333301</v>
      </c>
      <c r="K29" s="17">
        <f>+'[11]ENEL PLB+PMG'!$BD27</f>
        <v>192.30702833333299</v>
      </c>
      <c r="L29" s="17">
        <f>+'[12]ENEL PLB+PMG'!$BD27</f>
        <v>195.835745</v>
      </c>
      <c r="M29" s="17">
        <f>+'[13]ENEL PLB+PMG'!$BD27</f>
        <v>193.772678333333</v>
      </c>
      <c r="N29" s="17">
        <f>+'[14]ENEL PLB+PMG'!$BD27</f>
        <v>182.49578500000001</v>
      </c>
      <c r="O29" s="17">
        <f>+'[15]ENEL PLB+PMG'!$BD27</f>
        <v>180.8655</v>
      </c>
      <c r="P29" s="17">
        <f>+'[16]ENEL PLB+PMG'!$BD27</f>
        <v>183.20258166666699</v>
      </c>
      <c r="Q29" s="17">
        <f>+'[17]ENEL PLB+PMG'!$BD27</f>
        <v>183.45095333333299</v>
      </c>
      <c r="R29" s="17">
        <f>+'[18]ENEL PLB+PMG'!$BD27</f>
        <v>180.60509999999999</v>
      </c>
      <c r="S29" s="17">
        <f>+'[19]ENEL PLB+PMG'!$BD27</f>
        <v>182.45037500000001</v>
      </c>
      <c r="T29" s="17">
        <f>+'[20]ENEL PLB+PMG'!$BD27</f>
        <v>181.44837166666699</v>
      </c>
      <c r="U29" s="17">
        <f>+'[21]ENEL PLB+PMG'!$BD27</f>
        <v>176.508788333333</v>
      </c>
      <c r="V29" s="17">
        <f>+'[22]ENEL PLB+PMG'!$BD27</f>
        <v>179.184</v>
      </c>
      <c r="W29" s="17">
        <f>+'[23]ENEL PLB+PMG'!$BD27</f>
        <v>166.46308500000001</v>
      </c>
      <c r="X29" s="17">
        <f>+'[24]ENEL PLB+PMG'!$BD27</f>
        <v>173.66554833333299</v>
      </c>
      <c r="Y29" s="17">
        <f>+'[25]ENEL PLB+PMG'!$BD27</f>
        <v>166.42311166666701</v>
      </c>
      <c r="Z29" s="17">
        <f>+'[26]ENEL PLB+PMG'!$BD27</f>
        <v>166.432856666666</v>
      </c>
      <c r="AA29" s="17">
        <f>+'[27]ENEL PLB+PMG'!$BD27</f>
        <v>170.84530833333301</v>
      </c>
      <c r="AB29" s="17">
        <f>+'[28]ENEL PLB+PMG'!$BD27</f>
        <v>163.788265</v>
      </c>
      <c r="AC29" s="17">
        <f>+'[29]ENEL PLB+PMG'!$BD27</f>
        <v>171.63286333333301</v>
      </c>
      <c r="AD29" s="17">
        <f>+'[30]ENEL PLB+PMG'!$BD27</f>
        <v>171.091068333333</v>
      </c>
      <c r="AE29" s="17">
        <f>+'[31]ENEL PLB+PMG'!$BD27</f>
        <v>168.787466666667</v>
      </c>
      <c r="AF29" s="17">
        <f>+'[32]ENEL PLB+PMG'!$BD27</f>
        <v>161.01190500000001</v>
      </c>
      <c r="AG29" s="17">
        <f>+'[33]ENEL PLB+PMG'!$BD27</f>
        <v>167.99993833333301</v>
      </c>
    </row>
    <row r="30" spans="2:109" ht="20.100000000000001" customHeight="1">
      <c r="B30" s="16">
        <v>0.75</v>
      </c>
      <c r="C30" s="17">
        <f>+'[3]ENEL PLB+PMG'!$BD28</f>
        <v>177.980748333333</v>
      </c>
      <c r="D30" s="17">
        <f>+'[4]ENEL PLB+PMG'!$BD28</f>
        <v>187.75486833333301</v>
      </c>
      <c r="E30" s="17">
        <f>+'[5]ENEL PLB+PMG'!$BD28</f>
        <v>178.81434666666701</v>
      </c>
      <c r="F30" s="17">
        <f>+'[6]ENEL PLB+PMG'!$BD28</f>
        <v>184.58531833333299</v>
      </c>
      <c r="G30" s="17">
        <f>+'[7]ENEL PLB+PMG'!$BD28</f>
        <v>178.71937666666699</v>
      </c>
      <c r="H30" s="17">
        <f>+'[8]ENEL PLB+PMG'!$BD28</f>
        <v>177.978878333333</v>
      </c>
      <c r="I30" s="17">
        <f>+'[9]ENEL PLB+PMG'!$BD28</f>
        <v>191.82222999999999</v>
      </c>
      <c r="J30" s="17">
        <f>+'[10]ENEL PLB+PMG'!$BD28</f>
        <v>192.79626666666701</v>
      </c>
      <c r="K30" s="17">
        <f>+'[11]ENEL PLB+PMG'!$BD28</f>
        <v>193.363296666667</v>
      </c>
      <c r="L30" s="17">
        <f>+'[12]ENEL PLB+PMG'!$BD28</f>
        <v>188.26312666666701</v>
      </c>
      <c r="M30" s="17">
        <f>+'[13]ENEL PLB+PMG'!$BD28</f>
        <v>190.90978000000001</v>
      </c>
      <c r="N30" s="17">
        <f>+'[14]ENEL PLB+PMG'!$BD28</f>
        <v>181.521616666667</v>
      </c>
      <c r="O30" s="17">
        <f>+'[15]ENEL PLB+PMG'!$BD28</f>
        <v>182.22875166666699</v>
      </c>
      <c r="P30" s="17">
        <f>+'[16]ENEL PLB+PMG'!$BD28</f>
        <v>182.36440166666699</v>
      </c>
      <c r="Q30" s="17">
        <f>+'[17]ENEL PLB+PMG'!$BD28</f>
        <v>181.201578333333</v>
      </c>
      <c r="R30" s="17">
        <f>+'[18]ENEL PLB+PMG'!$BD28</f>
        <v>180.63929999999999</v>
      </c>
      <c r="S30" s="17">
        <f>+'[19]ENEL PLB+PMG'!$BD28</f>
        <v>184.18606500000001</v>
      </c>
      <c r="T30" s="17">
        <f>+'[20]ENEL PLB+PMG'!$BD28</f>
        <v>182.94397499999999</v>
      </c>
      <c r="U30" s="17">
        <f>+'[21]ENEL PLB+PMG'!$BD28</f>
        <v>179.184</v>
      </c>
      <c r="V30" s="17">
        <f>+'[22]ENEL PLB+PMG'!$BD28</f>
        <v>179.184</v>
      </c>
      <c r="W30" s="17">
        <f>+'[23]ENEL PLB+PMG'!$BD28</f>
        <v>166.42699999999999</v>
      </c>
      <c r="X30" s="17">
        <f>+'[24]ENEL PLB+PMG'!$BD28</f>
        <v>166.42699999999999</v>
      </c>
      <c r="Y30" s="17">
        <f>+'[25]ENEL PLB+PMG'!$BD28</f>
        <v>166.23207333333301</v>
      </c>
      <c r="Z30" s="17">
        <f>+'[26]ENEL PLB+PMG'!$BD28</f>
        <v>166.287276666667</v>
      </c>
      <c r="AA30" s="17">
        <f>+'[27]ENEL PLB+PMG'!$BD28</f>
        <v>167.37483666666699</v>
      </c>
      <c r="AB30" s="17">
        <f>+'[28]ENEL PLB+PMG'!$BD28</f>
        <v>163.04139499999999</v>
      </c>
      <c r="AC30" s="17">
        <f>+'[29]ENEL PLB+PMG'!$BD28</f>
        <v>167.028343333333</v>
      </c>
      <c r="AD30" s="17">
        <f>+'[30]ENEL PLB+PMG'!$BD28</f>
        <v>161.77411499999999</v>
      </c>
      <c r="AE30" s="17">
        <f>+'[31]ENEL PLB+PMG'!$BD28</f>
        <v>162.04455166666699</v>
      </c>
      <c r="AF30" s="17">
        <f>+'[32]ENEL PLB+PMG'!$BD28</f>
        <v>161.16523000000001</v>
      </c>
      <c r="AG30" s="17">
        <f>+'[33]ENEL PLB+PMG'!$BD28</f>
        <v>161.774</v>
      </c>
    </row>
    <row r="31" spans="2:109" ht="20.100000000000001" customHeight="1">
      <c r="B31" s="16">
        <v>0.79166666666666696</v>
      </c>
      <c r="C31" s="17">
        <f>+'[3]ENEL PLB+PMG'!$BD29</f>
        <v>189.24544333333299</v>
      </c>
      <c r="D31" s="17">
        <f>+'[4]ENEL PLB+PMG'!$BD29</f>
        <v>189.99460166666699</v>
      </c>
      <c r="E31" s="17">
        <f>+'[5]ENEL PLB+PMG'!$BD29</f>
        <v>188.927738333333</v>
      </c>
      <c r="F31" s="17">
        <f>+'[6]ENEL PLB+PMG'!$BD29</f>
        <v>190.20957000000001</v>
      </c>
      <c r="G31" s="17">
        <f>+'[7]ENEL PLB+PMG'!$BD29</f>
        <v>187.857853333333</v>
      </c>
      <c r="H31" s="17">
        <f>+'[8]ENEL PLB+PMG'!$BD29</f>
        <v>189.10104999999999</v>
      </c>
      <c r="I31" s="17">
        <f>+'[9]ENEL PLB+PMG'!$BD29</f>
        <v>193.03777833333299</v>
      </c>
      <c r="J31" s="17">
        <f>+'[10]ENEL PLB+PMG'!$BD29</f>
        <v>193.582513333333</v>
      </c>
      <c r="K31" s="17">
        <f>+'[11]ENEL PLB+PMG'!$BD29</f>
        <v>193.168475</v>
      </c>
      <c r="L31" s="17">
        <f>+'[12]ENEL PLB+PMG'!$BD29</f>
        <v>192.994855</v>
      </c>
      <c r="M31" s="17">
        <f>+'[13]ENEL PLB+PMG'!$BD29</f>
        <v>194.99639666666701</v>
      </c>
      <c r="N31" s="17">
        <f>+'[14]ENEL PLB+PMG'!$BD29</f>
        <v>188.63253166666701</v>
      </c>
      <c r="O31" s="17">
        <f>+'[15]ENEL PLB+PMG'!$BD29</f>
        <v>189.48649333333299</v>
      </c>
      <c r="P31" s="17">
        <f>+'[16]ENEL PLB+PMG'!$BD29</f>
        <v>182.65951000000001</v>
      </c>
      <c r="Q31" s="17">
        <f>+'[17]ENEL PLB+PMG'!$BD29</f>
        <v>181.912745</v>
      </c>
      <c r="R31" s="17">
        <f>+'[18]ENEL PLB+PMG'!$BD29</f>
        <v>183.631521666667</v>
      </c>
      <c r="S31" s="17">
        <f>+'[19]ENEL PLB+PMG'!$BD29</f>
        <v>182.95926</v>
      </c>
      <c r="T31" s="17">
        <f>+'[20]ENEL PLB+PMG'!$BD29</f>
        <v>184.581201666667</v>
      </c>
      <c r="U31" s="17">
        <f>+'[21]ENEL PLB+PMG'!$BD29</f>
        <v>189.89292666666699</v>
      </c>
      <c r="V31" s="17">
        <f>+'[22]ENEL PLB+PMG'!$BD29</f>
        <v>182.98561333333299</v>
      </c>
      <c r="W31" s="17">
        <f>+'[23]ENEL PLB+PMG'!$BD29</f>
        <v>178.25766833333299</v>
      </c>
      <c r="X31" s="17">
        <f>+'[24]ENEL PLB+PMG'!$BD29</f>
        <v>177.38601333333301</v>
      </c>
      <c r="Y31" s="17">
        <f>+'[25]ENEL PLB+PMG'!$BD29</f>
        <v>176.76962166666701</v>
      </c>
      <c r="Z31" s="17">
        <f>+'[26]ENEL PLB+PMG'!$BD29</f>
        <v>175.56058833333299</v>
      </c>
      <c r="AA31" s="17">
        <f>+'[27]ENEL PLB+PMG'!$BD29</f>
        <v>185.90176500000001</v>
      </c>
      <c r="AB31" s="17">
        <f>+'[28]ENEL PLB+PMG'!$BD29</f>
        <v>167.03796666666699</v>
      </c>
      <c r="AC31" s="17">
        <f>+'[29]ENEL PLB+PMG'!$BD29</f>
        <v>167.95425499999999</v>
      </c>
      <c r="AD31" s="17">
        <f>+'[30]ENEL PLB+PMG'!$BD29</f>
        <v>171.130658333333</v>
      </c>
      <c r="AE31" s="17">
        <f>+'[31]ENEL PLB+PMG'!$BD29</f>
        <v>170.43939166666701</v>
      </c>
      <c r="AF31" s="17">
        <f>+'[32]ENEL PLB+PMG'!$BD29</f>
        <v>166.98985666666701</v>
      </c>
      <c r="AG31" s="17">
        <f>+'[33]ENEL PLB+PMG'!$BD29</f>
        <v>173.05828500000001</v>
      </c>
      <c r="DE31" s="18"/>
    </row>
    <row r="32" spans="2:109" ht="20.100000000000001" customHeight="1">
      <c r="B32" s="16">
        <v>0.83333333333333304</v>
      </c>
      <c r="C32" s="17">
        <f>+'[3]ENEL PLB+PMG'!$BD30</f>
        <v>187.63933</v>
      </c>
      <c r="D32" s="17">
        <f>+'[4]ENEL PLB+PMG'!$BD30</f>
        <v>192.10568000000001</v>
      </c>
      <c r="E32" s="17">
        <f>+'[5]ENEL PLB+PMG'!$BD30</f>
        <v>189.79026666666701</v>
      </c>
      <c r="F32" s="17">
        <f>+'[6]ENEL PLB+PMG'!$BD30</f>
        <v>188.26719666666699</v>
      </c>
      <c r="G32" s="17">
        <f>+'[7]ENEL PLB+PMG'!$BD30</f>
        <v>187.18941000000001</v>
      </c>
      <c r="H32" s="17">
        <f>+'[8]ENEL PLB+PMG'!$BD30</f>
        <v>189.28737000000001</v>
      </c>
      <c r="I32" s="17">
        <f>+'[9]ENEL PLB+PMG'!$BD30</f>
        <v>190.52937499999999</v>
      </c>
      <c r="J32" s="17">
        <f>+'[10]ENEL PLB+PMG'!$BD30</f>
        <v>190.48907333333301</v>
      </c>
      <c r="K32" s="17">
        <f>+'[11]ENEL PLB+PMG'!$BD30</f>
        <v>190.51770999999999</v>
      </c>
      <c r="L32" s="17">
        <f>+'[12]ENEL PLB+PMG'!$BD30</f>
        <v>192.75662666666699</v>
      </c>
      <c r="M32" s="17">
        <f>+'[13]ENEL PLB+PMG'!$BD30</f>
        <v>190.53373666666701</v>
      </c>
      <c r="N32" s="17">
        <f>+'[14]ENEL PLB+PMG'!$BD30</f>
        <v>189.62792666666701</v>
      </c>
      <c r="O32" s="17">
        <f>+'[15]ENEL PLB+PMG'!$BD30</f>
        <v>190.60747166666701</v>
      </c>
      <c r="P32" s="17">
        <f>+'[16]ENEL PLB+PMG'!$BD30</f>
        <v>181.55260999999999</v>
      </c>
      <c r="Q32" s="17">
        <f>+'[17]ENEL PLB+PMG'!$BD30</f>
        <v>183.462461666667</v>
      </c>
      <c r="R32" s="17">
        <f>+'[18]ENEL PLB+PMG'!$BD30</f>
        <v>181.67122333333299</v>
      </c>
      <c r="S32" s="17">
        <f>+'[19]ENEL PLB+PMG'!$BD30</f>
        <v>181.98068000000001</v>
      </c>
      <c r="T32" s="17">
        <f>+'[20]ENEL PLB+PMG'!$BD30</f>
        <v>182.78174833333301</v>
      </c>
      <c r="U32" s="17">
        <f>+'[21]ENEL PLB+PMG'!$BD30</f>
        <v>183.63244</v>
      </c>
      <c r="V32" s="17">
        <f>+'[22]ENEL PLB+PMG'!$BD30</f>
        <v>180.705696666667</v>
      </c>
      <c r="W32" s="17">
        <f>+'[23]ENEL PLB+PMG'!$BD30</f>
        <v>178.263736666667</v>
      </c>
      <c r="X32" s="17">
        <f>+'[24]ENEL PLB+PMG'!$BD30</f>
        <v>178.44652500000001</v>
      </c>
      <c r="Y32" s="17">
        <f>+'[25]ENEL PLB+PMG'!$BD30</f>
        <v>176.721836666667</v>
      </c>
      <c r="Z32" s="17">
        <f>+'[26]ENEL PLB+PMG'!$BD30</f>
        <v>174.71625166666701</v>
      </c>
      <c r="AA32" s="17">
        <f>+'[27]ENEL PLB+PMG'!$BD30</f>
        <v>188.81133500000001</v>
      </c>
      <c r="AB32" s="17">
        <f>+'[28]ENEL PLB+PMG'!$BD30</f>
        <v>166.621303333333</v>
      </c>
      <c r="AC32" s="17">
        <f>+'[29]ENEL PLB+PMG'!$BD30</f>
        <v>167.409245</v>
      </c>
      <c r="AD32" s="17">
        <f>+'[30]ENEL PLB+PMG'!$BD30</f>
        <v>170.20654833333299</v>
      </c>
      <c r="AE32" s="17">
        <f>+'[31]ENEL PLB+PMG'!$BD30</f>
        <v>172.18476166666699</v>
      </c>
      <c r="AF32" s="17">
        <f>+'[32]ENEL PLB+PMG'!$BD30</f>
        <v>166.964998333333</v>
      </c>
      <c r="AG32" s="17">
        <f>+'[33]ENEL PLB+PMG'!$BD30</f>
        <v>172.06157166666699</v>
      </c>
    </row>
    <row r="33" spans="2:63" ht="20.100000000000001" customHeight="1">
      <c r="B33" s="16">
        <v>0.875</v>
      </c>
      <c r="C33" s="17">
        <f>+'[3]ENEL PLB+PMG'!$BD31</f>
        <v>187.58817833333299</v>
      </c>
      <c r="D33" s="17">
        <f>+'[4]ENEL PLB+PMG'!$BD31</f>
        <v>185.262</v>
      </c>
      <c r="E33" s="17">
        <f>+'[5]ENEL PLB+PMG'!$BD31</f>
        <v>189.69843333333301</v>
      </c>
      <c r="F33" s="17">
        <f>+'[6]ENEL PLB+PMG'!$BD31</f>
        <v>188.92563833333301</v>
      </c>
      <c r="G33" s="17">
        <f>+'[7]ENEL PLB+PMG'!$BD31</f>
        <v>189.57026999999999</v>
      </c>
      <c r="H33" s="17">
        <f>+'[8]ENEL PLB+PMG'!$BD31</f>
        <v>190.757608333333</v>
      </c>
      <c r="I33" s="17">
        <f>+'[9]ENEL PLB+PMG'!$BD31</f>
        <v>194.68010166666701</v>
      </c>
      <c r="J33" s="17">
        <f>+'[10]ENEL PLB+PMG'!$BD31</f>
        <v>195.26144500000001</v>
      </c>
      <c r="K33" s="17">
        <f>+'[11]ENEL PLB+PMG'!$BD31</f>
        <v>193.67676499999999</v>
      </c>
      <c r="L33" s="17">
        <f>+'[12]ENEL PLB+PMG'!$BD31</f>
        <v>195.557246666667</v>
      </c>
      <c r="M33" s="17">
        <f>+'[13]ENEL PLB+PMG'!$BD31</f>
        <v>195.00519333333301</v>
      </c>
      <c r="N33" s="17">
        <f>+'[14]ENEL PLB+PMG'!$BD31</f>
        <v>190.97481500000001</v>
      </c>
      <c r="O33" s="17">
        <f>+'[15]ENEL PLB+PMG'!$BD31</f>
        <v>191.73054999999999</v>
      </c>
      <c r="P33" s="17">
        <f>+'[16]ENEL PLB+PMG'!$BD31</f>
        <v>181.675768333333</v>
      </c>
      <c r="Q33" s="17">
        <f>+'[17]ENEL PLB+PMG'!$BD31</f>
        <v>183.39913000000001</v>
      </c>
      <c r="R33" s="17">
        <f>+'[18]ENEL PLB+PMG'!$BD31</f>
        <v>190.160271666667</v>
      </c>
      <c r="S33" s="17">
        <f>+'[19]ENEL PLB+PMG'!$BD31</f>
        <v>184.96356</v>
      </c>
      <c r="T33" s="17">
        <f>+'[20]ENEL PLB+PMG'!$BD31</f>
        <v>184.090171666667</v>
      </c>
      <c r="U33" s="17">
        <f>+'[21]ENEL PLB+PMG'!$BD31</f>
        <v>184.026285</v>
      </c>
      <c r="V33" s="17">
        <f>+'[22]ENEL PLB+PMG'!$BD31</f>
        <v>184.59757500000001</v>
      </c>
      <c r="W33" s="17">
        <f>+'[23]ENEL PLB+PMG'!$BD31</f>
        <v>177.71502833333301</v>
      </c>
      <c r="X33" s="17">
        <f>+'[24]ENEL PLB+PMG'!$BD31</f>
        <v>172.86423666666701</v>
      </c>
      <c r="Y33" s="17">
        <f>+'[25]ENEL PLB+PMG'!$BD31</f>
        <v>173.29956999999999</v>
      </c>
      <c r="Z33" s="17">
        <f>+'[26]ENEL PLB+PMG'!$BD31</f>
        <v>173.753406666666</v>
      </c>
      <c r="AA33" s="17">
        <f>+'[27]ENEL PLB+PMG'!$BD31</f>
        <v>179.10364000000001</v>
      </c>
      <c r="AB33" s="17">
        <f>+'[28]ENEL PLB+PMG'!$BD31</f>
        <v>166.638788333333</v>
      </c>
      <c r="AC33" s="17">
        <f>+'[29]ENEL PLB+PMG'!$BD31</f>
        <v>167.398946666667</v>
      </c>
      <c r="AD33" s="17">
        <f>+'[30]ENEL PLB+PMG'!$BD31</f>
        <v>171.94244</v>
      </c>
      <c r="AE33" s="17">
        <f>+'[31]ENEL PLB+PMG'!$BD31</f>
        <v>166.58392333333299</v>
      </c>
      <c r="AF33" s="17">
        <f>+'[32]ENEL PLB+PMG'!$BD31</f>
        <v>161.774</v>
      </c>
      <c r="AG33" s="17">
        <f>+'[33]ENEL PLB+PMG'!$BD31</f>
        <v>168.629543333333</v>
      </c>
    </row>
    <row r="34" spans="2:63" ht="20.100000000000001" customHeight="1">
      <c r="B34" s="16">
        <v>0.91666666666666696</v>
      </c>
      <c r="C34" s="17">
        <f>+'[3]ENEL PLB+PMG'!$BD32</f>
        <v>184.39452333333301</v>
      </c>
      <c r="D34" s="17">
        <f>+'[4]ENEL PLB+PMG'!$BD32</f>
        <v>180.49619833333301</v>
      </c>
      <c r="E34" s="17">
        <f>+'[5]ENEL PLB+PMG'!$BD32</f>
        <v>184.81872166666699</v>
      </c>
      <c r="F34" s="17">
        <f>+'[6]ENEL PLB+PMG'!$BD32</f>
        <v>181.59640166666699</v>
      </c>
      <c r="G34" s="17">
        <f>+'[7]ENEL PLB+PMG'!$BD32</f>
        <v>182.70312833333301</v>
      </c>
      <c r="H34" s="17">
        <f>+'[8]ENEL PLB+PMG'!$BD32</f>
        <v>181.56349</v>
      </c>
      <c r="I34" s="17">
        <f>+'[9]ENEL PLB+PMG'!$BD32</f>
        <v>191.24495666666701</v>
      </c>
      <c r="J34" s="17">
        <f>+'[10]ENEL PLB+PMG'!$BD32</f>
        <v>192.03193999999999</v>
      </c>
      <c r="K34" s="17">
        <f>+'[11]ENEL PLB+PMG'!$BD32</f>
        <v>195.16238166666699</v>
      </c>
      <c r="L34" s="17">
        <f>+'[12]ENEL PLB+PMG'!$BD32</f>
        <v>180.39447000000001</v>
      </c>
      <c r="M34" s="17">
        <f>+'[13]ENEL PLB+PMG'!$BD32</f>
        <v>186.57662500000001</v>
      </c>
      <c r="N34" s="17">
        <f>+'[14]ENEL PLB+PMG'!$BD32</f>
        <v>185.277553333333</v>
      </c>
      <c r="O34" s="17">
        <f>+'[15]ENEL PLB+PMG'!$BD32</f>
        <v>184.79433333333299</v>
      </c>
      <c r="P34" s="17">
        <f>+'[16]ENEL PLB+PMG'!$BD32</f>
        <v>185.438741666667</v>
      </c>
      <c r="Q34" s="17">
        <f>+'[17]ENEL PLB+PMG'!$BD32</f>
        <v>181.58607166666701</v>
      </c>
      <c r="R34" s="17">
        <f>+'[18]ENEL PLB+PMG'!$BD32</f>
        <v>178.71941333333299</v>
      </c>
      <c r="S34" s="17">
        <f>+'[19]ENEL PLB+PMG'!$BD32</f>
        <v>181.53224499999999</v>
      </c>
      <c r="T34" s="17">
        <f>+'[20]ENEL PLB+PMG'!$BD32</f>
        <v>182.27482000000001</v>
      </c>
      <c r="U34" s="17">
        <f>+'[21]ENEL PLB+PMG'!$BD32</f>
        <v>184.140606666666</v>
      </c>
      <c r="V34" s="17">
        <f>+'[22]ENEL PLB+PMG'!$BD32</f>
        <v>182.31362999999999</v>
      </c>
      <c r="W34" s="17">
        <f>+'[23]ENEL PLB+PMG'!$BD32</f>
        <v>173.92598333333299</v>
      </c>
      <c r="X34" s="17">
        <f>+'[24]ENEL PLB+PMG'!$BD32</f>
        <v>166.75877500000001</v>
      </c>
      <c r="Y34" s="17">
        <f>+'[25]ENEL PLB+PMG'!$BD32</f>
        <v>166.39456999999999</v>
      </c>
      <c r="Z34" s="17">
        <f>+'[26]ENEL PLB+PMG'!$BD32</f>
        <v>166.37016666666699</v>
      </c>
      <c r="AA34" s="17">
        <f>+'[27]ENEL PLB+PMG'!$BD32</f>
        <v>176.76872166666701</v>
      </c>
      <c r="AB34" s="17">
        <f>+'[28]ENEL PLB+PMG'!$BD32</f>
        <v>166.69350333333301</v>
      </c>
      <c r="AC34" s="17">
        <f>+'[29]ENEL PLB+PMG'!$BD32</f>
        <v>172.09839666666701</v>
      </c>
      <c r="AD34" s="17">
        <f>+'[30]ENEL PLB+PMG'!$BD32</f>
        <v>166.58487666666699</v>
      </c>
      <c r="AE34" s="17">
        <f>+'[31]ENEL PLB+PMG'!$BD32</f>
        <v>166.51309833333301</v>
      </c>
      <c r="AF34" s="17">
        <f>+'[32]ENEL PLB+PMG'!$BD32</f>
        <v>165.43103833333299</v>
      </c>
      <c r="AG34" s="17">
        <f>+'[33]ENEL PLB+PMG'!$BD32</f>
        <v>161.79142833333299</v>
      </c>
    </row>
    <row r="35" spans="2:63" ht="20.100000000000001" customHeight="1">
      <c r="B35" s="16">
        <v>0.95833333333333304</v>
      </c>
      <c r="C35" s="17">
        <f>+'[3]ENEL PLB+PMG'!$BD33</f>
        <v>177.347221666667</v>
      </c>
      <c r="D35" s="17">
        <f>+'[4]ENEL PLB+PMG'!$BD33</f>
        <v>177.881</v>
      </c>
      <c r="E35" s="17">
        <f>+'[5]ENEL PLB+PMG'!$BD33</f>
        <v>180.04525833333301</v>
      </c>
      <c r="F35" s="17">
        <f>+'[6]ENEL PLB+PMG'!$BD33</f>
        <v>191.46533500000001</v>
      </c>
      <c r="G35" s="17">
        <f>+'[7]ENEL PLB+PMG'!$BD33</f>
        <v>178.098231666667</v>
      </c>
      <c r="H35" s="17">
        <f>+'[8]ENEL PLB+PMG'!$BD33</f>
        <v>177.96678333333301</v>
      </c>
      <c r="I35" s="17">
        <f>+'[9]ENEL PLB+PMG'!$BD33</f>
        <v>179.70551666666699</v>
      </c>
      <c r="J35" s="17">
        <f>+'[10]ENEL PLB+PMG'!$BD33</f>
        <v>182.54599999999999</v>
      </c>
      <c r="K35" s="17">
        <f>+'[11]ENEL PLB+PMG'!$BD33</f>
        <v>179.80037999999999</v>
      </c>
      <c r="L35" s="17">
        <f>+'[12]ENEL PLB+PMG'!$BD33</f>
        <v>179.67138</v>
      </c>
      <c r="M35" s="17">
        <f>+'[13]ENEL PLB+PMG'!$BD33</f>
        <v>181.10101666666699</v>
      </c>
      <c r="N35" s="17">
        <f>+'[14]ENEL PLB+PMG'!$BD33</f>
        <v>181.341536666667</v>
      </c>
      <c r="O35" s="17">
        <f>+'[15]ENEL PLB+PMG'!$BD33</f>
        <v>180.57681500000001</v>
      </c>
      <c r="P35" s="17">
        <f>+'[16]ENEL PLB+PMG'!$BD33</f>
        <v>181.11507499999999</v>
      </c>
      <c r="Q35" s="17">
        <f>+'[17]ENEL PLB+PMG'!$BD33</f>
        <v>178.54039333333299</v>
      </c>
      <c r="R35" s="17">
        <f>+'[18]ENEL PLB+PMG'!$BD33</f>
        <v>174.94907166666701</v>
      </c>
      <c r="S35" s="17">
        <f>+'[19]ENEL PLB+PMG'!$BD33</f>
        <v>187.60043999999999</v>
      </c>
      <c r="T35" s="17">
        <f>+'[20]ENEL PLB+PMG'!$BD33</f>
        <v>177.552696666667</v>
      </c>
      <c r="U35" s="17">
        <f>+'[21]ENEL PLB+PMG'!$BD33</f>
        <v>174.930251666667</v>
      </c>
      <c r="V35" s="17">
        <f>+'[22]ENEL PLB+PMG'!$BD33</f>
        <v>179.184</v>
      </c>
      <c r="W35" s="17">
        <f>+'[23]ENEL PLB+PMG'!$BD33</f>
        <v>166.12869499999999</v>
      </c>
      <c r="X35" s="17">
        <f>+'[24]ENEL PLB+PMG'!$BD33</f>
        <v>169.490933333333</v>
      </c>
      <c r="Y35" s="17">
        <f>+'[25]ENEL PLB+PMG'!$BD33</f>
        <v>168.69572833333299</v>
      </c>
      <c r="Z35" s="17">
        <f>+'[26]ENEL PLB+PMG'!$BD33</f>
        <v>165.12197499999999</v>
      </c>
      <c r="AA35" s="17">
        <f>+'[27]ENEL PLB+PMG'!$BD33</f>
        <v>175.73418166666701</v>
      </c>
      <c r="AB35" s="17">
        <f>+'[28]ENEL PLB+PMG'!$BD33</f>
        <v>170.64660833333301</v>
      </c>
      <c r="AC35" s="17">
        <f>+'[29]ENEL PLB+PMG'!$BD33</f>
        <v>169.36248499999999</v>
      </c>
      <c r="AD35" s="17">
        <f>+'[30]ENEL PLB+PMG'!$BD33</f>
        <v>162.357415</v>
      </c>
      <c r="AE35" s="17">
        <f>+'[31]ENEL PLB+PMG'!$BD33</f>
        <v>155.162168333333</v>
      </c>
      <c r="AF35" s="17">
        <f>+'[32]ENEL PLB+PMG'!$BD33</f>
        <v>160.423016666667</v>
      </c>
      <c r="AG35" s="17">
        <f>+'[33]ENEL PLB+PMG'!$BD33</f>
        <v>163.807588333333</v>
      </c>
    </row>
    <row r="36" spans="2:63" ht="20.100000000000001" customHeight="1">
      <c r="B36" s="19" t="s">
        <v>3</v>
      </c>
      <c r="C36" s="17">
        <f>+'[3]ENEL PLB+PMG'!$BD34</f>
        <v>176.552876666667</v>
      </c>
      <c r="D36" s="17">
        <f>+'[4]ENEL PLB+PMG'!$BD34</f>
        <v>177.75833666666699</v>
      </c>
      <c r="E36" s="17">
        <f>+'[5]ENEL PLB+PMG'!$BD34</f>
        <v>181.488161666667</v>
      </c>
      <c r="F36" s="17">
        <f>+'[6]ENEL PLB+PMG'!$BD34</f>
        <v>177.881</v>
      </c>
      <c r="G36" s="17">
        <f>+'[7]ENEL PLB+PMG'!$BD34</f>
        <v>180.20820166666601</v>
      </c>
      <c r="H36" s="17">
        <f>+'[8]ENEL PLB+PMG'!$BD34</f>
        <v>178.04506499999999</v>
      </c>
      <c r="I36" s="17">
        <f>+'[9]ENEL PLB+PMG'!$BD34</f>
        <v>179.04527666666701</v>
      </c>
      <c r="J36" s="17">
        <f>+'[10]ENEL PLB+PMG'!$BD34</f>
        <v>179.192996666667</v>
      </c>
      <c r="K36" s="17">
        <f>+'[11]ENEL PLB+PMG'!$BD34</f>
        <v>179.032338333333</v>
      </c>
      <c r="L36" s="17">
        <f>+'[12]ENEL PLB+PMG'!$BD34</f>
        <v>179.64877333333399</v>
      </c>
      <c r="M36" s="17">
        <f>+'[13]ENEL PLB+PMG'!$BD34</f>
        <v>184.69875166666699</v>
      </c>
      <c r="N36" s="17">
        <f>+'[14]ENEL PLB+PMG'!$BD34</f>
        <v>179.76322833333299</v>
      </c>
      <c r="O36" s="17">
        <f>+'[15]ENEL PLB+PMG'!$BD34</f>
        <v>182.372383333333</v>
      </c>
      <c r="P36" s="17">
        <f>+'[16]ENEL PLB+PMG'!$BD34</f>
        <v>179.631001666667</v>
      </c>
      <c r="Q36" s="17">
        <f>+'[17]ENEL PLB+PMG'!$BD34</f>
        <v>173.89034000000001</v>
      </c>
      <c r="R36" s="17">
        <f>+'[18]ENEL PLB+PMG'!$BD34</f>
        <v>178.26343499999999</v>
      </c>
      <c r="S36" s="17">
        <f>+'[19]ENEL PLB+PMG'!$BD34</f>
        <v>179.184</v>
      </c>
      <c r="T36" s="17">
        <f>+'[20]ENEL PLB+PMG'!$BD34</f>
        <v>176.29084499999999</v>
      </c>
      <c r="U36" s="17">
        <f>+'[21]ENEL PLB+PMG'!$BD34</f>
        <v>172.47495000000001</v>
      </c>
      <c r="V36" s="17">
        <f>+'[22]ENEL PLB+PMG'!$BD34</f>
        <v>179.184</v>
      </c>
      <c r="W36" s="17">
        <f>+'[23]ENEL PLB+PMG'!$BD34</f>
        <v>167.01273499999999</v>
      </c>
      <c r="X36" s="17">
        <f>+'[24]ENEL PLB+PMG'!$BD34</f>
        <v>166.80053333333299</v>
      </c>
      <c r="Y36" s="17">
        <f>+'[25]ENEL PLB+PMG'!$BD34</f>
        <v>167.93735333333299</v>
      </c>
      <c r="Z36" s="17">
        <f>+'[26]ENEL PLB+PMG'!$BD34</f>
        <v>167.23637833333299</v>
      </c>
      <c r="AA36" s="17">
        <f>+'[27]ENEL PLB+PMG'!$BD34</f>
        <v>167.86765500000001</v>
      </c>
      <c r="AB36" s="17">
        <f>+'[28]ENEL PLB+PMG'!$BD34</f>
        <v>166.93603999999999</v>
      </c>
      <c r="AC36" s="17">
        <f>+'[29]ENEL PLB+PMG'!$BD34</f>
        <v>162.09264999999999</v>
      </c>
      <c r="AD36" s="17">
        <f>+'[30]ENEL PLB+PMG'!$BD34</f>
        <v>165.78662499999999</v>
      </c>
      <c r="AE36" s="17">
        <f>+'[31]ENEL PLB+PMG'!$BD34</f>
        <v>155.21008499999999</v>
      </c>
      <c r="AF36" s="17">
        <f>+'[32]ENEL PLB+PMG'!$BD34</f>
        <v>163.494316666667</v>
      </c>
      <c r="AG36" s="17">
        <f>+'[33]ENEL PLB+PMG'!$BD34</f>
        <v>160.89701833333299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8.75">
      <c r="B39" s="8" t="s">
        <v>4</v>
      </c>
      <c r="C39" s="20"/>
      <c r="R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R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41030</v>
      </c>
      <c r="D41" s="14">
        <f>+[35]Sheet1!$B$10</f>
        <v>41031</v>
      </c>
      <c r="E41" s="14">
        <f>+[36]Sheet1!$B$10</f>
        <v>41032</v>
      </c>
      <c r="F41" s="14">
        <f>+[37]Sheet1!$B$10</f>
        <v>41033</v>
      </c>
      <c r="G41" s="14">
        <f>+[38]Sheet1!$B$10</f>
        <v>41034</v>
      </c>
      <c r="H41" s="14">
        <f>+[39]Sheet1!$B$10</f>
        <v>41035</v>
      </c>
      <c r="I41" s="14">
        <f>+[40]Sheet1!$B$10</f>
        <v>41036</v>
      </c>
      <c r="J41" s="14">
        <f>+[41]Sheet1!$B$10</f>
        <v>41037</v>
      </c>
      <c r="K41" s="14">
        <f>+[42]Sheet1!$B$10</f>
        <v>41038</v>
      </c>
      <c r="L41" s="14">
        <f>+[43]Sheet1!$B$10</f>
        <v>41039</v>
      </c>
      <c r="M41" s="14">
        <f>+[44]Sheet1!$B$10</f>
        <v>41040</v>
      </c>
      <c r="N41" s="14">
        <f>+[45]Sheet1!$B$10</f>
        <v>41041</v>
      </c>
      <c r="O41" s="14">
        <f>+[46]Sheet1!$B$10</f>
        <v>41042</v>
      </c>
      <c r="P41" s="14">
        <f>+[47]Sheet1!$B$10</f>
        <v>41043</v>
      </c>
      <c r="Q41" s="14">
        <f>+[48]Sheet1!$B$10</f>
        <v>41044</v>
      </c>
      <c r="R41" s="14">
        <f>+[49]Sheet1!$B$10</f>
        <v>41045</v>
      </c>
      <c r="S41" s="14">
        <f>+[50]Sheet1!$B$10</f>
        <v>41046</v>
      </c>
      <c r="T41" s="14">
        <f>+[51]Sheet1!$B$10</f>
        <v>41047</v>
      </c>
      <c r="U41" s="14">
        <f>+[52]Sheet1!$B$10</f>
        <v>41048</v>
      </c>
      <c r="V41" s="14">
        <f>+[53]Sheet1!$B$10</f>
        <v>41049</v>
      </c>
      <c r="W41" s="14">
        <f>+[54]Sheet1!$B$10</f>
        <v>41050</v>
      </c>
      <c r="X41" s="14">
        <f>+[55]Sheet1!$B$10</f>
        <v>41051</v>
      </c>
      <c r="Y41" s="14">
        <f>+[56]Sheet1!$B$10</f>
        <v>41052</v>
      </c>
      <c r="Z41" s="14">
        <f>+[57]Sheet1!$B$10</f>
        <v>41053</v>
      </c>
      <c r="AA41" s="14">
        <f>+[58]Sheet1!$B$10</f>
        <v>41054</v>
      </c>
      <c r="AB41" s="14">
        <f>+[59]Sheet1!$B$10</f>
        <v>41055</v>
      </c>
      <c r="AC41" s="14">
        <f>+[60]Sheet1!$B$10</f>
        <v>41056</v>
      </c>
      <c r="AD41" s="14">
        <f>+[61]Sheet1!$B$10</f>
        <v>41057</v>
      </c>
      <c r="AE41" s="14">
        <f>+[62]Sheet1!$B$10</f>
        <v>41058</v>
      </c>
      <c r="AF41" s="14">
        <f>+[63]Sheet1!$B$10</f>
        <v>41059</v>
      </c>
      <c r="AG41" s="14">
        <f>+[64]Sheet1!$B$10</f>
        <v>41060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+[34]Sheet1!$N$102</f>
        <v>0.5</v>
      </c>
      <c r="D42" s="17">
        <f>+[35]Sheet1!$N$102</f>
        <v>0.5</v>
      </c>
      <c r="E42" s="17">
        <f>+[36]Sheet1!$N$102</f>
        <v>40</v>
      </c>
      <c r="F42" s="17">
        <f>+[37]Sheet1!$N$102</f>
        <v>0.5</v>
      </c>
      <c r="G42" s="17">
        <f>+[38]Sheet1!$N$102</f>
        <v>215.97</v>
      </c>
      <c r="H42" s="17">
        <f>+[39]Sheet1!$N$102</f>
        <v>0.5</v>
      </c>
      <c r="I42" s="17">
        <f>+[40]Sheet1!$N$102</f>
        <v>40</v>
      </c>
      <c r="J42" s="17">
        <f>+[41]Sheet1!$N$102</f>
        <v>40</v>
      </c>
      <c r="K42" s="17">
        <f>+[42]Sheet1!$N$102</f>
        <v>45</v>
      </c>
      <c r="L42" s="17">
        <f>+[43]Sheet1!$N$102</f>
        <v>40</v>
      </c>
      <c r="M42" s="17">
        <f>+[44]Sheet1!$N$102</f>
        <v>0.5</v>
      </c>
      <c r="N42" s="17">
        <f>+[45]Sheet1!$N$102</f>
        <v>0.5</v>
      </c>
      <c r="O42" s="17">
        <f>+[46]Sheet1!$N$102</f>
        <v>0.5</v>
      </c>
      <c r="P42" s="17">
        <f>+[47]Sheet1!$N$102</f>
        <v>0.5</v>
      </c>
      <c r="Q42" s="17">
        <f>+[48]Sheet1!$N$102</f>
        <v>210</v>
      </c>
      <c r="R42" s="17">
        <f>+[49]Sheet1!$N$102</f>
        <v>210</v>
      </c>
      <c r="S42" s="17">
        <f>+[50]Sheet1!$N$102</f>
        <v>210</v>
      </c>
      <c r="T42" s="17">
        <f>+[51]Sheet1!$N$102</f>
        <v>210</v>
      </c>
      <c r="U42" s="17">
        <f>+[52]Sheet1!$N$102</f>
        <v>210</v>
      </c>
      <c r="V42" s="17">
        <f>+[53]Sheet1!$N$102</f>
        <v>210</v>
      </c>
      <c r="W42" s="17">
        <f>+[54]Sheet1!$N$102</f>
        <v>210</v>
      </c>
      <c r="X42" s="17">
        <f>+[55]Sheet1!$N$102</f>
        <v>210</v>
      </c>
      <c r="Y42" s="17">
        <f>+[56]Sheet1!$N$102</f>
        <v>210</v>
      </c>
      <c r="Z42" s="17">
        <f>+[57]Sheet1!$N$102</f>
        <v>210</v>
      </c>
      <c r="AA42" s="17">
        <f>+[58]Sheet1!$N$102</f>
        <v>210</v>
      </c>
      <c r="AB42" s="17">
        <f>+[59]Sheet1!$N$102</f>
        <v>210</v>
      </c>
      <c r="AC42" s="17">
        <f>+[60]Sheet1!$N$102</f>
        <v>210</v>
      </c>
      <c r="AD42" s="17">
        <f>+[61]Sheet1!$N$98</f>
        <v>0.5</v>
      </c>
      <c r="AE42" s="17">
        <f>+[62]Sheet1!$N$98</f>
        <v>0.5</v>
      </c>
      <c r="AF42" s="17">
        <f>+[63]Sheet1!$N$98</f>
        <v>0.5</v>
      </c>
      <c r="AG42" s="17">
        <f>+[64]Sheet1!$N$98</f>
        <v>210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R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R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8.75">
      <c r="B46" s="8" t="s">
        <v>6</v>
      </c>
      <c r="C46" s="20"/>
      <c r="R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MAX($C$13:$AG$36)</f>
        <v>195.835745</v>
      </c>
      <c r="D50" s="17">
        <f>MIN($C$13:$AG$36)</f>
        <v>149.25837833333301</v>
      </c>
      <c r="E50" s="17">
        <f>+[1]LIQUIDAC!BL248/[1]LIQUIDAC!BK248</f>
        <v>77.345895872824045</v>
      </c>
      <c r="F50" s="17">
        <f>AVERAGE($C$13:$AG$36)</f>
        <v>176.85667885528676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MAX($C$42:$AG$42)</f>
        <v>215.97</v>
      </c>
      <c r="D51" s="17">
        <f>MIN($C$42:$AG$42)</f>
        <v>0.5</v>
      </c>
      <c r="E51" s="17">
        <f>AVERAGE($C$42:$AG$42)</f>
        <v>108.59580645161292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R53" s="20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conditionalFormatting sqref="C11:AG11">
    <cfRule type="cellIs" dxfId="9" priority="10" stopIfTrue="1" operator="equal">
      <formula>C$12</formula>
    </cfRule>
  </conditionalFormatting>
  <conditionalFormatting sqref="C42:AG42">
    <cfRule type="cellIs" dxfId="8" priority="8" stopIfTrue="1" operator="equal">
      <formula>$C$51</formula>
    </cfRule>
    <cfRule type="cellIs" dxfId="7" priority="9" stopIfTrue="1" operator="equal">
      <formula>$D$51</formula>
    </cfRule>
  </conditionalFormatting>
  <conditionalFormatting sqref="C13:AG36">
    <cfRule type="cellIs" dxfId="6" priority="6" stopIfTrue="1" operator="equal">
      <formula>$C$50</formula>
    </cfRule>
    <cfRule type="cellIs" dxfId="5" priority="7" stopIfTrue="1" operator="equal">
      <formula>$D$50</formula>
    </cfRule>
  </conditionalFormatting>
  <conditionalFormatting sqref="C37:AG37">
    <cfRule type="cellIs" dxfId="4" priority="5" operator="notEqual">
      <formula>0</formula>
    </cfRule>
  </conditionalFormatting>
  <conditionalFormatting sqref="AG37">
    <cfRule type="cellIs" dxfId="3" priority="4" operator="notEqual">
      <formula>0</formula>
    </cfRule>
  </conditionalFormatting>
  <conditionalFormatting sqref="C11:G11">
    <cfRule type="cellIs" dxfId="2" priority="3" stopIfTrue="1" operator="equal">
      <formula>C$12</formula>
    </cfRule>
  </conditionalFormatting>
  <conditionalFormatting sqref="C13:G36">
    <cfRule type="cellIs" dxfId="1" priority="1" stopIfTrue="1" operator="equal">
      <formula>$C$50</formula>
    </cfRule>
    <cfRule type="cellIs" dxfId="0" priority="2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7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2012-06-15T21:30:56Z</dcterms:created>
  <dcterms:modified xsi:type="dcterms:W3CDTF">2012-06-15T21:31:15Z</dcterms:modified>
</cp:coreProperties>
</file>