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Default Extension="jpeg" ContentType="image/jpeg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35" windowHeight="1227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xlnm.Print_Area" localSheetId="0">PRECIOS!$B$2:$AG$52</definedName>
  </definedNames>
  <calcPr calcId="125725"/>
</workbook>
</file>

<file path=xl/calcChain.xml><?xml version="1.0" encoding="utf-8"?>
<calcChain xmlns="http://schemas.openxmlformats.org/spreadsheetml/2006/main">
  <c r="E50" i="1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D51" s="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G13"/>
  <c r="AG37" s="1"/>
  <c r="AF13"/>
  <c r="AF37" s="1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F50" s="1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50" l="1"/>
  <c r="C51"/>
  <c r="E51"/>
  <c r="C37"/>
  <c r="D50"/>
</calcChain>
</file>

<file path=xl/sharedStrings.xml><?xml version="1.0" encoding="utf-8"?>
<sst xmlns="http://schemas.openxmlformats.org/spreadsheetml/2006/main" count="14" uniqueCount="12">
  <si>
    <t>PRECIOS DE ENERGIA EN EL MERCADO DE OCASION ( US$/MWh )</t>
  </si>
  <si>
    <t xml:space="preserve">LIQUIDACION OCTUBRE 2012 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</si>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</sst>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5">
    <font>
      <sz val="9"/>
      <name val="Arial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7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257175" y="161925"/>
          <a:ext cx="3562350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28</xdr:col>
      <xdr:colOff>0</xdr:colOff>
      <xdr:row>1</xdr:row>
      <xdr:rowOff>0</xdr:rowOff>
    </xdr:from>
    <xdr:to>
      <xdr:col>30</xdr:col>
      <xdr:colOff>590550</xdr:colOff>
      <xdr:row>5</xdr:row>
      <xdr:rowOff>114300</xdr:rowOff>
    </xdr:to>
    <xdr:pic>
      <xdr:nvPicPr>
        <xdr:cNvPr id="7" name="4 Imagen" descr="cabezaPapeleria2011_ccc_arroba.wmf"/>
        <xdr:cNvPicPr/>
      </xdr:nvPicPr>
      <xdr:blipFill>
        <a:blip xmlns:r="http://schemas.openxmlformats.org/officeDocument/2006/relationships" r:embed="rId5" cstate="print"/>
        <a:srcRect l="67863"/>
        <a:stretch>
          <a:fillRect/>
        </a:stretch>
      </xdr:blipFill>
      <xdr:spPr>
        <a:xfrm>
          <a:off x="16640175" y="161925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Oct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0810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0910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010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110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210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310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410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510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610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710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Precio%20de%20Energ&#237;a%20de%20Oct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810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1910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010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110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210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310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410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510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610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710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0110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810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2910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3010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3110201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0110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0210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0310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0410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0510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061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0210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0710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0810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0910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1010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1110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1210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1310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1410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1510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161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0310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1710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1810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010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110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210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310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410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510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610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71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0410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810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2910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3010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_pot_311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051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0610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~1.CND/LOCALS~1/Temp/Rar$DI00.219/Transacciones_071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S"/>
      <sheetName val="PRECIOS"/>
      <sheetName val="EXT"/>
      <sheetName val="INY"/>
      <sheetName val="LIQUIDAC"/>
      <sheetName val="PEAJE"/>
      <sheetName val="HEM-POT"/>
      <sheetName val="PBP-POT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EM"/>
      <sheetName val="PBP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/>
      <sheetData sheetId="1"/>
      <sheetData sheetId="2"/>
      <sheetData sheetId="3"/>
      <sheetData sheetId="4">
        <row r="288">
          <cell r="BU288">
            <v>30379.759489801654</v>
          </cell>
          <cell r="BV288">
            <v>2851866.8262829036</v>
          </cell>
        </row>
      </sheetData>
      <sheetData sheetId="5">
        <row r="8">
          <cell r="C8" t="str">
            <v>PERIODO: 01.OCTUBRE.2012 - 31.OCTUBRE. 2012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901.20415033606275</v>
          </cell>
        </row>
      </sheetData>
      <sheetData sheetId="1">
        <row r="7">
          <cell r="C7">
            <v>41190</v>
          </cell>
        </row>
      </sheetData>
      <sheetData sheetId="2">
        <row r="7">
          <cell r="D7">
            <v>41190</v>
          </cell>
        </row>
      </sheetData>
      <sheetData sheetId="3">
        <row r="7">
          <cell r="C7">
            <v>41190</v>
          </cell>
        </row>
        <row r="11">
          <cell r="BD11">
            <v>169.83341999999999</v>
          </cell>
        </row>
        <row r="12">
          <cell r="BD12">
            <v>170.12620999999999</v>
          </cell>
        </row>
        <row r="13">
          <cell r="BD13">
            <v>170.149278333333</v>
          </cell>
        </row>
        <row r="14">
          <cell r="BD14">
            <v>170.10986</v>
          </cell>
        </row>
        <row r="15">
          <cell r="BD15">
            <v>170.20656666666699</v>
          </cell>
        </row>
        <row r="16">
          <cell r="BD16">
            <v>173.63450166666701</v>
          </cell>
        </row>
        <row r="17">
          <cell r="BD17">
            <v>175.302028333333</v>
          </cell>
        </row>
        <row r="18">
          <cell r="BD18">
            <v>176.13313833333299</v>
          </cell>
        </row>
        <row r="19">
          <cell r="BD19">
            <v>180.34276500000001</v>
          </cell>
        </row>
        <row r="20">
          <cell r="BD20">
            <v>175.511596666667</v>
          </cell>
        </row>
        <row r="21">
          <cell r="BD21">
            <v>175.517261666667</v>
          </cell>
        </row>
        <row r="22">
          <cell r="BD22">
            <v>175.518655</v>
          </cell>
        </row>
        <row r="23">
          <cell r="BD23">
            <v>175.520516666666</v>
          </cell>
        </row>
        <row r="24">
          <cell r="BD24">
            <v>176.35593666666699</v>
          </cell>
        </row>
        <row r="25">
          <cell r="BD25">
            <v>176.316908333333</v>
          </cell>
        </row>
        <row r="26">
          <cell r="BD26">
            <v>175.96014666666699</v>
          </cell>
        </row>
        <row r="27">
          <cell r="BD27">
            <v>176.55687333333299</v>
          </cell>
        </row>
        <row r="28">
          <cell r="BD28">
            <v>176.570011666667</v>
          </cell>
        </row>
        <row r="29">
          <cell r="BD29">
            <v>176.583476666667</v>
          </cell>
        </row>
        <row r="30">
          <cell r="BD30">
            <v>176.49984833333301</v>
          </cell>
        </row>
        <row r="31">
          <cell r="BD31">
            <v>175.76650333333299</v>
          </cell>
        </row>
        <row r="32">
          <cell r="BD32">
            <v>179.912933333333</v>
          </cell>
        </row>
        <row r="33">
          <cell r="BD33">
            <v>177.752421666667</v>
          </cell>
        </row>
        <row r="34">
          <cell r="BD34">
            <v>175.44706666666701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909.003524996941</v>
          </cell>
        </row>
      </sheetData>
      <sheetData sheetId="1">
        <row r="7">
          <cell r="C7">
            <v>41191</v>
          </cell>
        </row>
      </sheetData>
      <sheetData sheetId="2">
        <row r="7">
          <cell r="D7">
            <v>41191</v>
          </cell>
        </row>
      </sheetData>
      <sheetData sheetId="3">
        <row r="7">
          <cell r="C7">
            <v>41191</v>
          </cell>
        </row>
        <row r="11">
          <cell r="BD11">
            <v>170.29325</v>
          </cell>
        </row>
        <row r="12">
          <cell r="BD12">
            <v>170.523668333334</v>
          </cell>
        </row>
        <row r="13">
          <cell r="BD13">
            <v>170.80730500000001</v>
          </cell>
        </row>
        <row r="14">
          <cell r="BD14">
            <v>170.328933333333</v>
          </cell>
        </row>
        <row r="15">
          <cell r="BD15">
            <v>172.45377999999999</v>
          </cell>
        </row>
        <row r="16">
          <cell r="BD16">
            <v>174.85682666666699</v>
          </cell>
        </row>
        <row r="17">
          <cell r="BD17">
            <v>173.78657000000001</v>
          </cell>
        </row>
        <row r="18">
          <cell r="BD18">
            <v>180.84479666666701</v>
          </cell>
        </row>
        <row r="19">
          <cell r="BD19">
            <v>175.5</v>
          </cell>
        </row>
        <row r="20">
          <cell r="BD20">
            <v>175.51373333333299</v>
          </cell>
        </row>
        <row r="21">
          <cell r="BD21">
            <v>176.09420333333301</v>
          </cell>
        </row>
        <row r="22">
          <cell r="BD22">
            <v>175.54354000000001</v>
          </cell>
        </row>
        <row r="23">
          <cell r="BD23">
            <v>175.96516666666699</v>
          </cell>
        </row>
        <row r="24">
          <cell r="BD24">
            <v>176.103456666667</v>
          </cell>
        </row>
        <row r="25">
          <cell r="BD25">
            <v>176.27979833333299</v>
          </cell>
        </row>
        <row r="26">
          <cell r="BD26">
            <v>175.595351666667</v>
          </cell>
        </row>
        <row r="27">
          <cell r="BD27">
            <v>175.99586833333299</v>
          </cell>
        </row>
        <row r="28">
          <cell r="BD28">
            <v>175.629668333333</v>
          </cell>
        </row>
        <row r="29">
          <cell r="BD29">
            <v>175.51710333333301</v>
          </cell>
        </row>
        <row r="30">
          <cell r="BD30">
            <v>175.517</v>
          </cell>
        </row>
        <row r="31">
          <cell r="BD31">
            <v>175.51739333333299</v>
          </cell>
        </row>
        <row r="32">
          <cell r="BD32">
            <v>176.18268</v>
          </cell>
        </row>
        <row r="33">
          <cell r="BD33">
            <v>180.30471499999999</v>
          </cell>
        </row>
        <row r="34">
          <cell r="BD34">
            <v>177.93217833333301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1335.1573658519521</v>
          </cell>
        </row>
      </sheetData>
      <sheetData sheetId="1">
        <row r="7">
          <cell r="C7">
            <v>41192</v>
          </cell>
        </row>
      </sheetData>
      <sheetData sheetId="2">
        <row r="7">
          <cell r="D7">
            <v>41192</v>
          </cell>
        </row>
      </sheetData>
      <sheetData sheetId="3">
        <row r="7">
          <cell r="C7">
            <v>41192</v>
          </cell>
        </row>
        <row r="11">
          <cell r="BD11">
            <v>174.91775999999999</v>
          </cell>
        </row>
        <row r="12">
          <cell r="BD12">
            <v>170.86955</v>
          </cell>
        </row>
        <row r="13">
          <cell r="BD13">
            <v>171.33761000000001</v>
          </cell>
        </row>
        <row r="14">
          <cell r="BD14">
            <v>173.54231666666701</v>
          </cell>
        </row>
        <row r="15">
          <cell r="BD15">
            <v>172.76721166666701</v>
          </cell>
        </row>
        <row r="16">
          <cell r="BD16">
            <v>178.828843333333</v>
          </cell>
        </row>
        <row r="17">
          <cell r="BD17">
            <v>176.93761166666701</v>
          </cell>
        </row>
        <row r="18">
          <cell r="BD18">
            <v>179.240978333333</v>
          </cell>
        </row>
        <row r="19">
          <cell r="BD19">
            <v>177.85</v>
          </cell>
        </row>
        <row r="20">
          <cell r="BD20">
            <v>177.85</v>
          </cell>
        </row>
        <row r="21">
          <cell r="BD21">
            <v>177.85</v>
          </cell>
        </row>
        <row r="22">
          <cell r="BD22">
            <v>177.85</v>
          </cell>
        </row>
        <row r="23">
          <cell r="BD23">
            <v>177.85</v>
          </cell>
        </row>
        <row r="24">
          <cell r="BD24">
            <v>177.85</v>
          </cell>
        </row>
        <row r="25">
          <cell r="BD25">
            <v>177.85</v>
          </cell>
        </row>
        <row r="26">
          <cell r="BD26">
            <v>177.85</v>
          </cell>
        </row>
        <row r="27">
          <cell r="BD27">
            <v>177.85</v>
          </cell>
        </row>
        <row r="28">
          <cell r="BD28">
            <v>177.85</v>
          </cell>
        </row>
        <row r="29">
          <cell r="BD29">
            <v>177.85</v>
          </cell>
        </row>
        <row r="30">
          <cell r="BD30">
            <v>177.85</v>
          </cell>
        </row>
        <row r="31">
          <cell r="BD31">
            <v>177.85</v>
          </cell>
        </row>
        <row r="32">
          <cell r="BD32">
            <v>178.27633</v>
          </cell>
        </row>
        <row r="33">
          <cell r="BD33">
            <v>177.31271166666701</v>
          </cell>
        </row>
        <row r="34">
          <cell r="BD34">
            <v>183.26039499999999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1041.5237715052647</v>
          </cell>
        </row>
      </sheetData>
      <sheetData sheetId="1">
        <row r="7">
          <cell r="C7">
            <v>41193</v>
          </cell>
        </row>
      </sheetData>
      <sheetData sheetId="2">
        <row r="7">
          <cell r="D7">
            <v>41193</v>
          </cell>
        </row>
      </sheetData>
      <sheetData sheetId="3">
        <row r="7">
          <cell r="C7">
            <v>41193</v>
          </cell>
        </row>
        <row r="11">
          <cell r="BD11">
            <v>174.06412166666701</v>
          </cell>
        </row>
        <row r="12">
          <cell r="BD12">
            <v>173.58813333333299</v>
          </cell>
        </row>
        <row r="13">
          <cell r="BD13">
            <v>174.32758166666699</v>
          </cell>
        </row>
        <row r="14">
          <cell r="BD14">
            <v>175.70823666666701</v>
          </cell>
        </row>
        <row r="15">
          <cell r="BD15">
            <v>174.03412333333301</v>
          </cell>
        </row>
        <row r="16">
          <cell r="BD16">
            <v>174.06196666666699</v>
          </cell>
        </row>
        <row r="17">
          <cell r="BD17">
            <v>173.77481166666701</v>
          </cell>
        </row>
        <row r="18">
          <cell r="BD18">
            <v>178.643503333333</v>
          </cell>
        </row>
        <row r="19">
          <cell r="BD19">
            <v>182.06830666666701</v>
          </cell>
        </row>
        <row r="20">
          <cell r="BD20">
            <v>177.85</v>
          </cell>
        </row>
        <row r="21">
          <cell r="BD21">
            <v>177.85</v>
          </cell>
        </row>
        <row r="22">
          <cell r="BD22">
            <v>177.85</v>
          </cell>
        </row>
        <row r="23">
          <cell r="BD23">
            <v>247.25200000000001</v>
          </cell>
        </row>
        <row r="24">
          <cell r="BD24">
            <v>247.25200000000001</v>
          </cell>
        </row>
        <row r="25">
          <cell r="BD25">
            <v>247.25200000000001</v>
          </cell>
        </row>
        <row r="26">
          <cell r="BD26">
            <v>247.25200000000001</v>
          </cell>
        </row>
        <row r="27">
          <cell r="BD27">
            <v>247.25200000000001</v>
          </cell>
        </row>
        <row r="28">
          <cell r="BD28">
            <v>247.25200000000001</v>
          </cell>
        </row>
        <row r="29">
          <cell r="BD29">
            <v>247.25200000000001</v>
          </cell>
        </row>
        <row r="30">
          <cell r="BD30">
            <v>247.25200000000001</v>
          </cell>
        </row>
        <row r="31">
          <cell r="BD31">
            <v>200.64959999999999</v>
          </cell>
        </row>
        <row r="32">
          <cell r="BD32">
            <v>179.036531666667</v>
          </cell>
        </row>
        <row r="33">
          <cell r="BD33">
            <v>176.99956666666699</v>
          </cell>
        </row>
        <row r="34">
          <cell r="BD34">
            <v>176.03243333333299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1470.5619075456109</v>
          </cell>
        </row>
      </sheetData>
      <sheetData sheetId="1">
        <row r="7">
          <cell r="C7">
            <v>41194</v>
          </cell>
        </row>
      </sheetData>
      <sheetData sheetId="2">
        <row r="7">
          <cell r="D7">
            <v>41194</v>
          </cell>
        </row>
      </sheetData>
      <sheetData sheetId="3">
        <row r="7">
          <cell r="C7">
            <v>41194</v>
          </cell>
        </row>
        <row r="11">
          <cell r="BD11">
            <v>173.02518000000001</v>
          </cell>
        </row>
        <row r="12">
          <cell r="BD12">
            <v>173.66481166666699</v>
          </cell>
        </row>
        <row r="13">
          <cell r="BD13">
            <v>174.56815666666699</v>
          </cell>
        </row>
        <row r="14">
          <cell r="BD14">
            <v>174.53951333333299</v>
          </cell>
        </row>
        <row r="15">
          <cell r="BD15">
            <v>173.79791666666699</v>
          </cell>
        </row>
        <row r="16">
          <cell r="BD16">
            <v>177.262586666667</v>
          </cell>
        </row>
        <row r="17">
          <cell r="BD17">
            <v>174.47234666666699</v>
          </cell>
        </row>
        <row r="18">
          <cell r="BD18">
            <v>180.24841166666701</v>
          </cell>
        </row>
        <row r="19">
          <cell r="BD19">
            <v>236.69838333333399</v>
          </cell>
        </row>
        <row r="20">
          <cell r="BD20">
            <v>247.25200000000001</v>
          </cell>
        </row>
        <row r="21">
          <cell r="BD21">
            <v>247.25200000000001</v>
          </cell>
        </row>
        <row r="22">
          <cell r="BD22">
            <v>247.25200000000001</v>
          </cell>
        </row>
        <row r="23">
          <cell r="BD23">
            <v>247.25200000000001</v>
          </cell>
        </row>
        <row r="24">
          <cell r="BD24">
            <v>247.25200000000001</v>
          </cell>
        </row>
        <row r="25">
          <cell r="BD25">
            <v>247.25200000000001</v>
          </cell>
        </row>
        <row r="26">
          <cell r="BD26">
            <v>247.25200000000001</v>
          </cell>
        </row>
        <row r="27">
          <cell r="BD27">
            <v>247.25200000000001</v>
          </cell>
        </row>
        <row r="28">
          <cell r="BD28">
            <v>247.25200000000001</v>
          </cell>
        </row>
        <row r="29">
          <cell r="BD29">
            <v>247.25200000000001</v>
          </cell>
        </row>
        <row r="30">
          <cell r="BD30">
            <v>247.25200000000001</v>
          </cell>
        </row>
        <row r="31">
          <cell r="BD31">
            <v>231.51103333333299</v>
          </cell>
        </row>
        <row r="32">
          <cell r="BD32">
            <v>180.58938333333299</v>
          </cell>
        </row>
        <row r="33">
          <cell r="BD33">
            <v>179.16174833333301</v>
          </cell>
        </row>
        <row r="34">
          <cell r="BD34">
            <v>178.912763333333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770.67396684356311</v>
          </cell>
        </row>
      </sheetData>
      <sheetData sheetId="1">
        <row r="7">
          <cell r="C7">
            <v>41195</v>
          </cell>
        </row>
      </sheetData>
      <sheetData sheetId="2">
        <row r="7">
          <cell r="D7">
            <v>41195</v>
          </cell>
        </row>
      </sheetData>
      <sheetData sheetId="3">
        <row r="7">
          <cell r="C7">
            <v>41195</v>
          </cell>
        </row>
        <row r="11">
          <cell r="BD11">
            <v>172.54542499999999</v>
          </cell>
        </row>
        <row r="12">
          <cell r="BD12">
            <v>170.60294500000001</v>
          </cell>
        </row>
        <row r="13">
          <cell r="BD13">
            <v>170.259408333333</v>
          </cell>
        </row>
        <row r="14">
          <cell r="BD14">
            <v>170.08389</v>
          </cell>
        </row>
        <row r="15">
          <cell r="BD15">
            <v>170.03997333333299</v>
          </cell>
        </row>
        <row r="16">
          <cell r="BD16">
            <v>170.02520000000001</v>
          </cell>
        </row>
        <row r="17">
          <cell r="BD17">
            <v>175.98407</v>
          </cell>
        </row>
        <row r="18">
          <cell r="BD18">
            <v>175.72150833333299</v>
          </cell>
        </row>
        <row r="19">
          <cell r="BD19">
            <v>217.35896</v>
          </cell>
        </row>
        <row r="20">
          <cell r="BD20">
            <v>247.25200000000001</v>
          </cell>
        </row>
        <row r="21">
          <cell r="BD21">
            <v>247.25200000000001</v>
          </cell>
        </row>
        <row r="22">
          <cell r="BD22">
            <v>247.25200000000001</v>
          </cell>
        </row>
        <row r="23">
          <cell r="BD23">
            <v>247.25200000000001</v>
          </cell>
        </row>
        <row r="24">
          <cell r="BD24">
            <v>247.25200000000001</v>
          </cell>
        </row>
        <row r="25">
          <cell r="BD25">
            <v>201.76525166666701</v>
          </cell>
        </row>
        <row r="26">
          <cell r="BD26">
            <v>178.81069333333301</v>
          </cell>
        </row>
        <row r="27">
          <cell r="BD27">
            <v>175.81174999999999</v>
          </cell>
        </row>
        <row r="28">
          <cell r="BD28">
            <v>223.897068333334</v>
          </cell>
        </row>
        <row r="29">
          <cell r="BD29">
            <v>247.25200000000001</v>
          </cell>
        </row>
        <row r="30">
          <cell r="BD30">
            <v>247.25200000000001</v>
          </cell>
        </row>
        <row r="31">
          <cell r="BD31">
            <v>229.83792</v>
          </cell>
        </row>
        <row r="32">
          <cell r="BD32">
            <v>182.580636666667</v>
          </cell>
        </row>
        <row r="33">
          <cell r="BD33">
            <v>175.07863666666699</v>
          </cell>
        </row>
        <row r="34">
          <cell r="BD34">
            <v>171.563221666667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927.55729672095822</v>
          </cell>
        </row>
      </sheetData>
      <sheetData sheetId="1">
        <row r="7">
          <cell r="C7">
            <v>41196</v>
          </cell>
        </row>
      </sheetData>
      <sheetData sheetId="2">
        <row r="7">
          <cell r="D7">
            <v>41196</v>
          </cell>
        </row>
      </sheetData>
      <sheetData sheetId="3">
        <row r="7">
          <cell r="C7">
            <v>41196</v>
          </cell>
        </row>
        <row r="11">
          <cell r="BD11">
            <v>168.718588333333</v>
          </cell>
        </row>
        <row r="12">
          <cell r="BD12">
            <v>169.17596</v>
          </cell>
        </row>
        <row r="13">
          <cell r="BD13">
            <v>232.44005166666699</v>
          </cell>
        </row>
        <row r="14">
          <cell r="BD14">
            <v>210.5078</v>
          </cell>
        </row>
        <row r="15">
          <cell r="BD15">
            <v>175.994</v>
          </cell>
        </row>
        <row r="16">
          <cell r="BD16">
            <v>174.14136833333299</v>
          </cell>
        </row>
        <row r="17">
          <cell r="BD17">
            <v>174.33796833333301</v>
          </cell>
        </row>
        <row r="18">
          <cell r="BD18">
            <v>176.20783333333301</v>
          </cell>
        </row>
        <row r="19">
          <cell r="BD19">
            <v>178.63973666666701</v>
          </cell>
        </row>
        <row r="20">
          <cell r="BD20">
            <v>177.16269500000001</v>
          </cell>
        </row>
        <row r="21">
          <cell r="BD21">
            <v>175.32579999999999</v>
          </cell>
        </row>
        <row r="22">
          <cell r="BD22">
            <v>193.48</v>
          </cell>
        </row>
        <row r="23">
          <cell r="BD23">
            <v>193.48</v>
          </cell>
        </row>
        <row r="24">
          <cell r="BD24">
            <v>193.48</v>
          </cell>
        </row>
        <row r="25">
          <cell r="BD25">
            <v>193.48</v>
          </cell>
        </row>
        <row r="26">
          <cell r="BD26">
            <v>193.48</v>
          </cell>
        </row>
        <row r="27">
          <cell r="BD27">
            <v>176.543906666667</v>
          </cell>
        </row>
        <row r="28">
          <cell r="BD28">
            <v>205.95539666666701</v>
          </cell>
        </row>
        <row r="29">
          <cell r="BD29">
            <v>247.25200000000001</v>
          </cell>
        </row>
        <row r="30">
          <cell r="BD30">
            <v>247.25200000000001</v>
          </cell>
        </row>
        <row r="31">
          <cell r="BD31">
            <v>220.59039999999999</v>
          </cell>
        </row>
        <row r="32">
          <cell r="BD32">
            <v>184.23501166666699</v>
          </cell>
        </row>
        <row r="33">
          <cell r="BD33">
            <v>178.07908166666701</v>
          </cell>
        </row>
        <row r="34">
          <cell r="BD34">
            <v>174.58532333333301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1732.04347689725</v>
          </cell>
        </row>
      </sheetData>
      <sheetData sheetId="1">
        <row r="7">
          <cell r="C7">
            <v>41197</v>
          </cell>
        </row>
      </sheetData>
      <sheetData sheetId="2">
        <row r="7">
          <cell r="D7">
            <v>41197</v>
          </cell>
        </row>
      </sheetData>
      <sheetData sheetId="3">
        <row r="7">
          <cell r="C7">
            <v>41197</v>
          </cell>
        </row>
        <row r="11">
          <cell r="BD11">
            <v>171.64304999999999</v>
          </cell>
        </row>
        <row r="12">
          <cell r="BD12">
            <v>171.603418333333</v>
          </cell>
        </row>
        <row r="13">
          <cell r="BD13">
            <v>172.83951999999999</v>
          </cell>
        </row>
        <row r="14">
          <cell r="BD14">
            <v>172.18189333333299</v>
          </cell>
        </row>
        <row r="15">
          <cell r="BD15">
            <v>173.401796666667</v>
          </cell>
        </row>
        <row r="16">
          <cell r="BD16">
            <v>174.53063</v>
          </cell>
        </row>
        <row r="17">
          <cell r="BD17">
            <v>177.79537833333299</v>
          </cell>
        </row>
        <row r="18">
          <cell r="BD18">
            <v>197.25899999999999</v>
          </cell>
        </row>
        <row r="19">
          <cell r="BD19">
            <v>197.25899999999999</v>
          </cell>
        </row>
        <row r="20">
          <cell r="BD20">
            <v>197.25899999999999</v>
          </cell>
        </row>
        <row r="21">
          <cell r="BD21">
            <v>197.25899999999999</v>
          </cell>
        </row>
        <row r="22">
          <cell r="BD22">
            <v>197.25899999999999</v>
          </cell>
        </row>
        <row r="23">
          <cell r="BD23">
            <v>197.25899999999999</v>
          </cell>
        </row>
        <row r="24">
          <cell r="BD24">
            <v>197.25899999999999</v>
          </cell>
        </row>
        <row r="25">
          <cell r="BD25">
            <v>197.25899999999999</v>
          </cell>
        </row>
        <row r="26">
          <cell r="BD26">
            <v>197.25899999999999</v>
          </cell>
        </row>
        <row r="27">
          <cell r="BD27">
            <v>197.25899999999999</v>
          </cell>
        </row>
        <row r="28">
          <cell r="BD28">
            <v>197.25899999999999</v>
          </cell>
        </row>
        <row r="29">
          <cell r="BD29">
            <v>197.25899999999999</v>
          </cell>
        </row>
        <row r="30">
          <cell r="BD30">
            <v>197.25899999999999</v>
          </cell>
        </row>
        <row r="31">
          <cell r="BD31">
            <v>197.25899999999999</v>
          </cell>
        </row>
        <row r="32">
          <cell r="BD32">
            <v>197.25899999999999</v>
          </cell>
        </row>
        <row r="33">
          <cell r="BD33">
            <v>176.81392333333301</v>
          </cell>
        </row>
        <row r="34">
          <cell r="BD34">
            <v>175.695146666667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1139.0305724599725</v>
          </cell>
        </row>
      </sheetData>
      <sheetData sheetId="1">
        <row r="7">
          <cell r="C7">
            <v>41198</v>
          </cell>
        </row>
      </sheetData>
      <sheetData sheetId="2">
        <row r="7">
          <cell r="D7">
            <v>41198</v>
          </cell>
        </row>
      </sheetData>
      <sheetData sheetId="3">
        <row r="7">
          <cell r="C7">
            <v>41198</v>
          </cell>
        </row>
        <row r="11">
          <cell r="BD11">
            <v>173.339486666667</v>
          </cell>
        </row>
        <row r="12">
          <cell r="BD12">
            <v>171.90194500000001</v>
          </cell>
        </row>
        <row r="13">
          <cell r="BD13">
            <v>168.530403333333</v>
          </cell>
        </row>
        <row r="14">
          <cell r="BD14">
            <v>167.813778333333</v>
          </cell>
        </row>
        <row r="15">
          <cell r="BD15">
            <v>171.039373333333</v>
          </cell>
        </row>
        <row r="16">
          <cell r="BD16">
            <v>174.144431666667</v>
          </cell>
        </row>
        <row r="17">
          <cell r="BD17">
            <v>172.46473499999999</v>
          </cell>
        </row>
        <row r="18">
          <cell r="BD18">
            <v>197.25899999999999</v>
          </cell>
        </row>
        <row r="19">
          <cell r="BD19">
            <v>197.25899999999999</v>
          </cell>
        </row>
        <row r="20">
          <cell r="BD20">
            <v>197.25899999999999</v>
          </cell>
        </row>
        <row r="21">
          <cell r="BD21">
            <v>197.25899999999999</v>
          </cell>
        </row>
        <row r="22">
          <cell r="BD22">
            <v>197.25899999999999</v>
          </cell>
        </row>
        <row r="23">
          <cell r="BD23">
            <v>197.25899999999999</v>
          </cell>
        </row>
        <row r="24">
          <cell r="BD24">
            <v>197.25899999999999</v>
          </cell>
        </row>
        <row r="25">
          <cell r="BD25">
            <v>197.25899999999999</v>
          </cell>
        </row>
        <row r="26">
          <cell r="BD26">
            <v>197.25899999999999</v>
          </cell>
        </row>
        <row r="27">
          <cell r="BD27">
            <v>197.25899999999999</v>
          </cell>
        </row>
        <row r="28">
          <cell r="BD28">
            <v>197.25899999999999</v>
          </cell>
        </row>
        <row r="29">
          <cell r="BD29">
            <v>197.25899999999999</v>
          </cell>
        </row>
        <row r="30">
          <cell r="BD30">
            <v>197.25899999999999</v>
          </cell>
        </row>
        <row r="31">
          <cell r="BD31">
            <v>197.25899999999999</v>
          </cell>
        </row>
        <row r="32">
          <cell r="BD32">
            <v>197.25899999999999</v>
          </cell>
        </row>
        <row r="33">
          <cell r="BD33">
            <v>188.81392666666699</v>
          </cell>
        </row>
        <row r="34">
          <cell r="BD34">
            <v>176.766956666667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964.84442899999033</v>
          </cell>
        </row>
      </sheetData>
      <sheetData sheetId="1">
        <row r="7">
          <cell r="C7">
            <v>41199</v>
          </cell>
        </row>
      </sheetData>
      <sheetData sheetId="2">
        <row r="7">
          <cell r="D7">
            <v>41199</v>
          </cell>
        </row>
      </sheetData>
      <sheetData sheetId="3">
        <row r="7">
          <cell r="C7">
            <v>41199</v>
          </cell>
        </row>
        <row r="11">
          <cell r="BD11">
            <v>170.14375166666699</v>
          </cell>
        </row>
        <row r="12">
          <cell r="BD12">
            <v>167.86593999999999</v>
          </cell>
        </row>
        <row r="13">
          <cell r="BD13">
            <v>167.80311166666701</v>
          </cell>
        </row>
        <row r="14">
          <cell r="BD14">
            <v>171.42054666666701</v>
          </cell>
        </row>
        <row r="15">
          <cell r="BD15">
            <v>172.34489500000001</v>
          </cell>
        </row>
        <row r="16">
          <cell r="BD16">
            <v>186.095053333333</v>
          </cell>
        </row>
        <row r="17">
          <cell r="BD17">
            <v>172.635398333333</v>
          </cell>
        </row>
        <row r="18">
          <cell r="BD18">
            <v>177.04999833333301</v>
          </cell>
        </row>
        <row r="19">
          <cell r="BD19">
            <v>197.25899999999999</v>
          </cell>
        </row>
        <row r="20">
          <cell r="BD20">
            <v>197.25899999999999</v>
          </cell>
        </row>
        <row r="21">
          <cell r="BD21">
            <v>197.25899999999999</v>
          </cell>
        </row>
        <row r="22">
          <cell r="BD22">
            <v>197.25899999999999</v>
          </cell>
        </row>
        <row r="23">
          <cell r="BD23">
            <v>197.25899999999999</v>
          </cell>
        </row>
        <row r="24">
          <cell r="BD24">
            <v>197.25899999999999</v>
          </cell>
        </row>
        <row r="25">
          <cell r="BD25">
            <v>197.25899999999999</v>
          </cell>
        </row>
        <row r="26">
          <cell r="BD26">
            <v>197.25899999999999</v>
          </cell>
        </row>
        <row r="27">
          <cell r="BD27">
            <v>197.25899999999999</v>
          </cell>
        </row>
        <row r="28">
          <cell r="BD28">
            <v>197.25899999999999</v>
          </cell>
        </row>
        <row r="29">
          <cell r="BD29">
            <v>197.25899999999999</v>
          </cell>
        </row>
        <row r="30">
          <cell r="BD30">
            <v>197.25899999999999</v>
          </cell>
        </row>
        <row r="31">
          <cell r="BD31">
            <v>197.25899999999999</v>
          </cell>
        </row>
        <row r="32">
          <cell r="BD32">
            <v>194.84917999999999</v>
          </cell>
        </row>
        <row r="33">
          <cell r="BD33">
            <v>186.259823333333</v>
          </cell>
        </row>
        <row r="34">
          <cell r="BD34">
            <v>175.13760500000001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DIF"/>
      <sheetName val="Chart4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  <sheetName val="Precio de Energía de Oct 12"/>
    </sheetNames>
    <sheetDataSet>
      <sheetData sheetId="0"/>
      <sheetData sheetId="1"/>
      <sheetData sheetId="2"/>
      <sheetData sheetId="3">
        <row r="4">
          <cell r="C4">
            <v>41183</v>
          </cell>
          <cell r="D4">
            <v>41184</v>
          </cell>
          <cell r="E4">
            <v>41185</v>
          </cell>
          <cell r="F4">
            <v>41186</v>
          </cell>
          <cell r="G4">
            <v>41187</v>
          </cell>
          <cell r="H4">
            <v>41188</v>
          </cell>
          <cell r="I4">
            <v>41189</v>
          </cell>
          <cell r="J4">
            <v>41190</v>
          </cell>
          <cell r="K4">
            <v>41191</v>
          </cell>
          <cell r="L4">
            <v>41192</v>
          </cell>
          <cell r="M4">
            <v>41193</v>
          </cell>
          <cell r="N4">
            <v>41194</v>
          </cell>
          <cell r="O4">
            <v>41195</v>
          </cell>
          <cell r="P4">
            <v>41196</v>
          </cell>
          <cell r="Q4">
            <v>41197</v>
          </cell>
          <cell r="R4">
            <v>41198</v>
          </cell>
          <cell r="S4">
            <v>41199</v>
          </cell>
          <cell r="T4">
            <v>41200</v>
          </cell>
          <cell r="U4">
            <v>41201</v>
          </cell>
          <cell r="V4">
            <v>41202</v>
          </cell>
          <cell r="W4">
            <v>41203</v>
          </cell>
          <cell r="X4">
            <v>41204</v>
          </cell>
          <cell r="Y4">
            <v>41205</v>
          </cell>
          <cell r="Z4">
            <v>41206</v>
          </cell>
          <cell r="AA4">
            <v>41207</v>
          </cell>
          <cell r="AB4">
            <v>41208</v>
          </cell>
          <cell r="AC4">
            <v>41209</v>
          </cell>
          <cell r="AD4">
            <v>41210</v>
          </cell>
          <cell r="AE4">
            <v>41211</v>
          </cell>
          <cell r="AF4">
            <v>41212</v>
          </cell>
          <cell r="AG4">
            <v>41213</v>
          </cell>
        </row>
        <row r="29">
          <cell r="C29">
            <v>4234.1723216666651</v>
          </cell>
          <cell r="D29">
            <v>4213.3006583333345</v>
          </cell>
          <cell r="E29">
            <v>4197.9544566666655</v>
          </cell>
          <cell r="F29">
            <v>4208.0896583333342</v>
          </cell>
          <cell r="G29">
            <v>4211.9799833333327</v>
          </cell>
          <cell r="H29">
            <v>4229.0043950000018</v>
          </cell>
          <cell r="I29">
            <v>4184.3038599999982</v>
          </cell>
          <cell r="J29">
            <v>4201.6279249999989</v>
          </cell>
          <cell r="K29">
            <v>4203.0869866666653</v>
          </cell>
          <cell r="L29">
            <v>4249.3413183333332</v>
          </cell>
          <cell r="M29">
            <v>4824.5549166666669</v>
          </cell>
          <cell r="N29">
            <v>5128.2242350000015</v>
          </cell>
          <cell r="O29">
            <v>4862.7305583333336</v>
          </cell>
          <cell r="P29">
            <v>4614.5449216666666</v>
          </cell>
          <cell r="Q29">
            <v>4525.3897566666656</v>
          </cell>
          <cell r="R29">
            <v>4523.7000366666671</v>
          </cell>
          <cell r="S29">
            <v>4505.972303333333</v>
          </cell>
          <cell r="T29">
            <v>4495.7900016666663</v>
          </cell>
          <cell r="U29">
            <v>4484.1935233333325</v>
          </cell>
          <cell r="V29">
            <v>4321.7118816666671</v>
          </cell>
          <cell r="W29">
            <v>4233.537678333334</v>
          </cell>
          <cell r="X29">
            <v>4381.8386249999994</v>
          </cell>
          <cell r="Y29">
            <v>4371.7666216666648</v>
          </cell>
          <cell r="Z29">
            <v>4382.2889816666666</v>
          </cell>
          <cell r="AA29">
            <v>4195.1705366666665</v>
          </cell>
          <cell r="AB29">
            <v>4239.3246799999997</v>
          </cell>
          <cell r="AC29">
            <v>4189.4596433333327</v>
          </cell>
          <cell r="AD29">
            <v>4059.2914477966106</v>
          </cell>
          <cell r="AE29">
            <v>4040.5731899999978</v>
          </cell>
          <cell r="AF29">
            <v>4045.5894416666652</v>
          </cell>
          <cell r="AG29">
            <v>4030.5545233333319</v>
          </cell>
        </row>
      </sheetData>
      <sheetData sheetId="4">
        <row r="1">
          <cell r="E1">
            <v>41213</v>
          </cell>
        </row>
      </sheetData>
      <sheetData sheetId="5">
        <row r="1">
          <cell r="E1">
            <v>41212</v>
          </cell>
        </row>
      </sheetData>
      <sheetData sheetId="6">
        <row r="1">
          <cell r="E1">
            <v>41211</v>
          </cell>
        </row>
      </sheetData>
      <sheetData sheetId="7">
        <row r="1">
          <cell r="E1">
            <v>41210</v>
          </cell>
        </row>
      </sheetData>
      <sheetData sheetId="8">
        <row r="1">
          <cell r="E1">
            <v>41209</v>
          </cell>
        </row>
      </sheetData>
      <sheetData sheetId="9">
        <row r="1">
          <cell r="E1">
            <v>41208</v>
          </cell>
        </row>
      </sheetData>
      <sheetData sheetId="10">
        <row r="1">
          <cell r="E1">
            <v>41207</v>
          </cell>
        </row>
      </sheetData>
      <sheetData sheetId="11">
        <row r="1">
          <cell r="E1">
            <v>41206</v>
          </cell>
        </row>
      </sheetData>
      <sheetData sheetId="12">
        <row r="1">
          <cell r="E1">
            <v>41205</v>
          </cell>
        </row>
      </sheetData>
      <sheetData sheetId="13">
        <row r="1">
          <cell r="E1">
            <v>41204</v>
          </cell>
        </row>
      </sheetData>
      <sheetData sheetId="14">
        <row r="1">
          <cell r="E1">
            <v>41203</v>
          </cell>
        </row>
      </sheetData>
      <sheetData sheetId="15">
        <row r="1">
          <cell r="E1">
            <v>41202</v>
          </cell>
        </row>
      </sheetData>
      <sheetData sheetId="16">
        <row r="1">
          <cell r="E1">
            <v>41201</v>
          </cell>
        </row>
      </sheetData>
      <sheetData sheetId="17">
        <row r="1">
          <cell r="E1">
            <v>41200</v>
          </cell>
        </row>
      </sheetData>
      <sheetData sheetId="18">
        <row r="1">
          <cell r="E1">
            <v>41199</v>
          </cell>
        </row>
      </sheetData>
      <sheetData sheetId="19">
        <row r="1">
          <cell r="E1">
            <v>41198</v>
          </cell>
        </row>
      </sheetData>
      <sheetData sheetId="20">
        <row r="1">
          <cell r="E1">
            <v>41197</v>
          </cell>
        </row>
      </sheetData>
      <sheetData sheetId="21">
        <row r="1">
          <cell r="E1">
            <v>41196</v>
          </cell>
        </row>
      </sheetData>
      <sheetData sheetId="22">
        <row r="1">
          <cell r="E1">
            <v>41195</v>
          </cell>
        </row>
      </sheetData>
      <sheetData sheetId="23">
        <row r="1">
          <cell r="E1">
            <v>41194</v>
          </cell>
        </row>
      </sheetData>
      <sheetData sheetId="24">
        <row r="1">
          <cell r="E1">
            <v>41193</v>
          </cell>
        </row>
      </sheetData>
      <sheetData sheetId="25">
        <row r="1">
          <cell r="E1">
            <v>41192</v>
          </cell>
        </row>
      </sheetData>
      <sheetData sheetId="26">
        <row r="1">
          <cell r="E1">
            <v>41191</v>
          </cell>
        </row>
      </sheetData>
      <sheetData sheetId="27">
        <row r="1">
          <cell r="E1">
            <v>41190</v>
          </cell>
        </row>
      </sheetData>
      <sheetData sheetId="28">
        <row r="1">
          <cell r="E1">
            <v>41189</v>
          </cell>
        </row>
      </sheetData>
      <sheetData sheetId="29">
        <row r="1">
          <cell r="E1">
            <v>41188</v>
          </cell>
        </row>
      </sheetData>
      <sheetData sheetId="30">
        <row r="1">
          <cell r="E1">
            <v>41187</v>
          </cell>
        </row>
      </sheetData>
      <sheetData sheetId="31">
        <row r="1">
          <cell r="E1">
            <v>41186</v>
          </cell>
        </row>
      </sheetData>
      <sheetData sheetId="32">
        <row r="1">
          <cell r="E1">
            <v>41185</v>
          </cell>
        </row>
      </sheetData>
      <sheetData sheetId="33">
        <row r="1">
          <cell r="E1">
            <v>41184</v>
          </cell>
        </row>
      </sheetData>
      <sheetData sheetId="34">
        <row r="1">
          <cell r="E1">
            <v>41183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984.27219650477241</v>
          </cell>
        </row>
      </sheetData>
      <sheetData sheetId="1">
        <row r="7">
          <cell r="C7">
            <v>41200</v>
          </cell>
        </row>
      </sheetData>
      <sheetData sheetId="2">
        <row r="7">
          <cell r="D7">
            <v>41200</v>
          </cell>
        </row>
      </sheetData>
      <sheetData sheetId="3">
        <row r="7">
          <cell r="C7">
            <v>41200</v>
          </cell>
        </row>
        <row r="11">
          <cell r="BD11">
            <v>167.67488333333301</v>
          </cell>
        </row>
        <row r="12">
          <cell r="BD12">
            <v>167.69443999999999</v>
          </cell>
        </row>
        <row r="13">
          <cell r="BD13">
            <v>168.40552500000001</v>
          </cell>
        </row>
        <row r="14">
          <cell r="BD14">
            <v>168.33756333333301</v>
          </cell>
        </row>
        <row r="15">
          <cell r="BD15">
            <v>167.87487166666699</v>
          </cell>
        </row>
        <row r="16">
          <cell r="BD16">
            <v>174.54728666666699</v>
          </cell>
        </row>
        <row r="17">
          <cell r="BD17">
            <v>171.542323333333</v>
          </cell>
        </row>
        <row r="18">
          <cell r="BD18">
            <v>197.25899999999999</v>
          </cell>
        </row>
        <row r="19">
          <cell r="BD19">
            <v>197.25899999999999</v>
          </cell>
        </row>
        <row r="20">
          <cell r="BD20">
            <v>197.25899999999999</v>
          </cell>
        </row>
        <row r="21">
          <cell r="BD21">
            <v>197.25899999999999</v>
          </cell>
        </row>
        <row r="22">
          <cell r="BD22">
            <v>197.25899999999999</v>
          </cell>
        </row>
        <row r="23">
          <cell r="BD23">
            <v>197.25899999999999</v>
          </cell>
        </row>
        <row r="24">
          <cell r="BD24">
            <v>197.25899999999999</v>
          </cell>
        </row>
        <row r="25">
          <cell r="BD25">
            <v>197.25899999999999</v>
          </cell>
        </row>
        <row r="26">
          <cell r="BD26">
            <v>197.25899999999999</v>
          </cell>
        </row>
        <row r="27">
          <cell r="BD27">
            <v>197.25899999999999</v>
          </cell>
        </row>
        <row r="28">
          <cell r="BD28">
            <v>197.25899999999999</v>
          </cell>
        </row>
        <row r="29">
          <cell r="BD29">
            <v>197.25899999999999</v>
          </cell>
        </row>
        <row r="30">
          <cell r="BD30">
            <v>197.25899999999999</v>
          </cell>
        </row>
        <row r="31">
          <cell r="BD31">
            <v>197.25899999999999</v>
          </cell>
        </row>
        <row r="32">
          <cell r="BD32">
            <v>196.577493333333</v>
          </cell>
        </row>
        <row r="33">
          <cell r="BD33">
            <v>174.84777500000001</v>
          </cell>
        </row>
        <row r="34">
          <cell r="BD34">
            <v>176.66184000000001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1068.8440353609353</v>
          </cell>
        </row>
      </sheetData>
      <sheetData sheetId="1">
        <row r="7">
          <cell r="C7">
            <v>41201</v>
          </cell>
        </row>
      </sheetData>
      <sheetData sheetId="2">
        <row r="7">
          <cell r="D7">
            <v>41201</v>
          </cell>
        </row>
      </sheetData>
      <sheetData sheetId="3">
        <row r="7">
          <cell r="C7">
            <v>41201</v>
          </cell>
        </row>
        <row r="11">
          <cell r="BD11">
            <v>170.64391166666701</v>
          </cell>
        </row>
        <row r="12">
          <cell r="BD12">
            <v>167.55864500000001</v>
          </cell>
        </row>
        <row r="13">
          <cell r="BD13">
            <v>167.59790166666701</v>
          </cell>
        </row>
        <row r="14">
          <cell r="BD14">
            <v>167.595898333333</v>
          </cell>
        </row>
        <row r="15">
          <cell r="BD15">
            <v>167.34280333333299</v>
          </cell>
        </row>
        <row r="16">
          <cell r="BD16">
            <v>173.477205</v>
          </cell>
        </row>
        <row r="17">
          <cell r="BD17">
            <v>174.184198333333</v>
          </cell>
        </row>
        <row r="18">
          <cell r="BD18">
            <v>177.70818333333301</v>
          </cell>
        </row>
        <row r="19">
          <cell r="BD19">
            <v>183.621771666667</v>
          </cell>
        </row>
        <row r="20">
          <cell r="BD20">
            <v>197.25899999999999</v>
          </cell>
        </row>
        <row r="21">
          <cell r="BD21">
            <v>197.25899999999999</v>
          </cell>
        </row>
        <row r="22">
          <cell r="BD22">
            <v>197.25899999999999</v>
          </cell>
        </row>
        <row r="23">
          <cell r="BD23">
            <v>197.25899999999999</v>
          </cell>
        </row>
        <row r="24">
          <cell r="BD24">
            <v>197.25899999999999</v>
          </cell>
        </row>
        <row r="25">
          <cell r="BD25">
            <v>197.25899999999999</v>
          </cell>
        </row>
        <row r="26">
          <cell r="BD26">
            <v>197.25899999999999</v>
          </cell>
        </row>
        <row r="27">
          <cell r="BD27">
            <v>197.25899999999999</v>
          </cell>
        </row>
        <row r="28">
          <cell r="BD28">
            <v>197.25899999999999</v>
          </cell>
        </row>
        <row r="29">
          <cell r="BD29">
            <v>197.25899999999999</v>
          </cell>
        </row>
        <row r="30">
          <cell r="BD30">
            <v>197.28180499999999</v>
          </cell>
        </row>
        <row r="31">
          <cell r="BD31">
            <v>197.25899999999999</v>
          </cell>
        </row>
        <row r="32">
          <cell r="BD32">
            <v>197.25899999999999</v>
          </cell>
        </row>
        <row r="33">
          <cell r="BD33">
            <v>197.25899999999999</v>
          </cell>
        </row>
        <row r="34">
          <cell r="BD34">
            <v>172.8142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1067.98553771139</v>
          </cell>
        </row>
      </sheetData>
      <sheetData sheetId="1">
        <row r="7">
          <cell r="C7">
            <v>41202</v>
          </cell>
        </row>
      </sheetData>
      <sheetData sheetId="2">
        <row r="7">
          <cell r="D7">
            <v>41202</v>
          </cell>
        </row>
      </sheetData>
      <sheetData sheetId="3">
        <row r="7">
          <cell r="C7">
            <v>41202</v>
          </cell>
        </row>
        <row r="11">
          <cell r="BD11">
            <v>169.06635666666699</v>
          </cell>
        </row>
        <row r="12">
          <cell r="BD12">
            <v>165.750908333333</v>
          </cell>
        </row>
        <row r="13">
          <cell r="BD13">
            <v>166.06806666666699</v>
          </cell>
        </row>
        <row r="14">
          <cell r="BD14">
            <v>168.09594833333301</v>
          </cell>
        </row>
        <row r="15">
          <cell r="BD15">
            <v>165.26320833333301</v>
          </cell>
        </row>
        <row r="16">
          <cell r="BD16">
            <v>165.32100666666699</v>
          </cell>
        </row>
        <row r="17">
          <cell r="BD17">
            <v>165.27587666666699</v>
          </cell>
        </row>
        <row r="18">
          <cell r="BD18">
            <v>197.25899999999999</v>
          </cell>
        </row>
        <row r="19">
          <cell r="BD19">
            <v>174.53693000000001</v>
          </cell>
        </row>
        <row r="20">
          <cell r="BD20">
            <v>197.25899999999999</v>
          </cell>
        </row>
        <row r="21">
          <cell r="BD21">
            <v>197.25899999999999</v>
          </cell>
        </row>
        <row r="22">
          <cell r="BD22">
            <v>197.25899999999999</v>
          </cell>
        </row>
        <row r="23">
          <cell r="BD23">
            <v>175.59936666666701</v>
          </cell>
        </row>
        <row r="24">
          <cell r="BD24">
            <v>170.01278500000001</v>
          </cell>
        </row>
        <row r="25">
          <cell r="BD25">
            <v>166.06960166666701</v>
          </cell>
        </row>
        <row r="26">
          <cell r="BD26">
            <v>197.25899999999999</v>
          </cell>
        </row>
        <row r="27">
          <cell r="BD27">
            <v>174.12036499999999</v>
          </cell>
        </row>
        <row r="28">
          <cell r="BD28">
            <v>197.25899999999999</v>
          </cell>
        </row>
        <row r="29">
          <cell r="BD29">
            <v>197.25899999999999</v>
          </cell>
        </row>
        <row r="30">
          <cell r="BD30">
            <v>197.25899999999999</v>
          </cell>
        </row>
        <row r="31">
          <cell r="BD31">
            <v>197.25899999999999</v>
          </cell>
        </row>
        <row r="32">
          <cell r="BD32">
            <v>177.62067999999999</v>
          </cell>
        </row>
        <row r="33">
          <cell r="BD33">
            <v>176.33177333333299</v>
          </cell>
        </row>
        <row r="34">
          <cell r="BD34">
            <v>167.24800833333299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905.83082835220182</v>
          </cell>
        </row>
      </sheetData>
      <sheetData sheetId="1">
        <row r="7">
          <cell r="C7">
            <v>41203</v>
          </cell>
        </row>
      </sheetData>
      <sheetData sheetId="2">
        <row r="7">
          <cell r="D7">
            <v>41203</v>
          </cell>
        </row>
      </sheetData>
      <sheetData sheetId="3">
        <row r="7">
          <cell r="C7">
            <v>41203</v>
          </cell>
        </row>
        <row r="11">
          <cell r="BD11">
            <v>166.43122</v>
          </cell>
        </row>
        <row r="12">
          <cell r="BD12">
            <v>165.68359833333301</v>
          </cell>
        </row>
        <row r="13">
          <cell r="BD13">
            <v>163.79300000000001</v>
          </cell>
        </row>
        <row r="14">
          <cell r="BD14">
            <v>163.79300000000001</v>
          </cell>
        </row>
        <row r="15">
          <cell r="BD15">
            <v>168.261593333333</v>
          </cell>
        </row>
        <row r="16">
          <cell r="BD16">
            <v>166.67993166666699</v>
          </cell>
        </row>
        <row r="17">
          <cell r="BD17">
            <v>197.25899999999999</v>
          </cell>
        </row>
        <row r="18">
          <cell r="BD18">
            <v>196.14716999999999</v>
          </cell>
        </row>
        <row r="19">
          <cell r="BD19">
            <v>173.193375</v>
          </cell>
        </row>
        <row r="20">
          <cell r="BD20">
            <v>172.74716166666701</v>
          </cell>
        </row>
        <row r="21">
          <cell r="BD21">
            <v>172.76868666666701</v>
          </cell>
        </row>
        <row r="22">
          <cell r="BD22">
            <v>172.78638833333301</v>
          </cell>
        </row>
        <row r="23">
          <cell r="BD23">
            <v>173.984465</v>
          </cell>
        </row>
        <row r="24">
          <cell r="BD24">
            <v>172.056033333333</v>
          </cell>
        </row>
        <row r="25">
          <cell r="BD25">
            <v>166.09642500000001</v>
          </cell>
        </row>
        <row r="26">
          <cell r="BD26">
            <v>166.09405833333301</v>
          </cell>
        </row>
        <row r="27">
          <cell r="BD27">
            <v>166.10370166666701</v>
          </cell>
        </row>
        <row r="28">
          <cell r="BD28">
            <v>197.25899999999999</v>
          </cell>
        </row>
        <row r="29">
          <cell r="BD29">
            <v>197.25899999999999</v>
          </cell>
        </row>
        <row r="30">
          <cell r="BD30">
            <v>197.25899999999999</v>
          </cell>
        </row>
        <row r="31">
          <cell r="BD31">
            <v>197.25899999999999</v>
          </cell>
        </row>
        <row r="32">
          <cell r="BD32">
            <v>170.610383333333</v>
          </cell>
        </row>
        <row r="33">
          <cell r="BD33">
            <v>166.92778000000001</v>
          </cell>
        </row>
        <row r="34">
          <cell r="BD34">
            <v>183.08470666666699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1075.0028364925838</v>
          </cell>
        </row>
      </sheetData>
      <sheetData sheetId="1">
        <row r="7">
          <cell r="C7">
            <v>41204</v>
          </cell>
        </row>
      </sheetData>
      <sheetData sheetId="2">
        <row r="7">
          <cell r="D7">
            <v>41204</v>
          </cell>
        </row>
      </sheetData>
      <sheetData sheetId="3">
        <row r="7">
          <cell r="C7">
            <v>41204</v>
          </cell>
        </row>
        <row r="11">
          <cell r="BD11">
            <v>165.38499999999999</v>
          </cell>
        </row>
        <row r="12">
          <cell r="BD12">
            <v>165.38499999999999</v>
          </cell>
        </row>
        <row r="13">
          <cell r="BD13">
            <v>173.42003666666699</v>
          </cell>
        </row>
        <row r="14">
          <cell r="BD14">
            <v>165.38499999999999</v>
          </cell>
        </row>
        <row r="15">
          <cell r="BD15">
            <v>165.62846999999999</v>
          </cell>
        </row>
        <row r="16">
          <cell r="BD16">
            <v>167.47691</v>
          </cell>
        </row>
        <row r="17">
          <cell r="BD17">
            <v>171.02214499999999</v>
          </cell>
        </row>
        <row r="18">
          <cell r="BD18">
            <v>178.40998999999999</v>
          </cell>
        </row>
        <row r="19">
          <cell r="BD19">
            <v>190.363458333333</v>
          </cell>
        </row>
        <row r="20">
          <cell r="BD20">
            <v>190.33</v>
          </cell>
        </row>
        <row r="21">
          <cell r="BD21">
            <v>190.33</v>
          </cell>
        </row>
        <row r="22">
          <cell r="BD22">
            <v>190.33</v>
          </cell>
        </row>
        <row r="23">
          <cell r="BD23">
            <v>190.33</v>
          </cell>
        </row>
        <row r="24">
          <cell r="BD24">
            <v>190.33</v>
          </cell>
        </row>
        <row r="25">
          <cell r="BD25">
            <v>190.33</v>
          </cell>
        </row>
        <row r="26">
          <cell r="BD26">
            <v>190.33</v>
          </cell>
        </row>
        <row r="27">
          <cell r="BD27">
            <v>190.33</v>
          </cell>
        </row>
        <row r="28">
          <cell r="BD28">
            <v>190.33</v>
          </cell>
        </row>
        <row r="29">
          <cell r="BD29">
            <v>190.33</v>
          </cell>
        </row>
        <row r="30">
          <cell r="BD30">
            <v>190.33</v>
          </cell>
        </row>
        <row r="31">
          <cell r="BD31">
            <v>190.33</v>
          </cell>
        </row>
        <row r="32">
          <cell r="BD32">
            <v>181.153416666667</v>
          </cell>
        </row>
        <row r="33">
          <cell r="BD33">
            <v>183.91919833333299</v>
          </cell>
        </row>
        <row r="34">
          <cell r="BD34">
            <v>190.33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1118.7980482509156</v>
          </cell>
        </row>
      </sheetData>
      <sheetData sheetId="1">
        <row r="7">
          <cell r="C7">
            <v>41205</v>
          </cell>
        </row>
      </sheetData>
      <sheetData sheetId="2">
        <row r="7">
          <cell r="D7">
            <v>41205</v>
          </cell>
        </row>
      </sheetData>
      <sheetData sheetId="3">
        <row r="7">
          <cell r="C7">
            <v>41205</v>
          </cell>
        </row>
        <row r="11">
          <cell r="BD11">
            <v>167.674285</v>
          </cell>
        </row>
        <row r="12">
          <cell r="BD12">
            <v>167.849948333333</v>
          </cell>
        </row>
        <row r="13">
          <cell r="BD13">
            <v>169.91223666666701</v>
          </cell>
        </row>
        <row r="14">
          <cell r="BD14">
            <v>165.38499999999999</v>
          </cell>
        </row>
        <row r="15">
          <cell r="BD15">
            <v>165.38499999999999</v>
          </cell>
        </row>
        <row r="16">
          <cell r="BD16">
            <v>166.24428333333299</v>
          </cell>
        </row>
        <row r="17">
          <cell r="BD17">
            <v>168.26499166666699</v>
          </cell>
        </row>
        <row r="18">
          <cell r="BD18">
            <v>177.18224833333301</v>
          </cell>
        </row>
        <row r="19">
          <cell r="BD19">
            <v>190.35817333333301</v>
          </cell>
        </row>
        <row r="20">
          <cell r="BD20">
            <v>190.33</v>
          </cell>
        </row>
        <row r="21">
          <cell r="BD21">
            <v>190.33</v>
          </cell>
        </row>
        <row r="22">
          <cell r="BD22">
            <v>190.33</v>
          </cell>
        </row>
        <row r="23">
          <cell r="BD23">
            <v>190.33</v>
          </cell>
        </row>
        <row r="24">
          <cell r="BD24">
            <v>190.33</v>
          </cell>
        </row>
        <row r="25">
          <cell r="BD25">
            <v>190.33</v>
          </cell>
        </row>
        <row r="26">
          <cell r="BD26">
            <v>190.33</v>
          </cell>
        </row>
        <row r="27">
          <cell r="BD27">
            <v>190.33</v>
          </cell>
        </row>
        <row r="28">
          <cell r="BD28">
            <v>190.33</v>
          </cell>
        </row>
        <row r="29">
          <cell r="BD29">
            <v>190.33</v>
          </cell>
        </row>
        <row r="30">
          <cell r="BD30">
            <v>190.33</v>
          </cell>
        </row>
        <row r="31">
          <cell r="BD31">
            <v>190.33</v>
          </cell>
        </row>
        <row r="32">
          <cell r="BD32">
            <v>190.03362166666699</v>
          </cell>
        </row>
        <row r="33">
          <cell r="BD33">
            <v>181.799878333333</v>
          </cell>
        </row>
        <row r="34">
          <cell r="BD34">
            <v>177.71695500000001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1052.3758242799934</v>
          </cell>
        </row>
      </sheetData>
      <sheetData sheetId="1">
        <row r="7">
          <cell r="C7">
            <v>41206</v>
          </cell>
        </row>
      </sheetData>
      <sheetData sheetId="2">
        <row r="7">
          <cell r="D7">
            <v>41206</v>
          </cell>
        </row>
      </sheetData>
      <sheetData sheetId="3">
        <row r="7">
          <cell r="C7">
            <v>41206</v>
          </cell>
        </row>
        <row r="11">
          <cell r="BD11">
            <v>169.97911999999999</v>
          </cell>
        </row>
        <row r="12">
          <cell r="BD12">
            <v>165.38499999999999</v>
          </cell>
        </row>
        <row r="13">
          <cell r="BD13">
            <v>165.38499999999999</v>
          </cell>
        </row>
        <row r="14">
          <cell r="BD14">
            <v>165.38499999999999</v>
          </cell>
        </row>
        <row r="15">
          <cell r="BD15">
            <v>165.38499999999999</v>
          </cell>
        </row>
        <row r="16">
          <cell r="BD16">
            <v>190.15839666666699</v>
          </cell>
        </row>
        <row r="17">
          <cell r="BD17">
            <v>167.346538333333</v>
          </cell>
        </row>
        <row r="18">
          <cell r="BD18">
            <v>190.33</v>
          </cell>
        </row>
        <row r="19">
          <cell r="BD19">
            <v>190.35984666666701</v>
          </cell>
        </row>
        <row r="20">
          <cell r="BD20">
            <v>190.33</v>
          </cell>
        </row>
        <row r="21">
          <cell r="BD21">
            <v>190.33</v>
          </cell>
        </row>
        <row r="22">
          <cell r="BD22">
            <v>190.33</v>
          </cell>
        </row>
        <row r="23">
          <cell r="BD23">
            <v>190.33</v>
          </cell>
        </row>
        <row r="24">
          <cell r="BD24">
            <v>190.33</v>
          </cell>
        </row>
        <row r="25">
          <cell r="BD25">
            <v>190.33</v>
          </cell>
        </row>
        <row r="26">
          <cell r="BD26">
            <v>190.33</v>
          </cell>
        </row>
        <row r="27">
          <cell r="BD27">
            <v>190.33</v>
          </cell>
        </row>
        <row r="28">
          <cell r="BD28">
            <v>190.33</v>
          </cell>
        </row>
        <row r="29">
          <cell r="BD29">
            <v>190.33</v>
          </cell>
        </row>
        <row r="30">
          <cell r="BD30">
            <v>190.33</v>
          </cell>
        </row>
        <row r="31">
          <cell r="BD31">
            <v>190.332381666667</v>
          </cell>
        </row>
        <row r="32">
          <cell r="BD32">
            <v>190.34344666666701</v>
          </cell>
        </row>
        <row r="33">
          <cell r="BD33">
            <v>172.66438500000001</v>
          </cell>
        </row>
        <row r="34">
          <cell r="BD34">
            <v>165.60486666666699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1304.9223594162659</v>
          </cell>
        </row>
      </sheetData>
      <sheetData sheetId="1">
        <row r="7">
          <cell r="C7">
            <v>41207</v>
          </cell>
        </row>
      </sheetData>
      <sheetData sheetId="2">
        <row r="7">
          <cell r="D7">
            <v>41207</v>
          </cell>
        </row>
      </sheetData>
      <sheetData sheetId="3">
        <row r="7">
          <cell r="C7">
            <v>41207</v>
          </cell>
        </row>
        <row r="11">
          <cell r="BD11">
            <v>165.38499999999999</v>
          </cell>
        </row>
        <row r="12">
          <cell r="BD12">
            <v>167.75908166666699</v>
          </cell>
        </row>
        <row r="13">
          <cell r="BD13">
            <v>165.38499999999999</v>
          </cell>
        </row>
        <row r="14">
          <cell r="BD14">
            <v>165.340296666667</v>
          </cell>
        </row>
        <row r="15">
          <cell r="BD15">
            <v>167.60311333333399</v>
          </cell>
        </row>
        <row r="16">
          <cell r="BD16">
            <v>178.501341666667</v>
          </cell>
        </row>
        <row r="17">
          <cell r="BD17">
            <v>175.88816</v>
          </cell>
        </row>
        <row r="18">
          <cell r="BD18">
            <v>180.06154833333301</v>
          </cell>
        </row>
        <row r="19">
          <cell r="BD19">
            <v>181.883858333333</v>
          </cell>
        </row>
        <row r="20">
          <cell r="BD20">
            <v>175.67310333333299</v>
          </cell>
        </row>
        <row r="21">
          <cell r="BD21">
            <v>175.67314833333299</v>
          </cell>
        </row>
        <row r="22">
          <cell r="BD22">
            <v>175.675401666667</v>
          </cell>
        </row>
        <row r="23">
          <cell r="BD23">
            <v>176.46750666666699</v>
          </cell>
        </row>
        <row r="24">
          <cell r="BD24">
            <v>176.581641666667</v>
          </cell>
        </row>
        <row r="25">
          <cell r="BD25">
            <v>175.504865</v>
          </cell>
        </row>
        <row r="26">
          <cell r="BD26">
            <v>175.52856499999999</v>
          </cell>
        </row>
        <row r="27">
          <cell r="BD27">
            <v>178.04221833333301</v>
          </cell>
        </row>
        <row r="28">
          <cell r="BD28">
            <v>176.96462333333301</v>
          </cell>
        </row>
        <row r="29">
          <cell r="BD29">
            <v>175.67316333333301</v>
          </cell>
        </row>
        <row r="30">
          <cell r="BD30">
            <v>175.64883166666701</v>
          </cell>
        </row>
        <row r="31">
          <cell r="BD31">
            <v>178.760326666667</v>
          </cell>
        </row>
        <row r="32">
          <cell r="BD32">
            <v>180.91427833333299</v>
          </cell>
        </row>
        <row r="33">
          <cell r="BD33">
            <v>175</v>
          </cell>
        </row>
        <row r="34">
          <cell r="BD34">
            <v>175.25546333333301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1307.4563356979618</v>
          </cell>
        </row>
      </sheetData>
      <sheetData sheetId="1">
        <row r="7">
          <cell r="C7">
            <v>41208</v>
          </cell>
        </row>
      </sheetData>
      <sheetData sheetId="2">
        <row r="7">
          <cell r="D7">
            <v>41208</v>
          </cell>
        </row>
      </sheetData>
      <sheetData sheetId="3">
        <row r="7">
          <cell r="C7">
            <v>41208</v>
          </cell>
        </row>
        <row r="11">
          <cell r="BD11">
            <v>175</v>
          </cell>
        </row>
        <row r="12">
          <cell r="BD12">
            <v>175</v>
          </cell>
        </row>
        <row r="13">
          <cell r="BD13">
            <v>175</v>
          </cell>
        </row>
        <row r="14">
          <cell r="BD14">
            <v>175.53707499999999</v>
          </cell>
        </row>
        <row r="15">
          <cell r="BD15">
            <v>175</v>
          </cell>
        </row>
        <row r="16">
          <cell r="BD16">
            <v>175</v>
          </cell>
        </row>
        <row r="17">
          <cell r="BD17">
            <v>175</v>
          </cell>
        </row>
        <row r="18">
          <cell r="BD18">
            <v>179.999973333333</v>
          </cell>
        </row>
        <row r="19">
          <cell r="BD19">
            <v>178.13799</v>
          </cell>
        </row>
        <row r="20">
          <cell r="BD20">
            <v>178.657546666667</v>
          </cell>
        </row>
        <row r="21">
          <cell r="BD21">
            <v>176.52112500000001</v>
          </cell>
        </row>
        <row r="22">
          <cell r="BD22">
            <v>176.54456833333299</v>
          </cell>
        </row>
        <row r="23">
          <cell r="BD23">
            <v>176.77929499999999</v>
          </cell>
        </row>
        <row r="24">
          <cell r="BD24">
            <v>176.71571333333301</v>
          </cell>
        </row>
        <row r="25">
          <cell r="BD25">
            <v>176.511568333333</v>
          </cell>
        </row>
        <row r="26">
          <cell r="BD26">
            <v>176.535171666667</v>
          </cell>
        </row>
        <row r="27">
          <cell r="BD27">
            <v>179.34896166666701</v>
          </cell>
        </row>
        <row r="28">
          <cell r="BD28">
            <v>177.26048666666699</v>
          </cell>
        </row>
        <row r="29">
          <cell r="BD29">
            <v>176.506026666667</v>
          </cell>
        </row>
        <row r="30">
          <cell r="BD30">
            <v>176.710736666667</v>
          </cell>
        </row>
        <row r="31">
          <cell r="BD31">
            <v>179.760885</v>
          </cell>
        </row>
        <row r="32">
          <cell r="BD32">
            <v>177.584133333333</v>
          </cell>
        </row>
        <row r="33">
          <cell r="BD33">
            <v>175.213423333333</v>
          </cell>
        </row>
        <row r="34">
          <cell r="BD34">
            <v>175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842.81543571338125</v>
          </cell>
        </row>
      </sheetData>
      <sheetData sheetId="1">
        <row r="7">
          <cell r="C7">
            <v>41209</v>
          </cell>
        </row>
      </sheetData>
      <sheetData sheetId="2">
        <row r="7">
          <cell r="D7">
            <v>41209</v>
          </cell>
        </row>
      </sheetData>
      <sheetData sheetId="3">
        <row r="7">
          <cell r="C7">
            <v>41209</v>
          </cell>
        </row>
        <row r="11">
          <cell r="BD11">
            <v>175</v>
          </cell>
        </row>
        <row r="12">
          <cell r="BD12">
            <v>175</v>
          </cell>
        </row>
        <row r="13">
          <cell r="BD13">
            <v>175</v>
          </cell>
        </row>
        <row r="14">
          <cell r="BD14">
            <v>175</v>
          </cell>
        </row>
        <row r="15">
          <cell r="BD15">
            <v>173.819101666667</v>
          </cell>
        </row>
        <row r="16">
          <cell r="BD16">
            <v>166.96218999999999</v>
          </cell>
        </row>
        <row r="17">
          <cell r="BD17">
            <v>167.252275</v>
          </cell>
        </row>
        <row r="18">
          <cell r="BD18">
            <v>176.07305500000001</v>
          </cell>
        </row>
        <row r="19">
          <cell r="BD19">
            <v>178.59093666666701</v>
          </cell>
        </row>
        <row r="20">
          <cell r="BD20">
            <v>177.40035333333299</v>
          </cell>
        </row>
        <row r="21">
          <cell r="BD21">
            <v>175</v>
          </cell>
        </row>
        <row r="22">
          <cell r="BD22">
            <v>175</v>
          </cell>
        </row>
        <row r="23">
          <cell r="BD23">
            <v>176.51007000000001</v>
          </cell>
        </row>
        <row r="24">
          <cell r="BD24">
            <v>176.76858833333301</v>
          </cell>
        </row>
        <row r="25">
          <cell r="BD25">
            <v>176.44965833333299</v>
          </cell>
        </row>
        <row r="26">
          <cell r="BD26">
            <v>175</v>
          </cell>
        </row>
        <row r="27">
          <cell r="BD27">
            <v>175</v>
          </cell>
        </row>
        <row r="28">
          <cell r="BD28">
            <v>177.951606666667</v>
          </cell>
        </row>
        <row r="29">
          <cell r="BD29">
            <v>175.25518500000001</v>
          </cell>
        </row>
        <row r="30">
          <cell r="BD30">
            <v>175</v>
          </cell>
        </row>
        <row r="31">
          <cell r="BD31">
            <v>175.79642833333301</v>
          </cell>
        </row>
        <row r="32">
          <cell r="BD32">
            <v>176.88142833333299</v>
          </cell>
        </row>
        <row r="33">
          <cell r="BD33">
            <v>170.20659000000001</v>
          </cell>
        </row>
        <row r="34">
          <cell r="BD34">
            <v>168.54217666666699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804.91184955799042</v>
          </cell>
        </row>
      </sheetData>
      <sheetData sheetId="1">
        <row r="7">
          <cell r="C7">
            <v>41183</v>
          </cell>
        </row>
      </sheetData>
      <sheetData sheetId="2">
        <row r="7">
          <cell r="D7">
            <v>41183</v>
          </cell>
        </row>
      </sheetData>
      <sheetData sheetId="3">
        <row r="7">
          <cell r="C7">
            <v>41183</v>
          </cell>
        </row>
        <row r="11">
          <cell r="BD11">
            <v>176.26841833333299</v>
          </cell>
        </row>
        <row r="12">
          <cell r="BD12">
            <v>170.05153833333301</v>
          </cell>
        </row>
        <row r="13">
          <cell r="BD13">
            <v>170.399415</v>
          </cell>
        </row>
        <row r="14">
          <cell r="BD14">
            <v>170.40290999999999</v>
          </cell>
        </row>
        <row r="15">
          <cell r="BD15">
            <v>188.915775</v>
          </cell>
        </row>
        <row r="16">
          <cell r="BD16">
            <v>170.38283833333301</v>
          </cell>
        </row>
        <row r="17">
          <cell r="BD17">
            <v>175.99533333333301</v>
          </cell>
        </row>
        <row r="18">
          <cell r="BD18">
            <v>180.32688833333299</v>
          </cell>
        </row>
        <row r="19">
          <cell r="BD19">
            <v>179.100818333333</v>
          </cell>
        </row>
        <row r="20">
          <cell r="BD20">
            <v>176.96519499999999</v>
          </cell>
        </row>
        <row r="21">
          <cell r="BD21">
            <v>177.98109500000001</v>
          </cell>
        </row>
        <row r="22">
          <cell r="BD22">
            <v>177.20345666666699</v>
          </cell>
        </row>
        <row r="23">
          <cell r="BD23">
            <v>177.520868333333</v>
          </cell>
        </row>
        <row r="24">
          <cell r="BD24">
            <v>176.476</v>
          </cell>
        </row>
        <row r="25">
          <cell r="BD25">
            <v>176.476</v>
          </cell>
        </row>
        <row r="26">
          <cell r="BD26">
            <v>176.47868333333301</v>
          </cell>
        </row>
        <row r="27">
          <cell r="BD27">
            <v>176.47729000000001</v>
          </cell>
        </row>
        <row r="28">
          <cell r="BD28">
            <v>176.31831666666699</v>
          </cell>
        </row>
        <row r="29">
          <cell r="BD29">
            <v>176.476</v>
          </cell>
        </row>
        <row r="30">
          <cell r="BD30">
            <v>176.476</v>
          </cell>
        </row>
        <row r="31">
          <cell r="BD31">
            <v>176.46393</v>
          </cell>
        </row>
        <row r="32">
          <cell r="BD32">
            <v>180.086886666667</v>
          </cell>
        </row>
        <row r="33">
          <cell r="BD33">
            <v>178.52478833333299</v>
          </cell>
        </row>
        <row r="34">
          <cell r="BD34">
            <v>172.403876666667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605.45324717318135</v>
          </cell>
        </row>
      </sheetData>
      <sheetData sheetId="1">
        <row r="7">
          <cell r="C7">
            <v>41210</v>
          </cell>
        </row>
      </sheetData>
      <sheetData sheetId="2">
        <row r="7">
          <cell r="D7">
            <v>41210</v>
          </cell>
        </row>
      </sheetData>
      <sheetData sheetId="3">
        <row r="7">
          <cell r="C7">
            <v>41210</v>
          </cell>
        </row>
        <row r="11">
          <cell r="BD11">
            <v>165.38499999999999</v>
          </cell>
        </row>
        <row r="12">
          <cell r="BD12">
            <v>165.38499999999999</v>
          </cell>
        </row>
        <row r="13">
          <cell r="BD13">
            <v>165.38499999999999</v>
          </cell>
        </row>
        <row r="14">
          <cell r="BD14">
            <v>165.38499999999999</v>
          </cell>
        </row>
        <row r="15">
          <cell r="BD15">
            <v>171.01850666666701</v>
          </cell>
        </row>
        <row r="16">
          <cell r="BD16">
            <v>165.38499999999999</v>
          </cell>
        </row>
        <row r="17">
          <cell r="BD17">
            <v>165.38499999999999</v>
          </cell>
        </row>
        <row r="18">
          <cell r="BD18">
            <v>165.38499999999999</v>
          </cell>
        </row>
        <row r="19">
          <cell r="BD19">
            <v>165.38499999999999</v>
          </cell>
        </row>
        <row r="20">
          <cell r="BD20">
            <v>165.38499999999999</v>
          </cell>
        </row>
        <row r="21">
          <cell r="BD21">
            <v>165.38499999999999</v>
          </cell>
        </row>
        <row r="22">
          <cell r="BD22">
            <v>170.73706779661001</v>
          </cell>
        </row>
        <row r="23">
          <cell r="BD23">
            <v>165.38499999999999</v>
          </cell>
        </row>
        <row r="24">
          <cell r="BD24">
            <v>175</v>
          </cell>
        </row>
        <row r="25">
          <cell r="BD25">
            <v>165.38499999999999</v>
          </cell>
        </row>
        <row r="26">
          <cell r="BD26">
            <v>165.38499999999999</v>
          </cell>
        </row>
        <row r="27">
          <cell r="BD27">
            <v>165.38499999999999</v>
          </cell>
        </row>
        <row r="28">
          <cell r="BD28">
            <v>179.89483166666699</v>
          </cell>
        </row>
        <row r="29">
          <cell r="BD29">
            <v>175</v>
          </cell>
        </row>
        <row r="30">
          <cell r="BD30">
            <v>175</v>
          </cell>
        </row>
        <row r="31">
          <cell r="BD31">
            <v>178.14431999999999</v>
          </cell>
        </row>
        <row r="32">
          <cell r="BD32">
            <v>176.44265833333299</v>
          </cell>
        </row>
        <row r="33">
          <cell r="BD33">
            <v>175</v>
          </cell>
        </row>
        <row r="34">
          <cell r="BD34">
            <v>167.66406333333299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815.21318156688073</v>
          </cell>
        </row>
      </sheetData>
      <sheetData sheetId="1">
        <row r="7">
          <cell r="C7">
            <v>41211</v>
          </cell>
        </row>
      </sheetData>
      <sheetData sheetId="2">
        <row r="7">
          <cell r="D7">
            <v>41211</v>
          </cell>
        </row>
      </sheetData>
      <sheetData sheetId="3">
        <row r="7">
          <cell r="C7">
            <v>41211</v>
          </cell>
        </row>
        <row r="11">
          <cell r="BD11">
            <v>161.30699999999999</v>
          </cell>
        </row>
        <row r="12">
          <cell r="BD12">
            <v>160.58068499999999</v>
          </cell>
        </row>
        <row r="13">
          <cell r="BD13">
            <v>161.30699999999999</v>
          </cell>
        </row>
        <row r="14">
          <cell r="BD14">
            <v>161.30699999999999</v>
          </cell>
        </row>
        <row r="15">
          <cell r="BD15">
            <v>161.30699999999999</v>
          </cell>
        </row>
        <row r="16">
          <cell r="BD16">
            <v>161.30699999999999</v>
          </cell>
        </row>
        <row r="17">
          <cell r="BD17">
            <v>166.197438333333</v>
          </cell>
        </row>
        <row r="18">
          <cell r="BD18">
            <v>166.99988666666599</v>
          </cell>
        </row>
        <row r="19">
          <cell r="BD19">
            <v>170.96631333333301</v>
          </cell>
        </row>
        <row r="20">
          <cell r="BD20">
            <v>171.77724833333301</v>
          </cell>
        </row>
        <row r="21">
          <cell r="BD21">
            <v>173.04990833333301</v>
          </cell>
        </row>
        <row r="22">
          <cell r="BD22">
            <v>171.384445</v>
          </cell>
        </row>
        <row r="23">
          <cell r="BD23">
            <v>171.342141666667</v>
          </cell>
        </row>
        <row r="24">
          <cell r="BD24">
            <v>171.35537833333299</v>
          </cell>
        </row>
        <row r="25">
          <cell r="BD25">
            <v>171.381243333333</v>
          </cell>
        </row>
        <row r="26">
          <cell r="BD26">
            <v>171.35374666666701</v>
          </cell>
        </row>
        <row r="27">
          <cell r="BD27">
            <v>171.109241666667</v>
          </cell>
        </row>
        <row r="28">
          <cell r="BD28">
            <v>174.238541666667</v>
          </cell>
        </row>
        <row r="29">
          <cell r="BD29">
            <v>172.08182333333301</v>
          </cell>
        </row>
        <row r="30">
          <cell r="BD30">
            <v>172.842465</v>
          </cell>
        </row>
        <row r="31">
          <cell r="BD31">
            <v>171.35715833333299</v>
          </cell>
        </row>
        <row r="32">
          <cell r="BD32">
            <v>175.09941333333299</v>
          </cell>
        </row>
        <row r="33">
          <cell r="BD33">
            <v>168.50317166666699</v>
          </cell>
        </row>
        <row r="34">
          <cell r="BD34">
            <v>162.41793999999999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719.87035171748983</v>
          </cell>
        </row>
      </sheetData>
      <sheetData sheetId="1">
        <row r="7">
          <cell r="C7">
            <v>41212</v>
          </cell>
        </row>
      </sheetData>
      <sheetData sheetId="2">
        <row r="7">
          <cell r="D7">
            <v>41212</v>
          </cell>
        </row>
      </sheetData>
      <sheetData sheetId="3">
        <row r="7">
          <cell r="C7">
            <v>41212</v>
          </cell>
        </row>
        <row r="11">
          <cell r="BD11">
            <v>163.209008333333</v>
          </cell>
        </row>
        <row r="12">
          <cell r="BD12">
            <v>163.61045833333301</v>
          </cell>
        </row>
        <row r="13">
          <cell r="BD13">
            <v>165.53677833333299</v>
          </cell>
        </row>
        <row r="14">
          <cell r="BD14">
            <v>161.30699999999999</v>
          </cell>
        </row>
        <row r="15">
          <cell r="BD15">
            <v>161.30699999999999</v>
          </cell>
        </row>
        <row r="16">
          <cell r="BD16">
            <v>163.753111666667</v>
          </cell>
        </row>
        <row r="17">
          <cell r="BD17">
            <v>164.781015</v>
          </cell>
        </row>
        <row r="18">
          <cell r="BD18">
            <v>165.49</v>
          </cell>
        </row>
        <row r="19">
          <cell r="BD19">
            <v>174.60462000000001</v>
          </cell>
        </row>
        <row r="20">
          <cell r="BD20">
            <v>170.36423500000001</v>
          </cell>
        </row>
        <row r="21">
          <cell r="BD21">
            <v>170.37946833333299</v>
          </cell>
        </row>
        <row r="22">
          <cell r="BD22">
            <v>170.42737333333301</v>
          </cell>
        </row>
        <row r="23">
          <cell r="BD23">
            <v>170.48922999999999</v>
          </cell>
        </row>
        <row r="24">
          <cell r="BD24">
            <v>170.50264999999999</v>
          </cell>
        </row>
        <row r="25">
          <cell r="BD25">
            <v>170.50834666666699</v>
          </cell>
        </row>
        <row r="26">
          <cell r="BD26">
            <v>170.63570833333301</v>
          </cell>
        </row>
        <row r="27">
          <cell r="BD27">
            <v>172.058668333333</v>
          </cell>
        </row>
        <row r="28">
          <cell r="BD28">
            <v>173.54549666666699</v>
          </cell>
        </row>
        <row r="29">
          <cell r="BD29">
            <v>174.17491833333301</v>
          </cell>
        </row>
        <row r="30">
          <cell r="BD30">
            <v>171.97486499999999</v>
          </cell>
        </row>
        <row r="31">
          <cell r="BD31">
            <v>171.36630666666699</v>
          </cell>
        </row>
        <row r="32">
          <cell r="BD32">
            <v>173.06565333333299</v>
          </cell>
        </row>
        <row r="33">
          <cell r="BD33">
            <v>167.63377666666699</v>
          </cell>
        </row>
        <row r="34">
          <cell r="BD34">
            <v>164.86375333333299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821.32498319959188</v>
          </cell>
        </row>
      </sheetData>
      <sheetData sheetId="1">
        <row r="7">
          <cell r="C7">
            <v>41213</v>
          </cell>
        </row>
      </sheetData>
      <sheetData sheetId="2">
        <row r="7">
          <cell r="D7">
            <v>41213</v>
          </cell>
        </row>
      </sheetData>
      <sheetData sheetId="3">
        <row r="7">
          <cell r="C7">
            <v>41213</v>
          </cell>
        </row>
        <row r="11">
          <cell r="BD11">
            <v>161.30699999999999</v>
          </cell>
        </row>
        <row r="12">
          <cell r="BD12">
            <v>161.30699999999999</v>
          </cell>
        </row>
        <row r="13">
          <cell r="BD13">
            <v>161.30699999999999</v>
          </cell>
        </row>
        <row r="14">
          <cell r="BD14">
            <v>161.30699999999999</v>
          </cell>
        </row>
        <row r="15">
          <cell r="BD15">
            <v>161.30699999999999</v>
          </cell>
        </row>
        <row r="16">
          <cell r="BD16">
            <v>161.30699999999999</v>
          </cell>
        </row>
        <row r="17">
          <cell r="BD17">
            <v>166.84257333333301</v>
          </cell>
        </row>
        <row r="18">
          <cell r="BD18">
            <v>165.498865</v>
          </cell>
        </row>
        <row r="19">
          <cell r="BD19">
            <v>165.63193166666599</v>
          </cell>
        </row>
        <row r="20">
          <cell r="BD20">
            <v>171.98765666666699</v>
          </cell>
        </row>
        <row r="21">
          <cell r="BD21">
            <v>170.03555666666699</v>
          </cell>
        </row>
        <row r="22">
          <cell r="BD22">
            <v>169.618731666667</v>
          </cell>
        </row>
        <row r="23">
          <cell r="BD23">
            <v>174.63118333333301</v>
          </cell>
        </row>
        <row r="24">
          <cell r="BD24">
            <v>171.499</v>
          </cell>
        </row>
        <row r="25">
          <cell r="BD25">
            <v>171.50349333333301</v>
          </cell>
        </row>
        <row r="26">
          <cell r="BD26">
            <v>171.46343166666699</v>
          </cell>
        </row>
        <row r="27">
          <cell r="BD27">
            <v>175.45801166666701</v>
          </cell>
        </row>
        <row r="28">
          <cell r="BD28">
            <v>171.80649</v>
          </cell>
        </row>
        <row r="29">
          <cell r="BD29">
            <v>171.499</v>
          </cell>
        </row>
        <row r="30">
          <cell r="BD30">
            <v>175.847428333333</v>
          </cell>
        </row>
        <row r="31">
          <cell r="BD31">
            <v>172.80304000000001</v>
          </cell>
        </row>
        <row r="32">
          <cell r="BD32">
            <v>168.78492166666601</v>
          </cell>
        </row>
        <row r="33">
          <cell r="BD33">
            <v>165.49</v>
          </cell>
        </row>
        <row r="34">
          <cell r="BD34">
            <v>162.31120833333301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11012"/>
    </sheetNames>
    <sheetDataSet>
      <sheetData sheetId="0">
        <row r="10">
          <cell r="B10">
            <v>41183</v>
          </cell>
        </row>
        <row r="98">
          <cell r="N98">
            <v>214</v>
          </cell>
        </row>
      </sheetData>
      <sheetData sheetId="1"/>
      <sheetData sheetId="2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21012"/>
    </sheetNames>
    <sheetDataSet>
      <sheetData sheetId="0">
        <row r="10">
          <cell r="B10">
            <v>41184</v>
          </cell>
        </row>
        <row r="98">
          <cell r="N98">
            <v>214</v>
          </cell>
        </row>
      </sheetData>
      <sheetData sheetId="1"/>
      <sheetData sheetId="2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31012"/>
    </sheetNames>
    <sheetDataSet>
      <sheetData sheetId="0">
        <row r="10">
          <cell r="B10">
            <v>41185</v>
          </cell>
        </row>
        <row r="98">
          <cell r="N98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41012"/>
    </sheetNames>
    <sheetDataSet>
      <sheetData sheetId="0">
        <row r="10">
          <cell r="B10">
            <v>41186</v>
          </cell>
        </row>
        <row r="98">
          <cell r="N98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51012"/>
    </sheetNames>
    <sheetDataSet>
      <sheetData sheetId="0">
        <row r="10">
          <cell r="B10">
            <v>41187</v>
          </cell>
        </row>
        <row r="98">
          <cell r="N98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61012"/>
    </sheetNames>
    <sheetDataSet>
      <sheetData sheetId="0">
        <row r="10">
          <cell r="B10">
            <v>41188</v>
          </cell>
        </row>
        <row r="98">
          <cell r="N98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993.44746106544653</v>
          </cell>
        </row>
      </sheetData>
      <sheetData sheetId="1">
        <row r="7">
          <cell r="C7">
            <v>41184</v>
          </cell>
        </row>
      </sheetData>
      <sheetData sheetId="2">
        <row r="7">
          <cell r="D7">
            <v>41184</v>
          </cell>
        </row>
      </sheetData>
      <sheetData sheetId="3">
        <row r="7">
          <cell r="C7">
            <v>41184</v>
          </cell>
        </row>
        <row r="11">
          <cell r="BD11">
            <v>170.08917666666699</v>
          </cell>
        </row>
        <row r="12">
          <cell r="BD12">
            <v>170.00535833333299</v>
          </cell>
        </row>
        <row r="13">
          <cell r="BD13">
            <v>169.90868</v>
          </cell>
        </row>
        <row r="14">
          <cell r="BD14">
            <v>169.802111666667</v>
          </cell>
        </row>
        <row r="15">
          <cell r="BD15">
            <v>169.89592500000001</v>
          </cell>
        </row>
        <row r="16">
          <cell r="BD16">
            <v>176.56486166666701</v>
          </cell>
        </row>
        <row r="17">
          <cell r="BD17">
            <v>175.66595000000001</v>
          </cell>
        </row>
        <row r="18">
          <cell r="BD18">
            <v>180.28505000000001</v>
          </cell>
        </row>
        <row r="19">
          <cell r="BD19">
            <v>178.98111666666699</v>
          </cell>
        </row>
        <row r="20">
          <cell r="BD20">
            <v>176.479713333333</v>
          </cell>
        </row>
        <row r="21">
          <cell r="BD21">
            <v>176.81494833333301</v>
          </cell>
        </row>
        <row r="22">
          <cell r="BD22">
            <v>176.51994833333299</v>
          </cell>
        </row>
        <row r="23">
          <cell r="BD23">
            <v>176.62289166666699</v>
          </cell>
        </row>
        <row r="24">
          <cell r="BD24">
            <v>176.63997499999999</v>
          </cell>
        </row>
        <row r="25">
          <cell r="BD25">
            <v>177.19789666666699</v>
          </cell>
        </row>
        <row r="26">
          <cell r="BD26">
            <v>176.524755</v>
          </cell>
        </row>
        <row r="27">
          <cell r="BD27">
            <v>177.83940999999999</v>
          </cell>
        </row>
        <row r="28">
          <cell r="BD28">
            <v>176.476</v>
          </cell>
        </row>
        <row r="29">
          <cell r="BD29">
            <v>176.476</v>
          </cell>
        </row>
        <row r="30">
          <cell r="BD30">
            <v>176.476</v>
          </cell>
        </row>
        <row r="31">
          <cell r="BD31">
            <v>178.547738333333</v>
          </cell>
        </row>
        <row r="32">
          <cell r="BD32">
            <v>176.476</v>
          </cell>
        </row>
        <row r="33">
          <cell r="BD33">
            <v>177.74502000000001</v>
          </cell>
        </row>
        <row r="34">
          <cell r="BD34">
            <v>175.26613166666701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71012"/>
    </sheetNames>
    <sheetDataSet>
      <sheetData sheetId="0">
        <row r="10">
          <cell r="B10">
            <v>41189</v>
          </cell>
        </row>
        <row r="98">
          <cell r="N98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81012"/>
    </sheetNames>
    <sheetDataSet>
      <sheetData sheetId="0">
        <row r="10">
          <cell r="B10">
            <v>41190</v>
          </cell>
        </row>
        <row r="98">
          <cell r="N98">
            <v>214</v>
          </cell>
        </row>
      </sheetData>
      <sheetData sheetId="1"/>
      <sheetData sheetId="2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091012"/>
    </sheetNames>
    <sheetDataSet>
      <sheetData sheetId="0">
        <row r="10">
          <cell r="B10">
            <v>41191</v>
          </cell>
        </row>
        <row r="98">
          <cell r="N98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101012"/>
    </sheetNames>
    <sheetDataSet>
      <sheetData sheetId="0">
        <row r="10">
          <cell r="B10">
            <v>41192</v>
          </cell>
        </row>
        <row r="98">
          <cell r="N98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111012"/>
    </sheetNames>
    <sheetDataSet>
      <sheetData sheetId="0">
        <row r="10">
          <cell r="B10">
            <v>41193</v>
          </cell>
        </row>
        <row r="98">
          <cell r="N98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41194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131012"/>
    </sheetNames>
    <sheetDataSet>
      <sheetData sheetId="0">
        <row r="10">
          <cell r="B10">
            <v>41195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141012"/>
    </sheetNames>
    <sheetDataSet>
      <sheetData sheetId="0">
        <row r="10">
          <cell r="B10">
            <v>41196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151012"/>
    </sheetNames>
    <sheetDataSet>
      <sheetData sheetId="0">
        <row r="10">
          <cell r="B10">
            <v>41197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161012"/>
    </sheetNames>
    <sheetDataSet>
      <sheetData sheetId="0">
        <row r="10">
          <cell r="B10">
            <v>41198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717.39747016010506</v>
          </cell>
        </row>
      </sheetData>
      <sheetData sheetId="1">
        <row r="7">
          <cell r="C7">
            <v>41185</v>
          </cell>
        </row>
      </sheetData>
      <sheetData sheetId="2">
        <row r="7">
          <cell r="D7">
            <v>41185</v>
          </cell>
        </row>
      </sheetData>
      <sheetData sheetId="3">
        <row r="7">
          <cell r="C7">
            <v>41185</v>
          </cell>
        </row>
        <row r="11">
          <cell r="BD11">
            <v>169.13971833333301</v>
          </cell>
        </row>
        <row r="12">
          <cell r="BD12">
            <v>169.10110499999999</v>
          </cell>
        </row>
        <row r="13">
          <cell r="BD13">
            <v>169.110121666667</v>
          </cell>
        </row>
        <row r="14">
          <cell r="BD14">
            <v>169.11268166666699</v>
          </cell>
        </row>
        <row r="15">
          <cell r="BD15">
            <v>169.13213166666699</v>
          </cell>
        </row>
        <row r="16">
          <cell r="BD16">
            <v>169.132563333333</v>
          </cell>
        </row>
        <row r="17">
          <cell r="BD17">
            <v>169.144943333333</v>
          </cell>
        </row>
        <row r="18">
          <cell r="BD18">
            <v>180.38537833333299</v>
          </cell>
        </row>
        <row r="19">
          <cell r="BD19">
            <v>183.11840333333299</v>
          </cell>
        </row>
        <row r="20">
          <cell r="BD20">
            <v>176.479201666667</v>
          </cell>
        </row>
        <row r="21">
          <cell r="BD21">
            <v>176.495681666667</v>
          </cell>
        </row>
        <row r="22">
          <cell r="BD22">
            <v>176.625898333333</v>
          </cell>
        </row>
        <row r="23">
          <cell r="BD23">
            <v>176.78732833333299</v>
          </cell>
        </row>
        <row r="24">
          <cell r="BD24">
            <v>177.40332333333299</v>
          </cell>
        </row>
        <row r="25">
          <cell r="BD25">
            <v>178.03120833333301</v>
          </cell>
        </row>
        <row r="26">
          <cell r="BD26">
            <v>178.98960500000001</v>
          </cell>
        </row>
        <row r="27">
          <cell r="BD27">
            <v>176.29935666666699</v>
          </cell>
        </row>
        <row r="28">
          <cell r="BD28">
            <v>178.83131499999999</v>
          </cell>
        </row>
        <row r="29">
          <cell r="BD29">
            <v>176.49229</v>
          </cell>
        </row>
        <row r="30">
          <cell r="BD30">
            <v>177.892046666667</v>
          </cell>
        </row>
        <row r="31">
          <cell r="BD31">
            <v>178.73528166666699</v>
          </cell>
        </row>
        <row r="32">
          <cell r="BD32">
            <v>177.652758333333</v>
          </cell>
        </row>
        <row r="33">
          <cell r="BD33">
            <v>169.167818333333</v>
          </cell>
        </row>
        <row r="34">
          <cell r="BD34">
            <v>174.69429666666699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171012"/>
    </sheetNames>
    <sheetDataSet>
      <sheetData sheetId="0">
        <row r="10">
          <cell r="B10">
            <v>41199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181012"/>
    </sheetNames>
    <sheetDataSet>
      <sheetData sheetId="0">
        <row r="10">
          <cell r="B10">
            <v>41200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201012"/>
    </sheetNames>
    <sheetDataSet>
      <sheetData sheetId="0">
        <row r="10">
          <cell r="B10">
            <v>41202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41203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221012"/>
    </sheetNames>
    <sheetDataSet>
      <sheetData sheetId="0">
        <row r="10">
          <cell r="B10">
            <v>41204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231012"/>
    </sheetNames>
    <sheetDataSet>
      <sheetData sheetId="0">
        <row r="10">
          <cell r="B10">
            <v>41205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41206</v>
          </cell>
        </row>
        <row r="102">
          <cell r="N102">
            <v>215</v>
          </cell>
        </row>
      </sheetData>
      <sheetData sheetId="1" refreshError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251012"/>
    </sheetNames>
    <sheetDataSet>
      <sheetData sheetId="0">
        <row r="10">
          <cell r="B10">
            <v>41207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261012"/>
    </sheetNames>
    <sheetDataSet>
      <sheetData sheetId="0">
        <row r="10">
          <cell r="B10">
            <v>41208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271012"/>
    </sheetNames>
    <sheetDataSet>
      <sheetData sheetId="0">
        <row r="10">
          <cell r="B10">
            <v>41209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891.17146321876658</v>
          </cell>
        </row>
      </sheetData>
      <sheetData sheetId="1">
        <row r="7">
          <cell r="C7">
            <v>41186</v>
          </cell>
        </row>
      </sheetData>
      <sheetData sheetId="2">
        <row r="7">
          <cell r="D7">
            <v>41186</v>
          </cell>
        </row>
      </sheetData>
      <sheetData sheetId="3">
        <row r="7">
          <cell r="C7">
            <v>41186</v>
          </cell>
        </row>
        <row r="11">
          <cell r="BD11">
            <v>171.48276166666699</v>
          </cell>
        </row>
        <row r="12">
          <cell r="BD12">
            <v>168.29593666666699</v>
          </cell>
        </row>
        <row r="13">
          <cell r="BD13">
            <v>168.27857666666699</v>
          </cell>
        </row>
        <row r="14">
          <cell r="BD14">
            <v>168.28783999999999</v>
          </cell>
        </row>
        <row r="15">
          <cell r="BD15">
            <v>173.10377500000001</v>
          </cell>
        </row>
        <row r="16">
          <cell r="BD16">
            <v>171.945451666667</v>
          </cell>
        </row>
        <row r="17">
          <cell r="BD17">
            <v>169.12098166666701</v>
          </cell>
        </row>
        <row r="18">
          <cell r="BD18">
            <v>175.54853499999999</v>
          </cell>
        </row>
        <row r="19">
          <cell r="BD19">
            <v>180.95726833333299</v>
          </cell>
        </row>
        <row r="20">
          <cell r="BD20">
            <v>178.72420666666699</v>
          </cell>
        </row>
        <row r="21">
          <cell r="BD21">
            <v>177.57213833333299</v>
          </cell>
        </row>
        <row r="22">
          <cell r="BD22">
            <v>176.313715</v>
          </cell>
        </row>
        <row r="23">
          <cell r="BD23">
            <v>178.78372833333299</v>
          </cell>
        </row>
        <row r="24">
          <cell r="BD24">
            <v>177.30603833333299</v>
          </cell>
        </row>
        <row r="25">
          <cell r="BD25">
            <v>176.614601666667</v>
          </cell>
        </row>
        <row r="26">
          <cell r="BD26">
            <v>176.39446333333299</v>
          </cell>
        </row>
        <row r="27">
          <cell r="BD27">
            <v>178.38386</v>
          </cell>
        </row>
        <row r="28">
          <cell r="BD28">
            <v>177.577566666667</v>
          </cell>
        </row>
        <row r="29">
          <cell r="BD29">
            <v>176.476</v>
          </cell>
        </row>
        <row r="30">
          <cell r="BD30">
            <v>176.476</v>
          </cell>
        </row>
        <row r="31">
          <cell r="BD31">
            <v>177.10129000000001</v>
          </cell>
        </row>
        <row r="32">
          <cell r="BD32">
            <v>179.86340833333301</v>
          </cell>
        </row>
        <row r="33">
          <cell r="BD33">
            <v>178.61286833333301</v>
          </cell>
        </row>
        <row r="34">
          <cell r="BD34">
            <v>174.86864666666699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41210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291012"/>
    </sheetNames>
    <sheetDataSet>
      <sheetData sheetId="0">
        <row r="10">
          <cell r="B10">
            <v>41211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301012"/>
    </sheetNames>
    <sheetDataSet>
      <sheetData sheetId="0">
        <row r="10">
          <cell r="B10">
            <v>41212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ans_pot_311012"/>
    </sheetNames>
    <sheetDataSet>
      <sheetData sheetId="0">
        <row r="10">
          <cell r="B10">
            <v>41213</v>
          </cell>
        </row>
        <row r="102">
          <cell r="N102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738.2561492545185</v>
          </cell>
        </row>
      </sheetData>
      <sheetData sheetId="1">
        <row r="7">
          <cell r="C7">
            <v>41187</v>
          </cell>
        </row>
      </sheetData>
      <sheetData sheetId="2">
        <row r="7">
          <cell r="D7">
            <v>41187</v>
          </cell>
        </row>
      </sheetData>
      <sheetData sheetId="3">
        <row r="7">
          <cell r="C7">
            <v>41187</v>
          </cell>
        </row>
        <row r="11">
          <cell r="BD11">
            <v>170.50024666666701</v>
          </cell>
        </row>
        <row r="12">
          <cell r="BD12">
            <v>170.47879666666699</v>
          </cell>
        </row>
        <row r="13">
          <cell r="BD13">
            <v>175.44242499999999</v>
          </cell>
        </row>
        <row r="14">
          <cell r="BD14">
            <v>169.003805</v>
          </cell>
        </row>
        <row r="15">
          <cell r="BD15">
            <v>168.96253833333299</v>
          </cell>
        </row>
        <row r="16">
          <cell r="BD16">
            <v>168.99145166666699</v>
          </cell>
        </row>
        <row r="17">
          <cell r="BD17">
            <v>175.60325333333299</v>
          </cell>
        </row>
        <row r="18">
          <cell r="BD18">
            <v>178.53107333333301</v>
          </cell>
        </row>
        <row r="19">
          <cell r="BD19">
            <v>181.48126999999999</v>
          </cell>
        </row>
        <row r="20">
          <cell r="BD20">
            <v>176.21965499999999</v>
          </cell>
        </row>
        <row r="21">
          <cell r="BD21">
            <v>176.47939</v>
          </cell>
        </row>
        <row r="22">
          <cell r="BD22">
            <v>176.476</v>
          </cell>
        </row>
        <row r="23">
          <cell r="BD23">
            <v>176.476</v>
          </cell>
        </row>
        <row r="24">
          <cell r="BD24">
            <v>176.470595</v>
          </cell>
        </row>
        <row r="25">
          <cell r="BD25">
            <v>176.667773333333</v>
          </cell>
        </row>
        <row r="26">
          <cell r="BD26">
            <v>177.07963166666701</v>
          </cell>
        </row>
        <row r="27">
          <cell r="BD27">
            <v>178.075175</v>
          </cell>
        </row>
        <row r="28">
          <cell r="BD28">
            <v>179.021938333333</v>
          </cell>
        </row>
        <row r="29">
          <cell r="BD29">
            <v>176.422351666667</v>
          </cell>
        </row>
        <row r="30">
          <cell r="BD30">
            <v>178.062085</v>
          </cell>
        </row>
        <row r="31">
          <cell r="BD31">
            <v>176</v>
          </cell>
        </row>
        <row r="32">
          <cell r="BD32">
            <v>176.282356666667</v>
          </cell>
        </row>
        <row r="33">
          <cell r="BD33">
            <v>176.455553333333</v>
          </cell>
        </row>
        <row r="34">
          <cell r="BD34">
            <v>176.79661833333299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714.82290651898529</v>
          </cell>
        </row>
      </sheetData>
      <sheetData sheetId="1">
        <row r="7">
          <cell r="C7">
            <v>41188</v>
          </cell>
        </row>
      </sheetData>
      <sheetData sheetId="2">
        <row r="7">
          <cell r="D7">
            <v>41188</v>
          </cell>
        </row>
      </sheetData>
      <sheetData sheetId="3">
        <row r="7">
          <cell r="C7">
            <v>41188</v>
          </cell>
        </row>
        <row r="11">
          <cell r="BD11">
            <v>173.901393333333</v>
          </cell>
        </row>
        <row r="12">
          <cell r="BD12">
            <v>173.08325833333299</v>
          </cell>
        </row>
        <row r="13">
          <cell r="BD13">
            <v>169.671568333333</v>
          </cell>
        </row>
        <row r="14">
          <cell r="BD14">
            <v>169.70029666666699</v>
          </cell>
        </row>
        <row r="15">
          <cell r="BD15">
            <v>176.22278</v>
          </cell>
        </row>
        <row r="16">
          <cell r="BD16">
            <v>175.61167499999999</v>
          </cell>
        </row>
        <row r="17">
          <cell r="BD17">
            <v>176</v>
          </cell>
        </row>
        <row r="18">
          <cell r="BD18">
            <v>178.41281000000001</v>
          </cell>
        </row>
        <row r="19">
          <cell r="BD19">
            <v>177.07278500000001</v>
          </cell>
        </row>
        <row r="20">
          <cell r="BD20">
            <v>176</v>
          </cell>
        </row>
        <row r="21">
          <cell r="BD21">
            <v>177.656501666667</v>
          </cell>
        </row>
        <row r="22">
          <cell r="BD22">
            <v>177.453756666667</v>
          </cell>
        </row>
        <row r="23">
          <cell r="BD23">
            <v>176.28607333333301</v>
          </cell>
        </row>
        <row r="24">
          <cell r="BD24">
            <v>178.42791</v>
          </cell>
        </row>
        <row r="25">
          <cell r="BD25">
            <v>176</v>
          </cell>
        </row>
        <row r="26">
          <cell r="BD26">
            <v>176</v>
          </cell>
        </row>
        <row r="27">
          <cell r="BD27">
            <v>178.19887</v>
          </cell>
        </row>
        <row r="28">
          <cell r="BD28">
            <v>177.93585999999999</v>
          </cell>
        </row>
        <row r="29">
          <cell r="BD29">
            <v>176.476</v>
          </cell>
        </row>
        <row r="30">
          <cell r="BD30">
            <v>176.736156666667</v>
          </cell>
        </row>
        <row r="31">
          <cell r="BD31">
            <v>176.32428166666699</v>
          </cell>
        </row>
        <row r="32">
          <cell r="BD32">
            <v>179.17604666666699</v>
          </cell>
        </row>
        <row r="33">
          <cell r="BD33">
            <v>177.40346666666699</v>
          </cell>
        </row>
        <row r="34">
          <cell r="BD34">
            <v>179.252905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HEMCO"/>
      <sheetName val="PERD-DESVIO"/>
      <sheetName val="PERD MO"/>
    </sheetNames>
    <sheetDataSet>
      <sheetData sheetId="0">
        <row r="37">
          <cell r="BV37">
            <v>550.31795977806075</v>
          </cell>
        </row>
      </sheetData>
      <sheetData sheetId="1">
        <row r="7">
          <cell r="C7">
            <v>41189</v>
          </cell>
        </row>
      </sheetData>
      <sheetData sheetId="2">
        <row r="7">
          <cell r="D7">
            <v>41189</v>
          </cell>
        </row>
      </sheetData>
      <sheetData sheetId="3">
        <row r="7">
          <cell r="C7">
            <v>41189</v>
          </cell>
        </row>
        <row r="11">
          <cell r="BD11">
            <v>177.365013333333</v>
          </cell>
        </row>
        <row r="12">
          <cell r="BD12">
            <v>171.87592333333299</v>
          </cell>
        </row>
        <row r="13">
          <cell r="BD13">
            <v>171.89567</v>
          </cell>
        </row>
        <row r="14">
          <cell r="BD14">
            <v>171.70740499999999</v>
          </cell>
        </row>
        <row r="15">
          <cell r="BD15">
            <v>171.84067166666699</v>
          </cell>
        </row>
        <row r="16">
          <cell r="BD16">
            <v>171.73982333333299</v>
          </cell>
        </row>
        <row r="17">
          <cell r="BD17">
            <v>171.74637000000001</v>
          </cell>
        </row>
        <row r="18">
          <cell r="BD18">
            <v>171.78214</v>
          </cell>
        </row>
        <row r="19">
          <cell r="BD19">
            <v>171.820936666667</v>
          </cell>
        </row>
        <row r="20">
          <cell r="BD20">
            <v>171.784165</v>
          </cell>
        </row>
        <row r="21">
          <cell r="BD21">
            <v>171.81223333333301</v>
          </cell>
        </row>
        <row r="22">
          <cell r="BD22">
            <v>176</v>
          </cell>
        </row>
        <row r="23">
          <cell r="BD23">
            <v>176</v>
          </cell>
        </row>
        <row r="24">
          <cell r="BD24">
            <v>176</v>
          </cell>
        </row>
        <row r="25">
          <cell r="BD25">
            <v>176</v>
          </cell>
        </row>
        <row r="26">
          <cell r="BD26">
            <v>172.83482833333301</v>
          </cell>
        </row>
        <row r="27">
          <cell r="BD27">
            <v>172.53824</v>
          </cell>
        </row>
        <row r="28">
          <cell r="BD28">
            <v>179.96001833333301</v>
          </cell>
        </row>
        <row r="29">
          <cell r="BD29">
            <v>176.822205</v>
          </cell>
        </row>
        <row r="30">
          <cell r="BD30">
            <v>176</v>
          </cell>
        </row>
        <row r="31">
          <cell r="BD31">
            <v>176.04928833333301</v>
          </cell>
        </row>
        <row r="32">
          <cell r="BD32">
            <v>180.22840500000001</v>
          </cell>
        </row>
        <row r="33">
          <cell r="BD33">
            <v>179.39329000000001</v>
          </cell>
        </row>
        <row r="34">
          <cell r="BD34">
            <v>171.107233333333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E53"/>
  <sheetViews>
    <sheetView tabSelected="1" topLeftCell="A19" workbookViewId="0">
      <selection activeCell="F26" sqref="F26"/>
    </sheetView>
  </sheetViews>
  <sheetFormatPr defaultColWidth="9.140625" defaultRowHeight="12.75"/>
  <cols>
    <col min="1" max="1" width="2.28515625" style="6" customWidth="1"/>
    <col min="2" max="2" width="9.85546875" style="6" customWidth="1"/>
    <col min="3" max="3" width="9" style="6" customWidth="1"/>
    <col min="4" max="4" width="8" style="6" customWidth="1"/>
    <col min="5" max="5" width="8.5703125" style="6" customWidth="1"/>
    <col min="6" max="6" width="10.140625" style="6" bestFit="1" customWidth="1"/>
    <col min="7" max="7" width="9.5703125" style="6" customWidth="1"/>
    <col min="8" max="8" width="8.7109375" style="6" customWidth="1"/>
    <col min="9" max="9" width="8" style="6" customWidth="1"/>
    <col min="10" max="11" width="10.85546875" style="6" bestFit="1" customWidth="1"/>
    <col min="12" max="12" width="10.5703125" style="6" bestFit="1" customWidth="1"/>
    <col min="13" max="15" width="9" style="6" bestFit="1" customWidth="1"/>
    <col min="16" max="16" width="9.5703125" style="6" bestFit="1" customWidth="1"/>
    <col min="17" max="17" width="9.7109375" style="6" customWidth="1"/>
    <col min="18" max="18" width="10.28515625" style="6" customWidth="1"/>
    <col min="19" max="19" width="8" style="6" customWidth="1"/>
    <col min="20" max="20" width="8.5703125" style="6" customWidth="1"/>
    <col min="21" max="21" width="8.28515625" style="6" customWidth="1"/>
    <col min="22" max="22" width="9.5703125" style="6" customWidth="1"/>
    <col min="23" max="23" width="8.7109375" style="6" customWidth="1"/>
    <col min="24" max="24" width="8" style="6" customWidth="1"/>
    <col min="25" max="25" width="8.42578125" style="6" customWidth="1"/>
    <col min="26" max="32" width="9" style="6" customWidth="1"/>
    <col min="33" max="33" width="9.140625" customWidth="1"/>
    <col min="34" max="34" width="9.140625" style="6" customWidth="1"/>
    <col min="35" max="16384" width="9.1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2:33" ht="13.5" customHeight="1"/>
    <row r="7" spans="2:33" ht="26.25" customHeight="1">
      <c r="B7" s="8" t="s">
        <v>0</v>
      </c>
    </row>
    <row r="8" spans="2:33" ht="18.75">
      <c r="B8" s="9" t="s">
        <v>1</v>
      </c>
    </row>
    <row r="9" spans="2:33" ht="20.25">
      <c r="B9" s="8" t="str">
        <f>+[1]PEAJE!C8</f>
        <v>PERIODO: 01.OCTUBRE.2012 - 31.OCTUBRE. 2012</v>
      </c>
      <c r="C9" s="10"/>
      <c r="D9" s="10"/>
      <c r="E9" s="10"/>
      <c r="F9" s="10"/>
      <c r="G9" s="10"/>
      <c r="S9" s="10"/>
      <c r="T9" s="10"/>
      <c r="U9" s="10"/>
      <c r="V9" s="10"/>
    </row>
    <row r="11" spans="2:33">
      <c r="C11" s="11">
        <f>[2]Sheet1!C4</f>
        <v>41183</v>
      </c>
      <c r="D11" s="11">
        <f>[2]Sheet1!D4</f>
        <v>41184</v>
      </c>
      <c r="E11" s="11">
        <f>[2]Sheet1!E4</f>
        <v>41185</v>
      </c>
      <c r="F11" s="11">
        <f>[2]Sheet1!F4</f>
        <v>41186</v>
      </c>
      <c r="G11" s="11">
        <f>[2]Sheet1!G4</f>
        <v>41187</v>
      </c>
      <c r="H11" s="11">
        <f>[2]Sheet1!H4</f>
        <v>41188</v>
      </c>
      <c r="I11" s="11">
        <f>[2]Sheet1!I4</f>
        <v>41189</v>
      </c>
      <c r="J11" s="12">
        <f>[2]Sheet1!J4</f>
        <v>41190</v>
      </c>
      <c r="K11" s="12">
        <f>[2]Sheet1!K4</f>
        <v>41191</v>
      </c>
      <c r="L11" s="12">
        <f>[2]Sheet1!L4</f>
        <v>41192</v>
      </c>
      <c r="M11" s="11">
        <f>[2]Sheet1!M4</f>
        <v>41193</v>
      </c>
      <c r="N11" s="11">
        <f>[2]Sheet1!N4</f>
        <v>41194</v>
      </c>
      <c r="O11" s="11">
        <f>[2]Sheet1!O4</f>
        <v>41195</v>
      </c>
      <c r="P11" s="11">
        <f>[2]Sheet1!P4</f>
        <v>41196</v>
      </c>
      <c r="Q11" s="11">
        <f>[2]Sheet1!Q4</f>
        <v>41197</v>
      </c>
      <c r="R11" s="11">
        <f>[2]Sheet1!R4</f>
        <v>41198</v>
      </c>
      <c r="S11" s="11">
        <f>[2]Sheet1!S4</f>
        <v>41199</v>
      </c>
      <c r="T11" s="11">
        <f>[2]Sheet1!T4</f>
        <v>41200</v>
      </c>
      <c r="U11" s="11">
        <f>[2]Sheet1!U4</f>
        <v>41201</v>
      </c>
      <c r="V11" s="11">
        <f>[2]Sheet1!V4</f>
        <v>41202</v>
      </c>
      <c r="W11" s="11">
        <f>[2]Sheet1!W4</f>
        <v>41203</v>
      </c>
      <c r="X11" s="11">
        <f>[2]Sheet1!X4</f>
        <v>41204</v>
      </c>
      <c r="Y11" s="11">
        <f>[2]Sheet1!Y4</f>
        <v>41205</v>
      </c>
      <c r="Z11" s="11">
        <f>[2]Sheet1!Z4</f>
        <v>41206</v>
      </c>
      <c r="AA11" s="11">
        <f>[2]Sheet1!AA4</f>
        <v>41207</v>
      </c>
      <c r="AB11" s="11">
        <f>[2]Sheet1!AB4</f>
        <v>41208</v>
      </c>
      <c r="AC11" s="11">
        <f>[2]Sheet1!AC4</f>
        <v>41209</v>
      </c>
      <c r="AD11" s="11">
        <f>[2]Sheet1!AD4</f>
        <v>41210</v>
      </c>
      <c r="AE11" s="11">
        <f>[2]Sheet1!AE4</f>
        <v>41211</v>
      </c>
      <c r="AF11" s="11">
        <f>[2]Sheet1!AF4</f>
        <v>41212</v>
      </c>
      <c r="AG11" s="11">
        <f>[2]Sheet1!AG4</f>
        <v>41213</v>
      </c>
    </row>
    <row r="12" spans="2:33" s="15" customFormat="1" ht="20.100000000000001" customHeight="1">
      <c r="B12" s="13" t="s">
        <v>2</v>
      </c>
      <c r="C12" s="14">
        <f>+'[3]ENEL PLB+PMG'!$C$7</f>
        <v>41183</v>
      </c>
      <c r="D12" s="14">
        <f>+'[4]ENEL PLB+PMG'!$C$7</f>
        <v>41184</v>
      </c>
      <c r="E12" s="14">
        <f>+'[5]ENEL PLB+PMG'!$C$7</f>
        <v>41185</v>
      </c>
      <c r="F12" s="14">
        <f>+'[6]ENEL PLB+PMG'!$C$7</f>
        <v>41186</v>
      </c>
      <c r="G12" s="14">
        <f>+'[7]ENEL PLB+PMG'!$C$7</f>
        <v>41187</v>
      </c>
      <c r="H12" s="14">
        <f>+'[8]ENEL PLB+PMG'!$C$7</f>
        <v>41188</v>
      </c>
      <c r="I12" s="14">
        <f>+'[9]ENEL PLB+PMG'!$C$7</f>
        <v>41189</v>
      </c>
      <c r="J12" s="14">
        <f>+'[10]ENEL PLB+PMG'!$C$7</f>
        <v>41190</v>
      </c>
      <c r="K12" s="14">
        <f>+'[11]ENEL PLB+PMG'!$C$7</f>
        <v>41191</v>
      </c>
      <c r="L12" s="14">
        <f>+'[12]ENEL PLB+PMG'!$C$7</f>
        <v>41192</v>
      </c>
      <c r="M12" s="14">
        <f>+'[13]ENEL PLB+PMG'!$C$7</f>
        <v>41193</v>
      </c>
      <c r="N12" s="14">
        <f>+'[14]ENEL PLB+PMG'!$C$7</f>
        <v>41194</v>
      </c>
      <c r="O12" s="14">
        <f>+'[15]ENEL PLB+PMG'!$C$7</f>
        <v>41195</v>
      </c>
      <c r="P12" s="14">
        <f>+'[16]ENEL PLB+PMG'!$C$7</f>
        <v>41196</v>
      </c>
      <c r="Q12" s="14">
        <f>+'[17]ENEL PLB+PMG'!$C$7</f>
        <v>41197</v>
      </c>
      <c r="R12" s="14">
        <f>+'[18]ENEL PLB+PMG'!$C$7</f>
        <v>41198</v>
      </c>
      <c r="S12" s="14">
        <f>+'[19]ENEL PLB+PMG'!$C$7</f>
        <v>41199</v>
      </c>
      <c r="T12" s="14">
        <f>+'[20]ENEL PLB+PMG'!$C$7</f>
        <v>41200</v>
      </c>
      <c r="U12" s="14">
        <f>+'[21]ENEL PLB+PMG'!$C$7</f>
        <v>41201</v>
      </c>
      <c r="V12" s="14">
        <f>+'[22]ENEL PLB+PMG'!$C$7</f>
        <v>41202</v>
      </c>
      <c r="W12" s="14">
        <f>+'[23]ENEL PLB+PMG'!$C$7</f>
        <v>41203</v>
      </c>
      <c r="X12" s="14">
        <f>+'[24]ENEL PLB+PMG'!$C$7</f>
        <v>41204</v>
      </c>
      <c r="Y12" s="14">
        <f>+'[25]ENEL PLB+PMG'!$C$7</f>
        <v>41205</v>
      </c>
      <c r="Z12" s="14">
        <f>+'[26]ENEL PLB+PMG'!$C$7</f>
        <v>41206</v>
      </c>
      <c r="AA12" s="14">
        <f>+'[27]ENEL PLB+PMG'!$C$7</f>
        <v>41207</v>
      </c>
      <c r="AB12" s="14">
        <f>+'[28]ENEL PLB+PMG'!$C$7</f>
        <v>41208</v>
      </c>
      <c r="AC12" s="14">
        <f>+'[29]ENEL PLB+PMG'!$C$7</f>
        <v>41209</v>
      </c>
      <c r="AD12" s="14">
        <f>+'[30]ENEL PLB+PMG'!$C$7</f>
        <v>41210</v>
      </c>
      <c r="AE12" s="14">
        <f>+'[31]ENEL PLB+PMG'!$C$7</f>
        <v>41211</v>
      </c>
      <c r="AF12" s="14">
        <f>+'[32]ENEL PLB+PMG'!$C$7</f>
        <v>41212</v>
      </c>
      <c r="AG12" s="14">
        <f>+'[33]ENEL PLB+PMG'!$C$7</f>
        <v>41213</v>
      </c>
    </row>
    <row r="13" spans="2:33" ht="20.100000000000001" customHeight="1">
      <c r="B13" s="16">
        <v>4.1666666666666664E-2</v>
      </c>
      <c r="C13" s="17">
        <f>+'[3]ENEL PLB+PMG'!$BD11</f>
        <v>176.26841833333299</v>
      </c>
      <c r="D13" s="17">
        <f>+'[4]ENEL PLB+PMG'!$BD11</f>
        <v>170.08917666666699</v>
      </c>
      <c r="E13" s="17">
        <f>+'[5]ENEL PLB+PMG'!$BD11</f>
        <v>169.13971833333301</v>
      </c>
      <c r="F13" s="17">
        <f>+'[6]ENEL PLB+PMG'!$BD11</f>
        <v>171.48276166666699</v>
      </c>
      <c r="G13" s="17">
        <f>+'[7]ENEL PLB+PMG'!$BD11</f>
        <v>170.50024666666701</v>
      </c>
      <c r="H13" s="17">
        <f>+'[8]ENEL PLB+PMG'!$BD11</f>
        <v>173.901393333333</v>
      </c>
      <c r="I13" s="17">
        <f>+'[9]ENEL PLB+PMG'!$BD11</f>
        <v>177.365013333333</v>
      </c>
      <c r="J13" s="17">
        <f>+'[10]ENEL PLB+PMG'!$BD11</f>
        <v>169.83341999999999</v>
      </c>
      <c r="K13" s="17">
        <f>+'[11]ENEL PLB+PMG'!$BD11</f>
        <v>170.29325</v>
      </c>
      <c r="L13" s="17">
        <f>+'[12]ENEL PLB+PMG'!$BD11</f>
        <v>174.91775999999999</v>
      </c>
      <c r="M13" s="17">
        <f>+'[13]ENEL PLB+PMG'!$BD11</f>
        <v>174.06412166666701</v>
      </c>
      <c r="N13" s="17">
        <f>+'[14]ENEL PLB+PMG'!$BD11</f>
        <v>173.02518000000001</v>
      </c>
      <c r="O13" s="17">
        <f>+'[15]ENEL PLB+PMG'!$BD11</f>
        <v>172.54542499999999</v>
      </c>
      <c r="P13" s="17">
        <f>+'[16]ENEL PLB+PMG'!$BD11</f>
        <v>168.718588333333</v>
      </c>
      <c r="Q13" s="17">
        <f>+'[17]ENEL PLB+PMG'!$BD11</f>
        <v>171.64304999999999</v>
      </c>
      <c r="R13" s="17">
        <f>+'[18]ENEL PLB+PMG'!$BD11</f>
        <v>173.339486666667</v>
      </c>
      <c r="S13" s="17">
        <f>+'[19]ENEL PLB+PMG'!$BD11</f>
        <v>170.14375166666699</v>
      </c>
      <c r="T13" s="17">
        <f>+'[20]ENEL PLB+PMG'!$BD11</f>
        <v>167.67488333333301</v>
      </c>
      <c r="U13" s="17">
        <f>+'[21]ENEL PLB+PMG'!$BD11</f>
        <v>170.64391166666701</v>
      </c>
      <c r="V13" s="17">
        <f>+'[22]ENEL PLB+PMG'!$BD11</f>
        <v>169.06635666666699</v>
      </c>
      <c r="W13" s="17">
        <f>+'[23]ENEL PLB+PMG'!$BD11</f>
        <v>166.43122</v>
      </c>
      <c r="X13" s="17">
        <f>+'[24]ENEL PLB+PMG'!$BD11</f>
        <v>165.38499999999999</v>
      </c>
      <c r="Y13" s="17">
        <f>+'[25]ENEL PLB+PMG'!$BD11</f>
        <v>167.674285</v>
      </c>
      <c r="Z13" s="17">
        <f>+'[26]ENEL PLB+PMG'!$BD11</f>
        <v>169.97911999999999</v>
      </c>
      <c r="AA13" s="17">
        <f>+'[27]ENEL PLB+PMG'!$BD11</f>
        <v>165.38499999999999</v>
      </c>
      <c r="AB13" s="17">
        <f>+'[28]ENEL PLB+PMG'!$BD11</f>
        <v>175</v>
      </c>
      <c r="AC13" s="17">
        <f>+'[29]ENEL PLB+PMG'!$BD11</f>
        <v>175</v>
      </c>
      <c r="AD13" s="17">
        <f>+'[30]ENEL PLB+PMG'!$BD11</f>
        <v>165.38499999999999</v>
      </c>
      <c r="AE13" s="17">
        <f>+'[31]ENEL PLB+PMG'!$BD11</f>
        <v>161.30699999999999</v>
      </c>
      <c r="AF13" s="17">
        <f>+'[32]ENEL PLB+PMG'!$BD11</f>
        <v>163.209008333333</v>
      </c>
      <c r="AG13" s="17">
        <f>+'[33]ENEL PLB+PMG'!$BD11</f>
        <v>161.30699999999999</v>
      </c>
    </row>
    <row r="14" spans="2:33" ht="20.100000000000001" customHeight="1">
      <c r="B14" s="16">
        <v>8.3333333333333301E-2</v>
      </c>
      <c r="C14" s="17">
        <f>+'[3]ENEL PLB+PMG'!$BD12</f>
        <v>170.05153833333301</v>
      </c>
      <c r="D14" s="17">
        <f>+'[4]ENEL PLB+PMG'!$BD12</f>
        <v>170.00535833333299</v>
      </c>
      <c r="E14" s="17">
        <f>+'[5]ENEL PLB+PMG'!$BD12</f>
        <v>169.10110499999999</v>
      </c>
      <c r="F14" s="17">
        <f>+'[6]ENEL PLB+PMG'!$BD12</f>
        <v>168.29593666666699</v>
      </c>
      <c r="G14" s="17">
        <f>+'[7]ENEL PLB+PMG'!$BD12</f>
        <v>170.47879666666699</v>
      </c>
      <c r="H14" s="17">
        <f>+'[8]ENEL PLB+PMG'!$BD12</f>
        <v>173.08325833333299</v>
      </c>
      <c r="I14" s="17">
        <f>+'[9]ENEL PLB+PMG'!$BD12</f>
        <v>171.87592333333299</v>
      </c>
      <c r="J14" s="17">
        <f>+'[10]ENEL PLB+PMG'!$BD12</f>
        <v>170.12620999999999</v>
      </c>
      <c r="K14" s="17">
        <f>+'[11]ENEL PLB+PMG'!$BD12</f>
        <v>170.523668333334</v>
      </c>
      <c r="L14" s="17">
        <f>+'[12]ENEL PLB+PMG'!$BD12</f>
        <v>170.86955</v>
      </c>
      <c r="M14" s="17">
        <f>+'[13]ENEL PLB+PMG'!$BD12</f>
        <v>173.58813333333299</v>
      </c>
      <c r="N14" s="17">
        <f>+'[14]ENEL PLB+PMG'!$BD12</f>
        <v>173.66481166666699</v>
      </c>
      <c r="O14" s="17">
        <f>+'[15]ENEL PLB+PMG'!$BD12</f>
        <v>170.60294500000001</v>
      </c>
      <c r="P14" s="17">
        <f>+'[16]ENEL PLB+PMG'!$BD12</f>
        <v>169.17596</v>
      </c>
      <c r="Q14" s="17">
        <f>+'[17]ENEL PLB+PMG'!$BD12</f>
        <v>171.603418333333</v>
      </c>
      <c r="R14" s="17">
        <f>+'[18]ENEL PLB+PMG'!$BD12</f>
        <v>171.90194500000001</v>
      </c>
      <c r="S14" s="17">
        <f>+'[19]ENEL PLB+PMG'!$BD12</f>
        <v>167.86593999999999</v>
      </c>
      <c r="T14" s="17">
        <f>+'[20]ENEL PLB+PMG'!$BD12</f>
        <v>167.69443999999999</v>
      </c>
      <c r="U14" s="17">
        <f>+'[21]ENEL PLB+PMG'!$BD12</f>
        <v>167.55864500000001</v>
      </c>
      <c r="V14" s="17">
        <f>+'[22]ENEL PLB+PMG'!$BD12</f>
        <v>165.750908333333</v>
      </c>
      <c r="W14" s="17">
        <f>+'[23]ENEL PLB+PMG'!$BD12</f>
        <v>165.68359833333301</v>
      </c>
      <c r="X14" s="17">
        <f>+'[24]ENEL PLB+PMG'!$BD12</f>
        <v>165.38499999999999</v>
      </c>
      <c r="Y14" s="17">
        <f>+'[25]ENEL PLB+PMG'!$BD12</f>
        <v>167.849948333333</v>
      </c>
      <c r="Z14" s="17">
        <f>+'[26]ENEL PLB+PMG'!$BD12</f>
        <v>165.38499999999999</v>
      </c>
      <c r="AA14" s="17">
        <f>+'[27]ENEL PLB+PMG'!$BD12</f>
        <v>167.75908166666699</v>
      </c>
      <c r="AB14" s="17">
        <f>+'[28]ENEL PLB+PMG'!$BD12</f>
        <v>175</v>
      </c>
      <c r="AC14" s="17">
        <f>+'[29]ENEL PLB+PMG'!$BD12</f>
        <v>175</v>
      </c>
      <c r="AD14" s="17">
        <f>+'[30]ENEL PLB+PMG'!$BD12</f>
        <v>165.38499999999999</v>
      </c>
      <c r="AE14" s="17">
        <f>+'[31]ENEL PLB+PMG'!$BD12</f>
        <v>160.58068499999999</v>
      </c>
      <c r="AF14" s="17">
        <f>+'[32]ENEL PLB+PMG'!$BD12</f>
        <v>163.61045833333301</v>
      </c>
      <c r="AG14" s="17">
        <f>+'[33]ENEL PLB+PMG'!$BD12</f>
        <v>161.30699999999999</v>
      </c>
    </row>
    <row r="15" spans="2:33" ht="20.100000000000001" customHeight="1">
      <c r="B15" s="16">
        <v>0.125</v>
      </c>
      <c r="C15" s="17">
        <f>+'[3]ENEL PLB+PMG'!$BD13</f>
        <v>170.399415</v>
      </c>
      <c r="D15" s="17">
        <f>+'[4]ENEL PLB+PMG'!$BD13</f>
        <v>169.90868</v>
      </c>
      <c r="E15" s="17">
        <f>+'[5]ENEL PLB+PMG'!$BD13</f>
        <v>169.110121666667</v>
      </c>
      <c r="F15" s="17">
        <f>+'[6]ENEL PLB+PMG'!$BD13</f>
        <v>168.27857666666699</v>
      </c>
      <c r="G15" s="17">
        <f>+'[7]ENEL PLB+PMG'!$BD13</f>
        <v>175.44242499999999</v>
      </c>
      <c r="H15" s="17">
        <f>+'[8]ENEL PLB+PMG'!$BD13</f>
        <v>169.671568333333</v>
      </c>
      <c r="I15" s="17">
        <f>+'[9]ENEL PLB+PMG'!$BD13</f>
        <v>171.89567</v>
      </c>
      <c r="J15" s="17">
        <f>+'[10]ENEL PLB+PMG'!$BD13</f>
        <v>170.149278333333</v>
      </c>
      <c r="K15" s="17">
        <f>+'[11]ENEL PLB+PMG'!$BD13</f>
        <v>170.80730500000001</v>
      </c>
      <c r="L15" s="17">
        <f>+'[12]ENEL PLB+PMG'!$BD13</f>
        <v>171.33761000000001</v>
      </c>
      <c r="M15" s="17">
        <f>+'[13]ENEL PLB+PMG'!$BD13</f>
        <v>174.32758166666699</v>
      </c>
      <c r="N15" s="17">
        <f>+'[14]ENEL PLB+PMG'!$BD13</f>
        <v>174.56815666666699</v>
      </c>
      <c r="O15" s="17">
        <f>+'[15]ENEL PLB+PMG'!$BD13</f>
        <v>170.259408333333</v>
      </c>
      <c r="P15" s="17">
        <f>+'[16]ENEL PLB+PMG'!$BD13</f>
        <v>232.44005166666699</v>
      </c>
      <c r="Q15" s="17">
        <f>+'[17]ENEL PLB+PMG'!$BD13</f>
        <v>172.83951999999999</v>
      </c>
      <c r="R15" s="17">
        <f>+'[18]ENEL PLB+PMG'!$BD13</f>
        <v>168.530403333333</v>
      </c>
      <c r="S15" s="17">
        <f>+'[19]ENEL PLB+PMG'!$BD13</f>
        <v>167.80311166666701</v>
      </c>
      <c r="T15" s="17">
        <f>+'[20]ENEL PLB+PMG'!$BD13</f>
        <v>168.40552500000001</v>
      </c>
      <c r="U15" s="17">
        <f>+'[21]ENEL PLB+PMG'!$BD13</f>
        <v>167.59790166666701</v>
      </c>
      <c r="V15" s="17">
        <f>+'[22]ENEL PLB+PMG'!$BD13</f>
        <v>166.06806666666699</v>
      </c>
      <c r="W15" s="17">
        <f>+'[23]ENEL PLB+PMG'!$BD13</f>
        <v>163.79300000000001</v>
      </c>
      <c r="X15" s="17">
        <f>+'[24]ENEL PLB+PMG'!$BD13</f>
        <v>173.42003666666699</v>
      </c>
      <c r="Y15" s="17">
        <f>+'[25]ENEL PLB+PMG'!$BD13</f>
        <v>169.91223666666701</v>
      </c>
      <c r="Z15" s="17">
        <f>+'[26]ENEL PLB+PMG'!$BD13</f>
        <v>165.38499999999999</v>
      </c>
      <c r="AA15" s="17">
        <f>+'[27]ENEL PLB+PMG'!$BD13</f>
        <v>165.38499999999999</v>
      </c>
      <c r="AB15" s="17">
        <f>+'[28]ENEL PLB+PMG'!$BD13</f>
        <v>175</v>
      </c>
      <c r="AC15" s="17">
        <f>+'[29]ENEL PLB+PMG'!$BD13</f>
        <v>175</v>
      </c>
      <c r="AD15" s="17">
        <f>+'[30]ENEL PLB+PMG'!$BD13</f>
        <v>165.38499999999999</v>
      </c>
      <c r="AE15" s="17">
        <f>+'[31]ENEL PLB+PMG'!$BD13</f>
        <v>161.30699999999999</v>
      </c>
      <c r="AF15" s="17">
        <f>+'[32]ENEL PLB+PMG'!$BD13</f>
        <v>165.53677833333299</v>
      </c>
      <c r="AG15" s="17">
        <f>+'[33]ENEL PLB+PMG'!$BD13</f>
        <v>161.30699999999999</v>
      </c>
    </row>
    <row r="16" spans="2:33" ht="20.100000000000001" customHeight="1">
      <c r="B16" s="16">
        <v>0.16666666666666699</v>
      </c>
      <c r="C16" s="17">
        <f>+'[3]ENEL PLB+PMG'!$BD14</f>
        <v>170.40290999999999</v>
      </c>
      <c r="D16" s="17">
        <f>+'[4]ENEL PLB+PMG'!$BD14</f>
        <v>169.802111666667</v>
      </c>
      <c r="E16" s="17">
        <f>+'[5]ENEL PLB+PMG'!$BD14</f>
        <v>169.11268166666699</v>
      </c>
      <c r="F16" s="17">
        <f>+'[6]ENEL PLB+PMG'!$BD14</f>
        <v>168.28783999999999</v>
      </c>
      <c r="G16" s="17">
        <f>+'[7]ENEL PLB+PMG'!$BD14</f>
        <v>169.003805</v>
      </c>
      <c r="H16" s="17">
        <f>+'[8]ENEL PLB+PMG'!$BD14</f>
        <v>169.70029666666699</v>
      </c>
      <c r="I16" s="17">
        <f>+'[9]ENEL PLB+PMG'!$BD14</f>
        <v>171.70740499999999</v>
      </c>
      <c r="J16" s="17">
        <f>+'[10]ENEL PLB+PMG'!$BD14</f>
        <v>170.10986</v>
      </c>
      <c r="K16" s="17">
        <f>+'[11]ENEL PLB+PMG'!$BD14</f>
        <v>170.328933333333</v>
      </c>
      <c r="L16" s="17">
        <f>+'[12]ENEL PLB+PMG'!$BD14</f>
        <v>173.54231666666701</v>
      </c>
      <c r="M16" s="17">
        <f>+'[13]ENEL PLB+PMG'!$BD14</f>
        <v>175.70823666666701</v>
      </c>
      <c r="N16" s="17">
        <f>+'[14]ENEL PLB+PMG'!$BD14</f>
        <v>174.53951333333299</v>
      </c>
      <c r="O16" s="17">
        <f>+'[15]ENEL PLB+PMG'!$BD14</f>
        <v>170.08389</v>
      </c>
      <c r="P16" s="17">
        <f>+'[16]ENEL PLB+PMG'!$BD14</f>
        <v>210.5078</v>
      </c>
      <c r="Q16" s="17">
        <f>+'[17]ENEL PLB+PMG'!$BD14</f>
        <v>172.18189333333299</v>
      </c>
      <c r="R16" s="17">
        <f>+'[18]ENEL PLB+PMG'!$BD14</f>
        <v>167.813778333333</v>
      </c>
      <c r="S16" s="17">
        <f>+'[19]ENEL PLB+PMG'!$BD14</f>
        <v>171.42054666666701</v>
      </c>
      <c r="T16" s="17">
        <f>+'[20]ENEL PLB+PMG'!$BD14</f>
        <v>168.33756333333301</v>
      </c>
      <c r="U16" s="17">
        <f>+'[21]ENEL PLB+PMG'!$BD14</f>
        <v>167.595898333333</v>
      </c>
      <c r="V16" s="17">
        <f>+'[22]ENEL PLB+PMG'!$BD14</f>
        <v>168.09594833333301</v>
      </c>
      <c r="W16" s="17">
        <f>+'[23]ENEL PLB+PMG'!$BD14</f>
        <v>163.79300000000001</v>
      </c>
      <c r="X16" s="17">
        <f>+'[24]ENEL PLB+PMG'!$BD14</f>
        <v>165.38499999999999</v>
      </c>
      <c r="Y16" s="17">
        <f>+'[25]ENEL PLB+PMG'!$BD14</f>
        <v>165.38499999999999</v>
      </c>
      <c r="Z16" s="17">
        <f>+'[26]ENEL PLB+PMG'!$BD14</f>
        <v>165.38499999999999</v>
      </c>
      <c r="AA16" s="17">
        <f>+'[27]ENEL PLB+PMG'!$BD14</f>
        <v>165.340296666667</v>
      </c>
      <c r="AB16" s="17">
        <f>+'[28]ENEL PLB+PMG'!$BD14</f>
        <v>175.53707499999999</v>
      </c>
      <c r="AC16" s="17">
        <f>+'[29]ENEL PLB+PMG'!$BD14</f>
        <v>175</v>
      </c>
      <c r="AD16" s="17">
        <f>+'[30]ENEL PLB+PMG'!$BD14</f>
        <v>165.38499999999999</v>
      </c>
      <c r="AE16" s="17">
        <f>+'[31]ENEL PLB+PMG'!$BD14</f>
        <v>161.30699999999999</v>
      </c>
      <c r="AF16" s="17">
        <f>+'[32]ENEL PLB+PMG'!$BD14</f>
        <v>161.30699999999999</v>
      </c>
      <c r="AG16" s="17">
        <f>+'[33]ENEL PLB+PMG'!$BD14</f>
        <v>161.30699999999999</v>
      </c>
    </row>
    <row r="17" spans="2:109" ht="20.100000000000001" customHeight="1">
      <c r="B17" s="16">
        <v>0.20833333333333301</v>
      </c>
      <c r="C17" s="17">
        <f>+'[3]ENEL PLB+PMG'!$BD15</f>
        <v>188.915775</v>
      </c>
      <c r="D17" s="17">
        <f>+'[4]ENEL PLB+PMG'!$BD15</f>
        <v>169.89592500000001</v>
      </c>
      <c r="E17" s="17">
        <f>+'[5]ENEL PLB+PMG'!$BD15</f>
        <v>169.13213166666699</v>
      </c>
      <c r="F17" s="17">
        <f>+'[6]ENEL PLB+PMG'!$BD15</f>
        <v>173.10377500000001</v>
      </c>
      <c r="G17" s="17">
        <f>+'[7]ENEL PLB+PMG'!$BD15</f>
        <v>168.96253833333299</v>
      </c>
      <c r="H17" s="17">
        <f>+'[8]ENEL PLB+PMG'!$BD15</f>
        <v>176.22278</v>
      </c>
      <c r="I17" s="17">
        <f>+'[9]ENEL PLB+PMG'!$BD15</f>
        <v>171.84067166666699</v>
      </c>
      <c r="J17" s="17">
        <f>+'[10]ENEL PLB+PMG'!$BD15</f>
        <v>170.20656666666699</v>
      </c>
      <c r="K17" s="17">
        <f>+'[11]ENEL PLB+PMG'!$BD15</f>
        <v>172.45377999999999</v>
      </c>
      <c r="L17" s="17">
        <f>+'[12]ENEL PLB+PMG'!$BD15</f>
        <v>172.76721166666701</v>
      </c>
      <c r="M17" s="17">
        <f>+'[13]ENEL PLB+PMG'!$BD15</f>
        <v>174.03412333333301</v>
      </c>
      <c r="N17" s="17">
        <f>+'[14]ENEL PLB+PMG'!$BD15</f>
        <v>173.79791666666699</v>
      </c>
      <c r="O17" s="17">
        <f>+'[15]ENEL PLB+PMG'!$BD15</f>
        <v>170.03997333333299</v>
      </c>
      <c r="P17" s="17">
        <f>+'[16]ENEL PLB+PMG'!$BD15</f>
        <v>175.994</v>
      </c>
      <c r="Q17" s="17">
        <f>+'[17]ENEL PLB+PMG'!$BD15</f>
        <v>173.401796666667</v>
      </c>
      <c r="R17" s="17">
        <f>+'[18]ENEL PLB+PMG'!$BD15</f>
        <v>171.039373333333</v>
      </c>
      <c r="S17" s="17">
        <f>+'[19]ENEL PLB+PMG'!$BD15</f>
        <v>172.34489500000001</v>
      </c>
      <c r="T17" s="17">
        <f>+'[20]ENEL PLB+PMG'!$BD15</f>
        <v>167.87487166666699</v>
      </c>
      <c r="U17" s="17">
        <f>+'[21]ENEL PLB+PMG'!$BD15</f>
        <v>167.34280333333299</v>
      </c>
      <c r="V17" s="17">
        <f>+'[22]ENEL PLB+PMG'!$BD15</f>
        <v>165.26320833333301</v>
      </c>
      <c r="W17" s="17">
        <f>+'[23]ENEL PLB+PMG'!$BD15</f>
        <v>168.261593333333</v>
      </c>
      <c r="X17" s="17">
        <f>+'[24]ENEL PLB+PMG'!$BD15</f>
        <v>165.62846999999999</v>
      </c>
      <c r="Y17" s="17">
        <f>+'[25]ENEL PLB+PMG'!$BD15</f>
        <v>165.38499999999999</v>
      </c>
      <c r="Z17" s="17">
        <f>+'[26]ENEL PLB+PMG'!$BD15</f>
        <v>165.38499999999999</v>
      </c>
      <c r="AA17" s="17">
        <f>+'[27]ENEL PLB+PMG'!$BD15</f>
        <v>167.60311333333399</v>
      </c>
      <c r="AB17" s="17">
        <f>+'[28]ENEL PLB+PMG'!$BD15</f>
        <v>175</v>
      </c>
      <c r="AC17" s="17">
        <f>+'[29]ENEL PLB+PMG'!$BD15</f>
        <v>173.819101666667</v>
      </c>
      <c r="AD17" s="17">
        <f>+'[30]ENEL PLB+PMG'!$BD15</f>
        <v>171.01850666666701</v>
      </c>
      <c r="AE17" s="17">
        <f>+'[31]ENEL PLB+PMG'!$BD15</f>
        <v>161.30699999999999</v>
      </c>
      <c r="AF17" s="17">
        <f>+'[32]ENEL PLB+PMG'!$BD15</f>
        <v>161.30699999999999</v>
      </c>
      <c r="AG17" s="17">
        <f>+'[33]ENEL PLB+PMG'!$BD15</f>
        <v>161.30699999999999</v>
      </c>
    </row>
    <row r="18" spans="2:109" ht="20.100000000000001" customHeight="1">
      <c r="B18" s="16">
        <v>0.25</v>
      </c>
      <c r="C18" s="17">
        <f>+'[3]ENEL PLB+PMG'!$BD16</f>
        <v>170.38283833333301</v>
      </c>
      <c r="D18" s="17">
        <f>+'[4]ENEL PLB+PMG'!$BD16</f>
        <v>176.56486166666701</v>
      </c>
      <c r="E18" s="17">
        <f>+'[5]ENEL PLB+PMG'!$BD16</f>
        <v>169.132563333333</v>
      </c>
      <c r="F18" s="17">
        <f>+'[6]ENEL PLB+PMG'!$BD16</f>
        <v>171.945451666667</v>
      </c>
      <c r="G18" s="17">
        <f>+'[7]ENEL PLB+PMG'!$BD16</f>
        <v>168.99145166666699</v>
      </c>
      <c r="H18" s="17">
        <f>+'[8]ENEL PLB+PMG'!$BD16</f>
        <v>175.61167499999999</v>
      </c>
      <c r="I18" s="17">
        <f>+'[9]ENEL PLB+PMG'!$BD16</f>
        <v>171.73982333333299</v>
      </c>
      <c r="J18" s="17">
        <f>+'[10]ENEL PLB+PMG'!$BD16</f>
        <v>173.63450166666701</v>
      </c>
      <c r="K18" s="17">
        <f>+'[11]ENEL PLB+PMG'!$BD16</f>
        <v>174.85682666666699</v>
      </c>
      <c r="L18" s="17">
        <f>+'[12]ENEL PLB+PMG'!$BD16</f>
        <v>178.828843333333</v>
      </c>
      <c r="M18" s="17">
        <f>+'[13]ENEL PLB+PMG'!$BD16</f>
        <v>174.06196666666699</v>
      </c>
      <c r="N18" s="17">
        <f>+'[14]ENEL PLB+PMG'!$BD16</f>
        <v>177.262586666667</v>
      </c>
      <c r="O18" s="17">
        <f>+'[15]ENEL PLB+PMG'!$BD16</f>
        <v>170.02520000000001</v>
      </c>
      <c r="P18" s="17">
        <f>+'[16]ENEL PLB+PMG'!$BD16</f>
        <v>174.14136833333299</v>
      </c>
      <c r="Q18" s="17">
        <f>+'[17]ENEL PLB+PMG'!$BD16</f>
        <v>174.53063</v>
      </c>
      <c r="R18" s="17">
        <f>+'[18]ENEL PLB+PMG'!$BD16</f>
        <v>174.144431666667</v>
      </c>
      <c r="S18" s="17">
        <f>+'[19]ENEL PLB+PMG'!$BD16</f>
        <v>186.095053333333</v>
      </c>
      <c r="T18" s="17">
        <f>+'[20]ENEL PLB+PMG'!$BD16</f>
        <v>174.54728666666699</v>
      </c>
      <c r="U18" s="17">
        <f>+'[21]ENEL PLB+PMG'!$BD16</f>
        <v>173.477205</v>
      </c>
      <c r="V18" s="17">
        <f>+'[22]ENEL PLB+PMG'!$BD16</f>
        <v>165.32100666666699</v>
      </c>
      <c r="W18" s="17">
        <f>+'[23]ENEL PLB+PMG'!$BD16</f>
        <v>166.67993166666699</v>
      </c>
      <c r="X18" s="17">
        <f>+'[24]ENEL PLB+PMG'!$BD16</f>
        <v>167.47691</v>
      </c>
      <c r="Y18" s="17">
        <f>+'[25]ENEL PLB+PMG'!$BD16</f>
        <v>166.24428333333299</v>
      </c>
      <c r="Z18" s="17">
        <f>+'[26]ENEL PLB+PMG'!$BD16</f>
        <v>190.15839666666699</v>
      </c>
      <c r="AA18" s="17">
        <f>+'[27]ENEL PLB+PMG'!$BD16</f>
        <v>178.501341666667</v>
      </c>
      <c r="AB18" s="17">
        <f>+'[28]ENEL PLB+PMG'!$BD16</f>
        <v>175</v>
      </c>
      <c r="AC18" s="17">
        <f>+'[29]ENEL PLB+PMG'!$BD16</f>
        <v>166.96218999999999</v>
      </c>
      <c r="AD18" s="17">
        <f>+'[30]ENEL PLB+PMG'!$BD16</f>
        <v>165.38499999999999</v>
      </c>
      <c r="AE18" s="17">
        <f>+'[31]ENEL PLB+PMG'!$BD16</f>
        <v>161.30699999999999</v>
      </c>
      <c r="AF18" s="17">
        <f>+'[32]ENEL PLB+PMG'!$BD16</f>
        <v>163.753111666667</v>
      </c>
      <c r="AG18" s="17">
        <f>+'[33]ENEL PLB+PMG'!$BD16</f>
        <v>161.30699999999999</v>
      </c>
    </row>
    <row r="19" spans="2:109" ht="20.100000000000001" customHeight="1">
      <c r="B19" s="16">
        <v>0.29166666666666702</v>
      </c>
      <c r="C19" s="17">
        <f>+'[3]ENEL PLB+PMG'!$BD17</f>
        <v>175.99533333333301</v>
      </c>
      <c r="D19" s="17">
        <f>+'[4]ENEL PLB+PMG'!$BD17</f>
        <v>175.66595000000001</v>
      </c>
      <c r="E19" s="17">
        <f>+'[5]ENEL PLB+PMG'!$BD17</f>
        <v>169.144943333333</v>
      </c>
      <c r="F19" s="17">
        <f>+'[6]ENEL PLB+PMG'!$BD17</f>
        <v>169.12098166666701</v>
      </c>
      <c r="G19" s="17">
        <f>+'[7]ENEL PLB+PMG'!$BD17</f>
        <v>175.60325333333299</v>
      </c>
      <c r="H19" s="17">
        <f>+'[8]ENEL PLB+PMG'!$BD17</f>
        <v>176</v>
      </c>
      <c r="I19" s="17">
        <f>+'[9]ENEL PLB+PMG'!$BD17</f>
        <v>171.74637000000001</v>
      </c>
      <c r="J19" s="17">
        <f>+'[10]ENEL PLB+PMG'!$BD17</f>
        <v>175.302028333333</v>
      </c>
      <c r="K19" s="17">
        <f>+'[11]ENEL PLB+PMG'!$BD17</f>
        <v>173.78657000000001</v>
      </c>
      <c r="L19" s="17">
        <f>+'[12]ENEL PLB+PMG'!$BD17</f>
        <v>176.93761166666701</v>
      </c>
      <c r="M19" s="17">
        <f>+'[13]ENEL PLB+PMG'!$BD17</f>
        <v>173.77481166666701</v>
      </c>
      <c r="N19" s="17">
        <f>+'[14]ENEL PLB+PMG'!$BD17</f>
        <v>174.47234666666699</v>
      </c>
      <c r="O19" s="17">
        <f>+'[15]ENEL PLB+PMG'!$BD17</f>
        <v>175.98407</v>
      </c>
      <c r="P19" s="17">
        <f>+'[16]ENEL PLB+PMG'!$BD17</f>
        <v>174.33796833333301</v>
      </c>
      <c r="Q19" s="17">
        <f>+'[17]ENEL PLB+PMG'!$BD17</f>
        <v>177.79537833333299</v>
      </c>
      <c r="R19" s="17">
        <f>+'[18]ENEL PLB+PMG'!$BD17</f>
        <v>172.46473499999999</v>
      </c>
      <c r="S19" s="17">
        <f>+'[19]ENEL PLB+PMG'!$BD17</f>
        <v>172.635398333333</v>
      </c>
      <c r="T19" s="17">
        <f>+'[20]ENEL PLB+PMG'!$BD17</f>
        <v>171.542323333333</v>
      </c>
      <c r="U19" s="17">
        <f>+'[21]ENEL PLB+PMG'!$BD17</f>
        <v>174.184198333333</v>
      </c>
      <c r="V19" s="17">
        <f>+'[22]ENEL PLB+PMG'!$BD17</f>
        <v>165.27587666666699</v>
      </c>
      <c r="W19" s="17">
        <f>+'[23]ENEL PLB+PMG'!$BD17</f>
        <v>197.25899999999999</v>
      </c>
      <c r="X19" s="17">
        <f>+'[24]ENEL PLB+PMG'!$BD17</f>
        <v>171.02214499999999</v>
      </c>
      <c r="Y19" s="17">
        <f>+'[25]ENEL PLB+PMG'!$BD17</f>
        <v>168.26499166666699</v>
      </c>
      <c r="Z19" s="17">
        <f>+'[26]ENEL PLB+PMG'!$BD17</f>
        <v>167.346538333333</v>
      </c>
      <c r="AA19" s="17">
        <f>+'[27]ENEL PLB+PMG'!$BD17</f>
        <v>175.88816</v>
      </c>
      <c r="AB19" s="17">
        <f>+'[28]ENEL PLB+PMG'!$BD17</f>
        <v>175</v>
      </c>
      <c r="AC19" s="17">
        <f>+'[29]ENEL PLB+PMG'!$BD17</f>
        <v>167.252275</v>
      </c>
      <c r="AD19" s="17">
        <f>+'[30]ENEL PLB+PMG'!$BD17</f>
        <v>165.38499999999999</v>
      </c>
      <c r="AE19" s="17">
        <f>+'[31]ENEL PLB+PMG'!$BD17</f>
        <v>166.197438333333</v>
      </c>
      <c r="AF19" s="17">
        <f>+'[32]ENEL PLB+PMG'!$BD17</f>
        <v>164.781015</v>
      </c>
      <c r="AG19" s="17">
        <f>+'[33]ENEL PLB+PMG'!$BD17</f>
        <v>166.84257333333301</v>
      </c>
    </row>
    <row r="20" spans="2:109" ht="20.100000000000001" customHeight="1">
      <c r="B20" s="16">
        <v>0.33333333333333298</v>
      </c>
      <c r="C20" s="17">
        <f>+'[3]ENEL PLB+PMG'!$BD18</f>
        <v>180.32688833333299</v>
      </c>
      <c r="D20" s="17">
        <f>+'[4]ENEL PLB+PMG'!$BD18</f>
        <v>180.28505000000001</v>
      </c>
      <c r="E20" s="17">
        <f>+'[5]ENEL PLB+PMG'!$BD18</f>
        <v>180.38537833333299</v>
      </c>
      <c r="F20" s="17">
        <f>+'[6]ENEL PLB+PMG'!$BD18</f>
        <v>175.54853499999999</v>
      </c>
      <c r="G20" s="17">
        <f>+'[7]ENEL PLB+PMG'!$BD18</f>
        <v>178.53107333333301</v>
      </c>
      <c r="H20" s="17">
        <f>+'[8]ENEL PLB+PMG'!$BD18</f>
        <v>178.41281000000001</v>
      </c>
      <c r="I20" s="17">
        <f>+'[9]ENEL PLB+PMG'!$BD18</f>
        <v>171.78214</v>
      </c>
      <c r="J20" s="17">
        <f>+'[10]ENEL PLB+PMG'!$BD18</f>
        <v>176.13313833333299</v>
      </c>
      <c r="K20" s="17">
        <f>+'[11]ENEL PLB+PMG'!$BD18</f>
        <v>180.84479666666701</v>
      </c>
      <c r="L20" s="17">
        <f>+'[12]ENEL PLB+PMG'!$BD18</f>
        <v>179.240978333333</v>
      </c>
      <c r="M20" s="17">
        <f>+'[13]ENEL PLB+PMG'!$BD18</f>
        <v>178.643503333333</v>
      </c>
      <c r="N20" s="17">
        <f>+'[14]ENEL PLB+PMG'!$BD18</f>
        <v>180.24841166666701</v>
      </c>
      <c r="O20" s="17">
        <f>+'[15]ENEL PLB+PMG'!$BD18</f>
        <v>175.72150833333299</v>
      </c>
      <c r="P20" s="17">
        <f>+'[16]ENEL PLB+PMG'!$BD18</f>
        <v>176.20783333333301</v>
      </c>
      <c r="Q20" s="17">
        <f>+'[17]ENEL PLB+PMG'!$BD18</f>
        <v>197.25899999999999</v>
      </c>
      <c r="R20" s="17">
        <f>+'[18]ENEL PLB+PMG'!$BD18</f>
        <v>197.25899999999999</v>
      </c>
      <c r="S20" s="17">
        <f>+'[19]ENEL PLB+PMG'!$BD18</f>
        <v>177.04999833333301</v>
      </c>
      <c r="T20" s="17">
        <f>+'[20]ENEL PLB+PMG'!$BD18</f>
        <v>197.25899999999999</v>
      </c>
      <c r="U20" s="17">
        <f>+'[21]ENEL PLB+PMG'!$BD18</f>
        <v>177.70818333333301</v>
      </c>
      <c r="V20" s="17">
        <f>+'[22]ENEL PLB+PMG'!$BD18</f>
        <v>197.25899999999999</v>
      </c>
      <c r="W20" s="17">
        <f>+'[23]ENEL PLB+PMG'!$BD18</f>
        <v>196.14716999999999</v>
      </c>
      <c r="X20" s="17">
        <f>+'[24]ENEL PLB+PMG'!$BD18</f>
        <v>178.40998999999999</v>
      </c>
      <c r="Y20" s="17">
        <f>+'[25]ENEL PLB+PMG'!$BD18</f>
        <v>177.18224833333301</v>
      </c>
      <c r="Z20" s="17">
        <f>+'[26]ENEL PLB+PMG'!$BD18</f>
        <v>190.33</v>
      </c>
      <c r="AA20" s="17">
        <f>+'[27]ENEL PLB+PMG'!$BD18</f>
        <v>180.06154833333301</v>
      </c>
      <c r="AB20" s="17">
        <f>+'[28]ENEL PLB+PMG'!$BD18</f>
        <v>179.999973333333</v>
      </c>
      <c r="AC20" s="17">
        <f>+'[29]ENEL PLB+PMG'!$BD18</f>
        <v>176.07305500000001</v>
      </c>
      <c r="AD20" s="17">
        <f>+'[30]ENEL PLB+PMG'!$BD18</f>
        <v>165.38499999999999</v>
      </c>
      <c r="AE20" s="17">
        <f>+'[31]ENEL PLB+PMG'!$BD18</f>
        <v>166.99988666666599</v>
      </c>
      <c r="AF20" s="17">
        <f>+'[32]ENEL PLB+PMG'!$BD18</f>
        <v>165.49</v>
      </c>
      <c r="AG20" s="17">
        <f>+'[33]ENEL PLB+PMG'!$BD18</f>
        <v>165.498865</v>
      </c>
    </row>
    <row r="21" spans="2:109" ht="20.100000000000001" customHeight="1">
      <c r="B21" s="16">
        <v>0.375</v>
      </c>
      <c r="C21" s="17">
        <f>+'[3]ENEL PLB+PMG'!$BD19</f>
        <v>179.100818333333</v>
      </c>
      <c r="D21" s="17">
        <f>+'[4]ENEL PLB+PMG'!$BD19</f>
        <v>178.98111666666699</v>
      </c>
      <c r="E21" s="17">
        <f>+'[5]ENEL PLB+PMG'!$BD19</f>
        <v>183.11840333333299</v>
      </c>
      <c r="F21" s="17">
        <f>+'[6]ENEL PLB+PMG'!$BD19</f>
        <v>180.95726833333299</v>
      </c>
      <c r="G21" s="17">
        <f>+'[7]ENEL PLB+PMG'!$BD19</f>
        <v>181.48126999999999</v>
      </c>
      <c r="H21" s="17">
        <f>+'[8]ENEL PLB+PMG'!$BD19</f>
        <v>177.07278500000001</v>
      </c>
      <c r="I21" s="17">
        <f>+'[9]ENEL PLB+PMG'!$BD19</f>
        <v>171.820936666667</v>
      </c>
      <c r="J21" s="17">
        <f>+'[10]ENEL PLB+PMG'!$BD19</f>
        <v>180.34276500000001</v>
      </c>
      <c r="K21" s="17">
        <f>+'[11]ENEL PLB+PMG'!$BD19</f>
        <v>175.5</v>
      </c>
      <c r="L21" s="17">
        <f>+'[12]ENEL PLB+PMG'!$BD19</f>
        <v>177.85</v>
      </c>
      <c r="M21" s="17">
        <f>+'[13]ENEL PLB+PMG'!$BD19</f>
        <v>182.06830666666701</v>
      </c>
      <c r="N21" s="17">
        <f>+'[14]ENEL PLB+PMG'!$BD19</f>
        <v>236.69838333333399</v>
      </c>
      <c r="O21" s="17">
        <f>+'[15]ENEL PLB+PMG'!$BD19</f>
        <v>217.35896</v>
      </c>
      <c r="P21" s="17">
        <f>+'[16]ENEL PLB+PMG'!$BD19</f>
        <v>178.63973666666701</v>
      </c>
      <c r="Q21" s="17">
        <f>+'[17]ENEL PLB+PMG'!$BD19</f>
        <v>197.25899999999999</v>
      </c>
      <c r="R21" s="17">
        <f>+'[18]ENEL PLB+PMG'!$BD19</f>
        <v>197.25899999999999</v>
      </c>
      <c r="S21" s="17">
        <f>+'[19]ENEL PLB+PMG'!$BD19</f>
        <v>197.25899999999999</v>
      </c>
      <c r="T21" s="17">
        <f>+'[20]ENEL PLB+PMG'!$BD19</f>
        <v>197.25899999999999</v>
      </c>
      <c r="U21" s="17">
        <f>+'[21]ENEL PLB+PMG'!$BD19</f>
        <v>183.621771666667</v>
      </c>
      <c r="V21" s="17">
        <f>+'[22]ENEL PLB+PMG'!$BD19</f>
        <v>174.53693000000001</v>
      </c>
      <c r="W21" s="17">
        <f>+'[23]ENEL PLB+PMG'!$BD19</f>
        <v>173.193375</v>
      </c>
      <c r="X21" s="17">
        <f>+'[24]ENEL PLB+PMG'!$BD19</f>
        <v>190.363458333333</v>
      </c>
      <c r="Y21" s="17">
        <f>+'[25]ENEL PLB+PMG'!$BD19</f>
        <v>190.35817333333301</v>
      </c>
      <c r="Z21" s="17">
        <f>+'[26]ENEL PLB+PMG'!$BD19</f>
        <v>190.35984666666701</v>
      </c>
      <c r="AA21" s="17">
        <f>+'[27]ENEL PLB+PMG'!$BD19</f>
        <v>181.883858333333</v>
      </c>
      <c r="AB21" s="17">
        <f>+'[28]ENEL PLB+PMG'!$BD19</f>
        <v>178.13799</v>
      </c>
      <c r="AC21" s="17">
        <f>+'[29]ENEL PLB+PMG'!$BD19</f>
        <v>178.59093666666701</v>
      </c>
      <c r="AD21" s="17">
        <f>+'[30]ENEL PLB+PMG'!$BD19</f>
        <v>165.38499999999999</v>
      </c>
      <c r="AE21" s="17">
        <f>+'[31]ENEL PLB+PMG'!$BD19</f>
        <v>170.96631333333301</v>
      </c>
      <c r="AF21" s="17">
        <f>+'[32]ENEL PLB+PMG'!$BD19</f>
        <v>174.60462000000001</v>
      </c>
      <c r="AG21" s="17">
        <f>+'[33]ENEL PLB+PMG'!$BD19</f>
        <v>165.63193166666599</v>
      </c>
    </row>
    <row r="22" spans="2:109" ht="20.100000000000001" customHeight="1">
      <c r="B22" s="16">
        <v>0.41666666666666702</v>
      </c>
      <c r="C22" s="17">
        <f>+'[3]ENEL PLB+PMG'!$BD20</f>
        <v>176.96519499999999</v>
      </c>
      <c r="D22" s="17">
        <f>+'[4]ENEL PLB+PMG'!$BD20</f>
        <v>176.479713333333</v>
      </c>
      <c r="E22" s="17">
        <f>+'[5]ENEL PLB+PMG'!$BD20</f>
        <v>176.479201666667</v>
      </c>
      <c r="F22" s="17">
        <f>+'[6]ENEL PLB+PMG'!$BD20</f>
        <v>178.72420666666699</v>
      </c>
      <c r="G22" s="17">
        <f>+'[7]ENEL PLB+PMG'!$BD20</f>
        <v>176.21965499999999</v>
      </c>
      <c r="H22" s="17">
        <f>+'[8]ENEL PLB+PMG'!$BD20</f>
        <v>176</v>
      </c>
      <c r="I22" s="17">
        <f>+'[9]ENEL PLB+PMG'!$BD20</f>
        <v>171.784165</v>
      </c>
      <c r="J22" s="17">
        <f>+'[10]ENEL PLB+PMG'!$BD20</f>
        <v>175.511596666667</v>
      </c>
      <c r="K22" s="17">
        <f>+'[11]ENEL PLB+PMG'!$BD20</f>
        <v>175.51373333333299</v>
      </c>
      <c r="L22" s="17">
        <f>+'[12]ENEL PLB+PMG'!$BD20</f>
        <v>177.85</v>
      </c>
      <c r="M22" s="17">
        <f>+'[13]ENEL PLB+PMG'!$BD20</f>
        <v>177.85</v>
      </c>
      <c r="N22" s="17">
        <f>+'[14]ENEL PLB+PMG'!$BD20</f>
        <v>247.25200000000001</v>
      </c>
      <c r="O22" s="17">
        <f>+'[15]ENEL PLB+PMG'!$BD20</f>
        <v>247.25200000000001</v>
      </c>
      <c r="P22" s="17">
        <f>+'[16]ENEL PLB+PMG'!$BD20</f>
        <v>177.16269500000001</v>
      </c>
      <c r="Q22" s="17">
        <f>+'[17]ENEL PLB+PMG'!$BD20</f>
        <v>197.25899999999999</v>
      </c>
      <c r="R22" s="17">
        <f>+'[18]ENEL PLB+PMG'!$BD20</f>
        <v>197.25899999999999</v>
      </c>
      <c r="S22" s="17">
        <f>+'[19]ENEL PLB+PMG'!$BD20</f>
        <v>197.25899999999999</v>
      </c>
      <c r="T22" s="17">
        <f>+'[20]ENEL PLB+PMG'!$BD20</f>
        <v>197.25899999999999</v>
      </c>
      <c r="U22" s="17">
        <f>+'[21]ENEL PLB+PMG'!$BD20</f>
        <v>197.25899999999999</v>
      </c>
      <c r="V22" s="17">
        <f>+'[22]ENEL PLB+PMG'!$BD20</f>
        <v>197.25899999999999</v>
      </c>
      <c r="W22" s="17">
        <f>+'[23]ENEL PLB+PMG'!$BD20</f>
        <v>172.74716166666701</v>
      </c>
      <c r="X22" s="17">
        <f>+'[24]ENEL PLB+PMG'!$BD20</f>
        <v>190.33</v>
      </c>
      <c r="Y22" s="17">
        <f>+'[25]ENEL PLB+PMG'!$BD20</f>
        <v>190.33</v>
      </c>
      <c r="Z22" s="17">
        <f>+'[26]ENEL PLB+PMG'!$BD20</f>
        <v>190.33</v>
      </c>
      <c r="AA22" s="17">
        <f>+'[27]ENEL PLB+PMG'!$BD20</f>
        <v>175.67310333333299</v>
      </c>
      <c r="AB22" s="17">
        <f>+'[28]ENEL PLB+PMG'!$BD20</f>
        <v>178.657546666667</v>
      </c>
      <c r="AC22" s="17">
        <f>+'[29]ENEL PLB+PMG'!$BD20</f>
        <v>177.40035333333299</v>
      </c>
      <c r="AD22" s="17">
        <f>+'[30]ENEL PLB+PMG'!$BD20</f>
        <v>165.38499999999999</v>
      </c>
      <c r="AE22" s="17">
        <f>+'[31]ENEL PLB+PMG'!$BD20</f>
        <v>171.77724833333301</v>
      </c>
      <c r="AF22" s="17">
        <f>+'[32]ENEL PLB+PMG'!$BD20</f>
        <v>170.36423500000001</v>
      </c>
      <c r="AG22" s="17">
        <f>+'[33]ENEL PLB+PMG'!$BD20</f>
        <v>171.98765666666699</v>
      </c>
    </row>
    <row r="23" spans="2:109" ht="20.100000000000001" customHeight="1">
      <c r="B23" s="16">
        <v>0.45833333333333298</v>
      </c>
      <c r="C23" s="17">
        <f>+'[3]ENEL PLB+PMG'!$BD21</f>
        <v>177.98109500000001</v>
      </c>
      <c r="D23" s="17">
        <f>+'[4]ENEL PLB+PMG'!$BD21</f>
        <v>176.81494833333301</v>
      </c>
      <c r="E23" s="17">
        <f>+'[5]ENEL PLB+PMG'!$BD21</f>
        <v>176.495681666667</v>
      </c>
      <c r="F23" s="17">
        <f>+'[6]ENEL PLB+PMG'!$BD21</f>
        <v>177.57213833333299</v>
      </c>
      <c r="G23" s="17">
        <f>+'[7]ENEL PLB+PMG'!$BD21</f>
        <v>176.47939</v>
      </c>
      <c r="H23" s="17">
        <f>+'[8]ENEL PLB+PMG'!$BD21</f>
        <v>177.656501666667</v>
      </c>
      <c r="I23" s="17">
        <f>+'[9]ENEL PLB+PMG'!$BD21</f>
        <v>171.81223333333301</v>
      </c>
      <c r="J23" s="17">
        <f>+'[10]ENEL PLB+PMG'!$BD21</f>
        <v>175.517261666667</v>
      </c>
      <c r="K23" s="17">
        <f>+'[11]ENEL PLB+PMG'!$BD21</f>
        <v>176.09420333333301</v>
      </c>
      <c r="L23" s="17">
        <f>+'[12]ENEL PLB+PMG'!$BD21</f>
        <v>177.85</v>
      </c>
      <c r="M23" s="17">
        <f>+'[13]ENEL PLB+PMG'!$BD21</f>
        <v>177.85</v>
      </c>
      <c r="N23" s="17">
        <f>+'[14]ENEL PLB+PMG'!$BD21</f>
        <v>247.25200000000001</v>
      </c>
      <c r="O23" s="17">
        <f>+'[15]ENEL PLB+PMG'!$BD21</f>
        <v>247.25200000000001</v>
      </c>
      <c r="P23" s="17">
        <f>+'[16]ENEL PLB+PMG'!$BD21</f>
        <v>175.32579999999999</v>
      </c>
      <c r="Q23" s="17">
        <f>+'[17]ENEL PLB+PMG'!$BD21</f>
        <v>197.25899999999999</v>
      </c>
      <c r="R23" s="17">
        <f>+'[18]ENEL PLB+PMG'!$BD21</f>
        <v>197.25899999999999</v>
      </c>
      <c r="S23" s="17">
        <f>+'[19]ENEL PLB+PMG'!$BD21</f>
        <v>197.25899999999999</v>
      </c>
      <c r="T23" s="17">
        <f>+'[20]ENEL PLB+PMG'!$BD21</f>
        <v>197.25899999999999</v>
      </c>
      <c r="U23" s="17">
        <f>+'[21]ENEL PLB+PMG'!$BD21</f>
        <v>197.25899999999999</v>
      </c>
      <c r="V23" s="17">
        <f>+'[22]ENEL PLB+PMG'!$BD21</f>
        <v>197.25899999999999</v>
      </c>
      <c r="W23" s="17">
        <f>+'[23]ENEL PLB+PMG'!$BD21</f>
        <v>172.76868666666701</v>
      </c>
      <c r="X23" s="17">
        <f>+'[24]ENEL PLB+PMG'!$BD21</f>
        <v>190.33</v>
      </c>
      <c r="Y23" s="17">
        <f>+'[25]ENEL PLB+PMG'!$BD21</f>
        <v>190.33</v>
      </c>
      <c r="Z23" s="17">
        <f>+'[26]ENEL PLB+PMG'!$BD21</f>
        <v>190.33</v>
      </c>
      <c r="AA23" s="17">
        <f>+'[27]ENEL PLB+PMG'!$BD21</f>
        <v>175.67314833333299</v>
      </c>
      <c r="AB23" s="17">
        <f>+'[28]ENEL PLB+PMG'!$BD21</f>
        <v>176.52112500000001</v>
      </c>
      <c r="AC23" s="17">
        <f>+'[29]ENEL PLB+PMG'!$BD21</f>
        <v>175</v>
      </c>
      <c r="AD23" s="17">
        <f>+'[30]ENEL PLB+PMG'!$BD21</f>
        <v>165.38499999999999</v>
      </c>
      <c r="AE23" s="17">
        <f>+'[31]ENEL PLB+PMG'!$BD21</f>
        <v>173.04990833333301</v>
      </c>
      <c r="AF23" s="17">
        <f>+'[32]ENEL PLB+PMG'!$BD21</f>
        <v>170.37946833333299</v>
      </c>
      <c r="AG23" s="17">
        <f>+'[33]ENEL PLB+PMG'!$BD21</f>
        <v>170.03555666666699</v>
      </c>
    </row>
    <row r="24" spans="2:109" ht="20.100000000000001" customHeight="1">
      <c r="B24" s="16">
        <v>0.5</v>
      </c>
      <c r="C24" s="17">
        <f>+'[3]ENEL PLB+PMG'!$BD22</f>
        <v>177.20345666666699</v>
      </c>
      <c r="D24" s="17">
        <f>+'[4]ENEL PLB+PMG'!$BD22</f>
        <v>176.51994833333299</v>
      </c>
      <c r="E24" s="17">
        <f>+'[5]ENEL PLB+PMG'!$BD22</f>
        <v>176.625898333333</v>
      </c>
      <c r="F24" s="17">
        <f>+'[6]ENEL PLB+PMG'!$BD22</f>
        <v>176.313715</v>
      </c>
      <c r="G24" s="17">
        <f>+'[7]ENEL PLB+PMG'!$BD22</f>
        <v>176.476</v>
      </c>
      <c r="H24" s="17">
        <f>+'[8]ENEL PLB+PMG'!$BD22</f>
        <v>177.453756666667</v>
      </c>
      <c r="I24" s="17">
        <f>+'[9]ENEL PLB+PMG'!$BD22</f>
        <v>176</v>
      </c>
      <c r="J24" s="17">
        <f>+'[10]ENEL PLB+PMG'!$BD22</f>
        <v>175.518655</v>
      </c>
      <c r="K24" s="17">
        <f>+'[11]ENEL PLB+PMG'!$BD22</f>
        <v>175.54354000000001</v>
      </c>
      <c r="L24" s="17">
        <f>+'[12]ENEL PLB+PMG'!$BD22</f>
        <v>177.85</v>
      </c>
      <c r="M24" s="17">
        <f>+'[13]ENEL PLB+PMG'!$BD22</f>
        <v>177.85</v>
      </c>
      <c r="N24" s="17">
        <f>+'[14]ENEL PLB+PMG'!$BD22</f>
        <v>247.25200000000001</v>
      </c>
      <c r="O24" s="17">
        <f>+'[15]ENEL PLB+PMG'!$BD22</f>
        <v>247.25200000000001</v>
      </c>
      <c r="P24" s="17">
        <f>+'[16]ENEL PLB+PMG'!$BD22</f>
        <v>193.48</v>
      </c>
      <c r="Q24" s="17">
        <f>+'[17]ENEL PLB+PMG'!$BD22</f>
        <v>197.25899999999999</v>
      </c>
      <c r="R24" s="17">
        <f>+'[18]ENEL PLB+PMG'!$BD22</f>
        <v>197.25899999999999</v>
      </c>
      <c r="S24" s="17">
        <f>+'[19]ENEL PLB+PMG'!$BD22</f>
        <v>197.25899999999999</v>
      </c>
      <c r="T24" s="17">
        <f>+'[20]ENEL PLB+PMG'!$BD22</f>
        <v>197.25899999999999</v>
      </c>
      <c r="U24" s="17">
        <f>+'[21]ENEL PLB+PMG'!$BD22</f>
        <v>197.25899999999999</v>
      </c>
      <c r="V24" s="17">
        <f>+'[22]ENEL PLB+PMG'!$BD22</f>
        <v>197.25899999999999</v>
      </c>
      <c r="W24" s="17">
        <f>+'[23]ENEL PLB+PMG'!$BD22</f>
        <v>172.78638833333301</v>
      </c>
      <c r="X24" s="17">
        <f>+'[24]ENEL PLB+PMG'!$BD22</f>
        <v>190.33</v>
      </c>
      <c r="Y24" s="17">
        <f>+'[25]ENEL PLB+PMG'!$BD22</f>
        <v>190.33</v>
      </c>
      <c r="Z24" s="17">
        <f>+'[26]ENEL PLB+PMG'!$BD22</f>
        <v>190.33</v>
      </c>
      <c r="AA24" s="17">
        <f>+'[27]ENEL PLB+PMG'!$BD22</f>
        <v>175.675401666667</v>
      </c>
      <c r="AB24" s="17">
        <f>+'[28]ENEL PLB+PMG'!$BD22</f>
        <v>176.54456833333299</v>
      </c>
      <c r="AC24" s="17">
        <f>+'[29]ENEL PLB+PMG'!$BD22</f>
        <v>175</v>
      </c>
      <c r="AD24" s="17">
        <f>+'[30]ENEL PLB+PMG'!$BD22</f>
        <v>170.73706779661001</v>
      </c>
      <c r="AE24" s="17">
        <f>+'[31]ENEL PLB+PMG'!$BD22</f>
        <v>171.384445</v>
      </c>
      <c r="AF24" s="17">
        <f>+'[32]ENEL PLB+PMG'!$BD22</f>
        <v>170.42737333333301</v>
      </c>
      <c r="AG24" s="17">
        <f>+'[33]ENEL PLB+PMG'!$BD22</f>
        <v>169.618731666667</v>
      </c>
    </row>
    <row r="25" spans="2:109" ht="20.100000000000001" customHeight="1">
      <c r="B25" s="16">
        <v>0.54166666666666696</v>
      </c>
      <c r="C25" s="17">
        <f>+'[3]ENEL PLB+PMG'!$BD23</f>
        <v>177.520868333333</v>
      </c>
      <c r="D25" s="17">
        <f>+'[4]ENEL PLB+PMG'!$BD23</f>
        <v>176.62289166666699</v>
      </c>
      <c r="E25" s="17">
        <f>+'[5]ENEL PLB+PMG'!$BD23</f>
        <v>176.78732833333299</v>
      </c>
      <c r="F25" s="17">
        <f>+'[6]ENEL PLB+PMG'!$BD23</f>
        <v>178.78372833333299</v>
      </c>
      <c r="G25" s="17">
        <f>+'[7]ENEL PLB+PMG'!$BD23</f>
        <v>176.476</v>
      </c>
      <c r="H25" s="17">
        <f>+'[8]ENEL PLB+PMG'!$BD23</f>
        <v>176.28607333333301</v>
      </c>
      <c r="I25" s="17">
        <f>+'[9]ENEL PLB+PMG'!$BD23</f>
        <v>176</v>
      </c>
      <c r="J25" s="17">
        <f>+'[10]ENEL PLB+PMG'!$BD23</f>
        <v>175.520516666666</v>
      </c>
      <c r="K25" s="17">
        <f>+'[11]ENEL PLB+PMG'!$BD23</f>
        <v>175.96516666666699</v>
      </c>
      <c r="L25" s="17">
        <f>+'[12]ENEL PLB+PMG'!$BD23</f>
        <v>177.85</v>
      </c>
      <c r="M25" s="17">
        <f>+'[13]ENEL PLB+PMG'!$BD23</f>
        <v>247.25200000000001</v>
      </c>
      <c r="N25" s="17">
        <f>+'[14]ENEL PLB+PMG'!$BD23</f>
        <v>247.25200000000001</v>
      </c>
      <c r="O25" s="17">
        <f>+'[15]ENEL PLB+PMG'!$BD23</f>
        <v>247.25200000000001</v>
      </c>
      <c r="P25" s="17">
        <f>+'[16]ENEL PLB+PMG'!$BD23</f>
        <v>193.48</v>
      </c>
      <c r="Q25" s="17">
        <f>+'[17]ENEL PLB+PMG'!$BD23</f>
        <v>197.25899999999999</v>
      </c>
      <c r="R25" s="17">
        <f>+'[18]ENEL PLB+PMG'!$BD23</f>
        <v>197.25899999999999</v>
      </c>
      <c r="S25" s="17">
        <f>+'[19]ENEL PLB+PMG'!$BD23</f>
        <v>197.25899999999999</v>
      </c>
      <c r="T25" s="17">
        <f>+'[20]ENEL PLB+PMG'!$BD23</f>
        <v>197.25899999999999</v>
      </c>
      <c r="U25" s="17">
        <f>+'[21]ENEL PLB+PMG'!$BD23</f>
        <v>197.25899999999999</v>
      </c>
      <c r="V25" s="17">
        <f>+'[22]ENEL PLB+PMG'!$BD23</f>
        <v>175.59936666666701</v>
      </c>
      <c r="W25" s="17">
        <f>+'[23]ENEL PLB+PMG'!$BD23</f>
        <v>173.984465</v>
      </c>
      <c r="X25" s="17">
        <f>+'[24]ENEL PLB+PMG'!$BD23</f>
        <v>190.33</v>
      </c>
      <c r="Y25" s="17">
        <f>+'[25]ENEL PLB+PMG'!$BD23</f>
        <v>190.33</v>
      </c>
      <c r="Z25" s="17">
        <f>+'[26]ENEL PLB+PMG'!$BD23</f>
        <v>190.33</v>
      </c>
      <c r="AA25" s="17">
        <f>+'[27]ENEL PLB+PMG'!$BD23</f>
        <v>176.46750666666699</v>
      </c>
      <c r="AB25" s="17">
        <f>+'[28]ENEL PLB+PMG'!$BD23</f>
        <v>176.77929499999999</v>
      </c>
      <c r="AC25" s="17">
        <f>+'[29]ENEL PLB+PMG'!$BD23</f>
        <v>176.51007000000001</v>
      </c>
      <c r="AD25" s="17">
        <f>+'[30]ENEL PLB+PMG'!$BD23</f>
        <v>165.38499999999999</v>
      </c>
      <c r="AE25" s="17">
        <f>+'[31]ENEL PLB+PMG'!$BD23</f>
        <v>171.342141666667</v>
      </c>
      <c r="AF25" s="17">
        <f>+'[32]ENEL PLB+PMG'!$BD23</f>
        <v>170.48922999999999</v>
      </c>
      <c r="AG25" s="17">
        <f>+'[33]ENEL PLB+PMG'!$BD23</f>
        <v>174.63118333333301</v>
      </c>
    </row>
    <row r="26" spans="2:109" ht="20.100000000000001" customHeight="1">
      <c r="B26" s="16">
        <v>0.58333333333333304</v>
      </c>
      <c r="C26" s="17">
        <f>+'[3]ENEL PLB+PMG'!$BD24</f>
        <v>176.476</v>
      </c>
      <c r="D26" s="17">
        <f>+'[4]ENEL PLB+PMG'!$BD24</f>
        <v>176.63997499999999</v>
      </c>
      <c r="E26" s="17">
        <f>+'[5]ENEL PLB+PMG'!$BD24</f>
        <v>177.40332333333299</v>
      </c>
      <c r="F26" s="17">
        <f>+'[6]ENEL PLB+PMG'!$BD24</f>
        <v>177.30603833333299</v>
      </c>
      <c r="G26" s="17">
        <f>+'[7]ENEL PLB+PMG'!$BD24</f>
        <v>176.470595</v>
      </c>
      <c r="H26" s="17">
        <f>+'[8]ENEL PLB+PMG'!$BD24</f>
        <v>178.42791</v>
      </c>
      <c r="I26" s="17">
        <f>+'[9]ENEL PLB+PMG'!$BD24</f>
        <v>176</v>
      </c>
      <c r="J26" s="17">
        <f>+'[10]ENEL PLB+PMG'!$BD24</f>
        <v>176.35593666666699</v>
      </c>
      <c r="K26" s="17">
        <f>+'[11]ENEL PLB+PMG'!$BD24</f>
        <v>176.103456666667</v>
      </c>
      <c r="L26" s="17">
        <f>+'[12]ENEL PLB+PMG'!$BD24</f>
        <v>177.85</v>
      </c>
      <c r="M26" s="17">
        <f>+'[13]ENEL PLB+PMG'!$BD24</f>
        <v>247.25200000000001</v>
      </c>
      <c r="N26" s="17">
        <f>+'[14]ENEL PLB+PMG'!$BD24</f>
        <v>247.25200000000001</v>
      </c>
      <c r="O26" s="17">
        <f>+'[15]ENEL PLB+PMG'!$BD24</f>
        <v>247.25200000000001</v>
      </c>
      <c r="P26" s="17">
        <f>+'[16]ENEL PLB+PMG'!$BD24</f>
        <v>193.48</v>
      </c>
      <c r="Q26" s="17">
        <f>+'[17]ENEL PLB+PMG'!$BD24</f>
        <v>197.25899999999999</v>
      </c>
      <c r="R26" s="17">
        <f>+'[18]ENEL PLB+PMG'!$BD24</f>
        <v>197.25899999999999</v>
      </c>
      <c r="S26" s="17">
        <f>+'[19]ENEL PLB+PMG'!$BD24</f>
        <v>197.25899999999999</v>
      </c>
      <c r="T26" s="17">
        <f>+'[20]ENEL PLB+PMG'!$BD24</f>
        <v>197.25899999999999</v>
      </c>
      <c r="U26" s="17">
        <f>+'[21]ENEL PLB+PMG'!$BD24</f>
        <v>197.25899999999999</v>
      </c>
      <c r="V26" s="17">
        <f>+'[22]ENEL PLB+PMG'!$BD24</f>
        <v>170.01278500000001</v>
      </c>
      <c r="W26" s="17">
        <f>+'[23]ENEL PLB+PMG'!$BD24</f>
        <v>172.056033333333</v>
      </c>
      <c r="X26" s="17">
        <f>+'[24]ENEL PLB+PMG'!$BD24</f>
        <v>190.33</v>
      </c>
      <c r="Y26" s="17">
        <f>+'[25]ENEL PLB+PMG'!$BD24</f>
        <v>190.33</v>
      </c>
      <c r="Z26" s="17">
        <f>+'[26]ENEL PLB+PMG'!$BD24</f>
        <v>190.33</v>
      </c>
      <c r="AA26" s="17">
        <f>+'[27]ENEL PLB+PMG'!$BD24</f>
        <v>176.581641666667</v>
      </c>
      <c r="AB26" s="17">
        <f>+'[28]ENEL PLB+PMG'!$BD24</f>
        <v>176.71571333333301</v>
      </c>
      <c r="AC26" s="17">
        <f>+'[29]ENEL PLB+PMG'!$BD24</f>
        <v>176.76858833333301</v>
      </c>
      <c r="AD26" s="17">
        <f>+'[30]ENEL PLB+PMG'!$BD24</f>
        <v>175</v>
      </c>
      <c r="AE26" s="17">
        <f>+'[31]ENEL PLB+PMG'!$BD24</f>
        <v>171.35537833333299</v>
      </c>
      <c r="AF26" s="17">
        <f>+'[32]ENEL PLB+PMG'!$BD24</f>
        <v>170.50264999999999</v>
      </c>
      <c r="AG26" s="17">
        <f>+'[33]ENEL PLB+PMG'!$BD24</f>
        <v>171.499</v>
      </c>
    </row>
    <row r="27" spans="2:109" ht="20.100000000000001" customHeight="1">
      <c r="B27" s="16">
        <v>0.625</v>
      </c>
      <c r="C27" s="17">
        <f>+'[3]ENEL PLB+PMG'!$BD25</f>
        <v>176.476</v>
      </c>
      <c r="D27" s="17">
        <f>+'[4]ENEL PLB+PMG'!$BD25</f>
        <v>177.19789666666699</v>
      </c>
      <c r="E27" s="17">
        <f>+'[5]ENEL PLB+PMG'!$BD25</f>
        <v>178.03120833333301</v>
      </c>
      <c r="F27" s="17">
        <f>+'[6]ENEL PLB+PMG'!$BD25</f>
        <v>176.614601666667</v>
      </c>
      <c r="G27" s="17">
        <f>+'[7]ENEL PLB+PMG'!$BD25</f>
        <v>176.667773333333</v>
      </c>
      <c r="H27" s="17">
        <f>+'[8]ENEL PLB+PMG'!$BD25</f>
        <v>176</v>
      </c>
      <c r="I27" s="17">
        <f>+'[9]ENEL PLB+PMG'!$BD25</f>
        <v>176</v>
      </c>
      <c r="J27" s="17">
        <f>+'[10]ENEL PLB+PMG'!$BD25</f>
        <v>176.316908333333</v>
      </c>
      <c r="K27" s="17">
        <f>+'[11]ENEL PLB+PMG'!$BD25</f>
        <v>176.27979833333299</v>
      </c>
      <c r="L27" s="17">
        <f>+'[12]ENEL PLB+PMG'!$BD25</f>
        <v>177.85</v>
      </c>
      <c r="M27" s="17">
        <f>+'[13]ENEL PLB+PMG'!$BD25</f>
        <v>247.25200000000001</v>
      </c>
      <c r="N27" s="17">
        <f>+'[14]ENEL PLB+PMG'!$BD25</f>
        <v>247.25200000000001</v>
      </c>
      <c r="O27" s="17">
        <f>+'[15]ENEL PLB+PMG'!$BD25</f>
        <v>201.76525166666701</v>
      </c>
      <c r="P27" s="17">
        <f>+'[16]ENEL PLB+PMG'!$BD25</f>
        <v>193.48</v>
      </c>
      <c r="Q27" s="17">
        <f>+'[17]ENEL PLB+PMG'!$BD25</f>
        <v>197.25899999999999</v>
      </c>
      <c r="R27" s="17">
        <f>+'[18]ENEL PLB+PMG'!$BD25</f>
        <v>197.25899999999999</v>
      </c>
      <c r="S27" s="17">
        <f>+'[19]ENEL PLB+PMG'!$BD25</f>
        <v>197.25899999999999</v>
      </c>
      <c r="T27" s="17">
        <f>+'[20]ENEL PLB+PMG'!$BD25</f>
        <v>197.25899999999999</v>
      </c>
      <c r="U27" s="17">
        <f>+'[21]ENEL PLB+PMG'!$BD25</f>
        <v>197.25899999999999</v>
      </c>
      <c r="V27" s="17">
        <f>+'[22]ENEL PLB+PMG'!$BD25</f>
        <v>166.06960166666701</v>
      </c>
      <c r="W27" s="17">
        <f>+'[23]ENEL PLB+PMG'!$BD25</f>
        <v>166.09642500000001</v>
      </c>
      <c r="X27" s="17">
        <f>+'[24]ENEL PLB+PMG'!$BD25</f>
        <v>190.33</v>
      </c>
      <c r="Y27" s="17">
        <f>+'[25]ENEL PLB+PMG'!$BD25</f>
        <v>190.33</v>
      </c>
      <c r="Z27" s="17">
        <f>+'[26]ENEL PLB+PMG'!$BD25</f>
        <v>190.33</v>
      </c>
      <c r="AA27" s="17">
        <f>+'[27]ENEL PLB+PMG'!$BD25</f>
        <v>175.504865</v>
      </c>
      <c r="AB27" s="17">
        <f>+'[28]ENEL PLB+PMG'!$BD25</f>
        <v>176.511568333333</v>
      </c>
      <c r="AC27" s="17">
        <f>+'[29]ENEL PLB+PMG'!$BD25</f>
        <v>176.44965833333299</v>
      </c>
      <c r="AD27" s="17">
        <f>+'[30]ENEL PLB+PMG'!$BD25</f>
        <v>165.38499999999999</v>
      </c>
      <c r="AE27" s="17">
        <f>+'[31]ENEL PLB+PMG'!$BD25</f>
        <v>171.381243333333</v>
      </c>
      <c r="AF27" s="17">
        <f>+'[32]ENEL PLB+PMG'!$BD25</f>
        <v>170.50834666666699</v>
      </c>
      <c r="AG27" s="17">
        <f>+'[33]ENEL PLB+PMG'!$BD25</f>
        <v>171.50349333333301</v>
      </c>
    </row>
    <row r="28" spans="2:109" ht="20.100000000000001" customHeight="1">
      <c r="B28" s="16">
        <v>0.66666666666666696</v>
      </c>
      <c r="C28" s="17">
        <f>+'[3]ENEL PLB+PMG'!$BD26</f>
        <v>176.47868333333301</v>
      </c>
      <c r="D28" s="17">
        <f>+'[4]ENEL PLB+PMG'!$BD26</f>
        <v>176.524755</v>
      </c>
      <c r="E28" s="17">
        <f>+'[5]ENEL PLB+PMG'!$BD26</f>
        <v>178.98960500000001</v>
      </c>
      <c r="F28" s="17">
        <f>+'[6]ENEL PLB+PMG'!$BD26</f>
        <v>176.39446333333299</v>
      </c>
      <c r="G28" s="17">
        <f>+'[7]ENEL PLB+PMG'!$BD26</f>
        <v>177.07963166666701</v>
      </c>
      <c r="H28" s="17">
        <f>+'[8]ENEL PLB+PMG'!$BD26</f>
        <v>176</v>
      </c>
      <c r="I28" s="17">
        <f>+'[9]ENEL PLB+PMG'!$BD26</f>
        <v>172.83482833333301</v>
      </c>
      <c r="J28" s="17">
        <f>+'[10]ENEL PLB+PMG'!$BD26</f>
        <v>175.96014666666699</v>
      </c>
      <c r="K28" s="17">
        <f>+'[11]ENEL PLB+PMG'!$BD26</f>
        <v>175.595351666667</v>
      </c>
      <c r="L28" s="17">
        <f>+'[12]ENEL PLB+PMG'!$BD26</f>
        <v>177.85</v>
      </c>
      <c r="M28" s="17">
        <f>+'[13]ENEL PLB+PMG'!$BD26</f>
        <v>247.25200000000001</v>
      </c>
      <c r="N28" s="17">
        <f>+'[14]ENEL PLB+PMG'!$BD26</f>
        <v>247.25200000000001</v>
      </c>
      <c r="O28" s="17">
        <f>+'[15]ENEL PLB+PMG'!$BD26</f>
        <v>178.81069333333301</v>
      </c>
      <c r="P28" s="17">
        <f>+'[16]ENEL PLB+PMG'!$BD26</f>
        <v>193.48</v>
      </c>
      <c r="Q28" s="17">
        <f>+'[17]ENEL PLB+PMG'!$BD26</f>
        <v>197.25899999999999</v>
      </c>
      <c r="R28" s="17">
        <f>+'[18]ENEL PLB+PMG'!$BD26</f>
        <v>197.25899999999999</v>
      </c>
      <c r="S28" s="17">
        <f>+'[19]ENEL PLB+PMG'!$BD26</f>
        <v>197.25899999999999</v>
      </c>
      <c r="T28" s="17">
        <f>+'[20]ENEL PLB+PMG'!$BD26</f>
        <v>197.25899999999999</v>
      </c>
      <c r="U28" s="17">
        <f>+'[21]ENEL PLB+PMG'!$BD26</f>
        <v>197.25899999999999</v>
      </c>
      <c r="V28" s="17">
        <f>+'[22]ENEL PLB+PMG'!$BD26</f>
        <v>197.25899999999999</v>
      </c>
      <c r="W28" s="17">
        <f>+'[23]ENEL PLB+PMG'!$BD26</f>
        <v>166.09405833333301</v>
      </c>
      <c r="X28" s="17">
        <f>+'[24]ENEL PLB+PMG'!$BD26</f>
        <v>190.33</v>
      </c>
      <c r="Y28" s="17">
        <f>+'[25]ENEL PLB+PMG'!$BD26</f>
        <v>190.33</v>
      </c>
      <c r="Z28" s="17">
        <f>+'[26]ENEL PLB+PMG'!$BD26</f>
        <v>190.33</v>
      </c>
      <c r="AA28" s="17">
        <f>+'[27]ENEL PLB+PMG'!$BD26</f>
        <v>175.52856499999999</v>
      </c>
      <c r="AB28" s="17">
        <f>+'[28]ENEL PLB+PMG'!$BD26</f>
        <v>176.535171666667</v>
      </c>
      <c r="AC28" s="17">
        <f>+'[29]ENEL PLB+PMG'!$BD26</f>
        <v>175</v>
      </c>
      <c r="AD28" s="17">
        <f>+'[30]ENEL PLB+PMG'!$BD26</f>
        <v>165.38499999999999</v>
      </c>
      <c r="AE28" s="17">
        <f>+'[31]ENEL PLB+PMG'!$BD26</f>
        <v>171.35374666666701</v>
      </c>
      <c r="AF28" s="17">
        <f>+'[32]ENEL PLB+PMG'!$BD26</f>
        <v>170.63570833333301</v>
      </c>
      <c r="AG28" s="17">
        <f>+'[33]ENEL PLB+PMG'!$BD26</f>
        <v>171.46343166666699</v>
      </c>
    </row>
    <row r="29" spans="2:109" ht="20.100000000000001" customHeight="1">
      <c r="B29" s="16">
        <v>0.70833333333333304</v>
      </c>
      <c r="C29" s="17">
        <f>+'[3]ENEL PLB+PMG'!$BD27</f>
        <v>176.47729000000001</v>
      </c>
      <c r="D29" s="17">
        <f>+'[4]ENEL PLB+PMG'!$BD27</f>
        <v>177.83940999999999</v>
      </c>
      <c r="E29" s="17">
        <f>+'[5]ENEL PLB+PMG'!$BD27</f>
        <v>176.29935666666699</v>
      </c>
      <c r="F29" s="17">
        <f>+'[6]ENEL PLB+PMG'!$BD27</f>
        <v>178.38386</v>
      </c>
      <c r="G29" s="17">
        <f>+'[7]ENEL PLB+PMG'!$BD27</f>
        <v>178.075175</v>
      </c>
      <c r="H29" s="17">
        <f>+'[8]ENEL PLB+PMG'!$BD27</f>
        <v>178.19887</v>
      </c>
      <c r="I29" s="17">
        <f>+'[9]ENEL PLB+PMG'!$BD27</f>
        <v>172.53824</v>
      </c>
      <c r="J29" s="17">
        <f>+'[10]ENEL PLB+PMG'!$BD27</f>
        <v>176.55687333333299</v>
      </c>
      <c r="K29" s="17">
        <f>+'[11]ENEL PLB+PMG'!$BD27</f>
        <v>175.99586833333299</v>
      </c>
      <c r="L29" s="17">
        <f>+'[12]ENEL PLB+PMG'!$BD27</f>
        <v>177.85</v>
      </c>
      <c r="M29" s="17">
        <f>+'[13]ENEL PLB+PMG'!$BD27</f>
        <v>247.25200000000001</v>
      </c>
      <c r="N29" s="17">
        <f>+'[14]ENEL PLB+PMG'!$BD27</f>
        <v>247.25200000000001</v>
      </c>
      <c r="O29" s="17">
        <f>+'[15]ENEL PLB+PMG'!$BD27</f>
        <v>175.81174999999999</v>
      </c>
      <c r="P29" s="17">
        <f>+'[16]ENEL PLB+PMG'!$BD27</f>
        <v>176.543906666667</v>
      </c>
      <c r="Q29" s="17">
        <f>+'[17]ENEL PLB+PMG'!$BD27</f>
        <v>197.25899999999999</v>
      </c>
      <c r="R29" s="17">
        <f>+'[18]ENEL PLB+PMG'!$BD27</f>
        <v>197.25899999999999</v>
      </c>
      <c r="S29" s="17">
        <f>+'[19]ENEL PLB+PMG'!$BD27</f>
        <v>197.25899999999999</v>
      </c>
      <c r="T29" s="17">
        <f>+'[20]ENEL PLB+PMG'!$BD27</f>
        <v>197.25899999999999</v>
      </c>
      <c r="U29" s="17">
        <f>+'[21]ENEL PLB+PMG'!$BD27</f>
        <v>197.25899999999999</v>
      </c>
      <c r="V29" s="17">
        <f>+'[22]ENEL PLB+PMG'!$BD27</f>
        <v>174.12036499999999</v>
      </c>
      <c r="W29" s="17">
        <f>+'[23]ENEL PLB+PMG'!$BD27</f>
        <v>166.10370166666701</v>
      </c>
      <c r="X29" s="17">
        <f>+'[24]ENEL PLB+PMG'!$BD27</f>
        <v>190.33</v>
      </c>
      <c r="Y29" s="17">
        <f>+'[25]ENEL PLB+PMG'!$BD27</f>
        <v>190.33</v>
      </c>
      <c r="Z29" s="17">
        <f>+'[26]ENEL PLB+PMG'!$BD27</f>
        <v>190.33</v>
      </c>
      <c r="AA29" s="17">
        <f>+'[27]ENEL PLB+PMG'!$BD27</f>
        <v>178.04221833333301</v>
      </c>
      <c r="AB29" s="17">
        <f>+'[28]ENEL PLB+PMG'!$BD27</f>
        <v>179.34896166666701</v>
      </c>
      <c r="AC29" s="17">
        <f>+'[29]ENEL PLB+PMG'!$BD27</f>
        <v>175</v>
      </c>
      <c r="AD29" s="17">
        <f>+'[30]ENEL PLB+PMG'!$BD27</f>
        <v>165.38499999999999</v>
      </c>
      <c r="AE29" s="17">
        <f>+'[31]ENEL PLB+PMG'!$BD27</f>
        <v>171.109241666667</v>
      </c>
      <c r="AF29" s="17">
        <f>+'[32]ENEL PLB+PMG'!$BD27</f>
        <v>172.058668333333</v>
      </c>
      <c r="AG29" s="17">
        <f>+'[33]ENEL PLB+PMG'!$BD27</f>
        <v>175.45801166666701</v>
      </c>
    </row>
    <row r="30" spans="2:109" ht="20.100000000000001" customHeight="1">
      <c r="B30" s="16">
        <v>0.75</v>
      </c>
      <c r="C30" s="17">
        <f>+'[3]ENEL PLB+PMG'!$BD28</f>
        <v>176.31831666666699</v>
      </c>
      <c r="D30" s="17">
        <f>+'[4]ENEL PLB+PMG'!$BD28</f>
        <v>176.476</v>
      </c>
      <c r="E30" s="17">
        <f>+'[5]ENEL PLB+PMG'!$BD28</f>
        <v>178.83131499999999</v>
      </c>
      <c r="F30" s="17">
        <f>+'[6]ENEL PLB+PMG'!$BD28</f>
        <v>177.577566666667</v>
      </c>
      <c r="G30" s="17">
        <f>+'[7]ENEL PLB+PMG'!$BD28</f>
        <v>179.021938333333</v>
      </c>
      <c r="H30" s="17">
        <f>+'[8]ENEL PLB+PMG'!$BD28</f>
        <v>177.93585999999999</v>
      </c>
      <c r="I30" s="17">
        <f>+'[9]ENEL PLB+PMG'!$BD28</f>
        <v>179.96001833333301</v>
      </c>
      <c r="J30" s="17">
        <f>+'[10]ENEL PLB+PMG'!$BD28</f>
        <v>176.570011666667</v>
      </c>
      <c r="K30" s="17">
        <f>+'[11]ENEL PLB+PMG'!$BD28</f>
        <v>175.629668333333</v>
      </c>
      <c r="L30" s="17">
        <f>+'[12]ENEL PLB+PMG'!$BD28</f>
        <v>177.85</v>
      </c>
      <c r="M30" s="17">
        <f>+'[13]ENEL PLB+PMG'!$BD28</f>
        <v>247.25200000000001</v>
      </c>
      <c r="N30" s="17">
        <f>+'[14]ENEL PLB+PMG'!$BD28</f>
        <v>247.25200000000001</v>
      </c>
      <c r="O30" s="17">
        <f>+'[15]ENEL PLB+PMG'!$BD28</f>
        <v>223.897068333334</v>
      </c>
      <c r="P30" s="17">
        <f>+'[16]ENEL PLB+PMG'!$BD28</f>
        <v>205.95539666666701</v>
      </c>
      <c r="Q30" s="17">
        <f>+'[17]ENEL PLB+PMG'!$BD28</f>
        <v>197.25899999999999</v>
      </c>
      <c r="R30" s="17">
        <f>+'[18]ENEL PLB+PMG'!$BD28</f>
        <v>197.25899999999999</v>
      </c>
      <c r="S30" s="17">
        <f>+'[19]ENEL PLB+PMG'!$BD28</f>
        <v>197.25899999999999</v>
      </c>
      <c r="T30" s="17">
        <f>+'[20]ENEL PLB+PMG'!$BD28</f>
        <v>197.25899999999999</v>
      </c>
      <c r="U30" s="17">
        <f>+'[21]ENEL PLB+PMG'!$BD28</f>
        <v>197.25899999999999</v>
      </c>
      <c r="V30" s="17">
        <f>+'[22]ENEL PLB+PMG'!$BD28</f>
        <v>197.25899999999999</v>
      </c>
      <c r="W30" s="17">
        <f>+'[23]ENEL PLB+PMG'!$BD28</f>
        <v>197.25899999999999</v>
      </c>
      <c r="X30" s="17">
        <f>+'[24]ENEL PLB+PMG'!$BD28</f>
        <v>190.33</v>
      </c>
      <c r="Y30" s="17">
        <f>+'[25]ENEL PLB+PMG'!$BD28</f>
        <v>190.33</v>
      </c>
      <c r="Z30" s="17">
        <f>+'[26]ENEL PLB+PMG'!$BD28</f>
        <v>190.33</v>
      </c>
      <c r="AA30" s="17">
        <f>+'[27]ENEL PLB+PMG'!$BD28</f>
        <v>176.96462333333301</v>
      </c>
      <c r="AB30" s="17">
        <f>+'[28]ENEL PLB+PMG'!$BD28</f>
        <v>177.26048666666699</v>
      </c>
      <c r="AC30" s="17">
        <f>+'[29]ENEL PLB+PMG'!$BD28</f>
        <v>177.951606666667</v>
      </c>
      <c r="AD30" s="17">
        <f>+'[30]ENEL PLB+PMG'!$BD28</f>
        <v>179.89483166666699</v>
      </c>
      <c r="AE30" s="17">
        <f>+'[31]ENEL PLB+PMG'!$BD28</f>
        <v>174.238541666667</v>
      </c>
      <c r="AF30" s="17">
        <f>+'[32]ENEL PLB+PMG'!$BD28</f>
        <v>173.54549666666699</v>
      </c>
      <c r="AG30" s="17">
        <f>+'[33]ENEL PLB+PMG'!$BD28</f>
        <v>171.80649</v>
      </c>
    </row>
    <row r="31" spans="2:109" ht="20.100000000000001" customHeight="1">
      <c r="B31" s="16">
        <v>0.79166666666666696</v>
      </c>
      <c r="C31" s="17">
        <f>+'[3]ENEL PLB+PMG'!$BD29</f>
        <v>176.476</v>
      </c>
      <c r="D31" s="17">
        <f>+'[4]ENEL PLB+PMG'!$BD29</f>
        <v>176.476</v>
      </c>
      <c r="E31" s="17">
        <f>+'[5]ENEL PLB+PMG'!$BD29</f>
        <v>176.49229</v>
      </c>
      <c r="F31" s="17">
        <f>+'[6]ENEL PLB+PMG'!$BD29</f>
        <v>176.476</v>
      </c>
      <c r="G31" s="17">
        <f>+'[7]ENEL PLB+PMG'!$BD29</f>
        <v>176.422351666667</v>
      </c>
      <c r="H31" s="17">
        <f>+'[8]ENEL PLB+PMG'!$BD29</f>
        <v>176.476</v>
      </c>
      <c r="I31" s="17">
        <f>+'[9]ENEL PLB+PMG'!$BD29</f>
        <v>176.822205</v>
      </c>
      <c r="J31" s="17">
        <f>+'[10]ENEL PLB+PMG'!$BD29</f>
        <v>176.583476666667</v>
      </c>
      <c r="K31" s="17">
        <f>+'[11]ENEL PLB+PMG'!$BD29</f>
        <v>175.51710333333301</v>
      </c>
      <c r="L31" s="17">
        <f>+'[12]ENEL PLB+PMG'!$BD29</f>
        <v>177.85</v>
      </c>
      <c r="M31" s="17">
        <f>+'[13]ENEL PLB+PMG'!$BD29</f>
        <v>247.25200000000001</v>
      </c>
      <c r="N31" s="17">
        <f>+'[14]ENEL PLB+PMG'!$BD29</f>
        <v>247.25200000000001</v>
      </c>
      <c r="O31" s="17">
        <f>+'[15]ENEL PLB+PMG'!$BD29</f>
        <v>247.25200000000001</v>
      </c>
      <c r="P31" s="17">
        <f>+'[16]ENEL PLB+PMG'!$BD29</f>
        <v>247.25200000000001</v>
      </c>
      <c r="Q31" s="17">
        <f>+'[17]ENEL PLB+PMG'!$BD29</f>
        <v>197.25899999999999</v>
      </c>
      <c r="R31" s="17">
        <f>+'[18]ENEL PLB+PMG'!$BD29</f>
        <v>197.25899999999999</v>
      </c>
      <c r="S31" s="17">
        <f>+'[19]ENEL PLB+PMG'!$BD29</f>
        <v>197.25899999999999</v>
      </c>
      <c r="T31" s="17">
        <f>+'[20]ENEL PLB+PMG'!$BD29</f>
        <v>197.25899999999999</v>
      </c>
      <c r="U31" s="17">
        <f>+'[21]ENEL PLB+PMG'!$BD29</f>
        <v>197.25899999999999</v>
      </c>
      <c r="V31" s="17">
        <f>+'[22]ENEL PLB+PMG'!$BD29</f>
        <v>197.25899999999999</v>
      </c>
      <c r="W31" s="17">
        <f>+'[23]ENEL PLB+PMG'!$BD29</f>
        <v>197.25899999999999</v>
      </c>
      <c r="X31" s="17">
        <f>+'[24]ENEL PLB+PMG'!$BD29</f>
        <v>190.33</v>
      </c>
      <c r="Y31" s="17">
        <f>+'[25]ENEL PLB+PMG'!$BD29</f>
        <v>190.33</v>
      </c>
      <c r="Z31" s="17">
        <f>+'[26]ENEL PLB+PMG'!$BD29</f>
        <v>190.33</v>
      </c>
      <c r="AA31" s="17">
        <f>+'[27]ENEL PLB+PMG'!$BD29</f>
        <v>175.67316333333301</v>
      </c>
      <c r="AB31" s="17">
        <f>+'[28]ENEL PLB+PMG'!$BD29</f>
        <v>176.506026666667</v>
      </c>
      <c r="AC31" s="17">
        <f>+'[29]ENEL PLB+PMG'!$BD29</f>
        <v>175.25518500000001</v>
      </c>
      <c r="AD31" s="17">
        <f>+'[30]ENEL PLB+PMG'!$BD29</f>
        <v>175</v>
      </c>
      <c r="AE31" s="17">
        <f>+'[31]ENEL PLB+PMG'!$BD29</f>
        <v>172.08182333333301</v>
      </c>
      <c r="AF31" s="17">
        <f>+'[32]ENEL PLB+PMG'!$BD29</f>
        <v>174.17491833333301</v>
      </c>
      <c r="AG31" s="17">
        <f>+'[33]ENEL PLB+PMG'!$BD29</f>
        <v>171.499</v>
      </c>
      <c r="DE31" s="18"/>
    </row>
    <row r="32" spans="2:109" ht="20.100000000000001" customHeight="1">
      <c r="B32" s="16">
        <v>0.83333333333333304</v>
      </c>
      <c r="C32" s="17">
        <f>+'[3]ENEL PLB+PMG'!$BD30</f>
        <v>176.476</v>
      </c>
      <c r="D32" s="17">
        <f>+'[4]ENEL PLB+PMG'!$BD30</f>
        <v>176.476</v>
      </c>
      <c r="E32" s="17">
        <f>+'[5]ENEL PLB+PMG'!$BD30</f>
        <v>177.892046666667</v>
      </c>
      <c r="F32" s="17">
        <f>+'[6]ENEL PLB+PMG'!$BD30</f>
        <v>176.476</v>
      </c>
      <c r="G32" s="17">
        <f>+'[7]ENEL PLB+PMG'!$BD30</f>
        <v>178.062085</v>
      </c>
      <c r="H32" s="17">
        <f>+'[8]ENEL PLB+PMG'!$BD30</f>
        <v>176.736156666667</v>
      </c>
      <c r="I32" s="17">
        <f>+'[9]ENEL PLB+PMG'!$BD30</f>
        <v>176</v>
      </c>
      <c r="J32" s="17">
        <f>+'[10]ENEL PLB+PMG'!$BD30</f>
        <v>176.49984833333301</v>
      </c>
      <c r="K32" s="17">
        <f>+'[11]ENEL PLB+PMG'!$BD30</f>
        <v>175.517</v>
      </c>
      <c r="L32" s="17">
        <f>+'[12]ENEL PLB+PMG'!$BD30</f>
        <v>177.85</v>
      </c>
      <c r="M32" s="17">
        <f>+'[13]ENEL PLB+PMG'!$BD30</f>
        <v>247.25200000000001</v>
      </c>
      <c r="N32" s="17">
        <f>+'[14]ENEL PLB+PMG'!$BD30</f>
        <v>247.25200000000001</v>
      </c>
      <c r="O32" s="17">
        <f>+'[15]ENEL PLB+PMG'!$BD30</f>
        <v>247.25200000000001</v>
      </c>
      <c r="P32" s="17">
        <f>+'[16]ENEL PLB+PMG'!$BD30</f>
        <v>247.25200000000001</v>
      </c>
      <c r="Q32" s="17">
        <f>+'[17]ENEL PLB+PMG'!$BD30</f>
        <v>197.25899999999999</v>
      </c>
      <c r="R32" s="17">
        <f>+'[18]ENEL PLB+PMG'!$BD30</f>
        <v>197.25899999999999</v>
      </c>
      <c r="S32" s="17">
        <f>+'[19]ENEL PLB+PMG'!$BD30</f>
        <v>197.25899999999999</v>
      </c>
      <c r="T32" s="17">
        <f>+'[20]ENEL PLB+PMG'!$BD30</f>
        <v>197.25899999999999</v>
      </c>
      <c r="U32" s="17">
        <f>+'[21]ENEL PLB+PMG'!$BD30</f>
        <v>197.28180499999999</v>
      </c>
      <c r="V32" s="17">
        <f>+'[22]ENEL PLB+PMG'!$BD30</f>
        <v>197.25899999999999</v>
      </c>
      <c r="W32" s="17">
        <f>+'[23]ENEL PLB+PMG'!$BD30</f>
        <v>197.25899999999999</v>
      </c>
      <c r="X32" s="17">
        <f>+'[24]ENEL PLB+PMG'!$BD30</f>
        <v>190.33</v>
      </c>
      <c r="Y32" s="17">
        <f>+'[25]ENEL PLB+PMG'!$BD30</f>
        <v>190.33</v>
      </c>
      <c r="Z32" s="17">
        <f>+'[26]ENEL PLB+PMG'!$BD30</f>
        <v>190.33</v>
      </c>
      <c r="AA32" s="17">
        <f>+'[27]ENEL PLB+PMG'!$BD30</f>
        <v>175.64883166666701</v>
      </c>
      <c r="AB32" s="17">
        <f>+'[28]ENEL PLB+PMG'!$BD30</f>
        <v>176.710736666667</v>
      </c>
      <c r="AC32" s="17">
        <f>+'[29]ENEL PLB+PMG'!$BD30</f>
        <v>175</v>
      </c>
      <c r="AD32" s="17">
        <f>+'[30]ENEL PLB+PMG'!$BD30</f>
        <v>175</v>
      </c>
      <c r="AE32" s="17">
        <f>+'[31]ENEL PLB+PMG'!$BD30</f>
        <v>172.842465</v>
      </c>
      <c r="AF32" s="17">
        <f>+'[32]ENEL PLB+PMG'!$BD30</f>
        <v>171.97486499999999</v>
      </c>
      <c r="AG32" s="17">
        <f>+'[33]ENEL PLB+PMG'!$BD30</f>
        <v>175.847428333333</v>
      </c>
    </row>
    <row r="33" spans="2:63" ht="20.100000000000001" customHeight="1">
      <c r="B33" s="16">
        <v>0.875</v>
      </c>
      <c r="C33" s="17">
        <f>+'[3]ENEL PLB+PMG'!$BD31</f>
        <v>176.46393</v>
      </c>
      <c r="D33" s="17">
        <f>+'[4]ENEL PLB+PMG'!$BD31</f>
        <v>178.547738333333</v>
      </c>
      <c r="E33" s="17">
        <f>+'[5]ENEL PLB+PMG'!$BD31</f>
        <v>178.73528166666699</v>
      </c>
      <c r="F33" s="17">
        <f>+'[6]ENEL PLB+PMG'!$BD31</f>
        <v>177.10129000000001</v>
      </c>
      <c r="G33" s="17">
        <f>+'[7]ENEL PLB+PMG'!$BD31</f>
        <v>176</v>
      </c>
      <c r="H33" s="17">
        <f>+'[8]ENEL PLB+PMG'!$BD31</f>
        <v>176.32428166666699</v>
      </c>
      <c r="I33" s="17">
        <f>+'[9]ENEL PLB+PMG'!$BD31</f>
        <v>176.04928833333301</v>
      </c>
      <c r="J33" s="17">
        <f>+'[10]ENEL PLB+PMG'!$BD31</f>
        <v>175.76650333333299</v>
      </c>
      <c r="K33" s="17">
        <f>+'[11]ENEL PLB+PMG'!$BD31</f>
        <v>175.51739333333299</v>
      </c>
      <c r="L33" s="17">
        <f>+'[12]ENEL PLB+PMG'!$BD31</f>
        <v>177.85</v>
      </c>
      <c r="M33" s="17">
        <f>+'[13]ENEL PLB+PMG'!$BD31</f>
        <v>200.64959999999999</v>
      </c>
      <c r="N33" s="17">
        <f>+'[14]ENEL PLB+PMG'!$BD31</f>
        <v>231.51103333333299</v>
      </c>
      <c r="O33" s="17">
        <f>+'[15]ENEL PLB+PMG'!$BD31</f>
        <v>229.83792</v>
      </c>
      <c r="P33" s="17">
        <f>+'[16]ENEL PLB+PMG'!$BD31</f>
        <v>220.59039999999999</v>
      </c>
      <c r="Q33" s="17">
        <f>+'[17]ENEL PLB+PMG'!$BD31</f>
        <v>197.25899999999999</v>
      </c>
      <c r="R33" s="17">
        <f>+'[18]ENEL PLB+PMG'!$BD31</f>
        <v>197.25899999999999</v>
      </c>
      <c r="S33" s="17">
        <f>+'[19]ENEL PLB+PMG'!$BD31</f>
        <v>197.25899999999999</v>
      </c>
      <c r="T33" s="17">
        <f>+'[20]ENEL PLB+PMG'!$BD31</f>
        <v>197.25899999999999</v>
      </c>
      <c r="U33" s="17">
        <f>+'[21]ENEL PLB+PMG'!$BD31</f>
        <v>197.25899999999999</v>
      </c>
      <c r="V33" s="17">
        <f>+'[22]ENEL PLB+PMG'!$BD31</f>
        <v>197.25899999999999</v>
      </c>
      <c r="W33" s="17">
        <f>+'[23]ENEL PLB+PMG'!$BD31</f>
        <v>197.25899999999999</v>
      </c>
      <c r="X33" s="17">
        <f>+'[24]ENEL PLB+PMG'!$BD31</f>
        <v>190.33</v>
      </c>
      <c r="Y33" s="17">
        <f>+'[25]ENEL PLB+PMG'!$BD31</f>
        <v>190.33</v>
      </c>
      <c r="Z33" s="17">
        <f>+'[26]ENEL PLB+PMG'!$BD31</f>
        <v>190.332381666667</v>
      </c>
      <c r="AA33" s="17">
        <f>+'[27]ENEL PLB+PMG'!$BD31</f>
        <v>178.760326666667</v>
      </c>
      <c r="AB33" s="17">
        <f>+'[28]ENEL PLB+PMG'!$BD31</f>
        <v>179.760885</v>
      </c>
      <c r="AC33" s="17">
        <f>+'[29]ENEL PLB+PMG'!$BD31</f>
        <v>175.79642833333301</v>
      </c>
      <c r="AD33" s="17">
        <f>+'[30]ENEL PLB+PMG'!$BD31</f>
        <v>178.14431999999999</v>
      </c>
      <c r="AE33" s="17">
        <f>+'[31]ENEL PLB+PMG'!$BD31</f>
        <v>171.35715833333299</v>
      </c>
      <c r="AF33" s="17">
        <f>+'[32]ENEL PLB+PMG'!$BD31</f>
        <v>171.36630666666699</v>
      </c>
      <c r="AG33" s="17">
        <f>+'[33]ENEL PLB+PMG'!$BD31</f>
        <v>172.80304000000001</v>
      </c>
    </row>
    <row r="34" spans="2:63" ht="20.100000000000001" customHeight="1">
      <c r="B34" s="16">
        <v>0.91666666666666696</v>
      </c>
      <c r="C34" s="17">
        <f>+'[3]ENEL PLB+PMG'!$BD32</f>
        <v>180.086886666667</v>
      </c>
      <c r="D34" s="17">
        <f>+'[4]ENEL PLB+PMG'!$BD32</f>
        <v>176.476</v>
      </c>
      <c r="E34" s="17">
        <f>+'[5]ENEL PLB+PMG'!$BD32</f>
        <v>177.652758333333</v>
      </c>
      <c r="F34" s="17">
        <f>+'[6]ENEL PLB+PMG'!$BD32</f>
        <v>179.86340833333301</v>
      </c>
      <c r="G34" s="17">
        <f>+'[7]ENEL PLB+PMG'!$BD32</f>
        <v>176.282356666667</v>
      </c>
      <c r="H34" s="17">
        <f>+'[8]ENEL PLB+PMG'!$BD32</f>
        <v>179.17604666666699</v>
      </c>
      <c r="I34" s="17">
        <f>+'[9]ENEL PLB+PMG'!$BD32</f>
        <v>180.22840500000001</v>
      </c>
      <c r="J34" s="17">
        <f>+'[10]ENEL PLB+PMG'!$BD32</f>
        <v>179.912933333333</v>
      </c>
      <c r="K34" s="17">
        <f>+'[11]ENEL PLB+PMG'!$BD32</f>
        <v>176.18268</v>
      </c>
      <c r="L34" s="17">
        <f>+'[12]ENEL PLB+PMG'!$BD32</f>
        <v>178.27633</v>
      </c>
      <c r="M34" s="17">
        <f>+'[13]ENEL PLB+PMG'!$BD32</f>
        <v>179.036531666667</v>
      </c>
      <c r="N34" s="17">
        <f>+'[14]ENEL PLB+PMG'!$BD32</f>
        <v>180.58938333333299</v>
      </c>
      <c r="O34" s="17">
        <f>+'[15]ENEL PLB+PMG'!$BD32</f>
        <v>182.580636666667</v>
      </c>
      <c r="P34" s="17">
        <f>+'[16]ENEL PLB+PMG'!$BD32</f>
        <v>184.23501166666699</v>
      </c>
      <c r="Q34" s="17">
        <f>+'[17]ENEL PLB+PMG'!$BD32</f>
        <v>197.25899999999999</v>
      </c>
      <c r="R34" s="17">
        <f>+'[18]ENEL PLB+PMG'!$BD32</f>
        <v>197.25899999999999</v>
      </c>
      <c r="S34" s="17">
        <f>+'[19]ENEL PLB+PMG'!$BD32</f>
        <v>194.84917999999999</v>
      </c>
      <c r="T34" s="17">
        <f>+'[20]ENEL PLB+PMG'!$BD32</f>
        <v>196.577493333333</v>
      </c>
      <c r="U34" s="17">
        <f>+'[21]ENEL PLB+PMG'!$BD32</f>
        <v>197.25899999999999</v>
      </c>
      <c r="V34" s="17">
        <f>+'[22]ENEL PLB+PMG'!$BD32</f>
        <v>177.62067999999999</v>
      </c>
      <c r="W34" s="17">
        <f>+'[23]ENEL PLB+PMG'!$BD32</f>
        <v>170.610383333333</v>
      </c>
      <c r="X34" s="17">
        <f>+'[24]ENEL PLB+PMG'!$BD32</f>
        <v>181.153416666667</v>
      </c>
      <c r="Y34" s="17">
        <f>+'[25]ENEL PLB+PMG'!$BD32</f>
        <v>190.03362166666699</v>
      </c>
      <c r="Z34" s="17">
        <f>+'[26]ENEL PLB+PMG'!$BD32</f>
        <v>190.34344666666701</v>
      </c>
      <c r="AA34" s="17">
        <f>+'[27]ENEL PLB+PMG'!$BD32</f>
        <v>180.91427833333299</v>
      </c>
      <c r="AB34" s="17">
        <f>+'[28]ENEL PLB+PMG'!$BD32</f>
        <v>177.584133333333</v>
      </c>
      <c r="AC34" s="17">
        <f>+'[29]ENEL PLB+PMG'!$BD32</f>
        <v>176.88142833333299</v>
      </c>
      <c r="AD34" s="17">
        <f>+'[30]ENEL PLB+PMG'!$BD32</f>
        <v>176.44265833333299</v>
      </c>
      <c r="AE34" s="17">
        <f>+'[31]ENEL PLB+PMG'!$BD32</f>
        <v>175.09941333333299</v>
      </c>
      <c r="AF34" s="17">
        <f>+'[32]ENEL PLB+PMG'!$BD32</f>
        <v>173.06565333333299</v>
      </c>
      <c r="AG34" s="17">
        <f>+'[33]ENEL PLB+PMG'!$BD32</f>
        <v>168.78492166666601</v>
      </c>
    </row>
    <row r="35" spans="2:63" ht="20.100000000000001" customHeight="1">
      <c r="B35" s="16">
        <v>0.95833333333333304</v>
      </c>
      <c r="C35" s="17">
        <f>+'[3]ENEL PLB+PMG'!$BD33</f>
        <v>178.52478833333299</v>
      </c>
      <c r="D35" s="17">
        <f>+'[4]ENEL PLB+PMG'!$BD33</f>
        <v>177.74502000000001</v>
      </c>
      <c r="E35" s="17">
        <f>+'[5]ENEL PLB+PMG'!$BD33</f>
        <v>169.167818333333</v>
      </c>
      <c r="F35" s="17">
        <f>+'[6]ENEL PLB+PMG'!$BD33</f>
        <v>178.61286833333301</v>
      </c>
      <c r="G35" s="17">
        <f>+'[7]ENEL PLB+PMG'!$BD33</f>
        <v>176.455553333333</v>
      </c>
      <c r="H35" s="17">
        <f>+'[8]ENEL PLB+PMG'!$BD33</f>
        <v>177.40346666666699</v>
      </c>
      <c r="I35" s="17">
        <f>+'[9]ENEL PLB+PMG'!$BD33</f>
        <v>179.39329000000001</v>
      </c>
      <c r="J35" s="17">
        <f>+'[10]ENEL PLB+PMG'!$BD33</f>
        <v>177.752421666667</v>
      </c>
      <c r="K35" s="17">
        <f>+'[11]ENEL PLB+PMG'!$BD33</f>
        <v>180.30471499999999</v>
      </c>
      <c r="L35" s="17">
        <f>+'[12]ENEL PLB+PMG'!$BD33</f>
        <v>177.31271166666701</v>
      </c>
      <c r="M35" s="17">
        <f>+'[13]ENEL PLB+PMG'!$BD33</f>
        <v>176.99956666666699</v>
      </c>
      <c r="N35" s="17">
        <f>+'[14]ENEL PLB+PMG'!$BD33</f>
        <v>179.16174833333301</v>
      </c>
      <c r="O35" s="17">
        <f>+'[15]ENEL PLB+PMG'!$BD33</f>
        <v>175.07863666666699</v>
      </c>
      <c r="P35" s="17">
        <f>+'[16]ENEL PLB+PMG'!$BD33</f>
        <v>178.07908166666701</v>
      </c>
      <c r="Q35" s="17">
        <f>+'[17]ENEL PLB+PMG'!$BD33</f>
        <v>176.81392333333301</v>
      </c>
      <c r="R35" s="17">
        <f>+'[18]ENEL PLB+PMG'!$BD33</f>
        <v>188.81392666666699</v>
      </c>
      <c r="S35" s="17">
        <f>+'[19]ENEL PLB+PMG'!$BD33</f>
        <v>186.259823333333</v>
      </c>
      <c r="T35" s="17">
        <f>+'[20]ENEL PLB+PMG'!$BD33</f>
        <v>174.84777500000001</v>
      </c>
      <c r="U35" s="17">
        <f>+'[21]ENEL PLB+PMG'!$BD33</f>
        <v>197.25899999999999</v>
      </c>
      <c r="V35" s="17">
        <f>+'[22]ENEL PLB+PMG'!$BD33</f>
        <v>176.33177333333299</v>
      </c>
      <c r="W35" s="17">
        <f>+'[23]ENEL PLB+PMG'!$BD33</f>
        <v>166.92778000000001</v>
      </c>
      <c r="X35" s="17">
        <f>+'[24]ENEL PLB+PMG'!$BD33</f>
        <v>183.91919833333299</v>
      </c>
      <c r="Y35" s="17">
        <f>+'[25]ENEL PLB+PMG'!$BD33</f>
        <v>181.799878333333</v>
      </c>
      <c r="Z35" s="17">
        <f>+'[26]ENEL PLB+PMG'!$BD33</f>
        <v>172.66438500000001</v>
      </c>
      <c r="AA35" s="17">
        <f>+'[27]ENEL PLB+PMG'!$BD33</f>
        <v>175</v>
      </c>
      <c r="AB35" s="17">
        <f>+'[28]ENEL PLB+PMG'!$BD33</f>
        <v>175.213423333333</v>
      </c>
      <c r="AC35" s="17">
        <f>+'[29]ENEL PLB+PMG'!$BD33</f>
        <v>170.20659000000001</v>
      </c>
      <c r="AD35" s="17">
        <f>+'[30]ENEL PLB+PMG'!$BD33</f>
        <v>175</v>
      </c>
      <c r="AE35" s="17">
        <f>+'[31]ENEL PLB+PMG'!$BD33</f>
        <v>168.50317166666699</v>
      </c>
      <c r="AF35" s="17">
        <f>+'[32]ENEL PLB+PMG'!$BD33</f>
        <v>167.63377666666699</v>
      </c>
      <c r="AG35" s="17">
        <f>+'[33]ENEL PLB+PMG'!$BD33</f>
        <v>165.49</v>
      </c>
    </row>
    <row r="36" spans="2:63" ht="20.100000000000001" customHeight="1">
      <c r="B36" s="19" t="s">
        <v>3</v>
      </c>
      <c r="C36" s="17">
        <f>+'[3]ENEL PLB+PMG'!$BD34</f>
        <v>172.403876666667</v>
      </c>
      <c r="D36" s="17">
        <f>+'[4]ENEL PLB+PMG'!$BD34</f>
        <v>175.26613166666701</v>
      </c>
      <c r="E36" s="17">
        <f>+'[5]ENEL PLB+PMG'!$BD34</f>
        <v>174.69429666666699</v>
      </c>
      <c r="F36" s="17">
        <f>+'[6]ENEL PLB+PMG'!$BD34</f>
        <v>174.86864666666699</v>
      </c>
      <c r="G36" s="17">
        <f>+'[7]ENEL PLB+PMG'!$BD34</f>
        <v>176.79661833333299</v>
      </c>
      <c r="H36" s="17">
        <f>+'[8]ENEL PLB+PMG'!$BD34</f>
        <v>179.252905</v>
      </c>
      <c r="I36" s="17">
        <f>+'[9]ENEL PLB+PMG'!$BD34</f>
        <v>171.107233333333</v>
      </c>
      <c r="J36" s="17">
        <f>+'[10]ENEL PLB+PMG'!$BD34</f>
        <v>175.44706666666701</v>
      </c>
      <c r="K36" s="17">
        <f>+'[11]ENEL PLB+PMG'!$BD34</f>
        <v>177.93217833333301</v>
      </c>
      <c r="L36" s="17">
        <f>+'[12]ENEL PLB+PMG'!$BD34</f>
        <v>183.26039499999999</v>
      </c>
      <c r="M36" s="17">
        <f>+'[13]ENEL PLB+PMG'!$BD34</f>
        <v>176.03243333333299</v>
      </c>
      <c r="N36" s="17">
        <f>+'[14]ENEL PLB+PMG'!$BD34</f>
        <v>178.912763333333</v>
      </c>
      <c r="O36" s="17">
        <f>+'[15]ENEL PLB+PMG'!$BD34</f>
        <v>171.563221666667</v>
      </c>
      <c r="P36" s="17">
        <f>+'[16]ENEL PLB+PMG'!$BD34</f>
        <v>174.58532333333301</v>
      </c>
      <c r="Q36" s="17">
        <f>+'[17]ENEL PLB+PMG'!$BD34</f>
        <v>175.695146666667</v>
      </c>
      <c r="R36" s="17">
        <f>+'[18]ENEL PLB+PMG'!$BD34</f>
        <v>176.766956666667</v>
      </c>
      <c r="S36" s="17">
        <f>+'[19]ENEL PLB+PMG'!$BD34</f>
        <v>175.13760500000001</v>
      </c>
      <c r="T36" s="17">
        <f>+'[20]ENEL PLB+PMG'!$BD34</f>
        <v>176.66184000000001</v>
      </c>
      <c r="U36" s="17">
        <f>+'[21]ENEL PLB+PMG'!$BD34</f>
        <v>172.8142</v>
      </c>
      <c r="V36" s="17">
        <f>+'[22]ENEL PLB+PMG'!$BD34</f>
        <v>167.24800833333299</v>
      </c>
      <c r="W36" s="17">
        <f>+'[23]ENEL PLB+PMG'!$BD34</f>
        <v>183.08470666666699</v>
      </c>
      <c r="X36" s="17">
        <f>+'[24]ENEL PLB+PMG'!$BD34</f>
        <v>190.33</v>
      </c>
      <c r="Y36" s="17">
        <f>+'[25]ENEL PLB+PMG'!$BD34</f>
        <v>177.71695500000001</v>
      </c>
      <c r="Z36" s="17">
        <f>+'[26]ENEL PLB+PMG'!$BD34</f>
        <v>165.60486666666699</v>
      </c>
      <c r="AA36" s="17">
        <f>+'[27]ENEL PLB+PMG'!$BD34</f>
        <v>175.25546333333301</v>
      </c>
      <c r="AB36" s="17">
        <f>+'[28]ENEL PLB+PMG'!$BD34</f>
        <v>175</v>
      </c>
      <c r="AC36" s="17">
        <f>+'[29]ENEL PLB+PMG'!$BD34</f>
        <v>168.54217666666699</v>
      </c>
      <c r="AD36" s="17">
        <f>+'[30]ENEL PLB+PMG'!$BD34</f>
        <v>167.66406333333299</v>
      </c>
      <c r="AE36" s="17">
        <f>+'[31]ENEL PLB+PMG'!$BD34</f>
        <v>162.41793999999999</v>
      </c>
      <c r="AF36" s="17">
        <f>+'[32]ENEL PLB+PMG'!$BD34</f>
        <v>164.86375333333299</v>
      </c>
      <c r="AG36" s="17">
        <f>+'[33]ENEL PLB+PMG'!$BD34</f>
        <v>162.31120833333301</v>
      </c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2:63" ht="20.100000000000001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8.75">
      <c r="B39" s="8" t="s">
        <v>4</v>
      </c>
      <c r="C39" s="20"/>
      <c r="AG39" s="6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AG40" s="6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+[34]Sheet1!$B$10</f>
        <v>41183</v>
      </c>
      <c r="D41" s="14">
        <f>+[35]Sheet1!$B$10</f>
        <v>41184</v>
      </c>
      <c r="E41" s="14">
        <f>+[36]Sheet1!$B$10</f>
        <v>41185</v>
      </c>
      <c r="F41" s="14">
        <f>+[37]Sheet1!$B$10</f>
        <v>41186</v>
      </c>
      <c r="G41" s="14">
        <f>+[38]Sheet1!$B$10</f>
        <v>41187</v>
      </c>
      <c r="H41" s="14">
        <f>+[39]Sheet1!$B$10</f>
        <v>41188</v>
      </c>
      <c r="I41" s="14">
        <f>+[40]Sheet1!$B$10</f>
        <v>41189</v>
      </c>
      <c r="J41" s="14">
        <f>+[41]Sheet1!$B$10</f>
        <v>41190</v>
      </c>
      <c r="K41" s="14">
        <f>+[42]Sheet1!$B$10</f>
        <v>41191</v>
      </c>
      <c r="L41" s="14">
        <f>+[43]Sheet1!$B$10</f>
        <v>41192</v>
      </c>
      <c r="M41" s="14">
        <f>+[44]Sheet1!$B$10</f>
        <v>41193</v>
      </c>
      <c r="N41" s="14">
        <f>+[45]Sheet1!$B$10</f>
        <v>41194</v>
      </c>
      <c r="O41" s="14">
        <f>+[46]Sheet1!$B$10</f>
        <v>41195</v>
      </c>
      <c r="P41" s="14">
        <f>+[47]Sheet1!$B$10</f>
        <v>41196</v>
      </c>
      <c r="Q41" s="14">
        <f>+[48]Sheet1!$B$10</f>
        <v>41197</v>
      </c>
      <c r="R41" s="14">
        <f>+[49]Sheet1!$B$10</f>
        <v>41198</v>
      </c>
      <c r="S41" s="14">
        <f>+[50]Sheet1!$B$10</f>
        <v>41199</v>
      </c>
      <c r="T41" s="14">
        <f>+[51]Sheet1!$B$10</f>
        <v>41200</v>
      </c>
      <c r="U41" s="14">
        <f>+[51]Sheet1!$B$10</f>
        <v>41200</v>
      </c>
      <c r="V41" s="14">
        <f>+[52]Sheet1!$B$10</f>
        <v>41202</v>
      </c>
      <c r="W41" s="14">
        <f>+[53]Sheet1!$B$10</f>
        <v>41203</v>
      </c>
      <c r="X41" s="14">
        <f>+[54]Sheet1!$B$10</f>
        <v>41204</v>
      </c>
      <c r="Y41" s="14">
        <f>+[55]Sheet1!$B$10</f>
        <v>41205</v>
      </c>
      <c r="Z41" s="14">
        <f>+[56]Sheet1!$B$10</f>
        <v>41206</v>
      </c>
      <c r="AA41" s="14">
        <f>+[57]Sheet1!$B$10</f>
        <v>41207</v>
      </c>
      <c r="AB41" s="14">
        <f>+[58]Sheet1!$B$10</f>
        <v>41208</v>
      </c>
      <c r="AC41" s="14">
        <f>+[59]Sheet1!$B$10</f>
        <v>41209</v>
      </c>
      <c r="AD41" s="14">
        <f>+[60]Sheet1!$B$10</f>
        <v>41210</v>
      </c>
      <c r="AE41" s="14">
        <f>+[61]Sheet1!$B$10</f>
        <v>41211</v>
      </c>
      <c r="AF41" s="14">
        <f>+[62]Sheet1!$B$10</f>
        <v>41212</v>
      </c>
      <c r="AG41" s="14">
        <f>+[63]Sheet1!$B$10</f>
        <v>41213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+[34]Sheet1!$N$98</f>
        <v>214</v>
      </c>
      <c r="D42" s="17">
        <f>+[35]Sheet1!$N$98</f>
        <v>214</v>
      </c>
      <c r="E42" s="17">
        <f>+[36]Sheet1!$N$98</f>
        <v>215</v>
      </c>
      <c r="F42" s="17">
        <f>+[37]Sheet1!$N$98</f>
        <v>215</v>
      </c>
      <c r="G42" s="17">
        <f>+[38]Sheet1!$N$98</f>
        <v>215</v>
      </c>
      <c r="H42" s="17">
        <f>+[39]Sheet1!$N$98</f>
        <v>215</v>
      </c>
      <c r="I42" s="17">
        <f>+[40]Sheet1!$N$98</f>
        <v>215</v>
      </c>
      <c r="J42" s="17">
        <f>+[41]Sheet1!$N$98</f>
        <v>214</v>
      </c>
      <c r="K42" s="17">
        <f>+[42]Sheet1!$N$98</f>
        <v>215</v>
      </c>
      <c r="L42" s="17">
        <f>+[43]Sheet1!$N$98</f>
        <v>215</v>
      </c>
      <c r="M42" s="17">
        <f>+[44]Sheet1!$N$98</f>
        <v>215</v>
      </c>
      <c r="N42" s="17">
        <f>+[45]Sheet1!$N$102</f>
        <v>215</v>
      </c>
      <c r="O42" s="17">
        <f>+[46]Sheet1!$N$102</f>
        <v>215</v>
      </c>
      <c r="P42" s="17">
        <f>+[47]Sheet1!$N$102</f>
        <v>215</v>
      </c>
      <c r="Q42" s="17">
        <f>+[48]Sheet1!$N$102</f>
        <v>215</v>
      </c>
      <c r="R42" s="17">
        <f>+[49]Sheet1!$N$102</f>
        <v>215</v>
      </c>
      <c r="S42" s="17">
        <f>+[50]Sheet1!$N$102</f>
        <v>215</v>
      </c>
      <c r="T42" s="17">
        <f>+[51]Sheet1!$N$102</f>
        <v>215</v>
      </c>
      <c r="U42" s="17">
        <f>+[51]Sheet1!$N$102</f>
        <v>215</v>
      </c>
      <c r="V42" s="17">
        <f>+[52]Sheet1!$N$102</f>
        <v>215</v>
      </c>
      <c r="W42" s="17">
        <f>+[53]Sheet1!$N$102</f>
        <v>215</v>
      </c>
      <c r="X42" s="17">
        <f>+[54]Sheet1!$N$102</f>
        <v>215</v>
      </c>
      <c r="Y42" s="17">
        <f>+[55]Sheet1!$N$102</f>
        <v>215</v>
      </c>
      <c r="Z42" s="17">
        <f>+[56]Sheet1!$N$102</f>
        <v>215</v>
      </c>
      <c r="AA42" s="17">
        <f>+[57]Sheet1!$N$102</f>
        <v>215</v>
      </c>
      <c r="AB42" s="17">
        <f>+[58]Sheet1!$N$102</f>
        <v>215</v>
      </c>
      <c r="AC42" s="17">
        <f>+[59]Sheet1!$N$102</f>
        <v>215</v>
      </c>
      <c r="AD42" s="17">
        <f>+[60]Sheet1!$N$102</f>
        <v>215</v>
      </c>
      <c r="AE42" s="17">
        <f>+[61]Sheet1!$N$102</f>
        <v>215</v>
      </c>
      <c r="AF42" s="17">
        <f>+[62]Sheet1!$N$102</f>
        <v>215</v>
      </c>
      <c r="AG42" s="17">
        <f>+[63]Sheet1!$N$102</f>
        <v>215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AG44" s="6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8.75">
      <c r="B46" s="8" t="s">
        <v>6</v>
      </c>
      <c r="C46" s="20"/>
      <c r="AG46" s="6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G47" s="6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G48" s="6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G49" s="6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MAX($C$13:$AF$36)</f>
        <v>247.25200000000001</v>
      </c>
      <c r="D50" s="17">
        <f>MIN($C$13:$AF$36)</f>
        <v>160.58068499999999</v>
      </c>
      <c r="E50" s="17">
        <f>+[1]LIQUIDAC!BV288/[1]LIQUIDAC!BU288</f>
        <v>93.873910596305478</v>
      </c>
      <c r="F50" s="17">
        <f>AVERAGE($C$13:$AF$36)</f>
        <v>181.33127020064364</v>
      </c>
      <c r="AG50" s="6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MAX($C$42:$AF$42)</f>
        <v>215</v>
      </c>
      <c r="D51" s="17">
        <f>MIN($C$42:$AF$42)</f>
        <v>214</v>
      </c>
      <c r="E51" s="17">
        <f>AVERAGE($C$42:$AF$42)</f>
        <v>214.9</v>
      </c>
      <c r="AG51" s="6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G52" s="6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sheetProtection password="8891" sheet="1" objects="1" scenarios="1"/>
  <conditionalFormatting sqref="C11:AG11">
    <cfRule type="cellIs" dxfId="16" priority="17" stopIfTrue="1" operator="equal">
      <formula>TRUNC(C$12,0)</formula>
    </cfRule>
  </conditionalFormatting>
  <conditionalFormatting sqref="C42:AF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C13:AF36">
    <cfRule type="cellIs" dxfId="13" priority="13" stopIfTrue="1" operator="equal">
      <formula>$C$50</formula>
    </cfRule>
    <cfRule type="cellIs" dxfId="12" priority="14" stopIfTrue="1" operator="equal">
      <formula>$D$50</formula>
    </cfRule>
  </conditionalFormatting>
  <conditionalFormatting sqref="C37:Q37 S37:AF37">
    <cfRule type="cellIs" dxfId="11" priority="12" operator="notEqual">
      <formula>0</formula>
    </cfRule>
  </conditionalFormatting>
  <conditionalFormatting sqref="R37">
    <cfRule type="cellIs" dxfId="10" priority="11" operator="notEqual">
      <formula>0</formula>
    </cfRule>
  </conditionalFormatting>
  <conditionalFormatting sqref="C11:G11">
    <cfRule type="cellIs" dxfId="9" priority="10" stopIfTrue="1" operator="equal">
      <formula>TRUNC(C$12,0)</formula>
    </cfRule>
  </conditionalFormatting>
  <conditionalFormatting sqref="C13:R36">
    <cfRule type="cellIs" dxfId="8" priority="9" operator="equal">
      <formula>$D$50</formula>
    </cfRule>
  </conditionalFormatting>
  <conditionalFormatting sqref="C13:AG36">
    <cfRule type="cellIs" dxfId="7" priority="7" stopIfTrue="1" operator="equal">
      <formula>$C$50</formula>
    </cfRule>
    <cfRule type="cellIs" dxfId="6" priority="8" stopIfTrue="1" operator="equal">
      <formula>$D$50</formula>
    </cfRule>
  </conditionalFormatting>
  <conditionalFormatting sqref="C37:AG37">
    <cfRule type="cellIs" dxfId="5" priority="6" operator="notEqual">
      <formula>0</formula>
    </cfRule>
  </conditionalFormatting>
  <conditionalFormatting sqref="AG37">
    <cfRule type="cellIs" dxfId="4" priority="5" operator="notEqual">
      <formula>0</formula>
    </cfRule>
  </conditionalFormatting>
  <conditionalFormatting sqref="C13:G36">
    <cfRule type="cellIs" dxfId="3" priority="3" stopIfTrue="1" operator="equal">
      <formula>$C$50</formula>
    </cfRule>
    <cfRule type="cellIs" dxfId="2" priority="4" stopIfTrue="1" operator="equal">
      <formula>$D$50</formula>
    </cfRule>
  </conditionalFormatting>
  <conditionalFormatting sqref="C42: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2012-11-15T16:53:03Z</dcterms:created>
  <dcterms:modified xsi:type="dcterms:W3CDTF">2012-11-15T16:53:31Z</dcterms:modified>
</cp:coreProperties>
</file>