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ontratada">[1]INY!$B$1048575</definedName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E50" i="1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50" l="1"/>
  <c r="C51"/>
  <c r="E51"/>
  <c r="C37"/>
  <c r="D50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<sst xmlns="http://schemas.openxmlformats.org/spreadsheetml/2006/main" count="14" uniqueCount="12">
  <si>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</si>
  <si>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 xml:space="preserve">LIQUIDACION SEPTIEMBRE 2012 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</si>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</sst>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7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57175" y="161925"/>
          <a:ext cx="356235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28</xdr:col>
      <xdr:colOff>0</xdr:colOff>
      <xdr:row>1</xdr:row>
      <xdr:rowOff>0</xdr:rowOff>
    </xdr:from>
    <xdr:to>
      <xdr:col>30</xdr:col>
      <xdr:colOff>590550</xdr:colOff>
      <xdr:row>5</xdr:row>
      <xdr:rowOff>114300</xdr:rowOff>
    </xdr:to>
    <xdr:pic>
      <xdr:nvPicPr>
        <xdr:cNvPr id="7" name="4 Imagen" descr="cabezaPapeleria2011_ccc_arroba.wmf"/>
        <xdr:cNvPicPr/>
      </xdr:nvPicPr>
      <xdr:blipFill>
        <a:blip xmlns:r="http://schemas.openxmlformats.org/officeDocument/2006/relationships" r:embed="rId5" cstate="print"/>
        <a:srcRect l="67863"/>
        <a:stretch>
          <a:fillRect/>
        </a:stretch>
      </xdr:blipFill>
      <xdr:spPr>
        <a:xfrm>
          <a:off x="16640175" y="161925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Sep_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809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909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009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109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209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309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409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509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609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709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Precio%20de%20Energ&#237;a%20de%20Sep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809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1909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009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109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209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309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409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509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609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709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109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809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2909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300920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sos\Transacciones_31%20FALS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109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209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309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409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509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609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209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709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809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0909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009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109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209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309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409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509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609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309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709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1809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009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109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209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309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409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509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609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709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409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809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2909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_pot_3009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sos\Trans_pot_31fal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509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609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nsacciones%20Economicas\09%20Septiembre%2012\Transacciones_0709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S"/>
      <sheetName val="PRECIOS"/>
      <sheetName val="EXT"/>
      <sheetName val="INY"/>
      <sheetName val="Liquidacion por Dia"/>
      <sheetName val="LIQUIDAC"/>
      <sheetName val="PEAJE"/>
      <sheetName val="PBP-POT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PBP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 refreshError="1"/>
      <sheetData sheetId="1"/>
      <sheetData sheetId="2" refreshError="1"/>
      <sheetData sheetId="3">
        <row r="1048575">
          <cell r="B1048575" t="str">
            <v>SI</v>
          </cell>
        </row>
      </sheetData>
      <sheetData sheetId="4" refreshError="1"/>
      <sheetData sheetId="5">
        <row r="256">
          <cell r="BM256">
            <v>24475.500851822857</v>
          </cell>
          <cell r="BN256">
            <v>1945868.7272551809</v>
          </cell>
        </row>
      </sheetData>
      <sheetData sheetId="6">
        <row r="8">
          <cell r="C8" t="str">
            <v>PERIODO: 01.SEPTIEMBRE.2012 - 30.SEPTIEMBRE. 2012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41160</v>
          </cell>
        </row>
      </sheetData>
      <sheetData sheetId="1">
        <row r="7">
          <cell r="C7">
            <v>41160</v>
          </cell>
        </row>
      </sheetData>
      <sheetData sheetId="2">
        <row r="7">
          <cell r="D7">
            <v>41160</v>
          </cell>
        </row>
      </sheetData>
      <sheetData sheetId="3">
        <row r="7">
          <cell r="C7">
            <v>41160</v>
          </cell>
        </row>
        <row r="11">
          <cell r="BD11">
            <v>171.41088999999999</v>
          </cell>
        </row>
        <row r="12">
          <cell r="BD12">
            <v>175.70035833333301</v>
          </cell>
        </row>
        <row r="13">
          <cell r="BD13">
            <v>169.68612833333299</v>
          </cell>
        </row>
        <row r="14">
          <cell r="BD14">
            <v>169.65751333333299</v>
          </cell>
        </row>
        <row r="15">
          <cell r="BD15">
            <v>176.74189999999999</v>
          </cell>
        </row>
        <row r="16">
          <cell r="BD16">
            <v>169.99707166666701</v>
          </cell>
        </row>
        <row r="17">
          <cell r="BD17">
            <v>171.68878166666701</v>
          </cell>
        </row>
        <row r="18">
          <cell r="BD18">
            <v>182.378481666667</v>
          </cell>
        </row>
        <row r="19">
          <cell r="BD19">
            <v>183.44015666666701</v>
          </cell>
        </row>
        <row r="20">
          <cell r="BD20">
            <v>180.01579000000001</v>
          </cell>
        </row>
        <row r="21">
          <cell r="BD21">
            <v>180.23741000000001</v>
          </cell>
        </row>
        <row r="22">
          <cell r="BD22">
            <v>179</v>
          </cell>
        </row>
        <row r="23">
          <cell r="BD23">
            <v>179</v>
          </cell>
        </row>
        <row r="24">
          <cell r="BD24">
            <v>179</v>
          </cell>
        </row>
        <row r="25">
          <cell r="BD25">
            <v>179</v>
          </cell>
        </row>
        <row r="26">
          <cell r="BD26">
            <v>180.567446666667</v>
          </cell>
        </row>
        <row r="27">
          <cell r="BD27">
            <v>181.109601666667</v>
          </cell>
        </row>
        <row r="28">
          <cell r="BD28">
            <v>181.67381333333299</v>
          </cell>
        </row>
        <row r="29">
          <cell r="BD29">
            <v>182.624165</v>
          </cell>
        </row>
        <row r="30">
          <cell r="BD30">
            <v>181.374666666667</v>
          </cell>
        </row>
        <row r="31">
          <cell r="BD31">
            <v>179.01577666666699</v>
          </cell>
        </row>
        <row r="32">
          <cell r="BD32">
            <v>181.63110166666701</v>
          </cell>
        </row>
        <row r="33">
          <cell r="BD33">
            <v>182.18715499999999</v>
          </cell>
        </row>
        <row r="34">
          <cell r="BD34">
            <v>182.2398</v>
          </cell>
        </row>
      </sheetData>
      <sheetData sheetId="4">
        <row r="7">
          <cell r="C7">
            <v>41160</v>
          </cell>
        </row>
      </sheetData>
      <sheetData sheetId="5">
        <row r="36">
          <cell r="P36">
            <v>581.15646752403222</v>
          </cell>
        </row>
      </sheetData>
      <sheetData sheetId="6">
        <row r="36">
          <cell r="F36">
            <v>84.308756756758555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1391.5910865070296</v>
          </cell>
        </row>
      </sheetData>
      <sheetData sheetId="29">
        <row r="35">
          <cell r="D35">
            <v>93.377581089078987</v>
          </cell>
        </row>
      </sheetData>
      <sheetData sheetId="30">
        <row r="35">
          <cell r="D35">
            <v>69.694418910920987</v>
          </cell>
        </row>
      </sheetData>
      <sheetData sheetId="31"/>
      <sheetData sheetId="32">
        <row r="35">
          <cell r="H35">
            <v>76.422806413405993</v>
          </cell>
        </row>
      </sheetData>
      <sheetData sheetId="33"/>
      <sheetData sheetId="3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41161</v>
          </cell>
        </row>
      </sheetData>
      <sheetData sheetId="1">
        <row r="7">
          <cell r="C7">
            <v>41161</v>
          </cell>
        </row>
      </sheetData>
      <sheetData sheetId="2">
        <row r="7">
          <cell r="D7">
            <v>41161</v>
          </cell>
        </row>
      </sheetData>
      <sheetData sheetId="3">
        <row r="7">
          <cell r="C7">
            <v>41161</v>
          </cell>
        </row>
        <row r="11">
          <cell r="BD11">
            <v>171.54457666666701</v>
          </cell>
        </row>
        <row r="12">
          <cell r="BD12">
            <v>172.25044333333301</v>
          </cell>
        </row>
        <row r="13">
          <cell r="BD13">
            <v>174.227628333333</v>
          </cell>
        </row>
        <row r="14">
          <cell r="BD14">
            <v>170.32609333333301</v>
          </cell>
        </row>
        <row r="15">
          <cell r="BD15">
            <v>169.18582833333301</v>
          </cell>
        </row>
        <row r="16">
          <cell r="BD16">
            <v>169.219981666667</v>
          </cell>
        </row>
        <row r="17">
          <cell r="BD17">
            <v>169.187051666667</v>
          </cell>
        </row>
        <row r="18">
          <cell r="BD18">
            <v>192.31870166666701</v>
          </cell>
        </row>
        <row r="19">
          <cell r="BD19">
            <v>179</v>
          </cell>
        </row>
        <row r="20">
          <cell r="BD20">
            <v>179</v>
          </cell>
        </row>
        <row r="21">
          <cell r="BD21">
            <v>173.00647499999999</v>
          </cell>
        </row>
        <row r="22">
          <cell r="BD22">
            <v>179</v>
          </cell>
        </row>
        <row r="23">
          <cell r="BD23">
            <v>172.881406666667</v>
          </cell>
        </row>
        <row r="24">
          <cell r="BD24">
            <v>173.09293333333301</v>
          </cell>
        </row>
        <row r="25">
          <cell r="BD25">
            <v>187.68692833333299</v>
          </cell>
        </row>
        <row r="26">
          <cell r="BD26">
            <v>169.96627833333301</v>
          </cell>
        </row>
        <row r="27">
          <cell r="BD27">
            <v>179</v>
          </cell>
        </row>
        <row r="28">
          <cell r="BD28">
            <v>185.33515666666699</v>
          </cell>
        </row>
        <row r="29">
          <cell r="BD29">
            <v>179.692691666667</v>
          </cell>
        </row>
        <row r="30">
          <cell r="BD30">
            <v>179.958323333333</v>
          </cell>
        </row>
        <row r="31">
          <cell r="BD31">
            <v>183.15212500000001</v>
          </cell>
        </row>
        <row r="32">
          <cell r="BD32">
            <v>183.25805500000001</v>
          </cell>
        </row>
        <row r="33">
          <cell r="BD33">
            <v>169.90523166666699</v>
          </cell>
        </row>
        <row r="34">
          <cell r="BD34">
            <v>172.90869166666701</v>
          </cell>
        </row>
      </sheetData>
      <sheetData sheetId="4">
        <row r="7">
          <cell r="C7">
            <v>41161</v>
          </cell>
        </row>
      </sheetData>
      <sheetData sheetId="5">
        <row r="36">
          <cell r="P36">
            <v>570.85849342044241</v>
          </cell>
        </row>
      </sheetData>
      <sheetData sheetId="6">
        <row r="36">
          <cell r="F36">
            <v>172.68137297297315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932.52244485301696</v>
          </cell>
        </row>
      </sheetData>
      <sheetData sheetId="29">
        <row r="35">
          <cell r="D35">
            <v>8.2859199021294998</v>
          </cell>
        </row>
      </sheetData>
      <sheetData sheetId="30">
        <row r="35">
          <cell r="D35">
            <v>5.9700800978705004</v>
          </cell>
        </row>
      </sheetData>
      <sheetData sheetId="31"/>
      <sheetData sheetId="32">
        <row r="35">
          <cell r="H35">
            <v>11.174301104754001</v>
          </cell>
        </row>
      </sheetData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41162</v>
          </cell>
        </row>
      </sheetData>
      <sheetData sheetId="1">
        <row r="7">
          <cell r="C7">
            <v>41162</v>
          </cell>
        </row>
      </sheetData>
      <sheetData sheetId="2">
        <row r="7">
          <cell r="D7">
            <v>41162</v>
          </cell>
        </row>
      </sheetData>
      <sheetData sheetId="3">
        <row r="7">
          <cell r="C7">
            <v>41162</v>
          </cell>
        </row>
        <row r="11">
          <cell r="BD11">
            <v>168.91452000000001</v>
          </cell>
        </row>
        <row r="12">
          <cell r="BD12">
            <v>179.43199999999999</v>
          </cell>
        </row>
        <row r="13">
          <cell r="BD13">
            <v>164.48037500000001</v>
          </cell>
        </row>
        <row r="14">
          <cell r="BD14">
            <v>164.385343333333</v>
          </cell>
        </row>
        <row r="15">
          <cell r="BD15">
            <v>164.12719833333301</v>
          </cell>
        </row>
        <row r="16">
          <cell r="BD16">
            <v>168.81100333333299</v>
          </cell>
        </row>
        <row r="17">
          <cell r="BD17">
            <v>170.417808333333</v>
          </cell>
        </row>
        <row r="18">
          <cell r="BD18">
            <v>173.88165166666701</v>
          </cell>
        </row>
        <row r="19">
          <cell r="BD19">
            <v>187.25074333333299</v>
          </cell>
        </row>
        <row r="20">
          <cell r="BD20">
            <v>180.813928333333</v>
          </cell>
        </row>
        <row r="21">
          <cell r="BD21">
            <v>182.25395666666699</v>
          </cell>
        </row>
        <row r="22">
          <cell r="BD22">
            <v>179.43199999999999</v>
          </cell>
        </row>
        <row r="23">
          <cell r="BD23">
            <v>179.43199999999999</v>
          </cell>
        </row>
        <row r="24">
          <cell r="BD24">
            <v>182.66147166666701</v>
          </cell>
        </row>
        <row r="25">
          <cell r="BD25">
            <v>180.23217333333301</v>
          </cell>
        </row>
        <row r="26">
          <cell r="BD26">
            <v>182.59354999999999</v>
          </cell>
        </row>
        <row r="27">
          <cell r="BD27">
            <v>185.31891166666699</v>
          </cell>
        </row>
        <row r="28">
          <cell r="BD28">
            <v>183.56999833333299</v>
          </cell>
        </row>
        <row r="29">
          <cell r="BD29">
            <v>179.48043000000001</v>
          </cell>
        </row>
        <row r="30">
          <cell r="BD30">
            <v>180.27951833333299</v>
          </cell>
        </row>
        <row r="31">
          <cell r="BD31">
            <v>182.810043333333</v>
          </cell>
        </row>
        <row r="32">
          <cell r="BD32">
            <v>184.260218333333</v>
          </cell>
        </row>
        <row r="33">
          <cell r="BD33">
            <v>172.913086666667</v>
          </cell>
        </row>
        <row r="34">
          <cell r="BD34">
            <v>170.79628500000001</v>
          </cell>
        </row>
      </sheetData>
      <sheetData sheetId="4">
        <row r="7">
          <cell r="C7">
            <v>41162</v>
          </cell>
        </row>
      </sheetData>
      <sheetData sheetId="5">
        <row r="36">
          <cell r="P36">
            <v>570.19726099884076</v>
          </cell>
        </row>
      </sheetData>
      <sheetData sheetId="6">
        <row r="36">
          <cell r="F36">
            <v>153.23586486486485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1050.10691465575</v>
          </cell>
        </row>
      </sheetData>
      <sheetData sheetId="29">
        <row r="35">
          <cell r="D35">
            <v>223.43211893164951</v>
          </cell>
        </row>
      </sheetData>
      <sheetData sheetId="30">
        <row r="35">
          <cell r="D35">
            <v>159.27188106835104</v>
          </cell>
        </row>
      </sheetData>
      <sheetData sheetId="31"/>
      <sheetData sheetId="32">
        <row r="35">
          <cell r="H35">
            <v>169.60868923399951</v>
          </cell>
        </row>
      </sheetData>
      <sheetData sheetId="33"/>
      <sheetData sheetId="3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41163</v>
          </cell>
        </row>
      </sheetData>
      <sheetData sheetId="1">
        <row r="7">
          <cell r="C7">
            <v>41163</v>
          </cell>
        </row>
      </sheetData>
      <sheetData sheetId="2">
        <row r="7">
          <cell r="D7">
            <v>41163</v>
          </cell>
        </row>
      </sheetData>
      <sheetData sheetId="3">
        <row r="7">
          <cell r="C7">
            <v>41163</v>
          </cell>
        </row>
        <row r="11">
          <cell r="BD11">
            <v>179.73946000000001</v>
          </cell>
        </row>
        <row r="12">
          <cell r="BD12">
            <v>169.811221666667</v>
          </cell>
        </row>
        <row r="13">
          <cell r="BD13">
            <v>165.821081666667</v>
          </cell>
        </row>
        <row r="14">
          <cell r="BD14">
            <v>162.96074666666701</v>
          </cell>
        </row>
        <row r="15">
          <cell r="BD15">
            <v>179.391983333333</v>
          </cell>
        </row>
        <row r="16">
          <cell r="BD16">
            <v>179.43199999999999</v>
          </cell>
        </row>
        <row r="17">
          <cell r="BD17">
            <v>169.97300000000001</v>
          </cell>
        </row>
        <row r="18">
          <cell r="BD18">
            <v>184.15313166666701</v>
          </cell>
        </row>
        <row r="19">
          <cell r="BD19">
            <v>180.48497499999999</v>
          </cell>
        </row>
        <row r="20">
          <cell r="BD20">
            <v>183.161708333333</v>
          </cell>
        </row>
        <row r="21">
          <cell r="BD21">
            <v>181.047253333333</v>
          </cell>
        </row>
        <row r="22">
          <cell r="BD22">
            <v>180.54263166666701</v>
          </cell>
        </row>
        <row r="23">
          <cell r="BD23">
            <v>181.32774499999999</v>
          </cell>
        </row>
        <row r="24">
          <cell r="BD24">
            <v>179.59652</v>
          </cell>
        </row>
        <row r="25">
          <cell r="BD25">
            <v>180.232575</v>
          </cell>
        </row>
        <row r="26">
          <cell r="BD26">
            <v>181.67503666666701</v>
          </cell>
        </row>
        <row r="27">
          <cell r="BD27">
            <v>182.21856666666699</v>
          </cell>
        </row>
        <row r="28">
          <cell r="BD28">
            <v>179.43199999999999</v>
          </cell>
        </row>
        <row r="29">
          <cell r="BD29">
            <v>185.238325</v>
          </cell>
        </row>
        <row r="30">
          <cell r="BD30">
            <v>184.50414833333301</v>
          </cell>
        </row>
        <row r="31">
          <cell r="BD31">
            <v>180.768556666667</v>
          </cell>
        </row>
        <row r="32">
          <cell r="BD32">
            <v>184.995015</v>
          </cell>
        </row>
        <row r="33">
          <cell r="BD33">
            <v>170.645196666667</v>
          </cell>
        </row>
        <row r="34">
          <cell r="BD34">
            <v>171.516865</v>
          </cell>
        </row>
      </sheetData>
      <sheetData sheetId="4">
        <row r="7">
          <cell r="C7">
            <v>41163</v>
          </cell>
        </row>
      </sheetData>
      <sheetData sheetId="5">
        <row r="36">
          <cell r="P36">
            <v>569.85066244371592</v>
          </cell>
        </row>
      </sheetData>
      <sheetData sheetId="6">
        <row r="36">
          <cell r="F36">
            <v>168.09175675675658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1010.5019503717638</v>
          </cell>
        </row>
      </sheetData>
      <sheetData sheetId="29">
        <row r="35">
          <cell r="D35">
            <v>339.9585383638335</v>
          </cell>
        </row>
      </sheetData>
      <sheetData sheetId="30">
        <row r="35">
          <cell r="D35">
            <v>221.30546163616648</v>
          </cell>
        </row>
      </sheetData>
      <sheetData sheetId="31"/>
      <sheetData sheetId="32">
        <row r="35">
          <cell r="H35">
            <v>258.73827699914153</v>
          </cell>
        </row>
      </sheetData>
      <sheetData sheetId="33"/>
      <sheetData sheetId="34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41164</v>
          </cell>
        </row>
      </sheetData>
      <sheetData sheetId="1">
        <row r="7">
          <cell r="C7">
            <v>41164</v>
          </cell>
        </row>
      </sheetData>
      <sheetData sheetId="2">
        <row r="7">
          <cell r="D7">
            <v>41164</v>
          </cell>
        </row>
      </sheetData>
      <sheetData sheetId="3">
        <row r="7">
          <cell r="C7">
            <v>41164</v>
          </cell>
        </row>
        <row r="11">
          <cell r="BD11">
            <v>179.723301666667</v>
          </cell>
        </row>
        <row r="12">
          <cell r="BD12">
            <v>168.07542166666701</v>
          </cell>
        </row>
        <row r="13">
          <cell r="BD13">
            <v>166.88193833333301</v>
          </cell>
        </row>
        <row r="14">
          <cell r="BD14">
            <v>164.56998833333299</v>
          </cell>
        </row>
        <row r="15">
          <cell r="BD15">
            <v>179.43199999999999</v>
          </cell>
        </row>
        <row r="16">
          <cell r="BD16">
            <v>169.97300000000001</v>
          </cell>
        </row>
        <row r="17">
          <cell r="BD17">
            <v>180.36089999999999</v>
          </cell>
        </row>
        <row r="18">
          <cell r="BD18">
            <v>180.634578333333</v>
          </cell>
        </row>
        <row r="19">
          <cell r="BD19">
            <v>184.697846666667</v>
          </cell>
        </row>
        <row r="20">
          <cell r="BD20">
            <v>182.01534333333299</v>
          </cell>
        </row>
        <row r="21">
          <cell r="BD21">
            <v>179.43199999999999</v>
          </cell>
        </row>
        <row r="22">
          <cell r="BD22">
            <v>179.43199999999999</v>
          </cell>
        </row>
        <row r="23">
          <cell r="BD23">
            <v>179.43199999999999</v>
          </cell>
        </row>
        <row r="24">
          <cell r="BD24">
            <v>179.64239499999999</v>
          </cell>
        </row>
        <row r="25">
          <cell r="BD25">
            <v>181.74124333333299</v>
          </cell>
        </row>
        <row r="26">
          <cell r="BD26">
            <v>180.10412666666701</v>
          </cell>
        </row>
        <row r="27">
          <cell r="BD27">
            <v>184.09986499999999</v>
          </cell>
        </row>
        <row r="28">
          <cell r="BD28">
            <v>183.167333333333</v>
          </cell>
        </row>
        <row r="29">
          <cell r="BD29">
            <v>181.68501499999999</v>
          </cell>
        </row>
        <row r="30">
          <cell r="BD30">
            <v>179.85040333333299</v>
          </cell>
        </row>
        <row r="31">
          <cell r="BD31">
            <v>183.74792666666701</v>
          </cell>
        </row>
        <row r="32">
          <cell r="BD32">
            <v>183.61406333333301</v>
          </cell>
        </row>
        <row r="33">
          <cell r="BD33">
            <v>171.00264166666699</v>
          </cell>
        </row>
        <row r="34">
          <cell r="BD34">
            <v>173.07255333333299</v>
          </cell>
        </row>
      </sheetData>
      <sheetData sheetId="4">
        <row r="7">
          <cell r="C7">
            <v>41164</v>
          </cell>
        </row>
      </sheetData>
      <sheetData sheetId="5">
        <row r="36">
          <cell r="P36">
            <v>572.01163997843241</v>
          </cell>
        </row>
      </sheetData>
      <sheetData sheetId="6">
        <row r="36">
          <cell r="F36">
            <v>157.96033513513592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1029.4460393229408</v>
          </cell>
        </row>
      </sheetData>
      <sheetData sheetId="29">
        <row r="35">
          <cell r="D35">
            <v>384.58854453044302</v>
          </cell>
        </row>
      </sheetData>
      <sheetData sheetId="30">
        <row r="35">
          <cell r="D35">
            <v>229.81145546955747</v>
          </cell>
        </row>
      </sheetData>
      <sheetData sheetId="31"/>
      <sheetData sheetId="32">
        <row r="35">
          <cell r="H35">
            <v>289.98173745932246</v>
          </cell>
        </row>
      </sheetData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41165</v>
          </cell>
        </row>
      </sheetData>
      <sheetData sheetId="1">
        <row r="7">
          <cell r="C7">
            <v>41165</v>
          </cell>
        </row>
      </sheetData>
      <sheetData sheetId="2">
        <row r="7">
          <cell r="D7">
            <v>41165</v>
          </cell>
        </row>
      </sheetData>
      <sheetData sheetId="3">
        <row r="7">
          <cell r="C7">
            <v>41165</v>
          </cell>
        </row>
        <row r="11">
          <cell r="BD11">
            <v>179.43199999999999</v>
          </cell>
        </row>
        <row r="12">
          <cell r="BD12">
            <v>179.43199999999999</v>
          </cell>
        </row>
        <row r="13">
          <cell r="BD13">
            <v>180.33146666666701</v>
          </cell>
        </row>
        <row r="14">
          <cell r="BD14">
            <v>170.07695833333301</v>
          </cell>
        </row>
        <row r="15">
          <cell r="BD15">
            <v>177.126575</v>
          </cell>
        </row>
        <row r="16">
          <cell r="BD16">
            <v>179.43199999999999</v>
          </cell>
        </row>
        <row r="17">
          <cell r="BD17">
            <v>179.43199999999999</v>
          </cell>
        </row>
        <row r="18">
          <cell r="BD18">
            <v>181.220243333333</v>
          </cell>
        </row>
        <row r="19">
          <cell r="BD19">
            <v>187.97517833333299</v>
          </cell>
        </row>
        <row r="20">
          <cell r="BD20">
            <v>179.436485</v>
          </cell>
        </row>
        <row r="21">
          <cell r="BD21">
            <v>180.453638333333</v>
          </cell>
        </row>
        <row r="22">
          <cell r="BD22">
            <v>179.503113333333</v>
          </cell>
        </row>
        <row r="23">
          <cell r="BD23">
            <v>179.46297999999999</v>
          </cell>
        </row>
        <row r="24">
          <cell r="BD24">
            <v>179.987315</v>
          </cell>
        </row>
        <row r="25">
          <cell r="BD25">
            <v>180.39534</v>
          </cell>
        </row>
        <row r="26">
          <cell r="BD26">
            <v>181.66435166666699</v>
          </cell>
        </row>
        <row r="27">
          <cell r="BD27">
            <v>182.21689000000001</v>
          </cell>
        </row>
        <row r="28">
          <cell r="BD28">
            <v>183.85984666666701</v>
          </cell>
        </row>
        <row r="29">
          <cell r="BD29">
            <v>183.187905</v>
          </cell>
        </row>
        <row r="30">
          <cell r="BD30">
            <v>180.11734000000001</v>
          </cell>
        </row>
        <row r="31">
          <cell r="BD31">
            <v>182.82919999999999</v>
          </cell>
        </row>
        <row r="32">
          <cell r="BD32">
            <v>186.68171333333299</v>
          </cell>
        </row>
        <row r="33">
          <cell r="BD33">
            <v>179.43199999999999</v>
          </cell>
        </row>
        <row r="34">
          <cell r="BD34">
            <v>179.43199999999999</v>
          </cell>
        </row>
      </sheetData>
      <sheetData sheetId="4">
        <row r="7">
          <cell r="C7">
            <v>41165</v>
          </cell>
        </row>
      </sheetData>
      <sheetData sheetId="5">
        <row r="36">
          <cell r="P36">
            <v>572.92613101930817</v>
          </cell>
        </row>
      </sheetData>
      <sheetData sheetId="6">
        <row r="36">
          <cell r="F36">
            <v>172.30836756757091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1200.8225195670518</v>
          </cell>
        </row>
      </sheetData>
      <sheetData sheetId="29">
        <row r="35">
          <cell r="D35">
            <v>258.691525526666</v>
          </cell>
        </row>
      </sheetData>
      <sheetData sheetId="30">
        <row r="35">
          <cell r="D35">
            <v>168.25247447333402</v>
          </cell>
        </row>
      </sheetData>
      <sheetData sheetId="31"/>
      <sheetData sheetId="32">
        <row r="35">
          <cell r="H35">
            <v>197.58564134773502</v>
          </cell>
        </row>
      </sheetData>
      <sheetData sheetId="33"/>
      <sheetData sheetId="3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41166</v>
          </cell>
        </row>
      </sheetData>
      <sheetData sheetId="1">
        <row r="7">
          <cell r="C7">
            <v>41166</v>
          </cell>
        </row>
      </sheetData>
      <sheetData sheetId="2">
        <row r="7">
          <cell r="D7">
            <v>41166</v>
          </cell>
        </row>
      </sheetData>
      <sheetData sheetId="3">
        <row r="7">
          <cell r="C7">
            <v>41166</v>
          </cell>
        </row>
        <row r="11">
          <cell r="BD11">
            <v>172.717231666667</v>
          </cell>
        </row>
        <row r="12">
          <cell r="BD12">
            <v>169.97300000000001</v>
          </cell>
        </row>
        <row r="13">
          <cell r="BD13">
            <v>169.97300000000001</v>
          </cell>
        </row>
        <row r="14">
          <cell r="BD14">
            <v>169.97300000000001</v>
          </cell>
        </row>
        <row r="15">
          <cell r="BD15">
            <v>169.97300000000001</v>
          </cell>
        </row>
        <row r="16">
          <cell r="BD16">
            <v>176.86192666666699</v>
          </cell>
        </row>
        <row r="17">
          <cell r="BD17">
            <v>169.97300000000001</v>
          </cell>
        </row>
        <row r="18">
          <cell r="BD18">
            <v>180.50609333333301</v>
          </cell>
        </row>
        <row r="19">
          <cell r="BD19">
            <v>170.48908333333301</v>
          </cell>
        </row>
        <row r="20">
          <cell r="BD20">
            <v>169.97300000000001</v>
          </cell>
        </row>
        <row r="21">
          <cell r="BD21">
            <v>179.43199999999999</v>
          </cell>
        </row>
        <row r="22">
          <cell r="BD22">
            <v>179.43199999999999</v>
          </cell>
        </row>
        <row r="23">
          <cell r="BD23">
            <v>172.17169999999999</v>
          </cell>
        </row>
        <row r="24">
          <cell r="BD24">
            <v>170.736031666667</v>
          </cell>
        </row>
        <row r="25">
          <cell r="BD25">
            <v>170.11762666666701</v>
          </cell>
        </row>
        <row r="26">
          <cell r="BD26">
            <v>170.084846666667</v>
          </cell>
        </row>
        <row r="27">
          <cell r="BD27">
            <v>169.98453333333299</v>
          </cell>
        </row>
        <row r="28">
          <cell r="BD28">
            <v>170.25658000000001</v>
          </cell>
        </row>
        <row r="29">
          <cell r="BD29">
            <v>185.24728999999999</v>
          </cell>
        </row>
        <row r="30">
          <cell r="BD30">
            <v>180.24517166666701</v>
          </cell>
        </row>
        <row r="31">
          <cell r="BD31">
            <v>185.06218833333301</v>
          </cell>
        </row>
        <row r="32">
          <cell r="BD32">
            <v>184.08183</v>
          </cell>
        </row>
        <row r="33">
          <cell r="BD33">
            <v>170.20432333333301</v>
          </cell>
        </row>
        <row r="34">
          <cell r="BD34">
            <v>169.97300000000001</v>
          </cell>
        </row>
      </sheetData>
      <sheetData sheetId="4">
        <row r="7">
          <cell r="C7">
            <v>41166</v>
          </cell>
        </row>
      </sheetData>
      <sheetData sheetId="5">
        <row r="36">
          <cell r="P36">
            <v>570.17139372669669</v>
          </cell>
        </row>
      </sheetData>
      <sheetData sheetId="6">
        <row r="36">
          <cell r="F36">
            <v>172.70627027026981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520.75817903861196</v>
          </cell>
        </row>
      </sheetData>
      <sheetData sheetId="29">
        <row r="35">
          <cell r="D35">
            <v>329.82394815986146</v>
          </cell>
        </row>
      </sheetData>
      <sheetData sheetId="30">
        <row r="35">
          <cell r="D35">
            <v>219.15205184013848</v>
          </cell>
        </row>
      </sheetData>
      <sheetData sheetId="31"/>
      <sheetData sheetId="32">
        <row r="35">
          <cell r="H35">
            <v>238.58542208039</v>
          </cell>
        </row>
      </sheetData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41167</v>
          </cell>
        </row>
      </sheetData>
      <sheetData sheetId="1">
        <row r="7">
          <cell r="C7">
            <v>41167</v>
          </cell>
        </row>
      </sheetData>
      <sheetData sheetId="2">
        <row r="7">
          <cell r="D7">
            <v>41167</v>
          </cell>
        </row>
      </sheetData>
      <sheetData sheetId="3">
        <row r="7">
          <cell r="C7">
            <v>41167</v>
          </cell>
        </row>
        <row r="11">
          <cell r="BD11">
            <v>171.54067499999999</v>
          </cell>
        </row>
        <row r="12">
          <cell r="BD12">
            <v>169.97300000000001</v>
          </cell>
        </row>
        <row r="13">
          <cell r="BD13">
            <v>169.97300000000001</v>
          </cell>
        </row>
        <row r="14">
          <cell r="BD14">
            <v>169.97300000000001</v>
          </cell>
        </row>
        <row r="15">
          <cell r="BD15">
            <v>179.43199999999999</v>
          </cell>
        </row>
        <row r="16">
          <cell r="BD16">
            <v>180.19086666666701</v>
          </cell>
        </row>
        <row r="17">
          <cell r="BD17">
            <v>169.97300000000001</v>
          </cell>
        </row>
        <row r="18">
          <cell r="BD18">
            <v>169.97300000000001</v>
          </cell>
        </row>
        <row r="19">
          <cell r="BD19">
            <v>170.73756166666701</v>
          </cell>
        </row>
        <row r="20">
          <cell r="BD20">
            <v>172.13808333333299</v>
          </cell>
        </row>
        <row r="21">
          <cell r="BD21">
            <v>178.500323333333</v>
          </cell>
        </row>
        <row r="22">
          <cell r="BD22">
            <v>174.65263666666701</v>
          </cell>
        </row>
        <row r="23">
          <cell r="BD23">
            <v>179.43199999999999</v>
          </cell>
        </row>
        <row r="24">
          <cell r="BD24">
            <v>179.43199999999999</v>
          </cell>
        </row>
        <row r="25">
          <cell r="BD25">
            <v>179.43199999999999</v>
          </cell>
        </row>
        <row r="26">
          <cell r="BD26">
            <v>179.592058333333</v>
          </cell>
        </row>
        <row r="27">
          <cell r="BD27">
            <v>182.09403666666699</v>
          </cell>
        </row>
        <row r="28">
          <cell r="BD28">
            <v>181.274621666667</v>
          </cell>
        </row>
        <row r="29">
          <cell r="BD29">
            <v>187.20762833333299</v>
          </cell>
        </row>
        <row r="30">
          <cell r="BD30">
            <v>182.719703333333</v>
          </cell>
        </row>
        <row r="31">
          <cell r="BD31">
            <v>177.71480500000001</v>
          </cell>
        </row>
        <row r="32">
          <cell r="BD32">
            <v>181.15896000000001</v>
          </cell>
        </row>
        <row r="33">
          <cell r="BD33">
            <v>182.65447499999999</v>
          </cell>
        </row>
        <row r="34">
          <cell r="BD34">
            <v>179.44423</v>
          </cell>
        </row>
      </sheetData>
      <sheetData sheetId="4">
        <row r="7">
          <cell r="C7">
            <v>41167</v>
          </cell>
        </row>
      </sheetData>
      <sheetData sheetId="5">
        <row r="36">
          <cell r="P36">
            <v>573.35368207328395</v>
          </cell>
        </row>
      </sheetData>
      <sheetData sheetId="6">
        <row r="36">
          <cell r="F36">
            <v>171.43174054054012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755.42242197176449</v>
          </cell>
        </row>
      </sheetData>
      <sheetData sheetId="29">
        <row r="35">
          <cell r="D35">
            <v>152.47590779977551</v>
          </cell>
        </row>
      </sheetData>
      <sheetData sheetId="30">
        <row r="35">
          <cell r="D35">
            <v>116.53209220022499</v>
          </cell>
        </row>
      </sheetData>
      <sheetData sheetId="31"/>
      <sheetData sheetId="32">
        <row r="35">
          <cell r="H35">
            <v>145.43494897222499</v>
          </cell>
        </row>
      </sheetData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41168</v>
          </cell>
        </row>
      </sheetData>
      <sheetData sheetId="1">
        <row r="7">
          <cell r="C7">
            <v>41168</v>
          </cell>
        </row>
      </sheetData>
      <sheetData sheetId="2">
        <row r="7">
          <cell r="D7">
            <v>41168</v>
          </cell>
        </row>
      </sheetData>
      <sheetData sheetId="3">
        <row r="7">
          <cell r="C7">
            <v>41168</v>
          </cell>
        </row>
        <row r="11">
          <cell r="BD11">
            <v>169.97300000000001</v>
          </cell>
        </row>
        <row r="12">
          <cell r="BD12">
            <v>169.97300000000001</v>
          </cell>
        </row>
        <row r="13">
          <cell r="BD13">
            <v>179.43199999999999</v>
          </cell>
        </row>
        <row r="14">
          <cell r="BD14">
            <v>169.97300000000001</v>
          </cell>
        </row>
        <row r="15">
          <cell r="BD15">
            <v>168.63614000000001</v>
          </cell>
        </row>
        <row r="16">
          <cell r="BD16">
            <v>169.15758500000001</v>
          </cell>
        </row>
        <row r="17">
          <cell r="BD17">
            <v>165.88680500000001</v>
          </cell>
        </row>
        <row r="18">
          <cell r="BD18">
            <v>168.73916333333301</v>
          </cell>
        </row>
        <row r="19">
          <cell r="BD19">
            <v>169.97300000000001</v>
          </cell>
        </row>
        <row r="20">
          <cell r="BD20">
            <v>169.97300000000001</v>
          </cell>
        </row>
        <row r="21">
          <cell r="BD21">
            <v>169.97300000000001</v>
          </cell>
        </row>
        <row r="22">
          <cell r="BD22">
            <v>169.97300000000001</v>
          </cell>
        </row>
        <row r="23">
          <cell r="BD23">
            <v>179.43199999999999</v>
          </cell>
        </row>
        <row r="24">
          <cell r="BD24">
            <v>179.43199999999999</v>
          </cell>
        </row>
        <row r="25">
          <cell r="BD25">
            <v>180.509058333333</v>
          </cell>
        </row>
        <row r="26">
          <cell r="BD26">
            <v>169.97300000000001</v>
          </cell>
        </row>
        <row r="27">
          <cell r="BD27">
            <v>169.97300000000001</v>
          </cell>
        </row>
        <row r="28">
          <cell r="BD28">
            <v>180.26971</v>
          </cell>
        </row>
        <row r="29">
          <cell r="BD29">
            <v>184.91200166666701</v>
          </cell>
        </row>
        <row r="30">
          <cell r="BD30">
            <v>180.14203499999999</v>
          </cell>
        </row>
        <row r="31">
          <cell r="BD31">
            <v>180.660065</v>
          </cell>
        </row>
        <row r="32">
          <cell r="BD32">
            <v>187.18084166666699</v>
          </cell>
        </row>
        <row r="33">
          <cell r="BD33">
            <v>181.48186833333301</v>
          </cell>
        </row>
        <row r="34">
          <cell r="BD34">
            <v>169.79118333333301</v>
          </cell>
        </row>
      </sheetData>
      <sheetData sheetId="4">
        <row r="7">
          <cell r="C7">
            <v>41168</v>
          </cell>
        </row>
      </sheetData>
      <sheetData sheetId="5">
        <row r="36">
          <cell r="P36">
            <v>573.87982125250699</v>
          </cell>
        </row>
      </sheetData>
      <sheetData sheetId="6">
        <row r="36">
          <cell r="F36">
            <v>173.42314594594487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468.29570239006898</v>
          </cell>
        </row>
      </sheetData>
      <sheetData sheetId="29">
        <row r="35">
          <cell r="D35">
            <v>162.3006622166605</v>
          </cell>
        </row>
      </sheetData>
      <sheetData sheetId="30">
        <row r="35">
          <cell r="D35">
            <v>119.53933778333949</v>
          </cell>
        </row>
      </sheetData>
      <sheetData sheetId="31"/>
      <sheetData sheetId="32">
        <row r="35">
          <cell r="H35">
            <v>136.72087710658951</v>
          </cell>
        </row>
      </sheetData>
      <sheetData sheetId="33"/>
      <sheetData sheetId="34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41169</v>
          </cell>
        </row>
      </sheetData>
      <sheetData sheetId="1">
        <row r="7">
          <cell r="C7">
            <v>41169</v>
          </cell>
        </row>
      </sheetData>
      <sheetData sheetId="2">
        <row r="7">
          <cell r="D7">
            <v>41169</v>
          </cell>
        </row>
      </sheetData>
      <sheetData sheetId="3">
        <row r="7">
          <cell r="C7">
            <v>41169</v>
          </cell>
        </row>
        <row r="11">
          <cell r="BD11">
            <v>171.06566000000001</v>
          </cell>
        </row>
        <row r="12">
          <cell r="BD12">
            <v>171.06623166666699</v>
          </cell>
        </row>
        <row r="13">
          <cell r="BD13">
            <v>173.2</v>
          </cell>
        </row>
        <row r="14">
          <cell r="BD14">
            <v>171.46299999999999</v>
          </cell>
        </row>
        <row r="15">
          <cell r="BD15">
            <v>173.2</v>
          </cell>
        </row>
        <row r="16">
          <cell r="BD16">
            <v>173.2</v>
          </cell>
        </row>
        <row r="17">
          <cell r="BD17">
            <v>173.26439999999999</v>
          </cell>
        </row>
        <row r="18">
          <cell r="BD18">
            <v>187.32507833333301</v>
          </cell>
        </row>
        <row r="19">
          <cell r="BD19">
            <v>184.42711333333301</v>
          </cell>
        </row>
        <row r="20">
          <cell r="BD20">
            <v>181.74419666666699</v>
          </cell>
        </row>
        <row r="21">
          <cell r="BD21">
            <v>181.893</v>
          </cell>
        </row>
        <row r="22">
          <cell r="BD22">
            <v>181.893</v>
          </cell>
        </row>
        <row r="23">
          <cell r="BD23">
            <v>181.893</v>
          </cell>
        </row>
        <row r="24">
          <cell r="BD24">
            <v>182.27147666666701</v>
          </cell>
        </row>
        <row r="25">
          <cell r="BD25">
            <v>182.463705</v>
          </cell>
        </row>
        <row r="26">
          <cell r="BD26">
            <v>181.90124333333301</v>
          </cell>
        </row>
        <row r="27">
          <cell r="BD27">
            <v>181.78903666666699</v>
          </cell>
        </row>
        <row r="28">
          <cell r="BD28">
            <v>186.26198500000001</v>
          </cell>
        </row>
        <row r="29">
          <cell r="BD29">
            <v>183.62219666666701</v>
          </cell>
        </row>
        <row r="30">
          <cell r="BD30">
            <v>182.09402333333301</v>
          </cell>
        </row>
        <row r="31">
          <cell r="BD31">
            <v>184.01843666666699</v>
          </cell>
        </row>
        <row r="32">
          <cell r="BD32">
            <v>187.88185833333301</v>
          </cell>
        </row>
        <row r="33">
          <cell r="BD33">
            <v>176.487425</v>
          </cell>
        </row>
        <row r="34">
          <cell r="BD34">
            <v>173.20122833333301</v>
          </cell>
        </row>
      </sheetData>
      <sheetData sheetId="4">
        <row r="7">
          <cell r="C7">
            <v>41169</v>
          </cell>
        </row>
      </sheetData>
      <sheetData sheetId="5">
        <row r="36">
          <cell r="P36">
            <v>642.68520967537245</v>
          </cell>
        </row>
      </sheetData>
      <sheetData sheetId="6">
        <row r="36">
          <cell r="F36">
            <v>165.05947027026966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1350.2102520276123</v>
          </cell>
        </row>
      </sheetData>
      <sheetData sheetId="29">
        <row r="35">
          <cell r="D35">
            <v>17.414768101291003</v>
          </cell>
        </row>
      </sheetData>
      <sheetData sheetId="30">
        <row r="35">
          <cell r="D35">
            <v>12.921231898708999</v>
          </cell>
        </row>
      </sheetData>
      <sheetData sheetId="31"/>
      <sheetData sheetId="32">
        <row r="35">
          <cell r="H35">
            <v>25.800189700539494</v>
          </cell>
        </row>
      </sheetData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DIF"/>
      <sheetName val="Chart4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  <sheetName val="Chart1"/>
      <sheetName val="Chart2"/>
    </sheetNames>
    <sheetDataSet>
      <sheetData sheetId="0" refreshError="1"/>
      <sheetData sheetId="1"/>
      <sheetData sheetId="2" refreshError="1"/>
      <sheetData sheetId="3">
        <row r="4">
          <cell r="C4">
            <v>41153</v>
          </cell>
          <cell r="D4">
            <v>41154</v>
          </cell>
          <cell r="E4">
            <v>41155</v>
          </cell>
          <cell r="F4">
            <v>41156</v>
          </cell>
          <cell r="G4">
            <v>41157</v>
          </cell>
          <cell r="H4">
            <v>41158</v>
          </cell>
          <cell r="I4">
            <v>41159</v>
          </cell>
          <cell r="J4">
            <v>41160</v>
          </cell>
          <cell r="K4">
            <v>41161</v>
          </cell>
          <cell r="L4">
            <v>41162</v>
          </cell>
          <cell r="M4">
            <v>41163</v>
          </cell>
          <cell r="N4">
            <v>41164</v>
          </cell>
          <cell r="O4">
            <v>41165</v>
          </cell>
          <cell r="P4">
            <v>41166</v>
          </cell>
          <cell r="Q4">
            <v>41167</v>
          </cell>
          <cell r="R4">
            <v>41168</v>
          </cell>
          <cell r="S4">
            <v>41169</v>
          </cell>
          <cell r="T4">
            <v>41170</v>
          </cell>
          <cell r="U4">
            <v>41171</v>
          </cell>
          <cell r="V4">
            <v>41172</v>
          </cell>
          <cell r="W4">
            <v>41173</v>
          </cell>
          <cell r="X4">
            <v>41174</v>
          </cell>
          <cell r="Y4">
            <v>41175</v>
          </cell>
          <cell r="Z4">
            <v>41176</v>
          </cell>
          <cell r="AA4">
            <v>41177</v>
          </cell>
          <cell r="AB4">
            <v>41178</v>
          </cell>
          <cell r="AC4">
            <v>41179</v>
          </cell>
          <cell r="AD4">
            <v>41180</v>
          </cell>
          <cell r="AE4">
            <v>41181</v>
          </cell>
          <cell r="AF4">
            <v>41182</v>
          </cell>
          <cell r="AG4">
            <v>0</v>
          </cell>
        </row>
        <row r="29">
          <cell r="C29">
            <v>4168.9206649999996</v>
          </cell>
          <cell r="D29">
            <v>4123.9368599999998</v>
          </cell>
          <cell r="E29">
            <v>4186.8161366666664</v>
          </cell>
          <cell r="F29">
            <v>4222.349213333332</v>
          </cell>
          <cell r="G29">
            <v>4247.5345350000025</v>
          </cell>
          <cell r="H29">
            <v>4328.7347433333334</v>
          </cell>
          <cell r="I29">
            <v>4306.1612499999992</v>
          </cell>
          <cell r="J29">
            <v>4279.3780083333349</v>
          </cell>
          <cell r="K29">
            <v>4235.1046016666669</v>
          </cell>
          <cell r="L29">
            <v>4248.548214999998</v>
          </cell>
          <cell r="M29">
            <v>4278.6697433333338</v>
          </cell>
          <cell r="N29">
            <v>4276.3878849999983</v>
          </cell>
          <cell r="O29">
            <v>4333.1185399999986</v>
          </cell>
          <cell r="P29">
            <v>4177.4414566666665</v>
          </cell>
          <cell r="Q29">
            <v>4249.2136649999993</v>
          </cell>
          <cell r="R29">
            <v>4185.4194566666656</v>
          </cell>
          <cell r="S29">
            <v>4307.6272950000011</v>
          </cell>
          <cell r="T29">
            <v>4322.6068416666676</v>
          </cell>
          <cell r="U29">
            <v>4321.0245183333354</v>
          </cell>
          <cell r="V29">
            <v>4320.9026950000007</v>
          </cell>
          <cell r="W29">
            <v>4344.0392416666673</v>
          </cell>
          <cell r="X29">
            <v>4260.4542533333333</v>
          </cell>
          <cell r="Y29">
            <v>4211.3485083333344</v>
          </cell>
          <cell r="Z29">
            <v>4282.7590883333332</v>
          </cell>
          <cell r="AA29">
            <v>4268.9992983333332</v>
          </cell>
          <cell r="AB29">
            <v>4279.1801533333346</v>
          </cell>
          <cell r="AC29">
            <v>4288.7023150000005</v>
          </cell>
          <cell r="AD29">
            <v>4258.3724433333336</v>
          </cell>
          <cell r="AE29">
            <v>4252.9793966666675</v>
          </cell>
          <cell r="AF29">
            <v>4250.569316666667</v>
          </cell>
          <cell r="AG29">
            <v>0</v>
          </cell>
        </row>
      </sheetData>
      <sheetData sheetId="4"/>
      <sheetData sheetId="5">
        <row r="1">
          <cell r="E1">
            <v>41182</v>
          </cell>
        </row>
      </sheetData>
      <sheetData sheetId="6">
        <row r="1">
          <cell r="E1">
            <v>41181</v>
          </cell>
        </row>
      </sheetData>
      <sheetData sheetId="7">
        <row r="1">
          <cell r="E1">
            <v>41180</v>
          </cell>
        </row>
      </sheetData>
      <sheetData sheetId="8">
        <row r="1">
          <cell r="E1">
            <v>41179</v>
          </cell>
        </row>
      </sheetData>
      <sheetData sheetId="9">
        <row r="1">
          <cell r="E1">
            <v>41178</v>
          </cell>
        </row>
      </sheetData>
      <sheetData sheetId="10">
        <row r="1">
          <cell r="E1">
            <v>41177</v>
          </cell>
        </row>
      </sheetData>
      <sheetData sheetId="11">
        <row r="1">
          <cell r="E1">
            <v>41176</v>
          </cell>
        </row>
      </sheetData>
      <sheetData sheetId="12">
        <row r="1">
          <cell r="E1">
            <v>41175</v>
          </cell>
        </row>
      </sheetData>
      <sheetData sheetId="13">
        <row r="1">
          <cell r="E1">
            <v>41174</v>
          </cell>
        </row>
      </sheetData>
      <sheetData sheetId="14">
        <row r="1">
          <cell r="E1">
            <v>41173</v>
          </cell>
        </row>
      </sheetData>
      <sheetData sheetId="15">
        <row r="1">
          <cell r="E1">
            <v>41172</v>
          </cell>
        </row>
      </sheetData>
      <sheetData sheetId="16">
        <row r="1">
          <cell r="E1">
            <v>41171</v>
          </cell>
        </row>
      </sheetData>
      <sheetData sheetId="17">
        <row r="1">
          <cell r="E1">
            <v>41170</v>
          </cell>
        </row>
      </sheetData>
      <sheetData sheetId="18">
        <row r="1">
          <cell r="E1">
            <v>41169</v>
          </cell>
        </row>
      </sheetData>
      <sheetData sheetId="19">
        <row r="1">
          <cell r="E1">
            <v>41168</v>
          </cell>
        </row>
      </sheetData>
      <sheetData sheetId="20">
        <row r="1">
          <cell r="E1">
            <v>41167</v>
          </cell>
        </row>
      </sheetData>
      <sheetData sheetId="21">
        <row r="1">
          <cell r="E1">
            <v>41166</v>
          </cell>
        </row>
      </sheetData>
      <sheetData sheetId="22">
        <row r="1">
          <cell r="E1">
            <v>41165</v>
          </cell>
        </row>
      </sheetData>
      <sheetData sheetId="23">
        <row r="1">
          <cell r="E1">
            <v>41164</v>
          </cell>
        </row>
      </sheetData>
      <sheetData sheetId="24">
        <row r="1">
          <cell r="E1">
            <v>41163</v>
          </cell>
        </row>
      </sheetData>
      <sheetData sheetId="25">
        <row r="1">
          <cell r="E1">
            <v>41162</v>
          </cell>
        </row>
      </sheetData>
      <sheetData sheetId="26">
        <row r="1">
          <cell r="E1">
            <v>41161</v>
          </cell>
        </row>
      </sheetData>
      <sheetData sheetId="27">
        <row r="1">
          <cell r="E1">
            <v>41160</v>
          </cell>
        </row>
      </sheetData>
      <sheetData sheetId="28">
        <row r="1">
          <cell r="E1">
            <v>41159</v>
          </cell>
        </row>
      </sheetData>
      <sheetData sheetId="29">
        <row r="1">
          <cell r="E1">
            <v>41158</v>
          </cell>
        </row>
      </sheetData>
      <sheetData sheetId="30">
        <row r="1">
          <cell r="E1">
            <v>41157</v>
          </cell>
        </row>
      </sheetData>
      <sheetData sheetId="31">
        <row r="1">
          <cell r="E1">
            <v>41156</v>
          </cell>
        </row>
      </sheetData>
      <sheetData sheetId="32">
        <row r="1">
          <cell r="E1">
            <v>41155</v>
          </cell>
        </row>
      </sheetData>
      <sheetData sheetId="33">
        <row r="1">
          <cell r="E1">
            <v>41154</v>
          </cell>
        </row>
      </sheetData>
      <sheetData sheetId="34">
        <row r="1">
          <cell r="E1">
            <v>41153</v>
          </cell>
        </row>
      </sheetData>
      <sheetData sheetId="35" refreshError="1"/>
      <sheetData sheetId="3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41170</v>
          </cell>
        </row>
      </sheetData>
      <sheetData sheetId="1">
        <row r="7">
          <cell r="C7">
            <v>41170</v>
          </cell>
        </row>
      </sheetData>
      <sheetData sheetId="2">
        <row r="7">
          <cell r="D7">
            <v>41170</v>
          </cell>
        </row>
      </sheetData>
      <sheetData sheetId="3">
        <row r="7">
          <cell r="C7">
            <v>41170</v>
          </cell>
        </row>
        <row r="11">
          <cell r="BD11">
            <v>173.24299999999999</v>
          </cell>
        </row>
        <row r="12">
          <cell r="BD12">
            <v>171.46299999999999</v>
          </cell>
        </row>
        <row r="13">
          <cell r="BD13">
            <v>171.46299999999999</v>
          </cell>
        </row>
        <row r="14">
          <cell r="BD14">
            <v>173.2</v>
          </cell>
        </row>
        <row r="15">
          <cell r="BD15">
            <v>173.21494999999999</v>
          </cell>
        </row>
        <row r="16">
          <cell r="BD16">
            <v>173.517216666667</v>
          </cell>
        </row>
        <row r="17">
          <cell r="BD17">
            <v>173.60022499999999</v>
          </cell>
        </row>
        <row r="18">
          <cell r="BD18">
            <v>186.91473833333299</v>
          </cell>
        </row>
        <row r="19">
          <cell r="BD19">
            <v>186.53041833333299</v>
          </cell>
        </row>
        <row r="20">
          <cell r="BD20">
            <v>184.19650666666701</v>
          </cell>
        </row>
        <row r="21">
          <cell r="BD21">
            <v>181.893</v>
          </cell>
        </row>
        <row r="22">
          <cell r="BD22">
            <v>181.893</v>
          </cell>
        </row>
        <row r="23">
          <cell r="BD23">
            <v>181.893</v>
          </cell>
        </row>
        <row r="24">
          <cell r="BD24">
            <v>182.144591666667</v>
          </cell>
        </row>
        <row r="25">
          <cell r="BD25">
            <v>182.337118333333</v>
          </cell>
        </row>
        <row r="26">
          <cell r="BD26">
            <v>182.39180500000001</v>
          </cell>
        </row>
        <row r="27">
          <cell r="BD27">
            <v>183.318383333333</v>
          </cell>
        </row>
        <row r="28">
          <cell r="BD28">
            <v>181.78268499999999</v>
          </cell>
        </row>
        <row r="29">
          <cell r="BD29">
            <v>184.31806666666699</v>
          </cell>
        </row>
        <row r="30">
          <cell r="BD30">
            <v>181.85314500000001</v>
          </cell>
        </row>
        <row r="31">
          <cell r="BD31">
            <v>184.80696499999999</v>
          </cell>
        </row>
        <row r="32">
          <cell r="BD32">
            <v>184.303756666667</v>
          </cell>
        </row>
        <row r="33">
          <cell r="BD33">
            <v>189.127015</v>
          </cell>
        </row>
        <row r="34">
          <cell r="BD34">
            <v>173.201255</v>
          </cell>
        </row>
      </sheetData>
      <sheetData sheetId="4">
        <row r="7">
          <cell r="C7">
            <v>41170</v>
          </cell>
        </row>
      </sheetData>
      <sheetData sheetId="5">
        <row r="36">
          <cell r="P36">
            <v>648.36882124460124</v>
          </cell>
        </row>
      </sheetData>
      <sheetData sheetId="6">
        <row r="36">
          <cell r="F36">
            <v>153.85023783783768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1416.5555460630744</v>
          </cell>
        </row>
      </sheetData>
      <sheetData sheetId="29">
        <row r="35">
          <cell r="D35">
            <v>44.341493885044009</v>
          </cell>
        </row>
      </sheetData>
      <sheetData sheetId="30">
        <row r="35">
          <cell r="D35">
            <v>37.898506114956</v>
          </cell>
        </row>
      </sheetData>
      <sheetData sheetId="31"/>
      <sheetData sheetId="32">
        <row r="35">
          <cell r="H35">
            <v>57.448300469968999</v>
          </cell>
        </row>
      </sheetData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41171</v>
          </cell>
        </row>
      </sheetData>
      <sheetData sheetId="1">
        <row r="7">
          <cell r="C7">
            <v>41171</v>
          </cell>
        </row>
      </sheetData>
      <sheetData sheetId="2">
        <row r="7">
          <cell r="D7">
            <v>41171</v>
          </cell>
        </row>
      </sheetData>
      <sheetData sheetId="3">
        <row r="7">
          <cell r="C7">
            <v>41171</v>
          </cell>
        </row>
        <row r="11">
          <cell r="BD11">
            <v>173.28200166666701</v>
          </cell>
        </row>
        <row r="12">
          <cell r="BD12">
            <v>173.71325666666701</v>
          </cell>
        </row>
        <row r="13">
          <cell r="BD13">
            <v>173.549845</v>
          </cell>
        </row>
        <row r="14">
          <cell r="BD14">
            <v>173.2</v>
          </cell>
        </row>
        <row r="15">
          <cell r="BD15">
            <v>173.24688333333299</v>
          </cell>
        </row>
        <row r="16">
          <cell r="BD16">
            <v>173.578061666667</v>
          </cell>
        </row>
        <row r="17">
          <cell r="BD17">
            <v>173.696791666667</v>
          </cell>
        </row>
        <row r="18">
          <cell r="BD18">
            <v>187.10158999999999</v>
          </cell>
        </row>
        <row r="19">
          <cell r="BD19">
            <v>185.86476166666699</v>
          </cell>
        </row>
        <row r="20">
          <cell r="BD20">
            <v>186.00627666666699</v>
          </cell>
        </row>
        <row r="21">
          <cell r="BD21">
            <v>184.08956000000001</v>
          </cell>
        </row>
        <row r="22">
          <cell r="BD22">
            <v>185.745871666667</v>
          </cell>
        </row>
        <row r="23">
          <cell r="BD23">
            <v>182.61351166666699</v>
          </cell>
        </row>
        <row r="24">
          <cell r="BD24">
            <v>182.239943333333</v>
          </cell>
        </row>
        <row r="25">
          <cell r="BD25">
            <v>182.78200166666701</v>
          </cell>
        </row>
        <row r="26">
          <cell r="BD26">
            <v>184.82211166666701</v>
          </cell>
        </row>
        <row r="27">
          <cell r="BD27">
            <v>185.83632333333301</v>
          </cell>
        </row>
        <row r="28">
          <cell r="BD28">
            <v>186.312761666667</v>
          </cell>
        </row>
        <row r="29">
          <cell r="BD29">
            <v>182.19442000000001</v>
          </cell>
        </row>
        <row r="30">
          <cell r="BD30">
            <v>183.67486</v>
          </cell>
        </row>
        <row r="31">
          <cell r="BD31">
            <v>184.344055</v>
          </cell>
        </row>
        <row r="32">
          <cell r="BD32">
            <v>176.37086666666701</v>
          </cell>
        </row>
        <row r="33">
          <cell r="BD33">
            <v>173.55876333333299</v>
          </cell>
        </row>
        <row r="34">
          <cell r="BD34">
            <v>173.2</v>
          </cell>
        </row>
      </sheetData>
      <sheetData sheetId="4">
        <row r="7">
          <cell r="C7">
            <v>41171</v>
          </cell>
        </row>
      </sheetData>
      <sheetData sheetId="5">
        <row r="36">
          <cell r="P36">
            <v>671.20097010563529</v>
          </cell>
        </row>
      </sheetData>
      <sheetData sheetId="6">
        <row r="36">
          <cell r="F36">
            <v>171.87338378378254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1333.7374620211945</v>
          </cell>
        </row>
      </sheetData>
      <sheetData sheetId="29">
        <row r="35">
          <cell r="D35">
            <v>81.375873044654512</v>
          </cell>
        </row>
      </sheetData>
      <sheetData sheetId="30">
        <row r="35">
          <cell r="D35">
            <v>61.072126955346</v>
          </cell>
        </row>
      </sheetData>
      <sheetData sheetId="31"/>
      <sheetData sheetId="32">
        <row r="35">
          <cell r="H35">
            <v>73.972560607137993</v>
          </cell>
        </row>
      </sheetData>
      <sheetData sheetId="33"/>
      <sheetData sheetId="34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41172</v>
          </cell>
        </row>
      </sheetData>
      <sheetData sheetId="1">
        <row r="7">
          <cell r="C7">
            <v>41172</v>
          </cell>
        </row>
      </sheetData>
      <sheetData sheetId="2">
        <row r="7">
          <cell r="D7">
            <v>41172</v>
          </cell>
        </row>
      </sheetData>
      <sheetData sheetId="3">
        <row r="7">
          <cell r="C7">
            <v>41172</v>
          </cell>
        </row>
        <row r="11">
          <cell r="BD11">
            <v>171.295138333333</v>
          </cell>
        </row>
        <row r="12">
          <cell r="BD12">
            <v>171.170138333333</v>
          </cell>
        </row>
        <row r="13">
          <cell r="BD13">
            <v>171.46050333333301</v>
          </cell>
        </row>
        <row r="14">
          <cell r="BD14">
            <v>171.13354166666701</v>
          </cell>
        </row>
        <row r="15">
          <cell r="BD15">
            <v>173.2</v>
          </cell>
        </row>
        <row r="16">
          <cell r="BD16">
            <v>173.2</v>
          </cell>
        </row>
        <row r="17">
          <cell r="BD17">
            <v>173.2</v>
          </cell>
        </row>
        <row r="18">
          <cell r="BD18">
            <v>196.81687333333301</v>
          </cell>
        </row>
        <row r="19">
          <cell r="BD19">
            <v>187.75066833333301</v>
          </cell>
        </row>
        <row r="20">
          <cell r="BD20">
            <v>184.07151166666699</v>
          </cell>
        </row>
        <row r="21">
          <cell r="BD21">
            <v>182.24905166666699</v>
          </cell>
        </row>
        <row r="22">
          <cell r="BD22">
            <v>182.291486666667</v>
          </cell>
        </row>
        <row r="23">
          <cell r="BD23">
            <v>181.98846</v>
          </cell>
        </row>
        <row r="24">
          <cell r="BD24">
            <v>182.269861666667</v>
          </cell>
        </row>
        <row r="25">
          <cell r="BD25">
            <v>182.508796666667</v>
          </cell>
        </row>
        <row r="26">
          <cell r="BD26">
            <v>181.818563333333</v>
          </cell>
        </row>
        <row r="27">
          <cell r="BD27">
            <v>181.63896666666699</v>
          </cell>
        </row>
        <row r="28">
          <cell r="BD28">
            <v>181.640966666667</v>
          </cell>
        </row>
        <row r="29">
          <cell r="BD29">
            <v>181.840485</v>
          </cell>
        </row>
        <row r="30">
          <cell r="BD30">
            <v>181.893</v>
          </cell>
        </row>
        <row r="31">
          <cell r="BD31">
            <v>181.78220666666701</v>
          </cell>
        </row>
        <row r="32">
          <cell r="BD32">
            <v>186.51843333333301</v>
          </cell>
        </row>
        <row r="33">
          <cell r="BD33">
            <v>180.53301166666699</v>
          </cell>
        </row>
        <row r="34">
          <cell r="BD34">
            <v>178.63103000000001</v>
          </cell>
        </row>
      </sheetData>
      <sheetData sheetId="4">
        <row r="7">
          <cell r="C7">
            <v>41172</v>
          </cell>
        </row>
      </sheetData>
      <sheetData sheetId="5">
        <row r="36">
          <cell r="P36">
            <v>645.19802458476056</v>
          </cell>
        </row>
      </sheetData>
      <sheetData sheetId="6">
        <row r="36">
          <cell r="F36">
            <v>106.49414054054115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1364.0354753753779</v>
          </cell>
        </row>
      </sheetData>
      <sheetData sheetId="29">
        <row r="35">
          <cell r="D35">
            <v>162.56200363829853</v>
          </cell>
        </row>
      </sheetData>
      <sheetData sheetId="30">
        <row r="35">
          <cell r="D35">
            <v>111.14999636170202</v>
          </cell>
        </row>
      </sheetData>
      <sheetData sheetId="31"/>
      <sheetData sheetId="32">
        <row r="35">
          <cell r="H35">
            <v>112.16907325573149</v>
          </cell>
        </row>
      </sheetData>
      <sheetData sheetId="33"/>
      <sheetData sheetId="3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41173</v>
          </cell>
        </row>
      </sheetData>
      <sheetData sheetId="1">
        <row r="7">
          <cell r="C7">
            <v>41173</v>
          </cell>
        </row>
      </sheetData>
      <sheetData sheetId="2">
        <row r="7">
          <cell r="D7">
            <v>41173</v>
          </cell>
        </row>
      </sheetData>
      <sheetData sheetId="3">
        <row r="7">
          <cell r="C7">
            <v>41173</v>
          </cell>
        </row>
        <row r="11">
          <cell r="BD11">
            <v>173.20441666666699</v>
          </cell>
        </row>
        <row r="12">
          <cell r="BD12">
            <v>173.25044</v>
          </cell>
        </row>
        <row r="13">
          <cell r="BD13">
            <v>173.2</v>
          </cell>
        </row>
        <row r="14">
          <cell r="BD14">
            <v>175.71614666666699</v>
          </cell>
        </row>
        <row r="15">
          <cell r="BD15">
            <v>179.190981666667</v>
          </cell>
        </row>
        <row r="16">
          <cell r="BD16">
            <v>176.652561666667</v>
          </cell>
        </row>
        <row r="17">
          <cell r="BD17">
            <v>180.38906499999999</v>
          </cell>
        </row>
        <row r="18">
          <cell r="BD18">
            <v>186.48685333333299</v>
          </cell>
        </row>
        <row r="19">
          <cell r="BD19">
            <v>184.870341666667</v>
          </cell>
        </row>
        <row r="20">
          <cell r="BD20">
            <v>181.893</v>
          </cell>
        </row>
        <row r="21">
          <cell r="BD21">
            <v>181.893</v>
          </cell>
        </row>
        <row r="22">
          <cell r="BD22">
            <v>181.893</v>
          </cell>
        </row>
        <row r="23">
          <cell r="BD23">
            <v>183.29568166666701</v>
          </cell>
        </row>
        <row r="24">
          <cell r="BD24">
            <v>182.49545333333299</v>
          </cell>
        </row>
        <row r="25">
          <cell r="BD25">
            <v>183.59251166666701</v>
          </cell>
        </row>
        <row r="26">
          <cell r="BD26">
            <v>182.76126500000001</v>
          </cell>
        </row>
        <row r="27">
          <cell r="BD27">
            <v>182.837093333333</v>
          </cell>
        </row>
        <row r="28">
          <cell r="BD28">
            <v>185.23458333333301</v>
          </cell>
        </row>
        <row r="29">
          <cell r="BD29">
            <v>182.69669833333299</v>
          </cell>
        </row>
        <row r="30">
          <cell r="BD30">
            <v>183.707011666667</v>
          </cell>
        </row>
        <row r="31">
          <cell r="BD31">
            <v>181.58491333333299</v>
          </cell>
        </row>
        <row r="32">
          <cell r="BD32">
            <v>184.923206666667</v>
          </cell>
        </row>
        <row r="33">
          <cell r="BD33">
            <v>184.43004833333299</v>
          </cell>
        </row>
        <row r="34">
          <cell r="BD34">
            <v>177.840968333333</v>
          </cell>
        </row>
      </sheetData>
      <sheetData sheetId="4">
        <row r="7">
          <cell r="C7">
            <v>41173</v>
          </cell>
        </row>
      </sheetData>
      <sheetData sheetId="5">
        <row r="36">
          <cell r="P36">
            <v>730.7465047283041</v>
          </cell>
        </row>
      </sheetData>
      <sheetData sheetId="6">
        <row r="36">
          <cell r="F36">
            <v>156.89247567567253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1178.2041451505704</v>
          </cell>
        </row>
      </sheetData>
      <sheetData sheetId="29">
        <row r="35">
          <cell r="D35">
            <v>78.909933754786493</v>
          </cell>
        </row>
      </sheetData>
      <sheetData sheetId="30">
        <row r="35">
          <cell r="D35">
            <v>52.018066245213497</v>
          </cell>
        </row>
      </sheetData>
      <sheetData sheetId="31"/>
      <sheetData sheetId="32">
        <row r="35">
          <cell r="H35">
            <v>50.502955744421001</v>
          </cell>
        </row>
      </sheetData>
      <sheetData sheetId="33"/>
      <sheetData sheetId="3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41174</v>
          </cell>
        </row>
      </sheetData>
      <sheetData sheetId="1">
        <row r="7">
          <cell r="C7">
            <v>41174</v>
          </cell>
        </row>
      </sheetData>
      <sheetData sheetId="2">
        <row r="7">
          <cell r="D7">
            <v>41174</v>
          </cell>
        </row>
      </sheetData>
      <sheetData sheetId="3">
        <row r="7">
          <cell r="C7">
            <v>41174</v>
          </cell>
        </row>
        <row r="11">
          <cell r="BD11">
            <v>173.20822999999999</v>
          </cell>
        </row>
        <row r="12">
          <cell r="BD12">
            <v>173.245746666667</v>
          </cell>
        </row>
        <row r="13">
          <cell r="BD13">
            <v>173.2</v>
          </cell>
        </row>
        <row r="14">
          <cell r="BD14">
            <v>171.56990500000001</v>
          </cell>
        </row>
        <row r="15">
          <cell r="BD15">
            <v>171.58733833333301</v>
          </cell>
        </row>
        <row r="16">
          <cell r="BD16">
            <v>171.56901666666701</v>
          </cell>
        </row>
        <row r="17">
          <cell r="BD17">
            <v>173.2</v>
          </cell>
        </row>
        <row r="18">
          <cell r="BD18">
            <v>177.36015</v>
          </cell>
        </row>
        <row r="19">
          <cell r="BD19">
            <v>173.91280166666701</v>
          </cell>
        </row>
        <row r="20">
          <cell r="BD20">
            <v>179.89878833333299</v>
          </cell>
        </row>
        <row r="21">
          <cell r="BD21">
            <v>181.80332000000001</v>
          </cell>
        </row>
        <row r="22">
          <cell r="BD22">
            <v>182.14597499999999</v>
          </cell>
        </row>
        <row r="23">
          <cell r="BD23">
            <v>183.39170666666701</v>
          </cell>
        </row>
        <row r="24">
          <cell r="BD24">
            <v>180.69796666666701</v>
          </cell>
        </row>
        <row r="25">
          <cell r="BD25">
            <v>183.46919333333301</v>
          </cell>
        </row>
        <row r="26">
          <cell r="BD26">
            <v>174.260723333333</v>
          </cell>
        </row>
        <row r="27">
          <cell r="BD27">
            <v>173.89003</v>
          </cell>
        </row>
        <row r="28">
          <cell r="BD28">
            <v>180.309673333333</v>
          </cell>
        </row>
        <row r="29">
          <cell r="BD29">
            <v>182.57796500000001</v>
          </cell>
        </row>
        <row r="30">
          <cell r="BD30">
            <v>181.31117166666701</v>
          </cell>
        </row>
        <row r="31">
          <cell r="BD31">
            <v>183.86492833333301</v>
          </cell>
        </row>
        <row r="32">
          <cell r="BD32">
            <v>187.010028333333</v>
          </cell>
        </row>
        <row r="33">
          <cell r="BD33">
            <v>173.21986166666699</v>
          </cell>
        </row>
        <row r="34">
          <cell r="BD34">
            <v>173.74973333333301</v>
          </cell>
        </row>
      </sheetData>
      <sheetData sheetId="4">
        <row r="7">
          <cell r="C7">
            <v>41174</v>
          </cell>
        </row>
      </sheetData>
      <sheetData sheetId="5">
        <row r="36">
          <cell r="P36">
            <v>571.17249844364801</v>
          </cell>
        </row>
      </sheetData>
      <sheetData sheetId="6">
        <row r="36">
          <cell r="F36">
            <v>172.25410810810828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1130.9887005073047</v>
          </cell>
        </row>
      </sheetData>
      <sheetData sheetId="29">
        <row r="35">
          <cell r="D35">
            <v>46.414351372989003</v>
          </cell>
        </row>
      </sheetData>
      <sheetData sheetId="30">
        <row r="35">
          <cell r="D35">
            <v>36.865648627010998</v>
          </cell>
        </row>
      </sheetData>
      <sheetData sheetId="31"/>
      <sheetData sheetId="32">
        <row r="35">
          <cell r="H35">
            <v>43.232235410078999</v>
          </cell>
        </row>
      </sheetData>
      <sheetData sheetId="33"/>
      <sheetData sheetId="3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41175</v>
          </cell>
        </row>
      </sheetData>
      <sheetData sheetId="1">
        <row r="7">
          <cell r="C7">
            <v>41175</v>
          </cell>
        </row>
      </sheetData>
      <sheetData sheetId="2">
        <row r="7">
          <cell r="D7">
            <v>41175</v>
          </cell>
        </row>
      </sheetData>
      <sheetData sheetId="3">
        <row r="7">
          <cell r="C7">
            <v>41175</v>
          </cell>
        </row>
        <row r="11">
          <cell r="BD11">
            <v>175.30078166666701</v>
          </cell>
        </row>
        <row r="12">
          <cell r="BD12">
            <v>173.307083333333</v>
          </cell>
        </row>
        <row r="13">
          <cell r="BD13">
            <v>173.2</v>
          </cell>
        </row>
        <row r="14">
          <cell r="BD14">
            <v>171.46299999999999</v>
          </cell>
        </row>
        <row r="15">
          <cell r="BD15">
            <v>171.46299999999999</v>
          </cell>
        </row>
        <row r="16">
          <cell r="BD16">
            <v>171.46299999999999</v>
          </cell>
        </row>
        <row r="17">
          <cell r="BD17">
            <v>171.46299999999999</v>
          </cell>
        </row>
        <row r="18">
          <cell r="BD18">
            <v>173.2</v>
          </cell>
        </row>
        <row r="19">
          <cell r="BD19">
            <v>173.2</v>
          </cell>
        </row>
        <row r="20">
          <cell r="BD20">
            <v>173.23272499999999</v>
          </cell>
        </row>
        <row r="21">
          <cell r="BD21">
            <v>173.39860999999999</v>
          </cell>
        </row>
        <row r="22">
          <cell r="BD22">
            <v>173.622015</v>
          </cell>
        </row>
        <row r="23">
          <cell r="BD23">
            <v>176.02046999999999</v>
          </cell>
        </row>
        <row r="24">
          <cell r="BD24">
            <v>175.83929166666701</v>
          </cell>
        </row>
        <row r="25">
          <cell r="BD25">
            <v>171.76688999999999</v>
          </cell>
        </row>
        <row r="26">
          <cell r="BD26">
            <v>173.2</v>
          </cell>
        </row>
        <row r="27">
          <cell r="BD27">
            <v>173.2</v>
          </cell>
        </row>
        <row r="28">
          <cell r="BD28">
            <v>196.39093333333301</v>
          </cell>
        </row>
        <row r="29">
          <cell r="BD29">
            <v>182.242991666667</v>
          </cell>
        </row>
        <row r="30">
          <cell r="BD30">
            <v>183.26893000000001</v>
          </cell>
        </row>
        <row r="31">
          <cell r="BD31">
            <v>183.82761666666701</v>
          </cell>
        </row>
        <row r="32">
          <cell r="BD32">
            <v>173.25944833333301</v>
          </cell>
        </row>
        <row r="33">
          <cell r="BD33">
            <v>173.098986666667</v>
          </cell>
        </row>
        <row r="34">
          <cell r="BD34">
            <v>174.919735</v>
          </cell>
        </row>
      </sheetData>
      <sheetData sheetId="4">
        <row r="7">
          <cell r="C7">
            <v>41175</v>
          </cell>
        </row>
      </sheetData>
      <sheetData sheetId="5">
        <row r="36">
          <cell r="P36">
            <v>573.12908536841235</v>
          </cell>
        </row>
      </sheetData>
      <sheetData sheetId="6">
        <row r="36">
          <cell r="F36">
            <v>151.32206486486515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513.12356758223245</v>
          </cell>
        </row>
      </sheetData>
      <sheetData sheetId="29">
        <row r="35">
          <cell r="D35">
            <v>121.8687803122735</v>
          </cell>
        </row>
      </sheetData>
      <sheetData sheetId="30">
        <row r="35">
          <cell r="D35">
            <v>91.875219687726997</v>
          </cell>
        </row>
      </sheetData>
      <sheetData sheetId="31"/>
      <sheetData sheetId="32">
        <row r="35">
          <cell r="H35">
            <v>106.06980170602499</v>
          </cell>
        </row>
      </sheetData>
      <sheetData sheetId="33"/>
      <sheetData sheetId="34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41176</v>
          </cell>
        </row>
      </sheetData>
      <sheetData sheetId="1">
        <row r="7">
          <cell r="C7">
            <v>41176</v>
          </cell>
        </row>
      </sheetData>
      <sheetData sheetId="2">
        <row r="7">
          <cell r="D7">
            <v>41176</v>
          </cell>
        </row>
      </sheetData>
      <sheetData sheetId="3">
        <row r="7">
          <cell r="C7">
            <v>41176</v>
          </cell>
        </row>
        <row r="11">
          <cell r="BD11">
            <v>173.1</v>
          </cell>
        </row>
        <row r="12">
          <cell r="BD12">
            <v>173.1</v>
          </cell>
        </row>
        <row r="13">
          <cell r="BD13">
            <v>173.1</v>
          </cell>
        </row>
        <row r="14">
          <cell r="BD14">
            <v>170.053</v>
          </cell>
        </row>
        <row r="15">
          <cell r="BD15">
            <v>172.887505</v>
          </cell>
        </row>
        <row r="16">
          <cell r="BD16">
            <v>175.958855</v>
          </cell>
        </row>
        <row r="17">
          <cell r="BD17">
            <v>173.07007666666701</v>
          </cell>
        </row>
        <row r="18">
          <cell r="BD18">
            <v>173.1</v>
          </cell>
        </row>
        <row r="19">
          <cell r="BD19">
            <v>181.99258499999999</v>
          </cell>
        </row>
        <row r="20">
          <cell r="BD20">
            <v>186.168853333333</v>
          </cell>
        </row>
        <row r="21">
          <cell r="BD21">
            <v>183.53575333333299</v>
          </cell>
        </row>
        <row r="22">
          <cell r="BD22">
            <v>180.42891666666699</v>
          </cell>
        </row>
        <row r="23">
          <cell r="BD23">
            <v>180.522435</v>
          </cell>
        </row>
        <row r="24">
          <cell r="BD24">
            <v>181.05018000000001</v>
          </cell>
        </row>
        <row r="25">
          <cell r="BD25">
            <v>180.99572166666701</v>
          </cell>
        </row>
        <row r="26">
          <cell r="BD26">
            <v>182.30665166666699</v>
          </cell>
        </row>
        <row r="27">
          <cell r="BD27">
            <v>184.03903333333301</v>
          </cell>
        </row>
        <row r="28">
          <cell r="BD28">
            <v>181.03808000000001</v>
          </cell>
        </row>
        <row r="29">
          <cell r="BD29">
            <v>182.67414833333299</v>
          </cell>
        </row>
        <row r="30">
          <cell r="BD30">
            <v>180.18765833333299</v>
          </cell>
        </row>
        <row r="31">
          <cell r="BD31">
            <v>184.31254833333301</v>
          </cell>
        </row>
        <row r="32">
          <cell r="BD32">
            <v>182.98786000000001</v>
          </cell>
        </row>
        <row r="33">
          <cell r="BD33">
            <v>173.1</v>
          </cell>
        </row>
        <row r="34">
          <cell r="BD34">
            <v>173.04922666666701</v>
          </cell>
        </row>
      </sheetData>
      <sheetData sheetId="4">
        <row r="7">
          <cell r="C7">
            <v>41176</v>
          </cell>
        </row>
      </sheetData>
      <sheetData sheetId="5">
        <row r="36">
          <cell r="P36">
            <v>582.87621683181328</v>
          </cell>
        </row>
      </sheetData>
      <sheetData sheetId="6">
        <row r="36">
          <cell r="F36">
            <v>153.37976216216234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1127.8856731066262</v>
          </cell>
        </row>
      </sheetData>
      <sheetData sheetId="29">
        <row r="35">
          <cell r="D35">
            <v>151.2187768425695</v>
          </cell>
        </row>
      </sheetData>
      <sheetData sheetId="30">
        <row r="35">
          <cell r="D35">
            <v>114.52522315743101</v>
          </cell>
        </row>
      </sheetData>
      <sheetData sheetId="31"/>
      <sheetData sheetId="32">
        <row r="35">
          <cell r="H35">
            <v>139.8073334736585</v>
          </cell>
        </row>
      </sheetData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41177</v>
          </cell>
        </row>
      </sheetData>
      <sheetData sheetId="1">
        <row r="7">
          <cell r="C7">
            <v>41177</v>
          </cell>
        </row>
      </sheetData>
      <sheetData sheetId="2">
        <row r="7">
          <cell r="D7">
            <v>41177</v>
          </cell>
        </row>
      </sheetData>
      <sheetData sheetId="3">
        <row r="7">
          <cell r="C7">
            <v>41177</v>
          </cell>
        </row>
        <row r="11">
          <cell r="BD11">
            <v>170.89152000000001</v>
          </cell>
        </row>
        <row r="12">
          <cell r="BD12">
            <v>170.893306666667</v>
          </cell>
        </row>
        <row r="13">
          <cell r="BD13">
            <v>170.88131166666699</v>
          </cell>
        </row>
        <row r="14">
          <cell r="BD14">
            <v>173.1</v>
          </cell>
        </row>
        <row r="15">
          <cell r="BD15">
            <v>173.1</v>
          </cell>
        </row>
        <row r="16">
          <cell r="BD16">
            <v>170.88870666666699</v>
          </cell>
        </row>
        <row r="17">
          <cell r="BD17">
            <v>173.1</v>
          </cell>
        </row>
        <row r="18">
          <cell r="BD18">
            <v>175.28781166666701</v>
          </cell>
        </row>
        <row r="19">
          <cell r="BD19">
            <v>185.90291833333299</v>
          </cell>
        </row>
        <row r="20">
          <cell r="BD20">
            <v>181.30295833333301</v>
          </cell>
        </row>
        <row r="21">
          <cell r="BD21">
            <v>181.42029333333301</v>
          </cell>
        </row>
        <row r="22">
          <cell r="BD22">
            <v>180.45</v>
          </cell>
        </row>
        <row r="23">
          <cell r="BD23">
            <v>180.45</v>
          </cell>
        </row>
        <row r="24">
          <cell r="BD24">
            <v>180.45</v>
          </cell>
        </row>
        <row r="25">
          <cell r="BD25">
            <v>180.45441500000001</v>
          </cell>
        </row>
        <row r="26">
          <cell r="BD26">
            <v>179.66929999999999</v>
          </cell>
        </row>
        <row r="27">
          <cell r="BD27">
            <v>180.999973333333</v>
          </cell>
        </row>
        <row r="28">
          <cell r="BD28">
            <v>181.55028666666701</v>
          </cell>
        </row>
        <row r="29">
          <cell r="BD29">
            <v>181.09631833333299</v>
          </cell>
        </row>
        <row r="30">
          <cell r="BD30">
            <v>182.36867000000001</v>
          </cell>
        </row>
        <row r="31">
          <cell r="BD31">
            <v>182.99360666666701</v>
          </cell>
        </row>
        <row r="32">
          <cell r="BD32">
            <v>184.77865</v>
          </cell>
        </row>
        <row r="33">
          <cell r="BD33">
            <v>175.767801666667</v>
          </cell>
        </row>
        <row r="34">
          <cell r="BD34">
            <v>171.20144999999999</v>
          </cell>
        </row>
      </sheetData>
      <sheetData sheetId="4">
        <row r="7">
          <cell r="C7">
            <v>41177</v>
          </cell>
        </row>
      </sheetData>
      <sheetData sheetId="5">
        <row r="36">
          <cell r="P36">
            <v>558.95534248327772</v>
          </cell>
        </row>
      </sheetData>
      <sheetData sheetId="6">
        <row r="36">
          <cell r="F36">
            <v>138.97472324324357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1300.5438879447288</v>
          </cell>
        </row>
      </sheetData>
      <sheetData sheetId="29">
        <row r="35">
          <cell r="D35">
            <v>170.96016363012899</v>
          </cell>
        </row>
      </sheetData>
      <sheetData sheetId="30">
        <row r="35">
          <cell r="D35">
            <v>125.23183636987248</v>
          </cell>
        </row>
      </sheetData>
      <sheetData sheetId="31"/>
      <sheetData sheetId="32">
        <row r="35">
          <cell r="H35">
            <v>158.91286764588452</v>
          </cell>
        </row>
      </sheetData>
      <sheetData sheetId="33"/>
      <sheetData sheetId="34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41178</v>
          </cell>
        </row>
      </sheetData>
      <sheetData sheetId="1">
        <row r="7">
          <cell r="C7">
            <v>41178</v>
          </cell>
        </row>
      </sheetData>
      <sheetData sheetId="2">
        <row r="7">
          <cell r="D7">
            <v>41178</v>
          </cell>
        </row>
      </sheetData>
      <sheetData sheetId="3">
        <row r="7">
          <cell r="C7">
            <v>41178</v>
          </cell>
        </row>
        <row r="11">
          <cell r="BD11">
            <v>170.91830999999999</v>
          </cell>
        </row>
        <row r="12">
          <cell r="BD12">
            <v>171.223301666667</v>
          </cell>
        </row>
        <row r="13">
          <cell r="BD13">
            <v>171.37594999999999</v>
          </cell>
        </row>
        <row r="14">
          <cell r="BD14">
            <v>171.38371833333301</v>
          </cell>
        </row>
        <row r="15">
          <cell r="BD15">
            <v>171.05587499999999</v>
          </cell>
        </row>
        <row r="16">
          <cell r="BD16">
            <v>173.04901333333299</v>
          </cell>
        </row>
        <row r="17">
          <cell r="BD17">
            <v>173.1</v>
          </cell>
        </row>
        <row r="18">
          <cell r="BD18">
            <v>180.73287166666699</v>
          </cell>
        </row>
        <row r="19">
          <cell r="BD19">
            <v>188.24681000000001</v>
          </cell>
        </row>
        <row r="20">
          <cell r="BD20">
            <v>182.041083333334</v>
          </cell>
        </row>
        <row r="21">
          <cell r="BD21">
            <v>180.45</v>
          </cell>
        </row>
        <row r="22">
          <cell r="BD22">
            <v>180.45</v>
          </cell>
        </row>
        <row r="23">
          <cell r="BD23">
            <v>180.45</v>
          </cell>
        </row>
        <row r="24">
          <cell r="BD24">
            <v>181.11667499999999</v>
          </cell>
        </row>
        <row r="25">
          <cell r="BD25">
            <v>180.89560499999999</v>
          </cell>
        </row>
        <row r="26">
          <cell r="BD26">
            <v>180.45</v>
          </cell>
        </row>
        <row r="27">
          <cell r="BD27">
            <v>182.72505333333299</v>
          </cell>
        </row>
        <row r="28">
          <cell r="BD28">
            <v>182.212688333334</v>
          </cell>
        </row>
        <row r="29">
          <cell r="BD29">
            <v>180.45</v>
          </cell>
        </row>
        <row r="30">
          <cell r="BD30">
            <v>180.45</v>
          </cell>
        </row>
        <row r="31">
          <cell r="BD31">
            <v>183.23912999999999</v>
          </cell>
        </row>
        <row r="32">
          <cell r="BD32">
            <v>184.59495999999999</v>
          </cell>
        </row>
        <row r="33">
          <cell r="BD33">
            <v>178.08700166666699</v>
          </cell>
        </row>
        <row r="34">
          <cell r="BD34">
            <v>170.48210666666699</v>
          </cell>
        </row>
      </sheetData>
      <sheetData sheetId="4">
        <row r="7">
          <cell r="C7">
            <v>41178</v>
          </cell>
        </row>
      </sheetData>
      <sheetData sheetId="5">
        <row r="36">
          <cell r="P36">
            <v>684.98687529895074</v>
          </cell>
        </row>
      </sheetData>
      <sheetData sheetId="6">
        <row r="36">
          <cell r="F36">
            <v>163.54989189189209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1218.2639981321688</v>
          </cell>
        </row>
      </sheetData>
      <sheetData sheetId="29">
        <row r="35">
          <cell r="D35">
            <v>117.427890332481</v>
          </cell>
        </row>
      </sheetData>
      <sheetData sheetId="30">
        <row r="35">
          <cell r="D35">
            <v>88.156109667519502</v>
          </cell>
        </row>
      </sheetData>
      <sheetData sheetId="31"/>
      <sheetData sheetId="32">
        <row r="35">
          <cell r="H35">
            <v>126.23400191508649</v>
          </cell>
        </row>
      </sheetData>
      <sheetData sheetId="33"/>
      <sheetData sheetId="34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41179</v>
          </cell>
        </row>
      </sheetData>
      <sheetData sheetId="1">
        <row r="7">
          <cell r="C7">
            <v>41179</v>
          </cell>
        </row>
      </sheetData>
      <sheetData sheetId="2">
        <row r="7">
          <cell r="D7">
            <v>41179</v>
          </cell>
        </row>
      </sheetData>
      <sheetData sheetId="3">
        <row r="7">
          <cell r="C7">
            <v>41179</v>
          </cell>
        </row>
        <row r="11">
          <cell r="BD11">
            <v>170.211346666667</v>
          </cell>
        </row>
        <row r="12">
          <cell r="BD12">
            <v>170.667403333333</v>
          </cell>
        </row>
        <row r="13">
          <cell r="BD13">
            <v>170.71610000000001</v>
          </cell>
        </row>
        <row r="14">
          <cell r="BD14">
            <v>173.1</v>
          </cell>
        </row>
        <row r="15">
          <cell r="BD15">
            <v>174.233548333334</v>
          </cell>
        </row>
        <row r="16">
          <cell r="BD16">
            <v>174.60864000000001</v>
          </cell>
        </row>
        <row r="17">
          <cell r="BD17">
            <v>176.22881833333301</v>
          </cell>
        </row>
        <row r="18">
          <cell r="BD18">
            <v>185.17686333333299</v>
          </cell>
        </row>
        <row r="19">
          <cell r="BD19">
            <v>183.86981333333301</v>
          </cell>
        </row>
        <row r="20">
          <cell r="BD20">
            <v>180.45</v>
          </cell>
        </row>
        <row r="21">
          <cell r="BD21">
            <v>180.45</v>
          </cell>
        </row>
        <row r="22">
          <cell r="BD22">
            <v>180.45</v>
          </cell>
        </row>
        <row r="23">
          <cell r="BD23">
            <v>180.45</v>
          </cell>
        </row>
        <row r="24">
          <cell r="BD24">
            <v>180.46717833333301</v>
          </cell>
        </row>
        <row r="25">
          <cell r="BD25">
            <v>180.49249666666699</v>
          </cell>
        </row>
        <row r="26">
          <cell r="BD26">
            <v>184.072061666667</v>
          </cell>
        </row>
        <row r="27">
          <cell r="BD27">
            <v>182.98980166666701</v>
          </cell>
        </row>
        <row r="28">
          <cell r="BD28">
            <v>183.402453333333</v>
          </cell>
        </row>
        <row r="29">
          <cell r="BD29">
            <v>180.51745500000001</v>
          </cell>
        </row>
        <row r="30">
          <cell r="BD30">
            <v>180.45</v>
          </cell>
        </row>
        <row r="31">
          <cell r="BD31">
            <v>182.29653999999999</v>
          </cell>
        </row>
        <row r="32">
          <cell r="BD32">
            <v>181.63972833333301</v>
          </cell>
        </row>
        <row r="33">
          <cell r="BD33">
            <v>175.32122000000001</v>
          </cell>
        </row>
        <row r="34">
          <cell r="BD34">
            <v>176.440846666667</v>
          </cell>
        </row>
      </sheetData>
      <sheetData sheetId="4">
        <row r="7">
          <cell r="C7">
            <v>41179</v>
          </cell>
        </row>
      </sheetData>
      <sheetData sheetId="5">
        <row r="36">
          <cell r="P36">
            <v>680.0337967067793</v>
          </cell>
        </row>
      </sheetData>
      <sheetData sheetId="6">
        <row r="36">
          <cell r="F36">
            <v>151.26886486486501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1244.1426570567751</v>
          </cell>
        </row>
      </sheetData>
      <sheetData sheetId="29">
        <row r="35">
          <cell r="D35">
            <v>88.377571939167993</v>
          </cell>
        </row>
      </sheetData>
      <sheetData sheetId="30">
        <row r="35">
          <cell r="D35">
            <v>63.174428060832021</v>
          </cell>
        </row>
      </sheetData>
      <sheetData sheetId="31"/>
      <sheetData sheetId="32">
        <row r="35">
          <cell r="H35">
            <v>88.953779675402984</v>
          </cell>
        </row>
      </sheetData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41153</v>
          </cell>
        </row>
      </sheetData>
      <sheetData sheetId="1">
        <row r="7">
          <cell r="C7">
            <v>41153</v>
          </cell>
        </row>
      </sheetData>
      <sheetData sheetId="2">
        <row r="7">
          <cell r="D7">
            <v>41153</v>
          </cell>
        </row>
      </sheetData>
      <sheetData sheetId="3">
        <row r="7">
          <cell r="C7">
            <v>41153</v>
          </cell>
        </row>
        <row r="11">
          <cell r="BD11">
            <v>174.363215</v>
          </cell>
        </row>
        <row r="12">
          <cell r="BD12">
            <v>168.44083833333301</v>
          </cell>
        </row>
        <row r="13">
          <cell r="BD13">
            <v>169.026573333333</v>
          </cell>
        </row>
        <row r="14">
          <cell r="BD14">
            <v>166.15027333333299</v>
          </cell>
        </row>
        <row r="15">
          <cell r="BD15">
            <v>165.94482833333299</v>
          </cell>
        </row>
        <row r="16">
          <cell r="BD16">
            <v>178.34917999999999</v>
          </cell>
        </row>
        <row r="17">
          <cell r="BD17">
            <v>169.72271499999999</v>
          </cell>
        </row>
        <row r="18">
          <cell r="BD18">
            <v>174.42184166666701</v>
          </cell>
        </row>
        <row r="19">
          <cell r="BD19">
            <v>171.98125166666699</v>
          </cell>
        </row>
        <row r="20">
          <cell r="BD20">
            <v>171.14244666666701</v>
          </cell>
        </row>
        <row r="21">
          <cell r="BD21">
            <v>177.05794499999999</v>
          </cell>
        </row>
        <row r="22">
          <cell r="BD22">
            <v>178.63421</v>
          </cell>
        </row>
        <row r="23">
          <cell r="BD23">
            <v>175.76595333333299</v>
          </cell>
        </row>
        <row r="24">
          <cell r="BD24">
            <v>171.54885166666699</v>
          </cell>
        </row>
        <row r="25">
          <cell r="BD25">
            <v>171.64496500000001</v>
          </cell>
        </row>
        <row r="26">
          <cell r="BD26">
            <v>171.299665</v>
          </cell>
        </row>
        <row r="27">
          <cell r="BD27">
            <v>172.02016333333299</v>
          </cell>
        </row>
        <row r="28">
          <cell r="BD28">
            <v>170.44499999999999</v>
          </cell>
        </row>
        <row r="29">
          <cell r="BD29">
            <v>186.81215499999999</v>
          </cell>
        </row>
        <row r="30">
          <cell r="BD30">
            <v>181.79267833333299</v>
          </cell>
        </row>
        <row r="31">
          <cell r="BD31">
            <v>181.98460666666699</v>
          </cell>
        </row>
        <row r="32">
          <cell r="BD32">
            <v>171.28778333333301</v>
          </cell>
        </row>
        <row r="33">
          <cell r="BD33">
            <v>172.62160333333301</v>
          </cell>
        </row>
        <row r="34">
          <cell r="BD34">
            <v>176.461921666667</v>
          </cell>
        </row>
      </sheetData>
      <sheetData sheetId="4">
        <row r="7">
          <cell r="C7">
            <v>41153</v>
          </cell>
        </row>
      </sheetData>
      <sheetData sheetId="5">
        <row r="36">
          <cell r="P36">
            <v>572.4234534925223</v>
          </cell>
        </row>
      </sheetData>
      <sheetData sheetId="6">
        <row r="36">
          <cell r="F36">
            <v>166.38765405405405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815.8513577155162</v>
          </cell>
        </row>
      </sheetData>
      <sheetData sheetId="29">
        <row r="35">
          <cell r="D35">
            <v>260.04951638676744</v>
          </cell>
        </row>
      </sheetData>
      <sheetData sheetId="30">
        <row r="35">
          <cell r="D35">
            <v>177.87048361323252</v>
          </cell>
        </row>
      </sheetData>
      <sheetData sheetId="31"/>
      <sheetData sheetId="32">
        <row r="35">
          <cell r="H35">
            <v>140.07991730509548</v>
          </cell>
        </row>
      </sheetData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41180</v>
          </cell>
        </row>
      </sheetData>
      <sheetData sheetId="1">
        <row r="7">
          <cell r="C7">
            <v>41180</v>
          </cell>
        </row>
      </sheetData>
      <sheetData sheetId="2">
        <row r="7">
          <cell r="D7">
            <v>41180</v>
          </cell>
        </row>
      </sheetData>
      <sheetData sheetId="3">
        <row r="7">
          <cell r="C7">
            <v>41180</v>
          </cell>
        </row>
        <row r="11">
          <cell r="BD11">
            <v>170.06540333333299</v>
          </cell>
        </row>
        <row r="12">
          <cell r="BD12">
            <v>170.38033666666701</v>
          </cell>
        </row>
        <row r="13">
          <cell r="BD13">
            <v>170.77498499999999</v>
          </cell>
        </row>
        <row r="14">
          <cell r="BD14">
            <v>170.62461999999999</v>
          </cell>
        </row>
        <row r="15">
          <cell r="BD15">
            <v>172.96352833333401</v>
          </cell>
        </row>
        <row r="16">
          <cell r="BD16">
            <v>170.277803333333</v>
          </cell>
        </row>
        <row r="17">
          <cell r="BD17">
            <v>170.76606166666701</v>
          </cell>
        </row>
        <row r="18">
          <cell r="BD18">
            <v>174.83540333333301</v>
          </cell>
        </row>
        <row r="19">
          <cell r="BD19">
            <v>180.167088333333</v>
          </cell>
        </row>
        <row r="20">
          <cell r="BD20">
            <v>182.183378333333</v>
          </cell>
        </row>
        <row r="21">
          <cell r="BD21">
            <v>182.99586500000001</v>
          </cell>
        </row>
        <row r="22">
          <cell r="BD22">
            <v>180.18233333333299</v>
          </cell>
        </row>
        <row r="23">
          <cell r="BD23">
            <v>180.15123666666699</v>
          </cell>
        </row>
        <row r="24">
          <cell r="BD24">
            <v>180.42236666666699</v>
          </cell>
        </row>
        <row r="25">
          <cell r="BD25">
            <v>180.730461666667</v>
          </cell>
        </row>
        <row r="26">
          <cell r="BD26">
            <v>182.38366666666701</v>
          </cell>
        </row>
        <row r="27">
          <cell r="BD27">
            <v>181.270761666667</v>
          </cell>
        </row>
        <row r="28">
          <cell r="BD28">
            <v>181.60646333333301</v>
          </cell>
        </row>
        <row r="29">
          <cell r="BD29">
            <v>180.355336666667</v>
          </cell>
        </row>
        <row r="30">
          <cell r="BD30">
            <v>180.19473333333301</v>
          </cell>
        </row>
        <row r="31">
          <cell r="BD31">
            <v>184.762846666667</v>
          </cell>
        </row>
        <row r="32">
          <cell r="BD32">
            <v>178.92385999999999</v>
          </cell>
        </row>
        <row r="33">
          <cell r="BD33">
            <v>178.253903333333</v>
          </cell>
        </row>
        <row r="34">
          <cell r="BD34">
            <v>173.1</v>
          </cell>
        </row>
      </sheetData>
      <sheetData sheetId="4">
        <row r="7">
          <cell r="C7">
            <v>41180</v>
          </cell>
        </row>
      </sheetData>
      <sheetData sheetId="5">
        <row r="36">
          <cell r="P36">
            <v>574.59204476349157</v>
          </cell>
        </row>
      </sheetData>
      <sheetData sheetId="6">
        <row r="36">
          <cell r="F36">
            <v>161.49211891891954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1292.694641718065</v>
          </cell>
        </row>
      </sheetData>
      <sheetData sheetId="29">
        <row r="35">
          <cell r="D35">
            <v>25.652177940445497</v>
          </cell>
        </row>
      </sheetData>
      <sheetData sheetId="30">
        <row r="35">
          <cell r="D35">
            <v>20.283822059554502</v>
          </cell>
        </row>
      </sheetData>
      <sheetData sheetId="31"/>
      <sheetData sheetId="32">
        <row r="35">
          <cell r="H35">
            <v>16.983507421513</v>
          </cell>
        </row>
      </sheetData>
      <sheetData sheetId="33"/>
      <sheetData sheetId="34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41181</v>
          </cell>
        </row>
      </sheetData>
      <sheetData sheetId="1">
        <row r="7">
          <cell r="C7">
            <v>41181</v>
          </cell>
        </row>
      </sheetData>
      <sheetData sheetId="2">
        <row r="7">
          <cell r="D7">
            <v>41181</v>
          </cell>
        </row>
      </sheetData>
      <sheetData sheetId="3">
        <row r="7">
          <cell r="C7">
            <v>41181</v>
          </cell>
        </row>
        <row r="11">
          <cell r="BD11">
            <v>173.1</v>
          </cell>
        </row>
        <row r="12">
          <cell r="BD12">
            <v>173.1</v>
          </cell>
        </row>
        <row r="13">
          <cell r="BD13">
            <v>171.676605</v>
          </cell>
        </row>
        <row r="14">
          <cell r="BD14">
            <v>171.584718333333</v>
          </cell>
        </row>
        <row r="15">
          <cell r="BD15">
            <v>173.1</v>
          </cell>
        </row>
        <row r="16">
          <cell r="BD16">
            <v>173.1</v>
          </cell>
        </row>
        <row r="17">
          <cell r="BD17">
            <v>173.1</v>
          </cell>
        </row>
        <row r="18">
          <cell r="BD18">
            <v>179.49131</v>
          </cell>
        </row>
        <row r="19">
          <cell r="BD19">
            <v>183.76493833333299</v>
          </cell>
        </row>
        <row r="20">
          <cell r="BD20">
            <v>178.77196833333301</v>
          </cell>
        </row>
        <row r="21">
          <cell r="BD21">
            <v>178.76278500000001</v>
          </cell>
        </row>
        <row r="22">
          <cell r="BD22">
            <v>178.83139333333301</v>
          </cell>
        </row>
        <row r="23">
          <cell r="BD23">
            <v>176.85552166666699</v>
          </cell>
        </row>
        <row r="24">
          <cell r="BD24">
            <v>183.73068333333299</v>
          </cell>
        </row>
        <row r="25">
          <cell r="BD25">
            <v>174.65677500000001</v>
          </cell>
        </row>
        <row r="26">
          <cell r="BD26">
            <v>173.51251666666701</v>
          </cell>
        </row>
        <row r="27">
          <cell r="BD27">
            <v>173.1</v>
          </cell>
        </row>
        <row r="28">
          <cell r="BD28">
            <v>180.77024666666699</v>
          </cell>
        </row>
        <row r="29">
          <cell r="BD29">
            <v>179.600381666667</v>
          </cell>
        </row>
        <row r="30">
          <cell r="BD30">
            <v>179.23478666666699</v>
          </cell>
        </row>
        <row r="31">
          <cell r="BD31">
            <v>183.42144999999999</v>
          </cell>
        </row>
        <row r="32">
          <cell r="BD32">
            <v>181.90648166666699</v>
          </cell>
        </row>
        <row r="33">
          <cell r="BD33">
            <v>174.10085166666701</v>
          </cell>
        </row>
        <row r="34">
          <cell r="BD34">
            <v>183.70598333333399</v>
          </cell>
        </row>
      </sheetData>
      <sheetData sheetId="4">
        <row r="7">
          <cell r="C7">
            <v>41181</v>
          </cell>
        </row>
      </sheetData>
      <sheetData sheetId="5">
        <row r="36">
          <cell r="P36">
            <v>574.21916681356481</v>
          </cell>
        </row>
      </sheetData>
      <sheetData sheetId="6">
        <row r="36">
          <cell r="F36">
            <v>177.45620540540514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1106.5613504769444</v>
          </cell>
        </row>
      </sheetData>
      <sheetData sheetId="29">
        <row r="35">
          <cell r="D35">
            <v>1.6059032833795002</v>
          </cell>
        </row>
      </sheetData>
      <sheetData sheetId="30">
        <row r="35">
          <cell r="D35">
            <v>1.4660967166204999</v>
          </cell>
        </row>
      </sheetData>
      <sheetData sheetId="31"/>
      <sheetData sheetId="32">
        <row r="35">
          <cell r="H35">
            <v>6.3569583754629999</v>
          </cell>
        </row>
      </sheetData>
      <sheetData sheetId="33"/>
      <sheetData sheetId="34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41182</v>
          </cell>
        </row>
      </sheetData>
      <sheetData sheetId="1">
        <row r="7">
          <cell r="C7">
            <v>41182</v>
          </cell>
        </row>
      </sheetData>
      <sheetData sheetId="2">
        <row r="7">
          <cell r="D7">
            <v>41182</v>
          </cell>
        </row>
      </sheetData>
      <sheetData sheetId="3">
        <row r="7">
          <cell r="C7">
            <v>41182</v>
          </cell>
        </row>
        <row r="11">
          <cell r="BD11">
            <v>173.51707833333299</v>
          </cell>
        </row>
        <row r="12">
          <cell r="BD12">
            <v>174.37367166666701</v>
          </cell>
        </row>
        <row r="13">
          <cell r="BD13">
            <v>174.401625</v>
          </cell>
        </row>
        <row r="14">
          <cell r="BD14">
            <v>174.405565</v>
          </cell>
        </row>
        <row r="15">
          <cell r="BD15">
            <v>174.58967166666699</v>
          </cell>
        </row>
        <row r="16">
          <cell r="BD16">
            <v>175.01647500000001</v>
          </cell>
        </row>
        <row r="17">
          <cell r="BD17">
            <v>174.96937666666699</v>
          </cell>
        </row>
        <row r="18">
          <cell r="BD18">
            <v>188.25415166666701</v>
          </cell>
        </row>
        <row r="19">
          <cell r="BD19">
            <v>175.03377499999999</v>
          </cell>
        </row>
        <row r="20">
          <cell r="BD20">
            <v>175.111633333334</v>
          </cell>
        </row>
        <row r="21">
          <cell r="BD21">
            <v>175.17502666666701</v>
          </cell>
        </row>
        <row r="22">
          <cell r="BD22">
            <v>175.076353333333</v>
          </cell>
        </row>
        <row r="23">
          <cell r="BD23">
            <v>175.26032833333301</v>
          </cell>
        </row>
        <row r="24">
          <cell r="BD24">
            <v>173.750835</v>
          </cell>
        </row>
        <row r="25">
          <cell r="BD25">
            <v>173.77193333333301</v>
          </cell>
        </row>
        <row r="26">
          <cell r="BD26">
            <v>173.808911666667</v>
          </cell>
        </row>
        <row r="27">
          <cell r="BD27">
            <v>173.792396666667</v>
          </cell>
        </row>
        <row r="28">
          <cell r="BD28">
            <v>177.39402999999999</v>
          </cell>
        </row>
        <row r="29">
          <cell r="BD29">
            <v>182.20363499999999</v>
          </cell>
        </row>
        <row r="30">
          <cell r="BD30">
            <v>181.11416333333301</v>
          </cell>
        </row>
        <row r="31">
          <cell r="BD31">
            <v>180.54034999999999</v>
          </cell>
        </row>
        <row r="32">
          <cell r="BD32">
            <v>177.47500333333301</v>
          </cell>
        </row>
        <row r="33">
          <cell r="BD33">
            <v>176.06749666666701</v>
          </cell>
        </row>
        <row r="34">
          <cell r="BD34">
            <v>195.46583000000001</v>
          </cell>
        </row>
      </sheetData>
      <sheetData sheetId="4">
        <row r="7">
          <cell r="C7">
            <v>41182</v>
          </cell>
        </row>
      </sheetData>
      <sheetData sheetId="5">
        <row r="36">
          <cell r="P36">
            <v>574.03295764503571</v>
          </cell>
        </row>
      </sheetData>
      <sheetData sheetId="6">
        <row r="36">
          <cell r="F36">
            <v>92.098508108108561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955.31828397354207</v>
          </cell>
        </row>
      </sheetData>
      <sheetData sheetId="29">
        <row r="35">
          <cell r="D35">
            <v>0.7357502045405</v>
          </cell>
        </row>
      </sheetData>
      <sheetData sheetId="30">
        <row r="35">
          <cell r="D35">
            <v>0.88024979545950011</v>
          </cell>
        </row>
      </sheetData>
      <sheetData sheetId="31"/>
      <sheetData sheetId="32">
        <row r="35">
          <cell r="H35">
            <v>4.3338832804895002</v>
          </cell>
        </row>
      </sheetData>
      <sheetData sheetId="33"/>
      <sheetData sheetId="34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  <sheetName val="Transacciones_31 FALSO"/>
    </sheetNames>
    <sheetDataSet>
      <sheetData sheetId="0"/>
      <sheetData sheetId="1"/>
      <sheetData sheetId="2">
        <row r="12">
          <cell r="AI12">
            <v>0</v>
          </cell>
        </row>
      </sheetData>
      <sheetData sheetId="3">
        <row r="11">
          <cell r="BD11">
            <v>0</v>
          </cell>
        </row>
        <row r="12">
          <cell r="BD12">
            <v>0</v>
          </cell>
        </row>
        <row r="13">
          <cell r="BD13">
            <v>0</v>
          </cell>
        </row>
        <row r="14">
          <cell r="BD14">
            <v>0</v>
          </cell>
        </row>
        <row r="15">
          <cell r="BD15">
            <v>0</v>
          </cell>
        </row>
        <row r="16">
          <cell r="BD16">
            <v>0</v>
          </cell>
        </row>
        <row r="17">
          <cell r="BD17">
            <v>0</v>
          </cell>
        </row>
        <row r="18">
          <cell r="BD18">
            <v>0</v>
          </cell>
        </row>
        <row r="19">
          <cell r="BD19">
            <v>0</v>
          </cell>
        </row>
        <row r="20">
          <cell r="BD20">
            <v>0</v>
          </cell>
        </row>
        <row r="21">
          <cell r="BD21">
            <v>0</v>
          </cell>
        </row>
        <row r="22">
          <cell r="BD22">
            <v>0</v>
          </cell>
        </row>
        <row r="23">
          <cell r="BD23">
            <v>0</v>
          </cell>
        </row>
        <row r="24">
          <cell r="BD24">
            <v>0</v>
          </cell>
        </row>
        <row r="25">
          <cell r="BD25">
            <v>0</v>
          </cell>
        </row>
        <row r="26">
          <cell r="BD26">
            <v>0</v>
          </cell>
        </row>
        <row r="27">
          <cell r="BD27">
            <v>0</v>
          </cell>
        </row>
        <row r="28">
          <cell r="BD28">
            <v>0</v>
          </cell>
        </row>
        <row r="29">
          <cell r="BD29">
            <v>0</v>
          </cell>
        </row>
        <row r="30">
          <cell r="BD30">
            <v>0</v>
          </cell>
        </row>
        <row r="31">
          <cell r="BD31">
            <v>0</v>
          </cell>
        </row>
        <row r="32">
          <cell r="BD32">
            <v>0</v>
          </cell>
        </row>
        <row r="33">
          <cell r="BD33">
            <v>0</v>
          </cell>
        </row>
        <row r="34">
          <cell r="BD34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">
          <cell r="C7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41153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41154</v>
          </cell>
        </row>
      </sheetData>
      <sheetData sheetId="1">
        <row r="7">
          <cell r="C7">
            <v>41154</v>
          </cell>
        </row>
      </sheetData>
      <sheetData sheetId="2">
        <row r="7">
          <cell r="D7">
            <v>41154</v>
          </cell>
        </row>
      </sheetData>
      <sheetData sheetId="3">
        <row r="7">
          <cell r="C7">
            <v>41154</v>
          </cell>
        </row>
        <row r="11">
          <cell r="BD11">
            <v>168.65963333333301</v>
          </cell>
        </row>
        <row r="12">
          <cell r="BD12">
            <v>165.81959000000001</v>
          </cell>
        </row>
        <row r="13">
          <cell r="BD13">
            <v>165.91421</v>
          </cell>
        </row>
        <row r="14">
          <cell r="BD14">
            <v>166.63984833333299</v>
          </cell>
        </row>
        <row r="15">
          <cell r="BD15">
            <v>165.44135666666699</v>
          </cell>
        </row>
        <row r="16">
          <cell r="BD16">
            <v>188.05988833333299</v>
          </cell>
        </row>
        <row r="17">
          <cell r="BD17">
            <v>169.619441666667</v>
          </cell>
        </row>
        <row r="18">
          <cell r="BD18">
            <v>169.43646833333301</v>
          </cell>
        </row>
        <row r="19">
          <cell r="BD19">
            <v>169.44458666666699</v>
          </cell>
        </row>
        <row r="20">
          <cell r="BD20">
            <v>169.45221166666701</v>
          </cell>
        </row>
        <row r="21">
          <cell r="BD21">
            <v>170.76312833333299</v>
          </cell>
        </row>
        <row r="22">
          <cell r="BD22">
            <v>167.39366166666699</v>
          </cell>
        </row>
        <row r="23">
          <cell r="BD23">
            <v>168.33954666666699</v>
          </cell>
        </row>
        <row r="24">
          <cell r="BD24">
            <v>170.40063166666701</v>
          </cell>
        </row>
        <row r="25">
          <cell r="BD25">
            <v>169.49576166666699</v>
          </cell>
        </row>
        <row r="26">
          <cell r="BD26">
            <v>174.07819499999999</v>
          </cell>
        </row>
        <row r="27">
          <cell r="BD27">
            <v>168.35855833333301</v>
          </cell>
        </row>
        <row r="28">
          <cell r="BD28">
            <v>191.99549500000001</v>
          </cell>
        </row>
        <row r="29">
          <cell r="BD29">
            <v>179.315953333333</v>
          </cell>
        </row>
        <row r="30">
          <cell r="BD30">
            <v>179.565091666667</v>
          </cell>
        </row>
        <row r="31">
          <cell r="BD31">
            <v>175.46644833333301</v>
          </cell>
        </row>
        <row r="32">
          <cell r="BD32">
            <v>173.54537833333299</v>
          </cell>
        </row>
        <row r="33">
          <cell r="BD33">
            <v>168.36063833333299</v>
          </cell>
        </row>
        <row r="34">
          <cell r="BD34">
            <v>168.37113666666701</v>
          </cell>
        </row>
      </sheetData>
      <sheetData sheetId="4">
        <row r="7">
          <cell r="C7">
            <v>41154</v>
          </cell>
        </row>
      </sheetData>
      <sheetData sheetId="5">
        <row r="36">
          <cell r="P36">
            <v>571.87169480070781</v>
          </cell>
        </row>
      </sheetData>
      <sheetData sheetId="6">
        <row r="36">
          <cell r="F36">
            <v>61.370172972973428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374.27149999999995</v>
          </cell>
        </row>
      </sheetData>
      <sheetData sheetId="29">
        <row r="35">
          <cell r="D35">
            <v>222.98612991069049</v>
          </cell>
        </row>
      </sheetData>
      <sheetData sheetId="30">
        <row r="35">
          <cell r="D35">
            <v>155.17387008931152</v>
          </cell>
        </row>
      </sheetData>
      <sheetData sheetId="31"/>
      <sheetData sheetId="32">
        <row r="35">
          <cell r="H35">
            <v>126.82603739994698</v>
          </cell>
        </row>
      </sheetData>
      <sheetData sheetId="33"/>
      <sheetData sheetId="34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41159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41160</v>
          </cell>
        </row>
        <row r="98">
          <cell r="N98">
            <v>199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41162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41163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41155</v>
          </cell>
        </row>
      </sheetData>
      <sheetData sheetId="1">
        <row r="7">
          <cell r="C7">
            <v>41155</v>
          </cell>
        </row>
      </sheetData>
      <sheetData sheetId="2">
        <row r="7">
          <cell r="D7">
            <v>41155</v>
          </cell>
        </row>
      </sheetData>
      <sheetData sheetId="3">
        <row r="7">
          <cell r="C7">
            <v>41155</v>
          </cell>
        </row>
        <row r="11">
          <cell r="BD11">
            <v>167.938281666667</v>
          </cell>
        </row>
        <row r="12">
          <cell r="BD12">
            <v>167.23372166666701</v>
          </cell>
        </row>
        <row r="13">
          <cell r="BD13">
            <v>165.77396666666701</v>
          </cell>
        </row>
        <row r="14">
          <cell r="BD14">
            <v>163.459168333333</v>
          </cell>
        </row>
        <row r="15">
          <cell r="BD15">
            <v>163.42635166666699</v>
          </cell>
        </row>
        <row r="16">
          <cell r="BD16">
            <v>167.24533666666699</v>
          </cell>
        </row>
        <row r="17">
          <cell r="BD17">
            <v>168.49824166666701</v>
          </cell>
        </row>
        <row r="18">
          <cell r="BD18">
            <v>172.16098</v>
          </cell>
        </row>
        <row r="19">
          <cell r="BD19">
            <v>184.613198333333</v>
          </cell>
        </row>
        <row r="20">
          <cell r="BD20">
            <v>170.88997166666701</v>
          </cell>
        </row>
        <row r="21">
          <cell r="BD21">
            <v>181.64071000000001</v>
          </cell>
        </row>
        <row r="22">
          <cell r="BD22">
            <v>182.098446666667</v>
          </cell>
        </row>
        <row r="23">
          <cell r="BD23">
            <v>179.474803333333</v>
          </cell>
        </row>
        <row r="24">
          <cell r="BD24">
            <v>180.54178999999999</v>
          </cell>
        </row>
        <row r="25">
          <cell r="BD25">
            <v>178.44576499999999</v>
          </cell>
        </row>
        <row r="26">
          <cell r="BD26">
            <v>180.50793833333299</v>
          </cell>
        </row>
        <row r="27">
          <cell r="BD27">
            <v>179.99392333333299</v>
          </cell>
        </row>
        <row r="28">
          <cell r="BD28">
            <v>170.30719999999999</v>
          </cell>
        </row>
        <row r="29">
          <cell r="BD29">
            <v>183.18337333333301</v>
          </cell>
        </row>
        <row r="30">
          <cell r="BD30">
            <v>182.61502833333299</v>
          </cell>
        </row>
        <row r="31">
          <cell r="BD31">
            <v>177.517918333333</v>
          </cell>
        </row>
        <row r="32">
          <cell r="BD32">
            <v>172.15590333333299</v>
          </cell>
        </row>
        <row r="33">
          <cell r="BD33">
            <v>171.39074833333299</v>
          </cell>
        </row>
        <row r="34">
          <cell r="BD34">
            <v>175.70337000000001</v>
          </cell>
        </row>
      </sheetData>
      <sheetData sheetId="4">
        <row r="7">
          <cell r="C7">
            <v>41155</v>
          </cell>
        </row>
      </sheetData>
      <sheetData sheetId="5">
        <row r="36">
          <cell r="P36">
            <v>572.65425689253345</v>
          </cell>
        </row>
      </sheetData>
      <sheetData sheetId="6">
        <row r="36">
          <cell r="F36">
            <v>163.52022702702646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861.22717056153556</v>
          </cell>
        </row>
      </sheetData>
      <sheetData sheetId="29">
        <row r="35">
          <cell r="D35">
            <v>228.84461841632202</v>
          </cell>
        </row>
      </sheetData>
      <sheetData sheetId="30">
        <row r="35">
          <cell r="D35">
            <v>164.227381583679</v>
          </cell>
        </row>
      </sheetData>
      <sheetData sheetId="31"/>
      <sheetData sheetId="32">
        <row r="35">
          <cell r="H35">
            <v>157.11333584290449</v>
          </cell>
        </row>
      </sheetData>
      <sheetData sheetId="33"/>
      <sheetData sheetId="34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41169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41170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41172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41173</v>
          </cell>
        </row>
        <row r="98">
          <cell r="N98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41174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41175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41176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41177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41178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41179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41156</v>
          </cell>
        </row>
      </sheetData>
      <sheetData sheetId="1">
        <row r="7">
          <cell r="C7">
            <v>41156</v>
          </cell>
        </row>
      </sheetData>
      <sheetData sheetId="2">
        <row r="7">
          <cell r="D7">
            <v>41156</v>
          </cell>
        </row>
      </sheetData>
      <sheetData sheetId="3">
        <row r="7">
          <cell r="C7">
            <v>41156</v>
          </cell>
        </row>
        <row r="11">
          <cell r="BD11">
            <v>169.14400000000001</v>
          </cell>
        </row>
        <row r="12">
          <cell r="BD12">
            <v>169.14400000000001</v>
          </cell>
        </row>
        <row r="13">
          <cell r="BD13">
            <v>169.14400000000001</v>
          </cell>
        </row>
        <row r="14">
          <cell r="BD14">
            <v>169.14400000000001</v>
          </cell>
        </row>
        <row r="15">
          <cell r="BD15">
            <v>169.14400000000001</v>
          </cell>
        </row>
        <row r="16">
          <cell r="BD16">
            <v>169.41698333333301</v>
          </cell>
        </row>
        <row r="17">
          <cell r="BD17">
            <v>169.19785833333299</v>
          </cell>
        </row>
        <row r="18">
          <cell r="BD18">
            <v>171.97556166666701</v>
          </cell>
        </row>
        <row r="19">
          <cell r="BD19">
            <v>180.37094166666699</v>
          </cell>
        </row>
        <row r="20">
          <cell r="BD20">
            <v>178.52166666666699</v>
          </cell>
        </row>
        <row r="21">
          <cell r="BD21">
            <v>179.97835833333301</v>
          </cell>
        </row>
        <row r="22">
          <cell r="BD22">
            <v>180.550805</v>
          </cell>
        </row>
        <row r="23">
          <cell r="BD23">
            <v>178.57369333333301</v>
          </cell>
        </row>
        <row r="24">
          <cell r="BD24">
            <v>181.10185999999999</v>
          </cell>
        </row>
        <row r="25">
          <cell r="BD25">
            <v>179.59379000000001</v>
          </cell>
        </row>
        <row r="26">
          <cell r="BD26">
            <v>180.979185</v>
          </cell>
        </row>
        <row r="27">
          <cell r="BD27">
            <v>179.782463333333</v>
          </cell>
        </row>
        <row r="28">
          <cell r="BD28">
            <v>181.28213833333299</v>
          </cell>
        </row>
        <row r="29">
          <cell r="BD29">
            <v>183.73292166666701</v>
          </cell>
        </row>
        <row r="30">
          <cell r="BD30">
            <v>179.322835</v>
          </cell>
        </row>
        <row r="31">
          <cell r="BD31">
            <v>182.410883333333</v>
          </cell>
        </row>
        <row r="32">
          <cell r="BD32">
            <v>177.435521666667</v>
          </cell>
        </row>
        <row r="33">
          <cell r="BD33">
            <v>172.725128333333</v>
          </cell>
        </row>
        <row r="34">
          <cell r="BD34">
            <v>169.67661833333301</v>
          </cell>
        </row>
      </sheetData>
      <sheetData sheetId="4">
        <row r="7">
          <cell r="C7">
            <v>41156</v>
          </cell>
        </row>
      </sheetData>
      <sheetData sheetId="5">
        <row r="36">
          <cell r="P36">
            <v>572.63642123993714</v>
          </cell>
        </row>
      </sheetData>
      <sheetData sheetId="6">
        <row r="36">
          <cell r="F36">
            <v>173.04809729729766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1105.6239026165638</v>
          </cell>
        </row>
      </sheetData>
      <sheetData sheetId="29">
        <row r="35">
          <cell r="D35">
            <v>115.30600477616599</v>
          </cell>
        </row>
      </sheetData>
      <sheetData sheetId="30">
        <row r="35">
          <cell r="D35">
            <v>89.989995223834526</v>
          </cell>
        </row>
      </sheetData>
      <sheetData sheetId="31"/>
      <sheetData sheetId="32">
        <row r="35">
          <cell r="H35">
            <v>81.459287774103998</v>
          </cell>
        </row>
      </sheetData>
      <sheetData sheetId="33"/>
      <sheetData sheetId="34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41180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41181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41182</v>
          </cell>
        </row>
        <row r="98">
          <cell r="N98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41157</v>
          </cell>
        </row>
      </sheetData>
      <sheetData sheetId="1">
        <row r="7">
          <cell r="C7">
            <v>41157</v>
          </cell>
        </row>
      </sheetData>
      <sheetData sheetId="2">
        <row r="7">
          <cell r="D7">
            <v>41157</v>
          </cell>
        </row>
      </sheetData>
      <sheetData sheetId="3">
        <row r="7">
          <cell r="C7">
            <v>41157</v>
          </cell>
        </row>
        <row r="11">
          <cell r="BD11">
            <v>169.14400000000001</v>
          </cell>
        </row>
        <row r="12">
          <cell r="BD12">
            <v>169.14400000000001</v>
          </cell>
        </row>
        <row r="13">
          <cell r="BD13">
            <v>169.14400000000001</v>
          </cell>
        </row>
        <row r="14">
          <cell r="BD14">
            <v>169.14400000000001</v>
          </cell>
        </row>
        <row r="15">
          <cell r="BD15">
            <v>169.14400000000001</v>
          </cell>
        </row>
        <row r="16">
          <cell r="BD16">
            <v>169.14400000000001</v>
          </cell>
        </row>
        <row r="17">
          <cell r="BD17">
            <v>175.07757000000001</v>
          </cell>
        </row>
        <row r="18">
          <cell r="BD18">
            <v>174.58234833333299</v>
          </cell>
        </row>
        <row r="19">
          <cell r="BD19">
            <v>186.57071500000001</v>
          </cell>
        </row>
        <row r="20">
          <cell r="BD20">
            <v>180.327611666667</v>
          </cell>
        </row>
        <row r="21">
          <cell r="BD21">
            <v>179.32676833333301</v>
          </cell>
        </row>
        <row r="22">
          <cell r="BD22">
            <v>179.368776666667</v>
          </cell>
        </row>
        <row r="23">
          <cell r="BD23">
            <v>179.413543333333</v>
          </cell>
        </row>
        <row r="24">
          <cell r="BD24">
            <v>179.522245</v>
          </cell>
        </row>
        <row r="25">
          <cell r="BD25">
            <v>179.68325166666699</v>
          </cell>
        </row>
        <row r="26">
          <cell r="BD26">
            <v>181.65928500000001</v>
          </cell>
        </row>
        <row r="27">
          <cell r="BD27">
            <v>179.01623166666701</v>
          </cell>
        </row>
        <row r="28">
          <cell r="BD28">
            <v>180.73446166666699</v>
          </cell>
        </row>
        <row r="29">
          <cell r="BD29">
            <v>180.74666833333399</v>
          </cell>
        </row>
        <row r="30">
          <cell r="BD30">
            <v>179.52</v>
          </cell>
        </row>
        <row r="31">
          <cell r="BD31">
            <v>182.98534166666701</v>
          </cell>
        </row>
        <row r="32">
          <cell r="BD32">
            <v>182.23783166666701</v>
          </cell>
        </row>
        <row r="33">
          <cell r="BD33">
            <v>180.971708333333</v>
          </cell>
        </row>
        <row r="34">
          <cell r="BD34">
            <v>170.926176666667</v>
          </cell>
        </row>
      </sheetData>
      <sheetData sheetId="4">
        <row r="7">
          <cell r="C7">
            <v>41157</v>
          </cell>
        </row>
      </sheetData>
      <sheetData sheetId="5">
        <row r="36">
          <cell r="P36">
            <v>604.67499999999995</v>
          </cell>
        </row>
      </sheetData>
      <sheetData sheetId="6">
        <row r="36">
          <cell r="F36">
            <v>178.16937297297284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1304.7952932972009</v>
          </cell>
        </row>
      </sheetData>
      <sheetData sheetId="29">
        <row r="35">
          <cell r="D35">
            <v>32.452948529376506</v>
          </cell>
        </row>
      </sheetData>
      <sheetData sheetId="30">
        <row r="35">
          <cell r="D35">
            <v>25.131051470623497</v>
          </cell>
        </row>
      </sheetData>
      <sheetData sheetId="31"/>
      <sheetData sheetId="32">
        <row r="35">
          <cell r="H35">
            <v>34.824654525122497</v>
          </cell>
        </row>
      </sheetData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41158</v>
          </cell>
        </row>
      </sheetData>
      <sheetData sheetId="1">
        <row r="7">
          <cell r="C7">
            <v>41158</v>
          </cell>
        </row>
      </sheetData>
      <sheetData sheetId="2">
        <row r="7">
          <cell r="D7">
            <v>41158</v>
          </cell>
        </row>
      </sheetData>
      <sheetData sheetId="3">
        <row r="7">
          <cell r="C7">
            <v>41158</v>
          </cell>
        </row>
        <row r="11">
          <cell r="BD11">
            <v>179</v>
          </cell>
        </row>
        <row r="12">
          <cell r="BD12">
            <v>179</v>
          </cell>
        </row>
        <row r="13">
          <cell r="BD13">
            <v>179</v>
          </cell>
        </row>
        <row r="14">
          <cell r="BD14">
            <v>179</v>
          </cell>
        </row>
        <row r="15">
          <cell r="BD15">
            <v>179.68165833333299</v>
          </cell>
        </row>
        <row r="16">
          <cell r="BD16">
            <v>179</v>
          </cell>
        </row>
        <row r="17">
          <cell r="BD17">
            <v>179</v>
          </cell>
        </row>
        <row r="18">
          <cell r="BD18">
            <v>182.08507166666701</v>
          </cell>
        </row>
        <row r="19">
          <cell r="BD19">
            <v>186.31195500000001</v>
          </cell>
        </row>
        <row r="20">
          <cell r="BD20">
            <v>180.04929000000001</v>
          </cell>
        </row>
        <row r="21">
          <cell r="BD21">
            <v>180.58198166666699</v>
          </cell>
        </row>
        <row r="22">
          <cell r="BD22">
            <v>180.489448333333</v>
          </cell>
        </row>
        <row r="23">
          <cell r="BD23">
            <v>179</v>
          </cell>
        </row>
        <row r="24">
          <cell r="BD24">
            <v>182.36770999999999</v>
          </cell>
        </row>
        <row r="25">
          <cell r="BD25">
            <v>179.36082500000001</v>
          </cell>
        </row>
        <row r="26">
          <cell r="BD26">
            <v>179.35796833333299</v>
          </cell>
        </row>
        <row r="27">
          <cell r="BD27">
            <v>179.36123499999999</v>
          </cell>
        </row>
        <row r="28">
          <cell r="BD28">
            <v>179.42399333333299</v>
          </cell>
        </row>
        <row r="29">
          <cell r="BD29">
            <v>179.52561</v>
          </cell>
        </row>
        <row r="30">
          <cell r="BD30">
            <v>179.528778333334</v>
          </cell>
        </row>
        <row r="31">
          <cell r="BD31">
            <v>179.53113999999999</v>
          </cell>
        </row>
        <row r="32">
          <cell r="BD32">
            <v>181.620555</v>
          </cell>
        </row>
        <row r="33">
          <cell r="BD33">
            <v>183.386191666667</v>
          </cell>
        </row>
        <row r="34">
          <cell r="BD34">
            <v>183.07133166666699</v>
          </cell>
        </row>
      </sheetData>
      <sheetData sheetId="4">
        <row r="7">
          <cell r="C7">
            <v>41158</v>
          </cell>
        </row>
      </sheetData>
      <sheetData sheetId="5">
        <row r="36">
          <cell r="P36">
            <v>613.51095110013057</v>
          </cell>
        </row>
      </sheetData>
      <sheetData sheetId="6">
        <row r="36">
          <cell r="F36">
            <v>169.86555675675558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1306.8776010853835</v>
          </cell>
        </row>
      </sheetData>
      <sheetData sheetId="29">
        <row r="35">
          <cell r="D35">
            <v>87.352806202750514</v>
          </cell>
        </row>
      </sheetData>
      <sheetData sheetId="30">
        <row r="35">
          <cell r="D35">
            <v>61.559193797249996</v>
          </cell>
        </row>
      </sheetData>
      <sheetData sheetId="31"/>
      <sheetData sheetId="32">
        <row r="35">
          <cell r="H35">
            <v>68.818474582705988</v>
          </cell>
        </row>
      </sheetData>
      <sheetData sheetId="33"/>
      <sheetData sheetId="3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BP"/>
      <sheetName val="PERD-DESVIO"/>
      <sheetName val="PERD MO"/>
    </sheetNames>
    <sheetDataSet>
      <sheetData sheetId="0">
        <row r="7">
          <cell r="BL7">
            <v>41159</v>
          </cell>
        </row>
      </sheetData>
      <sheetData sheetId="1">
        <row r="7">
          <cell r="C7">
            <v>41159</v>
          </cell>
        </row>
      </sheetData>
      <sheetData sheetId="2">
        <row r="7">
          <cell r="D7">
            <v>41159</v>
          </cell>
        </row>
      </sheetData>
      <sheetData sheetId="3">
        <row r="7">
          <cell r="C7">
            <v>41159</v>
          </cell>
        </row>
        <row r="11">
          <cell r="BD11">
            <v>180.18699166666701</v>
          </cell>
        </row>
        <row r="12">
          <cell r="BD12">
            <v>176.038546666667</v>
          </cell>
        </row>
        <row r="13">
          <cell r="BD13">
            <v>177.62955666666701</v>
          </cell>
        </row>
        <row r="14">
          <cell r="BD14">
            <v>174.056113333333</v>
          </cell>
        </row>
        <row r="15">
          <cell r="BD15">
            <v>174.38472833333299</v>
          </cell>
        </row>
        <row r="16">
          <cell r="BD16">
            <v>176.12294499999999</v>
          </cell>
        </row>
        <row r="17">
          <cell r="BD17">
            <v>177.05852666666701</v>
          </cell>
        </row>
        <row r="18">
          <cell r="BD18">
            <v>183.06852333333299</v>
          </cell>
        </row>
        <row r="19">
          <cell r="BD19">
            <v>183.189353333333</v>
          </cell>
        </row>
        <row r="20">
          <cell r="BD20">
            <v>180.47340500000001</v>
          </cell>
        </row>
        <row r="21">
          <cell r="BD21">
            <v>180.45532333333301</v>
          </cell>
        </row>
        <row r="22">
          <cell r="BD22">
            <v>180.50738000000001</v>
          </cell>
        </row>
        <row r="23">
          <cell r="BD23">
            <v>180.50193833333299</v>
          </cell>
        </row>
        <row r="24">
          <cell r="BD24">
            <v>180.51075666666699</v>
          </cell>
        </row>
        <row r="25">
          <cell r="BD25">
            <v>180.534595</v>
          </cell>
        </row>
        <row r="26">
          <cell r="BD26">
            <v>180.50052500000001</v>
          </cell>
        </row>
        <row r="27">
          <cell r="BD27">
            <v>180.22044333333301</v>
          </cell>
        </row>
        <row r="28">
          <cell r="BD28">
            <v>179</v>
          </cell>
        </row>
        <row r="29">
          <cell r="BD29">
            <v>180.54681500000001</v>
          </cell>
        </row>
        <row r="30">
          <cell r="BD30">
            <v>179.52</v>
          </cell>
        </row>
        <row r="31">
          <cell r="BD31">
            <v>181.606011666667</v>
          </cell>
        </row>
        <row r="32">
          <cell r="BD32">
            <v>180.60372000000001</v>
          </cell>
        </row>
        <row r="33">
          <cell r="BD33">
            <v>181.934568333333</v>
          </cell>
        </row>
        <row r="34">
          <cell r="BD34">
            <v>177.51048333333301</v>
          </cell>
        </row>
      </sheetData>
      <sheetData sheetId="4">
        <row r="7">
          <cell r="C7">
            <v>41159</v>
          </cell>
        </row>
      </sheetData>
      <sheetData sheetId="5">
        <row r="36">
          <cell r="P36">
            <v>640.11399129346637</v>
          </cell>
        </row>
      </sheetData>
      <sheetData sheetId="6">
        <row r="36">
          <cell r="F36">
            <v>171.51180540540577</v>
          </cell>
        </row>
      </sheetData>
      <sheetData sheetId="7">
        <row r="35">
          <cell r="N3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1557.2417894903028</v>
          </cell>
        </row>
      </sheetData>
      <sheetData sheetId="29">
        <row r="35">
          <cell r="D35">
            <v>94.377576568378018</v>
          </cell>
        </row>
      </sheetData>
      <sheetData sheetId="30">
        <row r="35">
          <cell r="D35">
            <v>68.742423431621987</v>
          </cell>
        </row>
      </sheetData>
      <sheetData sheetId="31"/>
      <sheetData sheetId="32">
        <row r="35">
          <cell r="H35">
            <v>78.691942141716993</v>
          </cell>
        </row>
      </sheetData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A34" workbookViewId="0">
      <selection activeCell="K43" sqref="K43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.5703125" style="6" bestFit="1" customWidth="1"/>
    <col min="17" max="17" width="9.7109375" style="6" customWidth="1"/>
    <col min="18" max="18" width="10.28515625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customWidth="1"/>
    <col min="26" max="32" width="9" style="6" customWidth="1"/>
    <col min="33" max="33" width="9.140625" hidden="1" customWidth="1"/>
    <col min="34" max="34" width="9.140625" style="6" customWidth="1"/>
    <col min="35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01.SEPTIEMBRE.2012 - 30.SEPTIEMBRE. 2012</v>
      </c>
      <c r="C9" s="10"/>
      <c r="D9" s="10"/>
      <c r="E9" s="10"/>
      <c r="F9" s="10"/>
      <c r="G9" s="10"/>
      <c r="S9" s="10"/>
      <c r="T9" s="10"/>
      <c r="U9" s="10"/>
      <c r="V9" s="10"/>
    </row>
    <row r="11" spans="2:33">
      <c r="C11" s="11">
        <f>[2]Sheet1!C4</f>
        <v>41153</v>
      </c>
      <c r="D11" s="11">
        <f>[2]Sheet1!D4</f>
        <v>41154</v>
      </c>
      <c r="E11" s="11">
        <f>[2]Sheet1!E4</f>
        <v>41155</v>
      </c>
      <c r="F11" s="11">
        <f>[2]Sheet1!F4</f>
        <v>41156</v>
      </c>
      <c r="G11" s="11">
        <f>[2]Sheet1!G4</f>
        <v>41157</v>
      </c>
      <c r="H11" s="11">
        <f>[2]Sheet1!H4</f>
        <v>41158</v>
      </c>
      <c r="I11" s="11">
        <f>[2]Sheet1!I4</f>
        <v>41159</v>
      </c>
      <c r="J11" s="12">
        <f>[2]Sheet1!J4</f>
        <v>41160</v>
      </c>
      <c r="K11" s="12">
        <f>[2]Sheet1!K4</f>
        <v>41161</v>
      </c>
      <c r="L11" s="12">
        <f>[2]Sheet1!L4</f>
        <v>41162</v>
      </c>
      <c r="M11" s="11">
        <f>[2]Sheet1!M4</f>
        <v>41163</v>
      </c>
      <c r="N11" s="11">
        <f>[2]Sheet1!N4</f>
        <v>41164</v>
      </c>
      <c r="O11" s="11">
        <f>[2]Sheet1!O4</f>
        <v>41165</v>
      </c>
      <c r="P11" s="11">
        <f>[2]Sheet1!P4</f>
        <v>41166</v>
      </c>
      <c r="Q11" s="11">
        <f>[2]Sheet1!Q4</f>
        <v>41167</v>
      </c>
      <c r="R11" s="11">
        <f>[2]Sheet1!R4</f>
        <v>41168</v>
      </c>
      <c r="S11" s="11">
        <f>[2]Sheet1!S4</f>
        <v>41169</v>
      </c>
      <c r="T11" s="11">
        <f>[2]Sheet1!T4</f>
        <v>41170</v>
      </c>
      <c r="U11" s="11">
        <f>[2]Sheet1!U4</f>
        <v>41171</v>
      </c>
      <c r="V11" s="11">
        <f>[2]Sheet1!V4</f>
        <v>41172</v>
      </c>
      <c r="W11" s="11">
        <f>[2]Sheet1!W4</f>
        <v>41173</v>
      </c>
      <c r="X11" s="11">
        <f>[2]Sheet1!X4</f>
        <v>41174</v>
      </c>
      <c r="Y11" s="11">
        <f>[2]Sheet1!Y4</f>
        <v>41175</v>
      </c>
      <c r="Z11" s="11">
        <f>[2]Sheet1!Z4</f>
        <v>41176</v>
      </c>
      <c r="AA11" s="11">
        <f>[2]Sheet1!AA4</f>
        <v>41177</v>
      </c>
      <c r="AB11" s="11">
        <f>[2]Sheet1!AB4</f>
        <v>41178</v>
      </c>
      <c r="AC11" s="11">
        <f>[2]Sheet1!AC4</f>
        <v>41179</v>
      </c>
      <c r="AD11" s="11">
        <f>[2]Sheet1!AD4</f>
        <v>41180</v>
      </c>
      <c r="AE11" s="11">
        <f>[2]Sheet1!AE4</f>
        <v>41181</v>
      </c>
      <c r="AF11" s="11">
        <f>[2]Sheet1!AF4</f>
        <v>41182</v>
      </c>
      <c r="AG11" s="11">
        <f>[2]Sheet1!AG4</f>
        <v>0</v>
      </c>
    </row>
    <row r="12" spans="2:33" s="15" customFormat="1" ht="20.100000000000001" customHeight="1">
      <c r="B12" s="13" t="s">
        <v>2</v>
      </c>
      <c r="C12" s="14">
        <f>+'[3]ENEL PLB+PMG'!$C$7</f>
        <v>41153</v>
      </c>
      <c r="D12" s="14">
        <f>+'[4]ENEL PLB+PMG'!$C$7</f>
        <v>41154</v>
      </c>
      <c r="E12" s="14">
        <f>+'[5]ENEL PLB+PMG'!$C$7</f>
        <v>41155</v>
      </c>
      <c r="F12" s="14">
        <f>+'[6]ENEL PLB+PMG'!$C$7</f>
        <v>41156</v>
      </c>
      <c r="G12" s="14">
        <f>+'[7]ENEL PLB+PMG'!$C$7</f>
        <v>41157</v>
      </c>
      <c r="H12" s="14">
        <f>+'[8]ENEL PLB+PMG'!$C$7</f>
        <v>41158</v>
      </c>
      <c r="I12" s="14">
        <f>+'[9]ENEL PLB+PMG'!$C$7</f>
        <v>41159</v>
      </c>
      <c r="J12" s="14">
        <f>+'[10]ENEL PLB+PMG'!$C$7</f>
        <v>41160</v>
      </c>
      <c r="K12" s="14">
        <f>+'[11]ENEL PLB+PMG'!$C$7</f>
        <v>41161</v>
      </c>
      <c r="L12" s="14">
        <f>+'[12]ENEL PLB+PMG'!$C$7</f>
        <v>41162</v>
      </c>
      <c r="M12" s="14">
        <f>+'[13]ENEL PLB+PMG'!$C$7</f>
        <v>41163</v>
      </c>
      <c r="N12" s="14">
        <f>+'[14]ENEL PLB+PMG'!$C$7</f>
        <v>41164</v>
      </c>
      <c r="O12" s="14">
        <f>+'[15]ENEL PLB+PMG'!$C$7</f>
        <v>41165</v>
      </c>
      <c r="P12" s="14">
        <f>+'[16]ENEL PLB+PMG'!$C$7</f>
        <v>41166</v>
      </c>
      <c r="Q12" s="14">
        <f>+'[17]ENEL PLB+PMG'!$C$7</f>
        <v>41167</v>
      </c>
      <c r="R12" s="14">
        <f>+'[18]ENEL PLB+PMG'!$C$7</f>
        <v>41168</v>
      </c>
      <c r="S12" s="14">
        <f>+'[19]ENEL PLB+PMG'!$C$7</f>
        <v>41169</v>
      </c>
      <c r="T12" s="14">
        <f>+'[20]ENEL PLB+PMG'!$C$7</f>
        <v>41170</v>
      </c>
      <c r="U12" s="14">
        <f>+'[21]ENEL PLB+PMG'!$C$7</f>
        <v>41171</v>
      </c>
      <c r="V12" s="14">
        <f>+'[22]ENEL PLB+PMG'!$C$7</f>
        <v>41172</v>
      </c>
      <c r="W12" s="14">
        <f>+'[23]ENEL PLB+PMG'!$C$7</f>
        <v>41173</v>
      </c>
      <c r="X12" s="14">
        <f>+'[24]ENEL PLB+PMG'!$C$7</f>
        <v>41174</v>
      </c>
      <c r="Y12" s="14">
        <f>+'[25]ENEL PLB+PMG'!$C$7</f>
        <v>41175</v>
      </c>
      <c r="Z12" s="14">
        <f>+'[26]ENEL PLB+PMG'!$C$7</f>
        <v>41176</v>
      </c>
      <c r="AA12" s="14">
        <f>+'[27]ENEL PLB+PMG'!$C$7</f>
        <v>41177</v>
      </c>
      <c r="AB12" s="14">
        <f>+'[28]ENEL PLB+PMG'!$C$7</f>
        <v>41178</v>
      </c>
      <c r="AC12" s="14">
        <f>+'[29]ENEL PLB+PMG'!$C$7</f>
        <v>41179</v>
      </c>
      <c r="AD12" s="14">
        <f>+'[30]ENEL PLB+PMG'!$C$7</f>
        <v>41180</v>
      </c>
      <c r="AE12" s="14">
        <f>+'[31]ENEL PLB+PMG'!$C$7</f>
        <v>41181</v>
      </c>
      <c r="AF12" s="14">
        <f>+'[32]ENEL PLB+PMG'!$C$7</f>
        <v>41182</v>
      </c>
      <c r="AG12" s="14">
        <f>+'[33]ENEL PLB+PMG'!$C$7</f>
        <v>0</v>
      </c>
    </row>
    <row r="13" spans="2:33" ht="20.100000000000001" customHeight="1">
      <c r="B13" s="16">
        <v>4.1666666666666664E-2</v>
      </c>
      <c r="C13" s="17">
        <f>+'[3]ENEL PLB+PMG'!$BD11</f>
        <v>174.363215</v>
      </c>
      <c r="D13" s="17">
        <f>+'[4]ENEL PLB+PMG'!$BD11</f>
        <v>168.65963333333301</v>
      </c>
      <c r="E13" s="17">
        <f>+'[5]ENEL PLB+PMG'!$BD11</f>
        <v>167.938281666667</v>
      </c>
      <c r="F13" s="17">
        <f>+'[6]ENEL PLB+PMG'!$BD11</f>
        <v>169.14400000000001</v>
      </c>
      <c r="G13" s="17">
        <f>+'[7]ENEL PLB+PMG'!$BD11</f>
        <v>169.14400000000001</v>
      </c>
      <c r="H13" s="17">
        <f>+'[8]ENEL PLB+PMG'!$BD11</f>
        <v>179</v>
      </c>
      <c r="I13" s="17">
        <f>+'[9]ENEL PLB+PMG'!$BD11</f>
        <v>180.18699166666701</v>
      </c>
      <c r="J13" s="17">
        <f>+'[10]ENEL PLB+PMG'!$BD11</f>
        <v>171.41088999999999</v>
      </c>
      <c r="K13" s="17">
        <f>+'[11]ENEL PLB+PMG'!$BD11</f>
        <v>171.54457666666701</v>
      </c>
      <c r="L13" s="17">
        <f>+'[12]ENEL PLB+PMG'!$BD11</f>
        <v>168.91452000000001</v>
      </c>
      <c r="M13" s="17">
        <f>+'[13]ENEL PLB+PMG'!$BD11</f>
        <v>179.73946000000001</v>
      </c>
      <c r="N13" s="17">
        <f>+'[14]ENEL PLB+PMG'!$BD11</f>
        <v>179.723301666667</v>
      </c>
      <c r="O13" s="17">
        <f>+'[15]ENEL PLB+PMG'!$BD11</f>
        <v>179.43199999999999</v>
      </c>
      <c r="P13" s="17">
        <f>+'[16]ENEL PLB+PMG'!$BD11</f>
        <v>172.717231666667</v>
      </c>
      <c r="Q13" s="17">
        <f>+'[17]ENEL PLB+PMG'!$BD11</f>
        <v>171.54067499999999</v>
      </c>
      <c r="R13" s="17">
        <f>+'[18]ENEL PLB+PMG'!$BD11</f>
        <v>169.97300000000001</v>
      </c>
      <c r="S13" s="17">
        <f>+'[19]ENEL PLB+PMG'!$BD11</f>
        <v>171.06566000000001</v>
      </c>
      <c r="T13" s="17">
        <f>+'[20]ENEL PLB+PMG'!$BD11</f>
        <v>173.24299999999999</v>
      </c>
      <c r="U13" s="17">
        <f>+'[21]ENEL PLB+PMG'!$BD11</f>
        <v>173.28200166666701</v>
      </c>
      <c r="V13" s="17">
        <f>+'[22]ENEL PLB+PMG'!$BD11</f>
        <v>171.295138333333</v>
      </c>
      <c r="W13" s="17">
        <f>+'[23]ENEL PLB+PMG'!$BD11</f>
        <v>173.20441666666699</v>
      </c>
      <c r="X13" s="17">
        <f>+'[24]ENEL PLB+PMG'!$BD11</f>
        <v>173.20822999999999</v>
      </c>
      <c r="Y13" s="17">
        <f>+'[25]ENEL PLB+PMG'!$BD11</f>
        <v>175.30078166666701</v>
      </c>
      <c r="Z13" s="17">
        <f>+'[26]ENEL PLB+PMG'!$BD11</f>
        <v>173.1</v>
      </c>
      <c r="AA13" s="17">
        <f>+'[27]ENEL PLB+PMG'!$BD11</f>
        <v>170.89152000000001</v>
      </c>
      <c r="AB13" s="17">
        <f>+'[28]ENEL PLB+PMG'!$BD11</f>
        <v>170.91830999999999</v>
      </c>
      <c r="AC13" s="17">
        <f>+'[29]ENEL PLB+PMG'!$BD11</f>
        <v>170.211346666667</v>
      </c>
      <c r="AD13" s="17">
        <f>+'[30]ENEL PLB+PMG'!$BD11</f>
        <v>170.06540333333299</v>
      </c>
      <c r="AE13" s="17">
        <f>+'[31]ENEL PLB+PMG'!$BD11</f>
        <v>173.1</v>
      </c>
      <c r="AF13" s="17">
        <f>+'[32]ENEL PLB+PMG'!$BD11</f>
        <v>173.51707833333299</v>
      </c>
      <c r="AG13" s="17">
        <f>+'[33]ENEL PLB+PMG'!$BD11</f>
        <v>0</v>
      </c>
    </row>
    <row r="14" spans="2:33" ht="20.100000000000001" customHeight="1">
      <c r="B14" s="16">
        <v>8.3333333333333301E-2</v>
      </c>
      <c r="C14" s="17">
        <f>+'[3]ENEL PLB+PMG'!$BD12</f>
        <v>168.44083833333301</v>
      </c>
      <c r="D14" s="17">
        <f>+'[4]ENEL PLB+PMG'!$BD12</f>
        <v>165.81959000000001</v>
      </c>
      <c r="E14" s="17">
        <f>+'[5]ENEL PLB+PMG'!$BD12</f>
        <v>167.23372166666701</v>
      </c>
      <c r="F14" s="17">
        <f>+'[6]ENEL PLB+PMG'!$BD12</f>
        <v>169.14400000000001</v>
      </c>
      <c r="G14" s="17">
        <f>+'[7]ENEL PLB+PMG'!$BD12</f>
        <v>169.14400000000001</v>
      </c>
      <c r="H14" s="17">
        <f>+'[8]ENEL PLB+PMG'!$BD12</f>
        <v>179</v>
      </c>
      <c r="I14" s="17">
        <f>+'[9]ENEL PLB+PMG'!$BD12</f>
        <v>176.038546666667</v>
      </c>
      <c r="J14" s="17">
        <f>+'[10]ENEL PLB+PMG'!$BD12</f>
        <v>175.70035833333301</v>
      </c>
      <c r="K14" s="17">
        <f>+'[11]ENEL PLB+PMG'!$BD12</f>
        <v>172.25044333333301</v>
      </c>
      <c r="L14" s="17">
        <f>+'[12]ENEL PLB+PMG'!$BD12</f>
        <v>179.43199999999999</v>
      </c>
      <c r="M14" s="17">
        <f>+'[13]ENEL PLB+PMG'!$BD12</f>
        <v>169.811221666667</v>
      </c>
      <c r="N14" s="17">
        <f>+'[14]ENEL PLB+PMG'!$BD12</f>
        <v>168.07542166666701</v>
      </c>
      <c r="O14" s="17">
        <f>+'[15]ENEL PLB+PMG'!$BD12</f>
        <v>179.43199999999999</v>
      </c>
      <c r="P14" s="17">
        <f>+'[16]ENEL PLB+PMG'!$BD12</f>
        <v>169.97300000000001</v>
      </c>
      <c r="Q14" s="17">
        <f>+'[17]ENEL PLB+PMG'!$BD12</f>
        <v>169.97300000000001</v>
      </c>
      <c r="R14" s="17">
        <f>+'[18]ENEL PLB+PMG'!$BD12</f>
        <v>169.97300000000001</v>
      </c>
      <c r="S14" s="17">
        <f>+'[19]ENEL PLB+PMG'!$BD12</f>
        <v>171.06623166666699</v>
      </c>
      <c r="T14" s="17">
        <f>+'[20]ENEL PLB+PMG'!$BD12</f>
        <v>171.46299999999999</v>
      </c>
      <c r="U14" s="17">
        <f>+'[21]ENEL PLB+PMG'!$BD12</f>
        <v>173.71325666666701</v>
      </c>
      <c r="V14" s="17">
        <f>+'[22]ENEL PLB+PMG'!$BD12</f>
        <v>171.170138333333</v>
      </c>
      <c r="W14" s="17">
        <f>+'[23]ENEL PLB+PMG'!$BD12</f>
        <v>173.25044</v>
      </c>
      <c r="X14" s="17">
        <f>+'[24]ENEL PLB+PMG'!$BD12</f>
        <v>173.245746666667</v>
      </c>
      <c r="Y14" s="17">
        <f>+'[25]ENEL PLB+PMG'!$BD12</f>
        <v>173.307083333333</v>
      </c>
      <c r="Z14" s="17">
        <f>+'[26]ENEL PLB+PMG'!$BD12</f>
        <v>173.1</v>
      </c>
      <c r="AA14" s="17">
        <f>+'[27]ENEL PLB+PMG'!$BD12</f>
        <v>170.893306666667</v>
      </c>
      <c r="AB14" s="17">
        <f>+'[28]ENEL PLB+PMG'!$BD12</f>
        <v>171.223301666667</v>
      </c>
      <c r="AC14" s="17">
        <f>+'[29]ENEL PLB+PMG'!$BD12</f>
        <v>170.667403333333</v>
      </c>
      <c r="AD14" s="17">
        <f>+'[30]ENEL PLB+PMG'!$BD12</f>
        <v>170.38033666666701</v>
      </c>
      <c r="AE14" s="17">
        <f>+'[31]ENEL PLB+PMG'!$BD12</f>
        <v>173.1</v>
      </c>
      <c r="AF14" s="17">
        <f>+'[32]ENEL PLB+PMG'!$BD12</f>
        <v>174.37367166666701</v>
      </c>
      <c r="AG14" s="17">
        <f>+'[33]ENEL PLB+PMG'!$BD12</f>
        <v>0</v>
      </c>
    </row>
    <row r="15" spans="2:33" ht="20.100000000000001" customHeight="1">
      <c r="B15" s="16">
        <v>0.125</v>
      </c>
      <c r="C15" s="17">
        <f>+'[3]ENEL PLB+PMG'!$BD13</f>
        <v>169.026573333333</v>
      </c>
      <c r="D15" s="17">
        <f>+'[4]ENEL PLB+PMG'!$BD13</f>
        <v>165.91421</v>
      </c>
      <c r="E15" s="17">
        <f>+'[5]ENEL PLB+PMG'!$BD13</f>
        <v>165.77396666666701</v>
      </c>
      <c r="F15" s="17">
        <f>+'[6]ENEL PLB+PMG'!$BD13</f>
        <v>169.14400000000001</v>
      </c>
      <c r="G15" s="17">
        <f>+'[7]ENEL PLB+PMG'!$BD13</f>
        <v>169.14400000000001</v>
      </c>
      <c r="H15" s="17">
        <f>+'[8]ENEL PLB+PMG'!$BD13</f>
        <v>179</v>
      </c>
      <c r="I15" s="17">
        <f>+'[9]ENEL PLB+PMG'!$BD13</f>
        <v>177.62955666666701</v>
      </c>
      <c r="J15" s="17">
        <f>+'[10]ENEL PLB+PMG'!$BD13</f>
        <v>169.68612833333299</v>
      </c>
      <c r="K15" s="17">
        <f>+'[11]ENEL PLB+PMG'!$BD13</f>
        <v>174.227628333333</v>
      </c>
      <c r="L15" s="17">
        <f>+'[12]ENEL PLB+PMG'!$BD13</f>
        <v>164.48037500000001</v>
      </c>
      <c r="M15" s="17">
        <f>+'[13]ENEL PLB+PMG'!$BD13</f>
        <v>165.821081666667</v>
      </c>
      <c r="N15" s="17">
        <f>+'[14]ENEL PLB+PMG'!$BD13</f>
        <v>166.88193833333301</v>
      </c>
      <c r="O15" s="17">
        <f>+'[15]ENEL PLB+PMG'!$BD13</f>
        <v>180.33146666666701</v>
      </c>
      <c r="P15" s="17">
        <f>+'[16]ENEL PLB+PMG'!$BD13</f>
        <v>169.97300000000001</v>
      </c>
      <c r="Q15" s="17">
        <f>+'[17]ENEL PLB+PMG'!$BD13</f>
        <v>169.97300000000001</v>
      </c>
      <c r="R15" s="17">
        <f>+'[18]ENEL PLB+PMG'!$BD13</f>
        <v>179.43199999999999</v>
      </c>
      <c r="S15" s="17">
        <f>+'[19]ENEL PLB+PMG'!$BD13</f>
        <v>173.2</v>
      </c>
      <c r="T15" s="17">
        <f>+'[20]ENEL PLB+PMG'!$BD13</f>
        <v>171.46299999999999</v>
      </c>
      <c r="U15" s="17">
        <f>+'[21]ENEL PLB+PMG'!$BD13</f>
        <v>173.549845</v>
      </c>
      <c r="V15" s="17">
        <f>+'[22]ENEL PLB+PMG'!$BD13</f>
        <v>171.46050333333301</v>
      </c>
      <c r="W15" s="17">
        <f>+'[23]ENEL PLB+PMG'!$BD13</f>
        <v>173.2</v>
      </c>
      <c r="X15" s="17">
        <f>+'[24]ENEL PLB+PMG'!$BD13</f>
        <v>173.2</v>
      </c>
      <c r="Y15" s="17">
        <f>+'[25]ENEL PLB+PMG'!$BD13</f>
        <v>173.2</v>
      </c>
      <c r="Z15" s="17">
        <f>+'[26]ENEL PLB+PMG'!$BD13</f>
        <v>173.1</v>
      </c>
      <c r="AA15" s="17">
        <f>+'[27]ENEL PLB+PMG'!$BD13</f>
        <v>170.88131166666699</v>
      </c>
      <c r="AB15" s="17">
        <f>+'[28]ENEL PLB+PMG'!$BD13</f>
        <v>171.37594999999999</v>
      </c>
      <c r="AC15" s="17">
        <f>+'[29]ENEL PLB+PMG'!$BD13</f>
        <v>170.71610000000001</v>
      </c>
      <c r="AD15" s="17">
        <f>+'[30]ENEL PLB+PMG'!$BD13</f>
        <v>170.77498499999999</v>
      </c>
      <c r="AE15" s="17">
        <f>+'[31]ENEL PLB+PMG'!$BD13</f>
        <v>171.676605</v>
      </c>
      <c r="AF15" s="17">
        <f>+'[32]ENEL PLB+PMG'!$BD13</f>
        <v>174.401625</v>
      </c>
      <c r="AG15" s="17">
        <f>+'[33]ENEL PLB+PMG'!$BD13</f>
        <v>0</v>
      </c>
    </row>
    <row r="16" spans="2:33" ht="20.100000000000001" customHeight="1">
      <c r="B16" s="16">
        <v>0.16666666666666699</v>
      </c>
      <c r="C16" s="17">
        <f>+'[3]ENEL PLB+PMG'!$BD14</f>
        <v>166.15027333333299</v>
      </c>
      <c r="D16" s="17">
        <f>+'[4]ENEL PLB+PMG'!$BD14</f>
        <v>166.63984833333299</v>
      </c>
      <c r="E16" s="17">
        <f>+'[5]ENEL PLB+PMG'!$BD14</f>
        <v>163.459168333333</v>
      </c>
      <c r="F16" s="17">
        <f>+'[6]ENEL PLB+PMG'!$BD14</f>
        <v>169.14400000000001</v>
      </c>
      <c r="G16" s="17">
        <f>+'[7]ENEL PLB+PMG'!$BD14</f>
        <v>169.14400000000001</v>
      </c>
      <c r="H16" s="17">
        <f>+'[8]ENEL PLB+PMG'!$BD14</f>
        <v>179</v>
      </c>
      <c r="I16" s="17">
        <f>+'[9]ENEL PLB+PMG'!$BD14</f>
        <v>174.056113333333</v>
      </c>
      <c r="J16" s="17">
        <f>+'[10]ENEL PLB+PMG'!$BD14</f>
        <v>169.65751333333299</v>
      </c>
      <c r="K16" s="17">
        <f>+'[11]ENEL PLB+PMG'!$BD14</f>
        <v>170.32609333333301</v>
      </c>
      <c r="L16" s="17">
        <f>+'[12]ENEL PLB+PMG'!$BD14</f>
        <v>164.385343333333</v>
      </c>
      <c r="M16" s="17">
        <f>+'[13]ENEL PLB+PMG'!$BD14</f>
        <v>162.96074666666701</v>
      </c>
      <c r="N16" s="17">
        <f>+'[14]ENEL PLB+PMG'!$BD14</f>
        <v>164.56998833333299</v>
      </c>
      <c r="O16" s="17">
        <f>+'[15]ENEL PLB+PMG'!$BD14</f>
        <v>170.07695833333301</v>
      </c>
      <c r="P16" s="17">
        <f>+'[16]ENEL PLB+PMG'!$BD14</f>
        <v>169.97300000000001</v>
      </c>
      <c r="Q16" s="17">
        <f>+'[17]ENEL PLB+PMG'!$BD14</f>
        <v>169.97300000000001</v>
      </c>
      <c r="R16" s="17">
        <f>+'[18]ENEL PLB+PMG'!$BD14</f>
        <v>169.97300000000001</v>
      </c>
      <c r="S16" s="17">
        <f>+'[19]ENEL PLB+PMG'!$BD14</f>
        <v>171.46299999999999</v>
      </c>
      <c r="T16" s="17">
        <f>+'[20]ENEL PLB+PMG'!$BD14</f>
        <v>173.2</v>
      </c>
      <c r="U16" s="17">
        <f>+'[21]ENEL PLB+PMG'!$BD14</f>
        <v>173.2</v>
      </c>
      <c r="V16" s="17">
        <f>+'[22]ENEL PLB+PMG'!$BD14</f>
        <v>171.13354166666701</v>
      </c>
      <c r="W16" s="17">
        <f>+'[23]ENEL PLB+PMG'!$BD14</f>
        <v>175.71614666666699</v>
      </c>
      <c r="X16" s="17">
        <f>+'[24]ENEL PLB+PMG'!$BD14</f>
        <v>171.56990500000001</v>
      </c>
      <c r="Y16" s="17">
        <f>+'[25]ENEL PLB+PMG'!$BD14</f>
        <v>171.46299999999999</v>
      </c>
      <c r="Z16" s="17">
        <f>+'[26]ENEL PLB+PMG'!$BD14</f>
        <v>170.053</v>
      </c>
      <c r="AA16" s="17">
        <f>+'[27]ENEL PLB+PMG'!$BD14</f>
        <v>173.1</v>
      </c>
      <c r="AB16" s="17">
        <f>+'[28]ENEL PLB+PMG'!$BD14</f>
        <v>171.38371833333301</v>
      </c>
      <c r="AC16" s="17">
        <f>+'[29]ENEL PLB+PMG'!$BD14</f>
        <v>173.1</v>
      </c>
      <c r="AD16" s="17">
        <f>+'[30]ENEL PLB+PMG'!$BD14</f>
        <v>170.62461999999999</v>
      </c>
      <c r="AE16" s="17">
        <f>+'[31]ENEL PLB+PMG'!$BD14</f>
        <v>171.584718333333</v>
      </c>
      <c r="AF16" s="17">
        <f>+'[32]ENEL PLB+PMG'!$BD14</f>
        <v>174.405565</v>
      </c>
      <c r="AG16" s="17">
        <f>+'[33]ENEL PLB+PMG'!$BD14</f>
        <v>0</v>
      </c>
    </row>
    <row r="17" spans="2:109" ht="20.100000000000001" customHeight="1">
      <c r="B17" s="16">
        <v>0.20833333333333301</v>
      </c>
      <c r="C17" s="17">
        <f>+'[3]ENEL PLB+PMG'!$BD15</f>
        <v>165.94482833333299</v>
      </c>
      <c r="D17" s="17">
        <f>+'[4]ENEL PLB+PMG'!$BD15</f>
        <v>165.44135666666699</v>
      </c>
      <c r="E17" s="17">
        <f>+'[5]ENEL PLB+PMG'!$BD15</f>
        <v>163.42635166666699</v>
      </c>
      <c r="F17" s="17">
        <f>+'[6]ENEL PLB+PMG'!$BD15</f>
        <v>169.14400000000001</v>
      </c>
      <c r="G17" s="17">
        <f>+'[7]ENEL PLB+PMG'!$BD15</f>
        <v>169.14400000000001</v>
      </c>
      <c r="H17" s="17">
        <f>+'[8]ENEL PLB+PMG'!$BD15</f>
        <v>179.68165833333299</v>
      </c>
      <c r="I17" s="17">
        <f>+'[9]ENEL PLB+PMG'!$BD15</f>
        <v>174.38472833333299</v>
      </c>
      <c r="J17" s="17">
        <f>+'[10]ENEL PLB+PMG'!$BD15</f>
        <v>176.74189999999999</v>
      </c>
      <c r="K17" s="17">
        <f>+'[11]ENEL PLB+PMG'!$BD15</f>
        <v>169.18582833333301</v>
      </c>
      <c r="L17" s="17">
        <f>+'[12]ENEL PLB+PMG'!$BD15</f>
        <v>164.12719833333301</v>
      </c>
      <c r="M17" s="17">
        <f>+'[13]ENEL PLB+PMG'!$BD15</f>
        <v>179.391983333333</v>
      </c>
      <c r="N17" s="17">
        <f>+'[14]ENEL PLB+PMG'!$BD15</f>
        <v>179.43199999999999</v>
      </c>
      <c r="O17" s="17">
        <f>+'[15]ENEL PLB+PMG'!$BD15</f>
        <v>177.126575</v>
      </c>
      <c r="P17" s="17">
        <f>+'[16]ENEL PLB+PMG'!$BD15</f>
        <v>169.97300000000001</v>
      </c>
      <c r="Q17" s="17">
        <f>+'[17]ENEL PLB+PMG'!$BD15</f>
        <v>179.43199999999999</v>
      </c>
      <c r="R17" s="17">
        <f>+'[18]ENEL PLB+PMG'!$BD15</f>
        <v>168.63614000000001</v>
      </c>
      <c r="S17" s="17">
        <f>+'[19]ENEL PLB+PMG'!$BD15</f>
        <v>173.2</v>
      </c>
      <c r="T17" s="17">
        <f>+'[20]ENEL PLB+PMG'!$BD15</f>
        <v>173.21494999999999</v>
      </c>
      <c r="U17" s="17">
        <f>+'[21]ENEL PLB+PMG'!$BD15</f>
        <v>173.24688333333299</v>
      </c>
      <c r="V17" s="17">
        <f>+'[22]ENEL PLB+PMG'!$BD15</f>
        <v>173.2</v>
      </c>
      <c r="W17" s="17">
        <f>+'[23]ENEL PLB+PMG'!$BD15</f>
        <v>179.190981666667</v>
      </c>
      <c r="X17" s="17">
        <f>+'[24]ENEL PLB+PMG'!$BD15</f>
        <v>171.58733833333301</v>
      </c>
      <c r="Y17" s="17">
        <f>+'[25]ENEL PLB+PMG'!$BD15</f>
        <v>171.46299999999999</v>
      </c>
      <c r="Z17" s="17">
        <f>+'[26]ENEL PLB+PMG'!$BD15</f>
        <v>172.887505</v>
      </c>
      <c r="AA17" s="17">
        <f>+'[27]ENEL PLB+PMG'!$BD15</f>
        <v>173.1</v>
      </c>
      <c r="AB17" s="17">
        <f>+'[28]ENEL PLB+PMG'!$BD15</f>
        <v>171.05587499999999</v>
      </c>
      <c r="AC17" s="17">
        <f>+'[29]ENEL PLB+PMG'!$BD15</f>
        <v>174.233548333334</v>
      </c>
      <c r="AD17" s="17">
        <f>+'[30]ENEL PLB+PMG'!$BD15</f>
        <v>172.96352833333401</v>
      </c>
      <c r="AE17" s="17">
        <f>+'[31]ENEL PLB+PMG'!$BD15</f>
        <v>173.1</v>
      </c>
      <c r="AF17" s="17">
        <f>+'[32]ENEL PLB+PMG'!$BD15</f>
        <v>174.58967166666699</v>
      </c>
      <c r="AG17" s="17">
        <f>+'[33]ENEL PLB+PMG'!$BD15</f>
        <v>0</v>
      </c>
    </row>
    <row r="18" spans="2:109" ht="20.100000000000001" customHeight="1">
      <c r="B18" s="16">
        <v>0.25</v>
      </c>
      <c r="C18" s="17">
        <f>+'[3]ENEL PLB+PMG'!$BD16</f>
        <v>178.34917999999999</v>
      </c>
      <c r="D18" s="17">
        <f>+'[4]ENEL PLB+PMG'!$BD16</f>
        <v>188.05988833333299</v>
      </c>
      <c r="E18" s="17">
        <f>+'[5]ENEL PLB+PMG'!$BD16</f>
        <v>167.24533666666699</v>
      </c>
      <c r="F18" s="17">
        <f>+'[6]ENEL PLB+PMG'!$BD16</f>
        <v>169.41698333333301</v>
      </c>
      <c r="G18" s="17">
        <f>+'[7]ENEL PLB+PMG'!$BD16</f>
        <v>169.14400000000001</v>
      </c>
      <c r="H18" s="17">
        <f>+'[8]ENEL PLB+PMG'!$BD16</f>
        <v>179</v>
      </c>
      <c r="I18" s="17">
        <f>+'[9]ENEL PLB+PMG'!$BD16</f>
        <v>176.12294499999999</v>
      </c>
      <c r="J18" s="17">
        <f>+'[10]ENEL PLB+PMG'!$BD16</f>
        <v>169.99707166666701</v>
      </c>
      <c r="K18" s="17">
        <f>+'[11]ENEL PLB+PMG'!$BD16</f>
        <v>169.219981666667</v>
      </c>
      <c r="L18" s="17">
        <f>+'[12]ENEL PLB+PMG'!$BD16</f>
        <v>168.81100333333299</v>
      </c>
      <c r="M18" s="17">
        <f>+'[13]ENEL PLB+PMG'!$BD16</f>
        <v>179.43199999999999</v>
      </c>
      <c r="N18" s="17">
        <f>+'[14]ENEL PLB+PMG'!$BD16</f>
        <v>169.97300000000001</v>
      </c>
      <c r="O18" s="17">
        <f>+'[15]ENEL PLB+PMG'!$BD16</f>
        <v>179.43199999999999</v>
      </c>
      <c r="P18" s="17">
        <f>+'[16]ENEL PLB+PMG'!$BD16</f>
        <v>176.86192666666699</v>
      </c>
      <c r="Q18" s="17">
        <f>+'[17]ENEL PLB+PMG'!$BD16</f>
        <v>180.19086666666701</v>
      </c>
      <c r="R18" s="17">
        <f>+'[18]ENEL PLB+PMG'!$BD16</f>
        <v>169.15758500000001</v>
      </c>
      <c r="S18" s="17">
        <f>+'[19]ENEL PLB+PMG'!$BD16</f>
        <v>173.2</v>
      </c>
      <c r="T18" s="17">
        <f>+'[20]ENEL PLB+PMG'!$BD16</f>
        <v>173.517216666667</v>
      </c>
      <c r="U18" s="17">
        <f>+'[21]ENEL PLB+PMG'!$BD16</f>
        <v>173.578061666667</v>
      </c>
      <c r="V18" s="17">
        <f>+'[22]ENEL PLB+PMG'!$BD16</f>
        <v>173.2</v>
      </c>
      <c r="W18" s="17">
        <f>+'[23]ENEL PLB+PMG'!$BD16</f>
        <v>176.652561666667</v>
      </c>
      <c r="X18" s="17">
        <f>+'[24]ENEL PLB+PMG'!$BD16</f>
        <v>171.56901666666701</v>
      </c>
      <c r="Y18" s="17">
        <f>+'[25]ENEL PLB+PMG'!$BD16</f>
        <v>171.46299999999999</v>
      </c>
      <c r="Z18" s="17">
        <f>+'[26]ENEL PLB+PMG'!$BD16</f>
        <v>175.958855</v>
      </c>
      <c r="AA18" s="17">
        <f>+'[27]ENEL PLB+PMG'!$BD16</f>
        <v>170.88870666666699</v>
      </c>
      <c r="AB18" s="17">
        <f>+'[28]ENEL PLB+PMG'!$BD16</f>
        <v>173.04901333333299</v>
      </c>
      <c r="AC18" s="17">
        <f>+'[29]ENEL PLB+PMG'!$BD16</f>
        <v>174.60864000000001</v>
      </c>
      <c r="AD18" s="17">
        <f>+'[30]ENEL PLB+PMG'!$BD16</f>
        <v>170.277803333333</v>
      </c>
      <c r="AE18" s="17">
        <f>+'[31]ENEL PLB+PMG'!$BD16</f>
        <v>173.1</v>
      </c>
      <c r="AF18" s="17">
        <f>+'[32]ENEL PLB+PMG'!$BD16</f>
        <v>175.01647500000001</v>
      </c>
      <c r="AG18" s="17">
        <f>+'[33]ENEL PLB+PMG'!$BD16</f>
        <v>0</v>
      </c>
    </row>
    <row r="19" spans="2:109" ht="20.100000000000001" customHeight="1">
      <c r="B19" s="16">
        <v>0.29166666666666702</v>
      </c>
      <c r="C19" s="17">
        <f>+'[3]ENEL PLB+PMG'!$BD17</f>
        <v>169.72271499999999</v>
      </c>
      <c r="D19" s="17">
        <f>+'[4]ENEL PLB+PMG'!$BD17</f>
        <v>169.619441666667</v>
      </c>
      <c r="E19" s="17">
        <f>+'[5]ENEL PLB+PMG'!$BD17</f>
        <v>168.49824166666701</v>
      </c>
      <c r="F19" s="17">
        <f>+'[6]ENEL PLB+PMG'!$BD17</f>
        <v>169.19785833333299</v>
      </c>
      <c r="G19" s="17">
        <f>+'[7]ENEL PLB+PMG'!$BD17</f>
        <v>175.07757000000001</v>
      </c>
      <c r="H19" s="17">
        <f>+'[8]ENEL PLB+PMG'!$BD17</f>
        <v>179</v>
      </c>
      <c r="I19" s="17">
        <f>+'[9]ENEL PLB+PMG'!$BD17</f>
        <v>177.05852666666701</v>
      </c>
      <c r="J19" s="17">
        <f>+'[10]ENEL PLB+PMG'!$BD17</f>
        <v>171.68878166666701</v>
      </c>
      <c r="K19" s="17">
        <f>+'[11]ENEL PLB+PMG'!$BD17</f>
        <v>169.187051666667</v>
      </c>
      <c r="L19" s="17">
        <f>+'[12]ENEL PLB+PMG'!$BD17</f>
        <v>170.417808333333</v>
      </c>
      <c r="M19" s="17">
        <f>+'[13]ENEL PLB+PMG'!$BD17</f>
        <v>169.97300000000001</v>
      </c>
      <c r="N19" s="17">
        <f>+'[14]ENEL PLB+PMG'!$BD17</f>
        <v>180.36089999999999</v>
      </c>
      <c r="O19" s="17">
        <f>+'[15]ENEL PLB+PMG'!$BD17</f>
        <v>179.43199999999999</v>
      </c>
      <c r="P19" s="17">
        <f>+'[16]ENEL PLB+PMG'!$BD17</f>
        <v>169.97300000000001</v>
      </c>
      <c r="Q19" s="17">
        <f>+'[17]ENEL PLB+PMG'!$BD17</f>
        <v>169.97300000000001</v>
      </c>
      <c r="R19" s="17">
        <f>+'[18]ENEL PLB+PMG'!$BD17</f>
        <v>165.88680500000001</v>
      </c>
      <c r="S19" s="17">
        <f>+'[19]ENEL PLB+PMG'!$BD17</f>
        <v>173.26439999999999</v>
      </c>
      <c r="T19" s="17">
        <f>+'[20]ENEL PLB+PMG'!$BD17</f>
        <v>173.60022499999999</v>
      </c>
      <c r="U19" s="17">
        <f>+'[21]ENEL PLB+PMG'!$BD17</f>
        <v>173.696791666667</v>
      </c>
      <c r="V19" s="17">
        <f>+'[22]ENEL PLB+PMG'!$BD17</f>
        <v>173.2</v>
      </c>
      <c r="W19" s="17">
        <f>+'[23]ENEL PLB+PMG'!$BD17</f>
        <v>180.38906499999999</v>
      </c>
      <c r="X19" s="17">
        <f>+'[24]ENEL PLB+PMG'!$BD17</f>
        <v>173.2</v>
      </c>
      <c r="Y19" s="17">
        <f>+'[25]ENEL PLB+PMG'!$BD17</f>
        <v>171.46299999999999</v>
      </c>
      <c r="Z19" s="17">
        <f>+'[26]ENEL PLB+PMG'!$BD17</f>
        <v>173.07007666666701</v>
      </c>
      <c r="AA19" s="17">
        <f>+'[27]ENEL PLB+PMG'!$BD17</f>
        <v>173.1</v>
      </c>
      <c r="AB19" s="17">
        <f>+'[28]ENEL PLB+PMG'!$BD17</f>
        <v>173.1</v>
      </c>
      <c r="AC19" s="17">
        <f>+'[29]ENEL PLB+PMG'!$BD17</f>
        <v>176.22881833333301</v>
      </c>
      <c r="AD19" s="17">
        <f>+'[30]ENEL PLB+PMG'!$BD17</f>
        <v>170.76606166666701</v>
      </c>
      <c r="AE19" s="17">
        <f>+'[31]ENEL PLB+PMG'!$BD17</f>
        <v>173.1</v>
      </c>
      <c r="AF19" s="17">
        <f>+'[32]ENEL PLB+PMG'!$BD17</f>
        <v>174.96937666666699</v>
      </c>
      <c r="AG19" s="17">
        <f>+'[33]ENEL PLB+PMG'!$BD17</f>
        <v>0</v>
      </c>
    </row>
    <row r="20" spans="2:109" ht="20.100000000000001" customHeight="1">
      <c r="B20" s="16">
        <v>0.33333333333333298</v>
      </c>
      <c r="C20" s="17">
        <f>+'[3]ENEL PLB+PMG'!$BD18</f>
        <v>174.42184166666701</v>
      </c>
      <c r="D20" s="17">
        <f>+'[4]ENEL PLB+PMG'!$BD18</f>
        <v>169.43646833333301</v>
      </c>
      <c r="E20" s="17">
        <f>+'[5]ENEL PLB+PMG'!$BD18</f>
        <v>172.16098</v>
      </c>
      <c r="F20" s="17">
        <f>+'[6]ENEL PLB+PMG'!$BD18</f>
        <v>171.97556166666701</v>
      </c>
      <c r="G20" s="17">
        <f>+'[7]ENEL PLB+PMG'!$BD18</f>
        <v>174.58234833333299</v>
      </c>
      <c r="H20" s="17">
        <f>+'[8]ENEL PLB+PMG'!$BD18</f>
        <v>182.08507166666701</v>
      </c>
      <c r="I20" s="17">
        <f>+'[9]ENEL PLB+PMG'!$BD18</f>
        <v>183.06852333333299</v>
      </c>
      <c r="J20" s="17">
        <f>+'[10]ENEL PLB+PMG'!$BD18</f>
        <v>182.378481666667</v>
      </c>
      <c r="K20" s="17">
        <f>+'[11]ENEL PLB+PMG'!$BD18</f>
        <v>192.31870166666701</v>
      </c>
      <c r="L20" s="17">
        <f>+'[12]ENEL PLB+PMG'!$BD18</f>
        <v>173.88165166666701</v>
      </c>
      <c r="M20" s="17">
        <f>+'[13]ENEL PLB+PMG'!$BD18</f>
        <v>184.15313166666701</v>
      </c>
      <c r="N20" s="17">
        <f>+'[14]ENEL PLB+PMG'!$BD18</f>
        <v>180.634578333333</v>
      </c>
      <c r="O20" s="17">
        <f>+'[15]ENEL PLB+PMG'!$BD18</f>
        <v>181.220243333333</v>
      </c>
      <c r="P20" s="17">
        <f>+'[16]ENEL PLB+PMG'!$BD18</f>
        <v>180.50609333333301</v>
      </c>
      <c r="Q20" s="17">
        <f>+'[17]ENEL PLB+PMG'!$BD18</f>
        <v>169.97300000000001</v>
      </c>
      <c r="R20" s="17">
        <f>+'[18]ENEL PLB+PMG'!$BD18</f>
        <v>168.73916333333301</v>
      </c>
      <c r="S20" s="17">
        <f>+'[19]ENEL PLB+PMG'!$BD18</f>
        <v>187.32507833333301</v>
      </c>
      <c r="T20" s="17">
        <f>+'[20]ENEL PLB+PMG'!$BD18</f>
        <v>186.91473833333299</v>
      </c>
      <c r="U20" s="17">
        <f>+'[21]ENEL PLB+PMG'!$BD18</f>
        <v>187.10158999999999</v>
      </c>
      <c r="V20" s="17">
        <f>+'[22]ENEL PLB+PMG'!$BD18</f>
        <v>196.81687333333301</v>
      </c>
      <c r="W20" s="17">
        <f>+'[23]ENEL PLB+PMG'!$BD18</f>
        <v>186.48685333333299</v>
      </c>
      <c r="X20" s="17">
        <f>+'[24]ENEL PLB+PMG'!$BD18</f>
        <v>177.36015</v>
      </c>
      <c r="Y20" s="17">
        <f>+'[25]ENEL PLB+PMG'!$BD18</f>
        <v>173.2</v>
      </c>
      <c r="Z20" s="17">
        <f>+'[26]ENEL PLB+PMG'!$BD18</f>
        <v>173.1</v>
      </c>
      <c r="AA20" s="17">
        <f>+'[27]ENEL PLB+PMG'!$BD18</f>
        <v>175.28781166666701</v>
      </c>
      <c r="AB20" s="17">
        <f>+'[28]ENEL PLB+PMG'!$BD18</f>
        <v>180.73287166666699</v>
      </c>
      <c r="AC20" s="17">
        <f>+'[29]ENEL PLB+PMG'!$BD18</f>
        <v>185.17686333333299</v>
      </c>
      <c r="AD20" s="17">
        <f>+'[30]ENEL PLB+PMG'!$BD18</f>
        <v>174.83540333333301</v>
      </c>
      <c r="AE20" s="17">
        <f>+'[31]ENEL PLB+PMG'!$BD18</f>
        <v>179.49131</v>
      </c>
      <c r="AF20" s="17">
        <f>+'[32]ENEL PLB+PMG'!$BD18</f>
        <v>188.25415166666701</v>
      </c>
      <c r="AG20" s="17">
        <f>+'[33]ENEL PLB+PMG'!$BD18</f>
        <v>0</v>
      </c>
    </row>
    <row r="21" spans="2:109" ht="20.100000000000001" customHeight="1">
      <c r="B21" s="16">
        <v>0.375</v>
      </c>
      <c r="C21" s="17">
        <f>+'[3]ENEL PLB+PMG'!$BD19</f>
        <v>171.98125166666699</v>
      </c>
      <c r="D21" s="17">
        <f>+'[4]ENEL PLB+PMG'!$BD19</f>
        <v>169.44458666666699</v>
      </c>
      <c r="E21" s="17">
        <f>+'[5]ENEL PLB+PMG'!$BD19</f>
        <v>184.613198333333</v>
      </c>
      <c r="F21" s="17">
        <f>+'[6]ENEL PLB+PMG'!$BD19</f>
        <v>180.37094166666699</v>
      </c>
      <c r="G21" s="17">
        <f>+'[7]ENEL PLB+PMG'!$BD19</f>
        <v>186.57071500000001</v>
      </c>
      <c r="H21" s="17">
        <f>+'[8]ENEL PLB+PMG'!$BD19</f>
        <v>186.31195500000001</v>
      </c>
      <c r="I21" s="17">
        <f>+'[9]ENEL PLB+PMG'!$BD19</f>
        <v>183.189353333333</v>
      </c>
      <c r="J21" s="17">
        <f>+'[10]ENEL PLB+PMG'!$BD19</f>
        <v>183.44015666666701</v>
      </c>
      <c r="K21" s="17">
        <f>+'[11]ENEL PLB+PMG'!$BD19</f>
        <v>179</v>
      </c>
      <c r="L21" s="17">
        <f>+'[12]ENEL PLB+PMG'!$BD19</f>
        <v>187.25074333333299</v>
      </c>
      <c r="M21" s="17">
        <f>+'[13]ENEL PLB+PMG'!$BD19</f>
        <v>180.48497499999999</v>
      </c>
      <c r="N21" s="17">
        <f>+'[14]ENEL PLB+PMG'!$BD19</f>
        <v>184.697846666667</v>
      </c>
      <c r="O21" s="17">
        <f>+'[15]ENEL PLB+PMG'!$BD19</f>
        <v>187.97517833333299</v>
      </c>
      <c r="P21" s="17">
        <f>+'[16]ENEL PLB+PMG'!$BD19</f>
        <v>170.48908333333301</v>
      </c>
      <c r="Q21" s="17">
        <f>+'[17]ENEL PLB+PMG'!$BD19</f>
        <v>170.73756166666701</v>
      </c>
      <c r="R21" s="17">
        <f>+'[18]ENEL PLB+PMG'!$BD19</f>
        <v>169.97300000000001</v>
      </c>
      <c r="S21" s="17">
        <f>+'[19]ENEL PLB+PMG'!$BD19</f>
        <v>184.42711333333301</v>
      </c>
      <c r="T21" s="17">
        <f>+'[20]ENEL PLB+PMG'!$BD19</f>
        <v>186.53041833333299</v>
      </c>
      <c r="U21" s="17">
        <f>+'[21]ENEL PLB+PMG'!$BD19</f>
        <v>185.86476166666699</v>
      </c>
      <c r="V21" s="17">
        <f>+'[22]ENEL PLB+PMG'!$BD19</f>
        <v>187.75066833333301</v>
      </c>
      <c r="W21" s="17">
        <f>+'[23]ENEL PLB+PMG'!$BD19</f>
        <v>184.870341666667</v>
      </c>
      <c r="X21" s="17">
        <f>+'[24]ENEL PLB+PMG'!$BD19</f>
        <v>173.91280166666701</v>
      </c>
      <c r="Y21" s="17">
        <f>+'[25]ENEL PLB+PMG'!$BD19</f>
        <v>173.2</v>
      </c>
      <c r="Z21" s="17">
        <f>+'[26]ENEL PLB+PMG'!$BD19</f>
        <v>181.99258499999999</v>
      </c>
      <c r="AA21" s="17">
        <f>+'[27]ENEL PLB+PMG'!$BD19</f>
        <v>185.90291833333299</v>
      </c>
      <c r="AB21" s="17">
        <f>+'[28]ENEL PLB+PMG'!$BD19</f>
        <v>188.24681000000001</v>
      </c>
      <c r="AC21" s="17">
        <f>+'[29]ENEL PLB+PMG'!$BD19</f>
        <v>183.86981333333301</v>
      </c>
      <c r="AD21" s="17">
        <f>+'[30]ENEL PLB+PMG'!$BD19</f>
        <v>180.167088333333</v>
      </c>
      <c r="AE21" s="17">
        <f>+'[31]ENEL PLB+PMG'!$BD19</f>
        <v>183.76493833333299</v>
      </c>
      <c r="AF21" s="17">
        <f>+'[32]ENEL PLB+PMG'!$BD19</f>
        <v>175.03377499999999</v>
      </c>
      <c r="AG21" s="17">
        <f>+'[33]ENEL PLB+PMG'!$BD19</f>
        <v>0</v>
      </c>
    </row>
    <row r="22" spans="2:109" ht="20.100000000000001" customHeight="1">
      <c r="B22" s="16">
        <v>0.41666666666666702</v>
      </c>
      <c r="C22" s="17">
        <f>+'[3]ENEL PLB+PMG'!$BD20</f>
        <v>171.14244666666701</v>
      </c>
      <c r="D22" s="17">
        <f>+'[4]ENEL PLB+PMG'!$BD20</f>
        <v>169.45221166666701</v>
      </c>
      <c r="E22" s="17">
        <f>+'[5]ENEL PLB+PMG'!$BD20</f>
        <v>170.88997166666701</v>
      </c>
      <c r="F22" s="17">
        <f>+'[6]ENEL PLB+PMG'!$BD20</f>
        <v>178.52166666666699</v>
      </c>
      <c r="G22" s="17">
        <f>+'[7]ENEL PLB+PMG'!$BD20</f>
        <v>180.327611666667</v>
      </c>
      <c r="H22" s="17">
        <f>+'[8]ENEL PLB+PMG'!$BD20</f>
        <v>180.04929000000001</v>
      </c>
      <c r="I22" s="17">
        <f>+'[9]ENEL PLB+PMG'!$BD20</f>
        <v>180.47340500000001</v>
      </c>
      <c r="J22" s="17">
        <f>+'[10]ENEL PLB+PMG'!$BD20</f>
        <v>180.01579000000001</v>
      </c>
      <c r="K22" s="17">
        <f>+'[11]ENEL PLB+PMG'!$BD20</f>
        <v>179</v>
      </c>
      <c r="L22" s="17">
        <f>+'[12]ENEL PLB+PMG'!$BD20</f>
        <v>180.813928333333</v>
      </c>
      <c r="M22" s="17">
        <f>+'[13]ENEL PLB+PMG'!$BD20</f>
        <v>183.161708333333</v>
      </c>
      <c r="N22" s="17">
        <f>+'[14]ENEL PLB+PMG'!$BD20</f>
        <v>182.01534333333299</v>
      </c>
      <c r="O22" s="17">
        <f>+'[15]ENEL PLB+PMG'!$BD20</f>
        <v>179.436485</v>
      </c>
      <c r="P22" s="17">
        <f>+'[16]ENEL PLB+PMG'!$BD20</f>
        <v>169.97300000000001</v>
      </c>
      <c r="Q22" s="17">
        <f>+'[17]ENEL PLB+PMG'!$BD20</f>
        <v>172.13808333333299</v>
      </c>
      <c r="R22" s="17">
        <f>+'[18]ENEL PLB+PMG'!$BD20</f>
        <v>169.97300000000001</v>
      </c>
      <c r="S22" s="17">
        <f>+'[19]ENEL PLB+PMG'!$BD20</f>
        <v>181.74419666666699</v>
      </c>
      <c r="T22" s="17">
        <f>+'[20]ENEL PLB+PMG'!$BD20</f>
        <v>184.19650666666701</v>
      </c>
      <c r="U22" s="17">
        <f>+'[21]ENEL PLB+PMG'!$BD20</f>
        <v>186.00627666666699</v>
      </c>
      <c r="V22" s="17">
        <f>+'[22]ENEL PLB+PMG'!$BD20</f>
        <v>184.07151166666699</v>
      </c>
      <c r="W22" s="17">
        <f>+'[23]ENEL PLB+PMG'!$BD20</f>
        <v>181.893</v>
      </c>
      <c r="X22" s="17">
        <f>+'[24]ENEL PLB+PMG'!$BD20</f>
        <v>179.89878833333299</v>
      </c>
      <c r="Y22" s="17">
        <f>+'[25]ENEL PLB+PMG'!$BD20</f>
        <v>173.23272499999999</v>
      </c>
      <c r="Z22" s="17">
        <f>+'[26]ENEL PLB+PMG'!$BD20</f>
        <v>186.168853333333</v>
      </c>
      <c r="AA22" s="17">
        <f>+'[27]ENEL PLB+PMG'!$BD20</f>
        <v>181.30295833333301</v>
      </c>
      <c r="AB22" s="17">
        <f>+'[28]ENEL PLB+PMG'!$BD20</f>
        <v>182.041083333334</v>
      </c>
      <c r="AC22" s="17">
        <f>+'[29]ENEL PLB+PMG'!$BD20</f>
        <v>180.45</v>
      </c>
      <c r="AD22" s="17">
        <f>+'[30]ENEL PLB+PMG'!$BD20</f>
        <v>182.183378333333</v>
      </c>
      <c r="AE22" s="17">
        <f>+'[31]ENEL PLB+PMG'!$BD20</f>
        <v>178.77196833333301</v>
      </c>
      <c r="AF22" s="17">
        <f>+'[32]ENEL PLB+PMG'!$BD20</f>
        <v>175.111633333334</v>
      </c>
      <c r="AG22" s="17">
        <f>+'[33]ENEL PLB+PMG'!$BD20</f>
        <v>0</v>
      </c>
    </row>
    <row r="23" spans="2:109" ht="20.100000000000001" customHeight="1">
      <c r="B23" s="16">
        <v>0.45833333333333298</v>
      </c>
      <c r="C23" s="17">
        <f>+'[3]ENEL PLB+PMG'!$BD21</f>
        <v>177.05794499999999</v>
      </c>
      <c r="D23" s="17">
        <f>+'[4]ENEL PLB+PMG'!$BD21</f>
        <v>170.76312833333299</v>
      </c>
      <c r="E23" s="17">
        <f>+'[5]ENEL PLB+PMG'!$BD21</f>
        <v>181.64071000000001</v>
      </c>
      <c r="F23" s="17">
        <f>+'[6]ENEL PLB+PMG'!$BD21</f>
        <v>179.97835833333301</v>
      </c>
      <c r="G23" s="17">
        <f>+'[7]ENEL PLB+PMG'!$BD21</f>
        <v>179.32676833333301</v>
      </c>
      <c r="H23" s="17">
        <f>+'[8]ENEL PLB+PMG'!$BD21</f>
        <v>180.58198166666699</v>
      </c>
      <c r="I23" s="17">
        <f>+'[9]ENEL PLB+PMG'!$BD21</f>
        <v>180.45532333333301</v>
      </c>
      <c r="J23" s="17">
        <f>+'[10]ENEL PLB+PMG'!$BD21</f>
        <v>180.23741000000001</v>
      </c>
      <c r="K23" s="17">
        <f>+'[11]ENEL PLB+PMG'!$BD21</f>
        <v>173.00647499999999</v>
      </c>
      <c r="L23" s="17">
        <f>+'[12]ENEL PLB+PMG'!$BD21</f>
        <v>182.25395666666699</v>
      </c>
      <c r="M23" s="17">
        <f>+'[13]ENEL PLB+PMG'!$BD21</f>
        <v>181.047253333333</v>
      </c>
      <c r="N23" s="17">
        <f>+'[14]ENEL PLB+PMG'!$BD21</f>
        <v>179.43199999999999</v>
      </c>
      <c r="O23" s="17">
        <f>+'[15]ENEL PLB+PMG'!$BD21</f>
        <v>180.453638333333</v>
      </c>
      <c r="P23" s="17">
        <f>+'[16]ENEL PLB+PMG'!$BD21</f>
        <v>179.43199999999999</v>
      </c>
      <c r="Q23" s="17">
        <f>+'[17]ENEL PLB+PMG'!$BD21</f>
        <v>178.500323333333</v>
      </c>
      <c r="R23" s="17">
        <f>+'[18]ENEL PLB+PMG'!$BD21</f>
        <v>169.97300000000001</v>
      </c>
      <c r="S23" s="17">
        <f>+'[19]ENEL PLB+PMG'!$BD21</f>
        <v>181.893</v>
      </c>
      <c r="T23" s="17">
        <f>+'[20]ENEL PLB+PMG'!$BD21</f>
        <v>181.893</v>
      </c>
      <c r="U23" s="17">
        <f>+'[21]ENEL PLB+PMG'!$BD21</f>
        <v>184.08956000000001</v>
      </c>
      <c r="V23" s="17">
        <f>+'[22]ENEL PLB+PMG'!$BD21</f>
        <v>182.24905166666699</v>
      </c>
      <c r="W23" s="17">
        <f>+'[23]ENEL PLB+PMG'!$BD21</f>
        <v>181.893</v>
      </c>
      <c r="X23" s="17">
        <f>+'[24]ENEL PLB+PMG'!$BD21</f>
        <v>181.80332000000001</v>
      </c>
      <c r="Y23" s="17">
        <f>+'[25]ENEL PLB+PMG'!$BD21</f>
        <v>173.39860999999999</v>
      </c>
      <c r="Z23" s="17">
        <f>+'[26]ENEL PLB+PMG'!$BD21</f>
        <v>183.53575333333299</v>
      </c>
      <c r="AA23" s="17">
        <f>+'[27]ENEL PLB+PMG'!$BD21</f>
        <v>181.42029333333301</v>
      </c>
      <c r="AB23" s="17">
        <f>+'[28]ENEL PLB+PMG'!$BD21</f>
        <v>180.45</v>
      </c>
      <c r="AC23" s="17">
        <f>+'[29]ENEL PLB+PMG'!$BD21</f>
        <v>180.45</v>
      </c>
      <c r="AD23" s="17">
        <f>+'[30]ENEL PLB+PMG'!$BD21</f>
        <v>182.99586500000001</v>
      </c>
      <c r="AE23" s="17">
        <f>+'[31]ENEL PLB+PMG'!$BD21</f>
        <v>178.76278500000001</v>
      </c>
      <c r="AF23" s="17">
        <f>+'[32]ENEL PLB+PMG'!$BD21</f>
        <v>175.17502666666701</v>
      </c>
      <c r="AG23" s="17">
        <f>+'[33]ENEL PLB+PMG'!$BD21</f>
        <v>0</v>
      </c>
    </row>
    <row r="24" spans="2:109" ht="20.100000000000001" customHeight="1">
      <c r="B24" s="16">
        <v>0.5</v>
      </c>
      <c r="C24" s="17">
        <f>+'[3]ENEL PLB+PMG'!$BD22</f>
        <v>178.63421</v>
      </c>
      <c r="D24" s="17">
        <f>+'[4]ENEL PLB+PMG'!$BD22</f>
        <v>167.39366166666699</v>
      </c>
      <c r="E24" s="17">
        <f>+'[5]ENEL PLB+PMG'!$BD22</f>
        <v>182.098446666667</v>
      </c>
      <c r="F24" s="17">
        <f>+'[6]ENEL PLB+PMG'!$BD22</f>
        <v>180.550805</v>
      </c>
      <c r="G24" s="17">
        <f>+'[7]ENEL PLB+PMG'!$BD22</f>
        <v>179.368776666667</v>
      </c>
      <c r="H24" s="17">
        <f>+'[8]ENEL PLB+PMG'!$BD22</f>
        <v>180.489448333333</v>
      </c>
      <c r="I24" s="17">
        <f>+'[9]ENEL PLB+PMG'!$BD22</f>
        <v>180.50738000000001</v>
      </c>
      <c r="J24" s="17">
        <f>+'[10]ENEL PLB+PMG'!$BD22</f>
        <v>179</v>
      </c>
      <c r="K24" s="17">
        <f>+'[11]ENEL PLB+PMG'!$BD22</f>
        <v>179</v>
      </c>
      <c r="L24" s="17">
        <f>+'[12]ENEL PLB+PMG'!$BD22</f>
        <v>179.43199999999999</v>
      </c>
      <c r="M24" s="17">
        <f>+'[13]ENEL PLB+PMG'!$BD22</f>
        <v>180.54263166666701</v>
      </c>
      <c r="N24" s="17">
        <f>+'[14]ENEL PLB+PMG'!$BD22</f>
        <v>179.43199999999999</v>
      </c>
      <c r="O24" s="17">
        <f>+'[15]ENEL PLB+PMG'!$BD22</f>
        <v>179.503113333333</v>
      </c>
      <c r="P24" s="17">
        <f>+'[16]ENEL PLB+PMG'!$BD22</f>
        <v>179.43199999999999</v>
      </c>
      <c r="Q24" s="17">
        <f>+'[17]ENEL PLB+PMG'!$BD22</f>
        <v>174.65263666666701</v>
      </c>
      <c r="R24" s="17">
        <f>+'[18]ENEL PLB+PMG'!$BD22</f>
        <v>169.97300000000001</v>
      </c>
      <c r="S24" s="17">
        <f>+'[19]ENEL PLB+PMG'!$BD22</f>
        <v>181.893</v>
      </c>
      <c r="T24" s="17">
        <f>+'[20]ENEL PLB+PMG'!$BD22</f>
        <v>181.893</v>
      </c>
      <c r="U24" s="17">
        <f>+'[21]ENEL PLB+PMG'!$BD22</f>
        <v>185.745871666667</v>
      </c>
      <c r="V24" s="17">
        <f>+'[22]ENEL PLB+PMG'!$BD22</f>
        <v>182.291486666667</v>
      </c>
      <c r="W24" s="17">
        <f>+'[23]ENEL PLB+PMG'!$BD22</f>
        <v>181.893</v>
      </c>
      <c r="X24" s="17">
        <f>+'[24]ENEL PLB+PMG'!$BD22</f>
        <v>182.14597499999999</v>
      </c>
      <c r="Y24" s="17">
        <f>+'[25]ENEL PLB+PMG'!$BD22</f>
        <v>173.622015</v>
      </c>
      <c r="Z24" s="17">
        <f>+'[26]ENEL PLB+PMG'!$BD22</f>
        <v>180.42891666666699</v>
      </c>
      <c r="AA24" s="17">
        <f>+'[27]ENEL PLB+PMG'!$BD22</f>
        <v>180.45</v>
      </c>
      <c r="AB24" s="17">
        <f>+'[28]ENEL PLB+PMG'!$BD22</f>
        <v>180.45</v>
      </c>
      <c r="AC24" s="17">
        <f>+'[29]ENEL PLB+PMG'!$BD22</f>
        <v>180.45</v>
      </c>
      <c r="AD24" s="17">
        <f>+'[30]ENEL PLB+PMG'!$BD22</f>
        <v>180.18233333333299</v>
      </c>
      <c r="AE24" s="17">
        <f>+'[31]ENEL PLB+PMG'!$BD22</f>
        <v>178.83139333333301</v>
      </c>
      <c r="AF24" s="17">
        <f>+'[32]ENEL PLB+PMG'!$BD22</f>
        <v>175.076353333333</v>
      </c>
      <c r="AG24" s="17">
        <f>+'[33]ENEL PLB+PMG'!$BD22</f>
        <v>0</v>
      </c>
    </row>
    <row r="25" spans="2:109" ht="20.100000000000001" customHeight="1">
      <c r="B25" s="16">
        <v>0.54166666666666696</v>
      </c>
      <c r="C25" s="17">
        <f>+'[3]ENEL PLB+PMG'!$BD23</f>
        <v>175.76595333333299</v>
      </c>
      <c r="D25" s="17">
        <f>+'[4]ENEL PLB+PMG'!$BD23</f>
        <v>168.33954666666699</v>
      </c>
      <c r="E25" s="17">
        <f>+'[5]ENEL PLB+PMG'!$BD23</f>
        <v>179.474803333333</v>
      </c>
      <c r="F25" s="17">
        <f>+'[6]ENEL PLB+PMG'!$BD23</f>
        <v>178.57369333333301</v>
      </c>
      <c r="G25" s="17">
        <f>+'[7]ENEL PLB+PMG'!$BD23</f>
        <v>179.413543333333</v>
      </c>
      <c r="H25" s="17">
        <f>+'[8]ENEL PLB+PMG'!$BD23</f>
        <v>179</v>
      </c>
      <c r="I25" s="17">
        <f>+'[9]ENEL PLB+PMG'!$BD23</f>
        <v>180.50193833333299</v>
      </c>
      <c r="J25" s="17">
        <f>+'[10]ENEL PLB+PMG'!$BD23</f>
        <v>179</v>
      </c>
      <c r="K25" s="17">
        <f>+'[11]ENEL PLB+PMG'!$BD23</f>
        <v>172.881406666667</v>
      </c>
      <c r="L25" s="17">
        <f>+'[12]ENEL PLB+PMG'!$BD23</f>
        <v>179.43199999999999</v>
      </c>
      <c r="M25" s="17">
        <f>+'[13]ENEL PLB+PMG'!$BD23</f>
        <v>181.32774499999999</v>
      </c>
      <c r="N25" s="17">
        <f>+'[14]ENEL PLB+PMG'!$BD23</f>
        <v>179.43199999999999</v>
      </c>
      <c r="O25" s="17">
        <f>+'[15]ENEL PLB+PMG'!$BD23</f>
        <v>179.46297999999999</v>
      </c>
      <c r="P25" s="17">
        <f>+'[16]ENEL PLB+PMG'!$BD23</f>
        <v>172.17169999999999</v>
      </c>
      <c r="Q25" s="17">
        <f>+'[17]ENEL PLB+PMG'!$BD23</f>
        <v>179.43199999999999</v>
      </c>
      <c r="R25" s="17">
        <f>+'[18]ENEL PLB+PMG'!$BD23</f>
        <v>179.43199999999999</v>
      </c>
      <c r="S25" s="17">
        <f>+'[19]ENEL PLB+PMG'!$BD23</f>
        <v>181.893</v>
      </c>
      <c r="T25" s="17">
        <f>+'[20]ENEL PLB+PMG'!$BD23</f>
        <v>181.893</v>
      </c>
      <c r="U25" s="17">
        <f>+'[21]ENEL PLB+PMG'!$BD23</f>
        <v>182.61351166666699</v>
      </c>
      <c r="V25" s="17">
        <f>+'[22]ENEL PLB+PMG'!$BD23</f>
        <v>181.98846</v>
      </c>
      <c r="W25" s="17">
        <f>+'[23]ENEL PLB+PMG'!$BD23</f>
        <v>183.29568166666701</v>
      </c>
      <c r="X25" s="17">
        <f>+'[24]ENEL PLB+PMG'!$BD23</f>
        <v>183.39170666666701</v>
      </c>
      <c r="Y25" s="17">
        <f>+'[25]ENEL PLB+PMG'!$BD23</f>
        <v>176.02046999999999</v>
      </c>
      <c r="Z25" s="17">
        <f>+'[26]ENEL PLB+PMG'!$BD23</f>
        <v>180.522435</v>
      </c>
      <c r="AA25" s="17">
        <f>+'[27]ENEL PLB+PMG'!$BD23</f>
        <v>180.45</v>
      </c>
      <c r="AB25" s="17">
        <f>+'[28]ENEL PLB+PMG'!$BD23</f>
        <v>180.45</v>
      </c>
      <c r="AC25" s="17">
        <f>+'[29]ENEL PLB+PMG'!$BD23</f>
        <v>180.45</v>
      </c>
      <c r="AD25" s="17">
        <f>+'[30]ENEL PLB+PMG'!$BD23</f>
        <v>180.15123666666699</v>
      </c>
      <c r="AE25" s="17">
        <f>+'[31]ENEL PLB+PMG'!$BD23</f>
        <v>176.85552166666699</v>
      </c>
      <c r="AF25" s="17">
        <f>+'[32]ENEL PLB+PMG'!$BD23</f>
        <v>175.26032833333301</v>
      </c>
      <c r="AG25" s="17">
        <f>+'[33]ENEL PLB+PMG'!$BD23</f>
        <v>0</v>
      </c>
    </row>
    <row r="26" spans="2:109" ht="20.100000000000001" customHeight="1">
      <c r="B26" s="16">
        <v>0.58333333333333304</v>
      </c>
      <c r="C26" s="17">
        <f>+'[3]ENEL PLB+PMG'!$BD24</f>
        <v>171.54885166666699</v>
      </c>
      <c r="D26" s="17">
        <f>+'[4]ENEL PLB+PMG'!$BD24</f>
        <v>170.40063166666701</v>
      </c>
      <c r="E26" s="17">
        <f>+'[5]ENEL PLB+PMG'!$BD24</f>
        <v>180.54178999999999</v>
      </c>
      <c r="F26" s="17">
        <f>+'[6]ENEL PLB+PMG'!$BD24</f>
        <v>181.10185999999999</v>
      </c>
      <c r="G26" s="17">
        <f>+'[7]ENEL PLB+PMG'!$BD24</f>
        <v>179.522245</v>
      </c>
      <c r="H26" s="17">
        <f>+'[8]ENEL PLB+PMG'!$BD24</f>
        <v>182.36770999999999</v>
      </c>
      <c r="I26" s="17">
        <f>+'[9]ENEL PLB+PMG'!$BD24</f>
        <v>180.51075666666699</v>
      </c>
      <c r="J26" s="17">
        <f>+'[10]ENEL PLB+PMG'!$BD24</f>
        <v>179</v>
      </c>
      <c r="K26" s="17">
        <f>+'[11]ENEL PLB+PMG'!$BD24</f>
        <v>173.09293333333301</v>
      </c>
      <c r="L26" s="17">
        <f>+'[12]ENEL PLB+PMG'!$BD24</f>
        <v>182.66147166666701</v>
      </c>
      <c r="M26" s="17">
        <f>+'[13]ENEL PLB+PMG'!$BD24</f>
        <v>179.59652</v>
      </c>
      <c r="N26" s="17">
        <f>+'[14]ENEL PLB+PMG'!$BD24</f>
        <v>179.64239499999999</v>
      </c>
      <c r="O26" s="17">
        <f>+'[15]ENEL PLB+PMG'!$BD24</f>
        <v>179.987315</v>
      </c>
      <c r="P26" s="17">
        <f>+'[16]ENEL PLB+PMG'!$BD24</f>
        <v>170.736031666667</v>
      </c>
      <c r="Q26" s="17">
        <f>+'[17]ENEL PLB+PMG'!$BD24</f>
        <v>179.43199999999999</v>
      </c>
      <c r="R26" s="17">
        <f>+'[18]ENEL PLB+PMG'!$BD24</f>
        <v>179.43199999999999</v>
      </c>
      <c r="S26" s="17">
        <f>+'[19]ENEL PLB+PMG'!$BD24</f>
        <v>182.27147666666701</v>
      </c>
      <c r="T26" s="17">
        <f>+'[20]ENEL PLB+PMG'!$BD24</f>
        <v>182.144591666667</v>
      </c>
      <c r="U26" s="17">
        <f>+'[21]ENEL PLB+PMG'!$BD24</f>
        <v>182.239943333333</v>
      </c>
      <c r="V26" s="17">
        <f>+'[22]ENEL PLB+PMG'!$BD24</f>
        <v>182.269861666667</v>
      </c>
      <c r="W26" s="17">
        <f>+'[23]ENEL PLB+PMG'!$BD24</f>
        <v>182.49545333333299</v>
      </c>
      <c r="X26" s="17">
        <f>+'[24]ENEL PLB+PMG'!$BD24</f>
        <v>180.69796666666701</v>
      </c>
      <c r="Y26" s="17">
        <f>+'[25]ENEL PLB+PMG'!$BD24</f>
        <v>175.83929166666701</v>
      </c>
      <c r="Z26" s="17">
        <f>+'[26]ENEL PLB+PMG'!$BD24</f>
        <v>181.05018000000001</v>
      </c>
      <c r="AA26" s="17">
        <f>+'[27]ENEL PLB+PMG'!$BD24</f>
        <v>180.45</v>
      </c>
      <c r="AB26" s="17">
        <f>+'[28]ENEL PLB+PMG'!$BD24</f>
        <v>181.11667499999999</v>
      </c>
      <c r="AC26" s="17">
        <f>+'[29]ENEL PLB+PMG'!$BD24</f>
        <v>180.46717833333301</v>
      </c>
      <c r="AD26" s="17">
        <f>+'[30]ENEL PLB+PMG'!$BD24</f>
        <v>180.42236666666699</v>
      </c>
      <c r="AE26" s="17">
        <f>+'[31]ENEL PLB+PMG'!$BD24</f>
        <v>183.73068333333299</v>
      </c>
      <c r="AF26" s="17">
        <f>+'[32]ENEL PLB+PMG'!$BD24</f>
        <v>173.750835</v>
      </c>
      <c r="AG26" s="17">
        <f>+'[33]ENEL PLB+PMG'!$BD24</f>
        <v>0</v>
      </c>
    </row>
    <row r="27" spans="2:109" ht="20.100000000000001" customHeight="1">
      <c r="B27" s="16">
        <v>0.625</v>
      </c>
      <c r="C27" s="17">
        <f>+'[3]ENEL PLB+PMG'!$BD25</f>
        <v>171.64496500000001</v>
      </c>
      <c r="D27" s="17">
        <f>+'[4]ENEL PLB+PMG'!$BD25</f>
        <v>169.49576166666699</v>
      </c>
      <c r="E27" s="17">
        <f>+'[5]ENEL PLB+PMG'!$BD25</f>
        <v>178.44576499999999</v>
      </c>
      <c r="F27" s="17">
        <f>+'[6]ENEL PLB+PMG'!$BD25</f>
        <v>179.59379000000001</v>
      </c>
      <c r="G27" s="17">
        <f>+'[7]ENEL PLB+PMG'!$BD25</f>
        <v>179.68325166666699</v>
      </c>
      <c r="H27" s="17">
        <f>+'[8]ENEL PLB+PMG'!$BD25</f>
        <v>179.36082500000001</v>
      </c>
      <c r="I27" s="17">
        <f>+'[9]ENEL PLB+PMG'!$BD25</f>
        <v>180.534595</v>
      </c>
      <c r="J27" s="17">
        <f>+'[10]ENEL PLB+PMG'!$BD25</f>
        <v>179</v>
      </c>
      <c r="K27" s="17">
        <f>+'[11]ENEL PLB+PMG'!$BD25</f>
        <v>187.68692833333299</v>
      </c>
      <c r="L27" s="17">
        <f>+'[12]ENEL PLB+PMG'!$BD25</f>
        <v>180.23217333333301</v>
      </c>
      <c r="M27" s="17">
        <f>+'[13]ENEL PLB+PMG'!$BD25</f>
        <v>180.232575</v>
      </c>
      <c r="N27" s="17">
        <f>+'[14]ENEL PLB+PMG'!$BD25</f>
        <v>181.74124333333299</v>
      </c>
      <c r="O27" s="17">
        <f>+'[15]ENEL PLB+PMG'!$BD25</f>
        <v>180.39534</v>
      </c>
      <c r="P27" s="17">
        <f>+'[16]ENEL PLB+PMG'!$BD25</f>
        <v>170.11762666666701</v>
      </c>
      <c r="Q27" s="17">
        <f>+'[17]ENEL PLB+PMG'!$BD25</f>
        <v>179.43199999999999</v>
      </c>
      <c r="R27" s="17">
        <f>+'[18]ENEL PLB+PMG'!$BD25</f>
        <v>180.509058333333</v>
      </c>
      <c r="S27" s="17">
        <f>+'[19]ENEL PLB+PMG'!$BD25</f>
        <v>182.463705</v>
      </c>
      <c r="T27" s="17">
        <f>+'[20]ENEL PLB+PMG'!$BD25</f>
        <v>182.337118333333</v>
      </c>
      <c r="U27" s="17">
        <f>+'[21]ENEL PLB+PMG'!$BD25</f>
        <v>182.78200166666701</v>
      </c>
      <c r="V27" s="17">
        <f>+'[22]ENEL PLB+PMG'!$BD25</f>
        <v>182.508796666667</v>
      </c>
      <c r="W27" s="17">
        <f>+'[23]ENEL PLB+PMG'!$BD25</f>
        <v>183.59251166666701</v>
      </c>
      <c r="X27" s="17">
        <f>+'[24]ENEL PLB+PMG'!$BD25</f>
        <v>183.46919333333301</v>
      </c>
      <c r="Y27" s="17">
        <f>+'[25]ENEL PLB+PMG'!$BD25</f>
        <v>171.76688999999999</v>
      </c>
      <c r="Z27" s="17">
        <f>+'[26]ENEL PLB+PMG'!$BD25</f>
        <v>180.99572166666701</v>
      </c>
      <c r="AA27" s="17">
        <f>+'[27]ENEL PLB+PMG'!$BD25</f>
        <v>180.45441500000001</v>
      </c>
      <c r="AB27" s="17">
        <f>+'[28]ENEL PLB+PMG'!$BD25</f>
        <v>180.89560499999999</v>
      </c>
      <c r="AC27" s="17">
        <f>+'[29]ENEL PLB+PMG'!$BD25</f>
        <v>180.49249666666699</v>
      </c>
      <c r="AD27" s="17">
        <f>+'[30]ENEL PLB+PMG'!$BD25</f>
        <v>180.730461666667</v>
      </c>
      <c r="AE27" s="17">
        <f>+'[31]ENEL PLB+PMG'!$BD25</f>
        <v>174.65677500000001</v>
      </c>
      <c r="AF27" s="17">
        <f>+'[32]ENEL PLB+PMG'!$BD25</f>
        <v>173.77193333333301</v>
      </c>
      <c r="AG27" s="17">
        <f>+'[33]ENEL PLB+PMG'!$BD25</f>
        <v>0</v>
      </c>
    </row>
    <row r="28" spans="2:109" ht="20.100000000000001" customHeight="1">
      <c r="B28" s="16">
        <v>0.66666666666666696</v>
      </c>
      <c r="C28" s="17">
        <f>+'[3]ENEL PLB+PMG'!$BD26</f>
        <v>171.299665</v>
      </c>
      <c r="D28" s="17">
        <f>+'[4]ENEL PLB+PMG'!$BD26</f>
        <v>174.07819499999999</v>
      </c>
      <c r="E28" s="17">
        <f>+'[5]ENEL PLB+PMG'!$BD26</f>
        <v>180.50793833333299</v>
      </c>
      <c r="F28" s="17">
        <f>+'[6]ENEL PLB+PMG'!$BD26</f>
        <v>180.979185</v>
      </c>
      <c r="G28" s="17">
        <f>+'[7]ENEL PLB+PMG'!$BD26</f>
        <v>181.65928500000001</v>
      </c>
      <c r="H28" s="17">
        <f>+'[8]ENEL PLB+PMG'!$BD26</f>
        <v>179.35796833333299</v>
      </c>
      <c r="I28" s="17">
        <f>+'[9]ENEL PLB+PMG'!$BD26</f>
        <v>180.50052500000001</v>
      </c>
      <c r="J28" s="17">
        <f>+'[10]ENEL PLB+PMG'!$BD26</f>
        <v>180.567446666667</v>
      </c>
      <c r="K28" s="17">
        <f>+'[11]ENEL PLB+PMG'!$BD26</f>
        <v>169.96627833333301</v>
      </c>
      <c r="L28" s="17">
        <f>+'[12]ENEL PLB+PMG'!$BD26</f>
        <v>182.59354999999999</v>
      </c>
      <c r="M28" s="17">
        <f>+'[13]ENEL PLB+PMG'!$BD26</f>
        <v>181.67503666666701</v>
      </c>
      <c r="N28" s="17">
        <f>+'[14]ENEL PLB+PMG'!$BD26</f>
        <v>180.10412666666701</v>
      </c>
      <c r="O28" s="17">
        <f>+'[15]ENEL PLB+PMG'!$BD26</f>
        <v>181.66435166666699</v>
      </c>
      <c r="P28" s="17">
        <f>+'[16]ENEL PLB+PMG'!$BD26</f>
        <v>170.084846666667</v>
      </c>
      <c r="Q28" s="17">
        <f>+'[17]ENEL PLB+PMG'!$BD26</f>
        <v>179.592058333333</v>
      </c>
      <c r="R28" s="17">
        <f>+'[18]ENEL PLB+PMG'!$BD26</f>
        <v>169.97300000000001</v>
      </c>
      <c r="S28" s="17">
        <f>+'[19]ENEL PLB+PMG'!$BD26</f>
        <v>181.90124333333301</v>
      </c>
      <c r="T28" s="17">
        <f>+'[20]ENEL PLB+PMG'!$BD26</f>
        <v>182.39180500000001</v>
      </c>
      <c r="U28" s="17">
        <f>+'[21]ENEL PLB+PMG'!$BD26</f>
        <v>184.82211166666701</v>
      </c>
      <c r="V28" s="17">
        <f>+'[22]ENEL PLB+PMG'!$BD26</f>
        <v>181.818563333333</v>
      </c>
      <c r="W28" s="17">
        <f>+'[23]ENEL PLB+PMG'!$BD26</f>
        <v>182.76126500000001</v>
      </c>
      <c r="X28" s="17">
        <f>+'[24]ENEL PLB+PMG'!$BD26</f>
        <v>174.260723333333</v>
      </c>
      <c r="Y28" s="17">
        <f>+'[25]ENEL PLB+PMG'!$BD26</f>
        <v>173.2</v>
      </c>
      <c r="Z28" s="17">
        <f>+'[26]ENEL PLB+PMG'!$BD26</f>
        <v>182.30665166666699</v>
      </c>
      <c r="AA28" s="17">
        <f>+'[27]ENEL PLB+PMG'!$BD26</f>
        <v>179.66929999999999</v>
      </c>
      <c r="AB28" s="17">
        <f>+'[28]ENEL PLB+PMG'!$BD26</f>
        <v>180.45</v>
      </c>
      <c r="AC28" s="17">
        <f>+'[29]ENEL PLB+PMG'!$BD26</f>
        <v>184.072061666667</v>
      </c>
      <c r="AD28" s="17">
        <f>+'[30]ENEL PLB+PMG'!$BD26</f>
        <v>182.38366666666701</v>
      </c>
      <c r="AE28" s="17">
        <f>+'[31]ENEL PLB+PMG'!$BD26</f>
        <v>173.51251666666701</v>
      </c>
      <c r="AF28" s="17">
        <f>+'[32]ENEL PLB+PMG'!$BD26</f>
        <v>173.808911666667</v>
      </c>
      <c r="AG28" s="17">
        <f>+'[33]ENEL PLB+PMG'!$BD26</f>
        <v>0</v>
      </c>
    </row>
    <row r="29" spans="2:109" ht="20.100000000000001" customHeight="1">
      <c r="B29" s="16">
        <v>0.70833333333333304</v>
      </c>
      <c r="C29" s="17">
        <f>+'[3]ENEL PLB+PMG'!$BD27</f>
        <v>172.02016333333299</v>
      </c>
      <c r="D29" s="17">
        <f>+'[4]ENEL PLB+PMG'!$BD27</f>
        <v>168.35855833333301</v>
      </c>
      <c r="E29" s="17">
        <f>+'[5]ENEL PLB+PMG'!$BD27</f>
        <v>179.99392333333299</v>
      </c>
      <c r="F29" s="17">
        <f>+'[6]ENEL PLB+PMG'!$BD27</f>
        <v>179.782463333333</v>
      </c>
      <c r="G29" s="17">
        <f>+'[7]ENEL PLB+PMG'!$BD27</f>
        <v>179.01623166666701</v>
      </c>
      <c r="H29" s="17">
        <f>+'[8]ENEL PLB+PMG'!$BD27</f>
        <v>179.36123499999999</v>
      </c>
      <c r="I29" s="17">
        <f>+'[9]ENEL PLB+PMG'!$BD27</f>
        <v>180.22044333333301</v>
      </c>
      <c r="J29" s="17">
        <f>+'[10]ENEL PLB+PMG'!$BD27</f>
        <v>181.109601666667</v>
      </c>
      <c r="K29" s="17">
        <f>+'[11]ENEL PLB+PMG'!$BD27</f>
        <v>179</v>
      </c>
      <c r="L29" s="17">
        <f>+'[12]ENEL PLB+PMG'!$BD27</f>
        <v>185.31891166666699</v>
      </c>
      <c r="M29" s="17">
        <f>+'[13]ENEL PLB+PMG'!$BD27</f>
        <v>182.21856666666699</v>
      </c>
      <c r="N29" s="17">
        <f>+'[14]ENEL PLB+PMG'!$BD27</f>
        <v>184.09986499999999</v>
      </c>
      <c r="O29" s="17">
        <f>+'[15]ENEL PLB+PMG'!$BD27</f>
        <v>182.21689000000001</v>
      </c>
      <c r="P29" s="17">
        <f>+'[16]ENEL PLB+PMG'!$BD27</f>
        <v>169.98453333333299</v>
      </c>
      <c r="Q29" s="17">
        <f>+'[17]ENEL PLB+PMG'!$BD27</f>
        <v>182.09403666666699</v>
      </c>
      <c r="R29" s="17">
        <f>+'[18]ENEL PLB+PMG'!$BD27</f>
        <v>169.97300000000001</v>
      </c>
      <c r="S29" s="17">
        <f>+'[19]ENEL PLB+PMG'!$BD27</f>
        <v>181.78903666666699</v>
      </c>
      <c r="T29" s="17">
        <f>+'[20]ENEL PLB+PMG'!$BD27</f>
        <v>183.318383333333</v>
      </c>
      <c r="U29" s="17">
        <f>+'[21]ENEL PLB+PMG'!$BD27</f>
        <v>185.83632333333301</v>
      </c>
      <c r="V29" s="17">
        <f>+'[22]ENEL PLB+PMG'!$BD27</f>
        <v>181.63896666666699</v>
      </c>
      <c r="W29" s="17">
        <f>+'[23]ENEL PLB+PMG'!$BD27</f>
        <v>182.837093333333</v>
      </c>
      <c r="X29" s="17">
        <f>+'[24]ENEL PLB+PMG'!$BD27</f>
        <v>173.89003</v>
      </c>
      <c r="Y29" s="17">
        <f>+'[25]ENEL PLB+PMG'!$BD27</f>
        <v>173.2</v>
      </c>
      <c r="Z29" s="17">
        <f>+'[26]ENEL PLB+PMG'!$BD27</f>
        <v>184.03903333333301</v>
      </c>
      <c r="AA29" s="17">
        <f>+'[27]ENEL PLB+PMG'!$BD27</f>
        <v>180.999973333333</v>
      </c>
      <c r="AB29" s="17">
        <f>+'[28]ENEL PLB+PMG'!$BD27</f>
        <v>182.72505333333299</v>
      </c>
      <c r="AC29" s="17">
        <f>+'[29]ENEL PLB+PMG'!$BD27</f>
        <v>182.98980166666701</v>
      </c>
      <c r="AD29" s="17">
        <f>+'[30]ENEL PLB+PMG'!$BD27</f>
        <v>181.270761666667</v>
      </c>
      <c r="AE29" s="17">
        <f>+'[31]ENEL PLB+PMG'!$BD27</f>
        <v>173.1</v>
      </c>
      <c r="AF29" s="17">
        <f>+'[32]ENEL PLB+PMG'!$BD27</f>
        <v>173.792396666667</v>
      </c>
      <c r="AG29" s="17">
        <f>+'[33]ENEL PLB+PMG'!$BD27</f>
        <v>0</v>
      </c>
    </row>
    <row r="30" spans="2:109" ht="20.100000000000001" customHeight="1">
      <c r="B30" s="16">
        <v>0.75</v>
      </c>
      <c r="C30" s="17">
        <f>+'[3]ENEL PLB+PMG'!$BD28</f>
        <v>170.44499999999999</v>
      </c>
      <c r="D30" s="17">
        <f>+'[4]ENEL PLB+PMG'!$BD28</f>
        <v>191.99549500000001</v>
      </c>
      <c r="E30" s="17">
        <f>+'[5]ENEL PLB+PMG'!$BD28</f>
        <v>170.30719999999999</v>
      </c>
      <c r="F30" s="17">
        <f>+'[6]ENEL PLB+PMG'!$BD28</f>
        <v>181.28213833333299</v>
      </c>
      <c r="G30" s="17">
        <f>+'[7]ENEL PLB+PMG'!$BD28</f>
        <v>180.73446166666699</v>
      </c>
      <c r="H30" s="17">
        <f>+'[8]ENEL PLB+PMG'!$BD28</f>
        <v>179.42399333333299</v>
      </c>
      <c r="I30" s="17">
        <f>+'[9]ENEL PLB+PMG'!$BD28</f>
        <v>179</v>
      </c>
      <c r="J30" s="17">
        <f>+'[10]ENEL PLB+PMG'!$BD28</f>
        <v>181.67381333333299</v>
      </c>
      <c r="K30" s="17">
        <f>+'[11]ENEL PLB+PMG'!$BD28</f>
        <v>185.33515666666699</v>
      </c>
      <c r="L30" s="17">
        <f>+'[12]ENEL PLB+PMG'!$BD28</f>
        <v>183.56999833333299</v>
      </c>
      <c r="M30" s="17">
        <f>+'[13]ENEL PLB+PMG'!$BD28</f>
        <v>179.43199999999999</v>
      </c>
      <c r="N30" s="17">
        <f>+'[14]ENEL PLB+PMG'!$BD28</f>
        <v>183.167333333333</v>
      </c>
      <c r="O30" s="17">
        <f>+'[15]ENEL PLB+PMG'!$BD28</f>
        <v>183.85984666666701</v>
      </c>
      <c r="P30" s="17">
        <f>+'[16]ENEL PLB+PMG'!$BD28</f>
        <v>170.25658000000001</v>
      </c>
      <c r="Q30" s="17">
        <f>+'[17]ENEL PLB+PMG'!$BD28</f>
        <v>181.274621666667</v>
      </c>
      <c r="R30" s="17">
        <f>+'[18]ENEL PLB+PMG'!$BD28</f>
        <v>180.26971</v>
      </c>
      <c r="S30" s="17">
        <f>+'[19]ENEL PLB+PMG'!$BD28</f>
        <v>186.26198500000001</v>
      </c>
      <c r="T30" s="17">
        <f>+'[20]ENEL PLB+PMG'!$BD28</f>
        <v>181.78268499999999</v>
      </c>
      <c r="U30" s="17">
        <f>+'[21]ENEL PLB+PMG'!$BD28</f>
        <v>186.312761666667</v>
      </c>
      <c r="V30" s="17">
        <f>+'[22]ENEL PLB+PMG'!$BD28</f>
        <v>181.640966666667</v>
      </c>
      <c r="W30" s="17">
        <f>+'[23]ENEL PLB+PMG'!$BD28</f>
        <v>185.23458333333301</v>
      </c>
      <c r="X30" s="17">
        <f>+'[24]ENEL PLB+PMG'!$BD28</f>
        <v>180.309673333333</v>
      </c>
      <c r="Y30" s="17">
        <f>+'[25]ENEL PLB+PMG'!$BD28</f>
        <v>196.39093333333301</v>
      </c>
      <c r="Z30" s="17">
        <f>+'[26]ENEL PLB+PMG'!$BD28</f>
        <v>181.03808000000001</v>
      </c>
      <c r="AA30" s="17">
        <f>+'[27]ENEL PLB+PMG'!$BD28</f>
        <v>181.55028666666701</v>
      </c>
      <c r="AB30" s="17">
        <f>+'[28]ENEL PLB+PMG'!$BD28</f>
        <v>182.212688333334</v>
      </c>
      <c r="AC30" s="17">
        <f>+'[29]ENEL PLB+PMG'!$BD28</f>
        <v>183.402453333333</v>
      </c>
      <c r="AD30" s="17">
        <f>+'[30]ENEL PLB+PMG'!$BD28</f>
        <v>181.60646333333301</v>
      </c>
      <c r="AE30" s="17">
        <f>+'[31]ENEL PLB+PMG'!$BD28</f>
        <v>180.77024666666699</v>
      </c>
      <c r="AF30" s="17">
        <f>+'[32]ENEL PLB+PMG'!$BD28</f>
        <v>177.39402999999999</v>
      </c>
      <c r="AG30" s="17">
        <f>+'[33]ENEL PLB+PMG'!$BD28</f>
        <v>0</v>
      </c>
    </row>
    <row r="31" spans="2:109" ht="20.100000000000001" customHeight="1">
      <c r="B31" s="16">
        <v>0.79166666666666696</v>
      </c>
      <c r="C31" s="17">
        <f>+'[3]ENEL PLB+PMG'!$BD29</f>
        <v>186.81215499999999</v>
      </c>
      <c r="D31" s="17">
        <f>+'[4]ENEL PLB+PMG'!$BD29</f>
        <v>179.315953333333</v>
      </c>
      <c r="E31" s="17">
        <f>+'[5]ENEL PLB+PMG'!$BD29</f>
        <v>183.18337333333301</v>
      </c>
      <c r="F31" s="17">
        <f>+'[6]ENEL PLB+PMG'!$BD29</f>
        <v>183.73292166666701</v>
      </c>
      <c r="G31" s="17">
        <f>+'[7]ENEL PLB+PMG'!$BD29</f>
        <v>180.74666833333399</v>
      </c>
      <c r="H31" s="17">
        <f>+'[8]ENEL PLB+PMG'!$BD29</f>
        <v>179.52561</v>
      </c>
      <c r="I31" s="17">
        <f>+'[9]ENEL PLB+PMG'!$BD29</f>
        <v>180.54681500000001</v>
      </c>
      <c r="J31" s="17">
        <f>+'[10]ENEL PLB+PMG'!$BD29</f>
        <v>182.624165</v>
      </c>
      <c r="K31" s="17">
        <f>+'[11]ENEL PLB+PMG'!$BD29</f>
        <v>179.692691666667</v>
      </c>
      <c r="L31" s="17">
        <f>+'[12]ENEL PLB+PMG'!$BD29</f>
        <v>179.48043000000001</v>
      </c>
      <c r="M31" s="17">
        <f>+'[13]ENEL PLB+PMG'!$BD29</f>
        <v>185.238325</v>
      </c>
      <c r="N31" s="17">
        <f>+'[14]ENEL PLB+PMG'!$BD29</f>
        <v>181.68501499999999</v>
      </c>
      <c r="O31" s="17">
        <f>+'[15]ENEL PLB+PMG'!$BD29</f>
        <v>183.187905</v>
      </c>
      <c r="P31" s="17">
        <f>+'[16]ENEL PLB+PMG'!$BD29</f>
        <v>185.24728999999999</v>
      </c>
      <c r="Q31" s="17">
        <f>+'[17]ENEL PLB+PMG'!$BD29</f>
        <v>187.20762833333299</v>
      </c>
      <c r="R31" s="17">
        <f>+'[18]ENEL PLB+PMG'!$BD29</f>
        <v>184.91200166666701</v>
      </c>
      <c r="S31" s="17">
        <f>+'[19]ENEL PLB+PMG'!$BD29</f>
        <v>183.62219666666701</v>
      </c>
      <c r="T31" s="17">
        <f>+'[20]ENEL PLB+PMG'!$BD29</f>
        <v>184.31806666666699</v>
      </c>
      <c r="U31" s="17">
        <f>+'[21]ENEL PLB+PMG'!$BD29</f>
        <v>182.19442000000001</v>
      </c>
      <c r="V31" s="17">
        <f>+'[22]ENEL PLB+PMG'!$BD29</f>
        <v>181.840485</v>
      </c>
      <c r="W31" s="17">
        <f>+'[23]ENEL PLB+PMG'!$BD29</f>
        <v>182.69669833333299</v>
      </c>
      <c r="X31" s="17">
        <f>+'[24]ENEL PLB+PMG'!$BD29</f>
        <v>182.57796500000001</v>
      </c>
      <c r="Y31" s="17">
        <f>+'[25]ENEL PLB+PMG'!$BD29</f>
        <v>182.242991666667</v>
      </c>
      <c r="Z31" s="17">
        <f>+'[26]ENEL PLB+PMG'!$BD29</f>
        <v>182.67414833333299</v>
      </c>
      <c r="AA31" s="17">
        <f>+'[27]ENEL PLB+PMG'!$BD29</f>
        <v>181.09631833333299</v>
      </c>
      <c r="AB31" s="17">
        <f>+'[28]ENEL PLB+PMG'!$BD29</f>
        <v>180.45</v>
      </c>
      <c r="AC31" s="17">
        <f>+'[29]ENEL PLB+PMG'!$BD29</f>
        <v>180.51745500000001</v>
      </c>
      <c r="AD31" s="17">
        <f>+'[30]ENEL PLB+PMG'!$BD29</f>
        <v>180.355336666667</v>
      </c>
      <c r="AE31" s="17">
        <f>+'[31]ENEL PLB+PMG'!$BD29</f>
        <v>179.600381666667</v>
      </c>
      <c r="AF31" s="17">
        <f>+'[32]ENEL PLB+PMG'!$BD29</f>
        <v>182.20363499999999</v>
      </c>
      <c r="AG31" s="17">
        <f>+'[33]ENEL PLB+PMG'!$BD29</f>
        <v>0</v>
      </c>
      <c r="DE31" s="18"/>
    </row>
    <row r="32" spans="2:109" ht="20.100000000000001" customHeight="1">
      <c r="B32" s="16">
        <v>0.83333333333333304</v>
      </c>
      <c r="C32" s="17">
        <f>+'[3]ENEL PLB+PMG'!$BD30</f>
        <v>181.79267833333299</v>
      </c>
      <c r="D32" s="17">
        <f>+'[4]ENEL PLB+PMG'!$BD30</f>
        <v>179.565091666667</v>
      </c>
      <c r="E32" s="17">
        <f>+'[5]ENEL PLB+PMG'!$BD30</f>
        <v>182.61502833333299</v>
      </c>
      <c r="F32" s="17">
        <f>+'[6]ENEL PLB+PMG'!$BD30</f>
        <v>179.322835</v>
      </c>
      <c r="G32" s="17">
        <f>+'[7]ENEL PLB+PMG'!$BD30</f>
        <v>179.52</v>
      </c>
      <c r="H32" s="17">
        <f>+'[8]ENEL PLB+PMG'!$BD30</f>
        <v>179.528778333334</v>
      </c>
      <c r="I32" s="17">
        <f>+'[9]ENEL PLB+PMG'!$BD30</f>
        <v>179.52</v>
      </c>
      <c r="J32" s="17">
        <f>+'[10]ENEL PLB+PMG'!$BD30</f>
        <v>181.374666666667</v>
      </c>
      <c r="K32" s="17">
        <f>+'[11]ENEL PLB+PMG'!$BD30</f>
        <v>179.958323333333</v>
      </c>
      <c r="L32" s="17">
        <f>+'[12]ENEL PLB+PMG'!$BD30</f>
        <v>180.27951833333299</v>
      </c>
      <c r="M32" s="17">
        <f>+'[13]ENEL PLB+PMG'!$BD30</f>
        <v>184.50414833333301</v>
      </c>
      <c r="N32" s="17">
        <f>+'[14]ENEL PLB+PMG'!$BD30</f>
        <v>179.85040333333299</v>
      </c>
      <c r="O32" s="17">
        <f>+'[15]ENEL PLB+PMG'!$BD30</f>
        <v>180.11734000000001</v>
      </c>
      <c r="P32" s="17">
        <f>+'[16]ENEL PLB+PMG'!$BD30</f>
        <v>180.24517166666701</v>
      </c>
      <c r="Q32" s="17">
        <f>+'[17]ENEL PLB+PMG'!$BD30</f>
        <v>182.719703333333</v>
      </c>
      <c r="R32" s="17">
        <f>+'[18]ENEL PLB+PMG'!$BD30</f>
        <v>180.14203499999999</v>
      </c>
      <c r="S32" s="17">
        <f>+'[19]ENEL PLB+PMG'!$BD30</f>
        <v>182.09402333333301</v>
      </c>
      <c r="T32" s="17">
        <f>+'[20]ENEL PLB+PMG'!$BD30</f>
        <v>181.85314500000001</v>
      </c>
      <c r="U32" s="17">
        <f>+'[21]ENEL PLB+PMG'!$BD30</f>
        <v>183.67486</v>
      </c>
      <c r="V32" s="17">
        <f>+'[22]ENEL PLB+PMG'!$BD30</f>
        <v>181.893</v>
      </c>
      <c r="W32" s="17">
        <f>+'[23]ENEL PLB+PMG'!$BD30</f>
        <v>183.707011666667</v>
      </c>
      <c r="X32" s="17">
        <f>+'[24]ENEL PLB+PMG'!$BD30</f>
        <v>181.31117166666701</v>
      </c>
      <c r="Y32" s="17">
        <f>+'[25]ENEL PLB+PMG'!$BD30</f>
        <v>183.26893000000001</v>
      </c>
      <c r="Z32" s="17">
        <f>+'[26]ENEL PLB+PMG'!$BD30</f>
        <v>180.18765833333299</v>
      </c>
      <c r="AA32" s="17">
        <f>+'[27]ENEL PLB+PMG'!$BD30</f>
        <v>182.36867000000001</v>
      </c>
      <c r="AB32" s="17">
        <f>+'[28]ENEL PLB+PMG'!$BD30</f>
        <v>180.45</v>
      </c>
      <c r="AC32" s="17">
        <f>+'[29]ENEL PLB+PMG'!$BD30</f>
        <v>180.45</v>
      </c>
      <c r="AD32" s="17">
        <f>+'[30]ENEL PLB+PMG'!$BD30</f>
        <v>180.19473333333301</v>
      </c>
      <c r="AE32" s="17">
        <f>+'[31]ENEL PLB+PMG'!$BD30</f>
        <v>179.23478666666699</v>
      </c>
      <c r="AF32" s="17">
        <f>+'[32]ENEL PLB+PMG'!$BD30</f>
        <v>181.11416333333301</v>
      </c>
      <c r="AG32" s="17">
        <f>+'[33]ENEL PLB+PMG'!$BD30</f>
        <v>0</v>
      </c>
    </row>
    <row r="33" spans="2:63" ht="20.100000000000001" customHeight="1">
      <c r="B33" s="16">
        <v>0.875</v>
      </c>
      <c r="C33" s="17">
        <f>+'[3]ENEL PLB+PMG'!$BD31</f>
        <v>181.98460666666699</v>
      </c>
      <c r="D33" s="17">
        <f>+'[4]ENEL PLB+PMG'!$BD31</f>
        <v>175.46644833333301</v>
      </c>
      <c r="E33" s="17">
        <f>+'[5]ENEL PLB+PMG'!$BD31</f>
        <v>177.517918333333</v>
      </c>
      <c r="F33" s="17">
        <f>+'[6]ENEL PLB+PMG'!$BD31</f>
        <v>182.410883333333</v>
      </c>
      <c r="G33" s="17">
        <f>+'[7]ENEL PLB+PMG'!$BD31</f>
        <v>182.98534166666701</v>
      </c>
      <c r="H33" s="17">
        <f>+'[8]ENEL PLB+PMG'!$BD31</f>
        <v>179.53113999999999</v>
      </c>
      <c r="I33" s="17">
        <f>+'[9]ENEL PLB+PMG'!$BD31</f>
        <v>181.606011666667</v>
      </c>
      <c r="J33" s="17">
        <f>+'[10]ENEL PLB+PMG'!$BD31</f>
        <v>179.01577666666699</v>
      </c>
      <c r="K33" s="17">
        <f>+'[11]ENEL PLB+PMG'!$BD31</f>
        <v>183.15212500000001</v>
      </c>
      <c r="L33" s="17">
        <f>+'[12]ENEL PLB+PMG'!$BD31</f>
        <v>182.810043333333</v>
      </c>
      <c r="M33" s="17">
        <f>+'[13]ENEL PLB+PMG'!$BD31</f>
        <v>180.768556666667</v>
      </c>
      <c r="N33" s="17">
        <f>+'[14]ENEL PLB+PMG'!$BD31</f>
        <v>183.74792666666701</v>
      </c>
      <c r="O33" s="17">
        <f>+'[15]ENEL PLB+PMG'!$BD31</f>
        <v>182.82919999999999</v>
      </c>
      <c r="P33" s="17">
        <f>+'[16]ENEL PLB+PMG'!$BD31</f>
        <v>185.06218833333301</v>
      </c>
      <c r="Q33" s="17">
        <f>+'[17]ENEL PLB+PMG'!$BD31</f>
        <v>177.71480500000001</v>
      </c>
      <c r="R33" s="17">
        <f>+'[18]ENEL PLB+PMG'!$BD31</f>
        <v>180.660065</v>
      </c>
      <c r="S33" s="17">
        <f>+'[19]ENEL PLB+PMG'!$BD31</f>
        <v>184.01843666666699</v>
      </c>
      <c r="T33" s="17">
        <f>+'[20]ENEL PLB+PMG'!$BD31</f>
        <v>184.80696499999999</v>
      </c>
      <c r="U33" s="17">
        <f>+'[21]ENEL PLB+PMG'!$BD31</f>
        <v>184.344055</v>
      </c>
      <c r="V33" s="17">
        <f>+'[22]ENEL PLB+PMG'!$BD31</f>
        <v>181.78220666666701</v>
      </c>
      <c r="W33" s="17">
        <f>+'[23]ENEL PLB+PMG'!$BD31</f>
        <v>181.58491333333299</v>
      </c>
      <c r="X33" s="17">
        <f>+'[24]ENEL PLB+PMG'!$BD31</f>
        <v>183.86492833333301</v>
      </c>
      <c r="Y33" s="17">
        <f>+'[25]ENEL PLB+PMG'!$BD31</f>
        <v>183.82761666666701</v>
      </c>
      <c r="Z33" s="17">
        <f>+'[26]ENEL PLB+PMG'!$BD31</f>
        <v>184.31254833333301</v>
      </c>
      <c r="AA33" s="17">
        <f>+'[27]ENEL PLB+PMG'!$BD31</f>
        <v>182.99360666666701</v>
      </c>
      <c r="AB33" s="17">
        <f>+'[28]ENEL PLB+PMG'!$BD31</f>
        <v>183.23912999999999</v>
      </c>
      <c r="AC33" s="17">
        <f>+'[29]ENEL PLB+PMG'!$BD31</f>
        <v>182.29653999999999</v>
      </c>
      <c r="AD33" s="17">
        <f>+'[30]ENEL PLB+PMG'!$BD31</f>
        <v>184.762846666667</v>
      </c>
      <c r="AE33" s="17">
        <f>+'[31]ENEL PLB+PMG'!$BD31</f>
        <v>183.42144999999999</v>
      </c>
      <c r="AF33" s="17">
        <f>+'[32]ENEL PLB+PMG'!$BD31</f>
        <v>180.54034999999999</v>
      </c>
      <c r="AG33" s="17">
        <f>+'[33]ENEL PLB+PMG'!$BD31</f>
        <v>0</v>
      </c>
    </row>
    <row r="34" spans="2:63" ht="20.100000000000001" customHeight="1">
      <c r="B34" s="16">
        <v>0.91666666666666696</v>
      </c>
      <c r="C34" s="17">
        <f>+'[3]ENEL PLB+PMG'!$BD32</f>
        <v>171.28778333333301</v>
      </c>
      <c r="D34" s="17">
        <f>+'[4]ENEL PLB+PMG'!$BD32</f>
        <v>173.54537833333299</v>
      </c>
      <c r="E34" s="17">
        <f>+'[5]ENEL PLB+PMG'!$BD32</f>
        <v>172.15590333333299</v>
      </c>
      <c r="F34" s="17">
        <f>+'[6]ENEL PLB+PMG'!$BD32</f>
        <v>177.435521666667</v>
      </c>
      <c r="G34" s="17">
        <f>+'[7]ENEL PLB+PMG'!$BD32</f>
        <v>182.23783166666701</v>
      </c>
      <c r="H34" s="17">
        <f>+'[8]ENEL PLB+PMG'!$BD32</f>
        <v>181.620555</v>
      </c>
      <c r="I34" s="17">
        <f>+'[9]ENEL PLB+PMG'!$BD32</f>
        <v>180.60372000000001</v>
      </c>
      <c r="J34" s="17">
        <f>+'[10]ENEL PLB+PMG'!$BD32</f>
        <v>181.63110166666701</v>
      </c>
      <c r="K34" s="17">
        <f>+'[11]ENEL PLB+PMG'!$BD32</f>
        <v>183.25805500000001</v>
      </c>
      <c r="L34" s="17">
        <f>+'[12]ENEL PLB+PMG'!$BD32</f>
        <v>184.260218333333</v>
      </c>
      <c r="M34" s="17">
        <f>+'[13]ENEL PLB+PMG'!$BD32</f>
        <v>184.995015</v>
      </c>
      <c r="N34" s="17">
        <f>+'[14]ENEL PLB+PMG'!$BD32</f>
        <v>183.61406333333301</v>
      </c>
      <c r="O34" s="17">
        <f>+'[15]ENEL PLB+PMG'!$BD32</f>
        <v>186.68171333333299</v>
      </c>
      <c r="P34" s="17">
        <f>+'[16]ENEL PLB+PMG'!$BD32</f>
        <v>184.08183</v>
      </c>
      <c r="Q34" s="17">
        <f>+'[17]ENEL PLB+PMG'!$BD32</f>
        <v>181.15896000000001</v>
      </c>
      <c r="R34" s="17">
        <f>+'[18]ENEL PLB+PMG'!$BD32</f>
        <v>187.18084166666699</v>
      </c>
      <c r="S34" s="17">
        <f>+'[19]ENEL PLB+PMG'!$BD32</f>
        <v>187.88185833333301</v>
      </c>
      <c r="T34" s="17">
        <f>+'[20]ENEL PLB+PMG'!$BD32</f>
        <v>184.303756666667</v>
      </c>
      <c r="U34" s="17">
        <f>+'[21]ENEL PLB+PMG'!$BD32</f>
        <v>176.37086666666701</v>
      </c>
      <c r="V34" s="17">
        <f>+'[22]ENEL PLB+PMG'!$BD32</f>
        <v>186.51843333333301</v>
      </c>
      <c r="W34" s="17">
        <f>+'[23]ENEL PLB+PMG'!$BD32</f>
        <v>184.923206666667</v>
      </c>
      <c r="X34" s="17">
        <f>+'[24]ENEL PLB+PMG'!$BD32</f>
        <v>187.010028333333</v>
      </c>
      <c r="Y34" s="17">
        <f>+'[25]ENEL PLB+PMG'!$BD32</f>
        <v>173.25944833333301</v>
      </c>
      <c r="Z34" s="17">
        <f>+'[26]ENEL PLB+PMG'!$BD32</f>
        <v>182.98786000000001</v>
      </c>
      <c r="AA34" s="17">
        <f>+'[27]ENEL PLB+PMG'!$BD32</f>
        <v>184.77865</v>
      </c>
      <c r="AB34" s="17">
        <f>+'[28]ENEL PLB+PMG'!$BD32</f>
        <v>184.59495999999999</v>
      </c>
      <c r="AC34" s="17">
        <f>+'[29]ENEL PLB+PMG'!$BD32</f>
        <v>181.63972833333301</v>
      </c>
      <c r="AD34" s="17">
        <f>+'[30]ENEL PLB+PMG'!$BD32</f>
        <v>178.92385999999999</v>
      </c>
      <c r="AE34" s="17">
        <f>+'[31]ENEL PLB+PMG'!$BD32</f>
        <v>181.90648166666699</v>
      </c>
      <c r="AF34" s="17">
        <f>+'[32]ENEL PLB+PMG'!$BD32</f>
        <v>177.47500333333301</v>
      </c>
      <c r="AG34" s="17">
        <f>+'[33]ENEL PLB+PMG'!$BD32</f>
        <v>0</v>
      </c>
    </row>
    <row r="35" spans="2:63" ht="20.100000000000001" customHeight="1">
      <c r="B35" s="16">
        <v>0.95833333333333304</v>
      </c>
      <c r="C35" s="17">
        <f>+'[3]ENEL PLB+PMG'!$BD33</f>
        <v>172.62160333333301</v>
      </c>
      <c r="D35" s="17">
        <f>+'[4]ENEL PLB+PMG'!$BD33</f>
        <v>168.36063833333299</v>
      </c>
      <c r="E35" s="17">
        <f>+'[5]ENEL PLB+PMG'!$BD33</f>
        <v>171.39074833333299</v>
      </c>
      <c r="F35" s="17">
        <f>+'[6]ENEL PLB+PMG'!$BD33</f>
        <v>172.725128333333</v>
      </c>
      <c r="G35" s="17">
        <f>+'[7]ENEL PLB+PMG'!$BD33</f>
        <v>180.971708333333</v>
      </c>
      <c r="H35" s="17">
        <f>+'[8]ENEL PLB+PMG'!$BD33</f>
        <v>183.386191666667</v>
      </c>
      <c r="I35" s="17">
        <f>+'[9]ENEL PLB+PMG'!$BD33</f>
        <v>181.934568333333</v>
      </c>
      <c r="J35" s="17">
        <f>+'[10]ENEL PLB+PMG'!$BD33</f>
        <v>182.18715499999999</v>
      </c>
      <c r="K35" s="17">
        <f>+'[11]ENEL PLB+PMG'!$BD33</f>
        <v>169.90523166666699</v>
      </c>
      <c r="L35" s="17">
        <f>+'[12]ENEL PLB+PMG'!$BD33</f>
        <v>172.913086666667</v>
      </c>
      <c r="M35" s="17">
        <f>+'[13]ENEL PLB+PMG'!$BD33</f>
        <v>170.645196666667</v>
      </c>
      <c r="N35" s="17">
        <f>+'[14]ENEL PLB+PMG'!$BD33</f>
        <v>171.00264166666699</v>
      </c>
      <c r="O35" s="17">
        <f>+'[15]ENEL PLB+PMG'!$BD33</f>
        <v>179.43199999999999</v>
      </c>
      <c r="P35" s="17">
        <f>+'[16]ENEL PLB+PMG'!$BD33</f>
        <v>170.20432333333301</v>
      </c>
      <c r="Q35" s="17">
        <f>+'[17]ENEL PLB+PMG'!$BD33</f>
        <v>182.65447499999999</v>
      </c>
      <c r="R35" s="17">
        <f>+'[18]ENEL PLB+PMG'!$BD33</f>
        <v>181.48186833333301</v>
      </c>
      <c r="S35" s="17">
        <f>+'[19]ENEL PLB+PMG'!$BD33</f>
        <v>176.487425</v>
      </c>
      <c r="T35" s="17">
        <f>+'[20]ENEL PLB+PMG'!$BD33</f>
        <v>189.127015</v>
      </c>
      <c r="U35" s="17">
        <f>+'[21]ENEL PLB+PMG'!$BD33</f>
        <v>173.55876333333299</v>
      </c>
      <c r="V35" s="17">
        <f>+'[22]ENEL PLB+PMG'!$BD33</f>
        <v>180.53301166666699</v>
      </c>
      <c r="W35" s="17">
        <f>+'[23]ENEL PLB+PMG'!$BD33</f>
        <v>184.43004833333299</v>
      </c>
      <c r="X35" s="17">
        <f>+'[24]ENEL PLB+PMG'!$BD33</f>
        <v>173.21986166666699</v>
      </c>
      <c r="Y35" s="17">
        <f>+'[25]ENEL PLB+PMG'!$BD33</f>
        <v>173.098986666667</v>
      </c>
      <c r="Z35" s="17">
        <f>+'[26]ENEL PLB+PMG'!$BD33</f>
        <v>173.1</v>
      </c>
      <c r="AA35" s="17">
        <f>+'[27]ENEL PLB+PMG'!$BD33</f>
        <v>175.767801666667</v>
      </c>
      <c r="AB35" s="17">
        <f>+'[28]ENEL PLB+PMG'!$BD33</f>
        <v>178.08700166666699</v>
      </c>
      <c r="AC35" s="17">
        <f>+'[29]ENEL PLB+PMG'!$BD33</f>
        <v>175.32122000000001</v>
      </c>
      <c r="AD35" s="17">
        <f>+'[30]ENEL PLB+PMG'!$BD33</f>
        <v>178.253903333333</v>
      </c>
      <c r="AE35" s="17">
        <f>+'[31]ENEL PLB+PMG'!$BD33</f>
        <v>174.10085166666701</v>
      </c>
      <c r="AF35" s="17">
        <f>+'[32]ENEL PLB+PMG'!$BD33</f>
        <v>176.06749666666701</v>
      </c>
      <c r="AG35" s="17">
        <f>+'[33]ENEL PLB+PMG'!$BD33</f>
        <v>0</v>
      </c>
    </row>
    <row r="36" spans="2:63" ht="20.100000000000001" customHeight="1">
      <c r="B36" s="19" t="s">
        <v>3</v>
      </c>
      <c r="C36" s="17">
        <f>+'[3]ENEL PLB+PMG'!$BD34</f>
        <v>176.461921666667</v>
      </c>
      <c r="D36" s="17">
        <f>+'[4]ENEL PLB+PMG'!$BD34</f>
        <v>168.37113666666701</v>
      </c>
      <c r="E36" s="17">
        <f>+'[5]ENEL PLB+PMG'!$BD34</f>
        <v>175.70337000000001</v>
      </c>
      <c r="F36" s="17">
        <f>+'[6]ENEL PLB+PMG'!$BD34</f>
        <v>169.67661833333301</v>
      </c>
      <c r="G36" s="17">
        <f>+'[7]ENEL PLB+PMG'!$BD34</f>
        <v>170.926176666667</v>
      </c>
      <c r="H36" s="17">
        <f>+'[8]ENEL PLB+PMG'!$BD34</f>
        <v>183.07133166666699</v>
      </c>
      <c r="I36" s="17">
        <f>+'[9]ENEL PLB+PMG'!$BD34</f>
        <v>177.51048333333301</v>
      </c>
      <c r="J36" s="17">
        <f>+'[10]ENEL PLB+PMG'!$BD34</f>
        <v>182.2398</v>
      </c>
      <c r="K36" s="17">
        <f>+'[11]ENEL PLB+PMG'!$BD34</f>
        <v>172.90869166666701</v>
      </c>
      <c r="L36" s="17">
        <f>+'[12]ENEL PLB+PMG'!$BD34</f>
        <v>170.79628500000001</v>
      </c>
      <c r="M36" s="17">
        <f>+'[13]ENEL PLB+PMG'!$BD34</f>
        <v>171.516865</v>
      </c>
      <c r="N36" s="17">
        <f>+'[14]ENEL PLB+PMG'!$BD34</f>
        <v>173.07255333333299</v>
      </c>
      <c r="O36" s="17">
        <f>+'[15]ENEL PLB+PMG'!$BD34</f>
        <v>179.43199999999999</v>
      </c>
      <c r="P36" s="17">
        <f>+'[16]ENEL PLB+PMG'!$BD34</f>
        <v>169.97300000000001</v>
      </c>
      <c r="Q36" s="17">
        <f>+'[17]ENEL PLB+PMG'!$BD34</f>
        <v>179.44423</v>
      </c>
      <c r="R36" s="17">
        <f>+'[18]ENEL PLB+PMG'!$BD34</f>
        <v>169.79118333333301</v>
      </c>
      <c r="S36" s="17">
        <f>+'[19]ENEL PLB+PMG'!$BD34</f>
        <v>173.20122833333301</v>
      </c>
      <c r="T36" s="17">
        <f>+'[20]ENEL PLB+PMG'!$BD34</f>
        <v>173.201255</v>
      </c>
      <c r="U36" s="17">
        <f>+'[21]ENEL PLB+PMG'!$BD34</f>
        <v>173.2</v>
      </c>
      <c r="V36" s="17">
        <f>+'[22]ENEL PLB+PMG'!$BD34</f>
        <v>178.63103000000001</v>
      </c>
      <c r="W36" s="17">
        <f>+'[23]ENEL PLB+PMG'!$BD34</f>
        <v>177.840968333333</v>
      </c>
      <c r="X36" s="17">
        <f>+'[24]ENEL PLB+PMG'!$BD34</f>
        <v>173.74973333333301</v>
      </c>
      <c r="Y36" s="17">
        <f>+'[25]ENEL PLB+PMG'!$BD34</f>
        <v>174.919735</v>
      </c>
      <c r="Z36" s="17">
        <f>+'[26]ENEL PLB+PMG'!$BD34</f>
        <v>173.04922666666701</v>
      </c>
      <c r="AA36" s="17">
        <f>+'[27]ENEL PLB+PMG'!$BD34</f>
        <v>171.20144999999999</v>
      </c>
      <c r="AB36" s="17">
        <f>+'[28]ENEL PLB+PMG'!$BD34</f>
        <v>170.48210666666699</v>
      </c>
      <c r="AC36" s="17">
        <f>+'[29]ENEL PLB+PMG'!$BD34</f>
        <v>176.440846666667</v>
      </c>
      <c r="AD36" s="17">
        <f>+'[30]ENEL PLB+PMG'!$BD34</f>
        <v>173.1</v>
      </c>
      <c r="AE36" s="17">
        <f>+'[31]ENEL PLB+PMG'!$BD34</f>
        <v>183.70598333333399</v>
      </c>
      <c r="AF36" s="17">
        <f>+'[32]ENEL PLB+PMG'!$BD34</f>
        <v>195.46583000000001</v>
      </c>
      <c r="AG36" s="17">
        <f>+'[33]ENEL PLB+PMG'!$BD34</f>
        <v>0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AG39" s="6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AG40" s="6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41153</v>
      </c>
      <c r="D41" s="14">
        <f>+[35]Sheet1!$B$10</f>
        <v>41154</v>
      </c>
      <c r="E41" s="14">
        <f>+[36]Sheet1!$B$10</f>
        <v>41155</v>
      </c>
      <c r="F41" s="14">
        <f>+[37]Sheet1!$B$10</f>
        <v>41156</v>
      </c>
      <c r="G41" s="14">
        <f>+[38]Sheet1!$B$10</f>
        <v>41157</v>
      </c>
      <c r="H41" s="14">
        <f>+[39]Sheet1!$B$10</f>
        <v>41158</v>
      </c>
      <c r="I41" s="14">
        <f>+[40]Sheet1!$B$10</f>
        <v>41159</v>
      </c>
      <c r="J41" s="14">
        <f>+[41]Sheet1!$B$10</f>
        <v>41160</v>
      </c>
      <c r="K41" s="14">
        <f>+[42]Sheet1!$B$10</f>
        <v>41161</v>
      </c>
      <c r="L41" s="14">
        <f>+[43]Sheet1!$B$10</f>
        <v>41162</v>
      </c>
      <c r="M41" s="14">
        <f>+[44]Sheet1!$B$10</f>
        <v>41163</v>
      </c>
      <c r="N41" s="14">
        <f>+[45]Sheet1!$B$10</f>
        <v>41164</v>
      </c>
      <c r="O41" s="14">
        <f>+[46]Sheet1!$B$10</f>
        <v>41165</v>
      </c>
      <c r="P41" s="14">
        <f>+[47]Sheet1!$B$10</f>
        <v>41166</v>
      </c>
      <c r="Q41" s="14">
        <f>+[48]Sheet1!$B$10</f>
        <v>41167</v>
      </c>
      <c r="R41" s="14">
        <f>+[49]Sheet1!$B$10</f>
        <v>41168</v>
      </c>
      <c r="S41" s="14">
        <f>+[50]Sheet1!$B$10</f>
        <v>41169</v>
      </c>
      <c r="T41" s="14">
        <f>+[51]Sheet1!$B$10</f>
        <v>41170</v>
      </c>
      <c r="U41" s="14">
        <f>+[51]Sheet1!$B$10</f>
        <v>41170</v>
      </c>
      <c r="V41" s="14">
        <f>+[52]Sheet1!$B$10</f>
        <v>41172</v>
      </c>
      <c r="W41" s="14">
        <f>+[53]Sheet1!$B$10</f>
        <v>41173</v>
      </c>
      <c r="X41" s="14">
        <f>+[54]Sheet1!$B$10</f>
        <v>41174</v>
      </c>
      <c r="Y41" s="14">
        <f>+[55]Sheet1!$B$10</f>
        <v>41175</v>
      </c>
      <c r="Z41" s="14">
        <f>+[56]Sheet1!$B$10</f>
        <v>41176</v>
      </c>
      <c r="AA41" s="14">
        <f>+[57]Sheet1!$B$10</f>
        <v>41177</v>
      </c>
      <c r="AB41" s="14">
        <f>+[58]Sheet1!$B$10</f>
        <v>41178</v>
      </c>
      <c r="AC41" s="14">
        <f>+[59]Sheet1!$B$10</f>
        <v>41179</v>
      </c>
      <c r="AD41" s="14">
        <f>+[60]Sheet1!$B$10</f>
        <v>41180</v>
      </c>
      <c r="AE41" s="14">
        <f>+[61]Sheet1!$B$10</f>
        <v>41181</v>
      </c>
      <c r="AF41" s="14">
        <f>+[62]Sheet1!$B$10</f>
        <v>41182</v>
      </c>
      <c r="AG41" s="14">
        <f>+[63]Sheet1!$B$10</f>
        <v>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+[34]Sheet1!$N$98</f>
        <v>0.5</v>
      </c>
      <c r="D42" s="17">
        <f>+[35]Sheet1!$N$98</f>
        <v>0.5</v>
      </c>
      <c r="E42" s="17">
        <f>+[36]Sheet1!$N$98</f>
        <v>0.5</v>
      </c>
      <c r="F42" s="17">
        <f>+[37]Sheet1!$N$98</f>
        <v>0.5</v>
      </c>
      <c r="G42" s="17">
        <f>+[38]Sheet1!$N$98</f>
        <v>0.5</v>
      </c>
      <c r="H42" s="17">
        <f>+[39]Sheet1!$N$98</f>
        <v>0.5</v>
      </c>
      <c r="I42" s="17">
        <f>+[40]Sheet1!$N$98</f>
        <v>0.5</v>
      </c>
      <c r="J42" s="17">
        <f>+[41]Sheet1!$N$98</f>
        <v>199</v>
      </c>
      <c r="K42" s="17">
        <f>+[42]Sheet1!$N$98</f>
        <v>0.5</v>
      </c>
      <c r="L42" s="17">
        <f>+[43]Sheet1!$N$98</f>
        <v>0.5</v>
      </c>
      <c r="M42" s="17">
        <f>+[44]Sheet1!$N$98</f>
        <v>0.5</v>
      </c>
      <c r="N42" s="17">
        <f>+[45]Sheet1!$N$98</f>
        <v>0.5</v>
      </c>
      <c r="O42" s="17">
        <f>+[46]Sheet1!$N$98</f>
        <v>0.5</v>
      </c>
      <c r="P42" s="17">
        <f>+[47]Sheet1!$N$98</f>
        <v>0.5</v>
      </c>
      <c r="Q42" s="17">
        <f>+[48]Sheet1!$N$98</f>
        <v>0.5</v>
      </c>
      <c r="R42" s="17">
        <f>+[49]Sheet1!$N$98</f>
        <v>0.5</v>
      </c>
      <c r="S42" s="17">
        <f>+[50]Sheet1!$N$98</f>
        <v>0.5</v>
      </c>
      <c r="T42" s="17">
        <f>+[51]Sheet1!$N$98</f>
        <v>0.5</v>
      </c>
      <c r="U42" s="17">
        <f>+[51]Sheet1!$N$98</f>
        <v>0.5</v>
      </c>
      <c r="V42" s="17">
        <f>+[52]Sheet1!$N$98</f>
        <v>0.5</v>
      </c>
      <c r="W42" s="17">
        <f>+[53]Sheet1!$N$98</f>
        <v>215</v>
      </c>
      <c r="X42" s="17">
        <f>+[54]Sheet1!$N$98</f>
        <v>0.5</v>
      </c>
      <c r="Y42" s="17">
        <f>+[55]Sheet1!$N$98</f>
        <v>0.5</v>
      </c>
      <c r="Z42" s="17">
        <f>+[56]Sheet1!$N$98</f>
        <v>0.5</v>
      </c>
      <c r="AA42" s="17">
        <f>+[57]Sheet1!$N$98</f>
        <v>0.5</v>
      </c>
      <c r="AB42" s="17">
        <f>+[58]Sheet1!$N$98</f>
        <v>0.5</v>
      </c>
      <c r="AC42" s="17">
        <f>+[59]Sheet1!$N$98</f>
        <v>0.5</v>
      </c>
      <c r="AD42" s="17">
        <f>+[60]Sheet1!$N$98</f>
        <v>0.5</v>
      </c>
      <c r="AE42" s="17">
        <f>+[61]Sheet1!$N$98</f>
        <v>0.5</v>
      </c>
      <c r="AF42" s="17">
        <f>+[62]Sheet1!$N$98</f>
        <v>0.5</v>
      </c>
      <c r="AG42" s="17">
        <f>+[63]Sheet1!$N$98</f>
        <v>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AG44" s="6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AG46" s="6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G47" s="6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G48" s="6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G49" s="6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MAX($C$13:$AF$36)</f>
        <v>196.81687333333301</v>
      </c>
      <c r="D50" s="17">
        <f>MIN($C$13:$AF$36)</f>
        <v>162.96074666666701</v>
      </c>
      <c r="E50" s="17">
        <f>+[1]LIQUIDAC!BN256/[1]LIQUIDAC!BM256</f>
        <v>79.502713306488232</v>
      </c>
      <c r="F50" s="17">
        <f>AVERAGE($C$13:$AF$36)</f>
        <v>177.52402824999993</v>
      </c>
      <c r="AG50" s="6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MAX($C$42:$AF$42)</f>
        <v>215</v>
      </c>
      <c r="D51" s="17">
        <f>MIN($C$42:$AF$42)</f>
        <v>0.5</v>
      </c>
      <c r="E51" s="17">
        <f>AVERAGE($C$42:$AF$42)</f>
        <v>14.266666666666667</v>
      </c>
      <c r="AG51" s="6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G52" s="6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conditionalFormatting sqref="C11:AG11">
    <cfRule type="cellIs" dxfId="16" priority="17" stopIfTrue="1" operator="equal">
      <formula>TRUNC(C$12,0)</formula>
    </cfRule>
  </conditionalFormatting>
  <conditionalFormatting sqref="C42:AF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C13:AF36">
    <cfRule type="cellIs" dxfId="13" priority="13" stopIfTrue="1" operator="equal">
      <formula>$C$50</formula>
    </cfRule>
    <cfRule type="cellIs" dxfId="12" priority="14" stopIfTrue="1" operator="equal">
      <formula>$D$50</formula>
    </cfRule>
  </conditionalFormatting>
  <conditionalFormatting sqref="C37:Q37 S37:AF37">
    <cfRule type="cellIs" dxfId="11" priority="12" operator="notEqual">
      <formula>0</formula>
    </cfRule>
  </conditionalFormatting>
  <conditionalFormatting sqref="R37">
    <cfRule type="cellIs" dxfId="10" priority="11" operator="notEqual">
      <formula>0</formula>
    </cfRule>
  </conditionalFormatting>
  <conditionalFormatting sqref="C11:G11">
    <cfRule type="cellIs" dxfId="9" priority="10" stopIfTrue="1" operator="equal">
      <formula>TRUNC(C$12,0)</formula>
    </cfRule>
  </conditionalFormatting>
  <conditionalFormatting sqref="C13:R36">
    <cfRule type="cellIs" dxfId="8" priority="9" operator="equal">
      <formula>$D$50</formula>
    </cfRule>
  </conditionalFormatting>
  <conditionalFormatting sqref="C13:AG36">
    <cfRule type="cellIs" dxfId="7" priority="7" stopIfTrue="1" operator="equal">
      <formula>$C$50</formula>
    </cfRule>
    <cfRule type="cellIs" dxfId="6" priority="8" stopIfTrue="1" operator="equal">
      <formula>$D$50</formula>
    </cfRule>
  </conditionalFormatting>
  <conditionalFormatting sqref="C37:AG37">
    <cfRule type="cellIs" dxfId="5" priority="6" operator="notEqual">
      <formula>0</formula>
    </cfRule>
  </conditionalFormatting>
  <conditionalFormatting sqref="AG37">
    <cfRule type="cellIs" dxfId="4" priority="5" operator="notEqual">
      <formula>0</formula>
    </cfRule>
  </conditionalFormatting>
  <conditionalFormatting sqref="C13:G36">
    <cfRule type="cellIs" dxfId="3" priority="3" stopIfTrue="1" operator="equal">
      <formula>$C$50</formula>
    </cfRule>
    <cfRule type="cellIs" dxfId="2" priority="4" stopIfTrue="1" operator="equal">
      <formula>$D$50</formula>
    </cfRule>
  </conditionalFormatting>
  <conditionalFormatting sqref="C42: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6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2012-10-15T15:17:14Z</dcterms:created>
  <dcterms:modified xsi:type="dcterms:W3CDTF">2012-10-15T15:18:15Z</dcterms:modified>
</cp:coreProperties>
</file>