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6740" tabRatio="500" activeTab="4"/>
  </bookViews>
  <sheets>
    <sheet name="1999 Survey" sheetId="2" r:id="rId1"/>
    <sheet name="MpeKetoni" sheetId="3" r:id="rId2"/>
    <sheet name="IFC World Bank" sheetId="1" r:id="rId3"/>
    <sheet name="Changes in Kenya" sheetId="4" r:id="rId4"/>
    <sheet name="Electricity Demand Strategy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7" i="2" l="1"/>
  <c r="K36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3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36" i="2"/>
  <c r="G37" i="2"/>
  <c r="G36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3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36" i="2"/>
  <c r="C53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36" i="2"/>
  <c r="G16" i="3"/>
  <c r="I16" i="3"/>
  <c r="G15" i="3"/>
  <c r="I15" i="3"/>
  <c r="G17" i="3"/>
  <c r="I17" i="3"/>
  <c r="G18" i="3"/>
  <c r="I18" i="3"/>
  <c r="G19" i="3"/>
  <c r="I19" i="3"/>
  <c r="G20" i="3"/>
  <c r="I20" i="3"/>
  <c r="G21" i="3"/>
  <c r="I21" i="3"/>
  <c r="G22" i="3"/>
  <c r="I22" i="3"/>
  <c r="G23" i="3"/>
  <c r="I23" i="3"/>
  <c r="G24" i="3"/>
  <c r="I24" i="3"/>
  <c r="G25" i="3"/>
  <c r="I25" i="3"/>
  <c r="G26" i="3"/>
  <c r="I26" i="3"/>
  <c r="G27" i="3"/>
  <c r="I27" i="3"/>
  <c r="G28" i="3"/>
  <c r="I28" i="3"/>
  <c r="G29" i="3"/>
  <c r="I29" i="3"/>
  <c r="G30" i="3"/>
  <c r="I30" i="3"/>
  <c r="G31" i="3"/>
  <c r="I31" i="3"/>
  <c r="G32" i="3"/>
  <c r="I32" i="3"/>
  <c r="G33" i="3"/>
  <c r="I33" i="3"/>
  <c r="G34" i="3"/>
  <c r="I34" i="3"/>
  <c r="G35" i="3"/>
  <c r="I35" i="3"/>
  <c r="G36" i="3"/>
  <c r="I36" i="3"/>
  <c r="G37" i="3"/>
  <c r="I37" i="3"/>
  <c r="G38" i="3"/>
  <c r="I38" i="3"/>
  <c r="G39" i="3"/>
  <c r="I39" i="3"/>
  <c r="G40" i="3"/>
  <c r="I40" i="3"/>
  <c r="I42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15" i="3"/>
  <c r="E42" i="3"/>
  <c r="C78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57" i="2"/>
  <c r="D17" i="2"/>
  <c r="I17" i="2"/>
  <c r="D18" i="2"/>
  <c r="I18" i="2"/>
  <c r="D19" i="2"/>
  <c r="I19" i="2"/>
  <c r="D16" i="2"/>
  <c r="I16" i="2"/>
</calcChain>
</file>

<file path=xl/sharedStrings.xml><?xml version="1.0" encoding="utf-8"?>
<sst xmlns="http://schemas.openxmlformats.org/spreadsheetml/2006/main" count="196" uniqueCount="185">
  <si>
    <t>Farmer</t>
  </si>
  <si>
    <t>Unemployed</t>
  </si>
  <si>
    <t xml:space="preserve">Small Scale Business </t>
  </si>
  <si>
    <t>Labourer</t>
  </si>
  <si>
    <t>Other</t>
  </si>
  <si>
    <t>Small Duka</t>
  </si>
  <si>
    <t>Kiosk</t>
  </si>
  <si>
    <t>Hotel/Restaurant/Café</t>
  </si>
  <si>
    <t>Hawker at fixed site</t>
  </si>
  <si>
    <t>Boutique/Tailoring</t>
  </si>
  <si>
    <t>Large Duka</t>
  </si>
  <si>
    <t>Small scale producer</t>
  </si>
  <si>
    <t>Barber shop</t>
  </si>
  <si>
    <t>Others</t>
  </si>
  <si>
    <t>Nairobi Mombasa</t>
  </si>
  <si>
    <t>Cities over 10000</t>
  </si>
  <si>
    <t>Cities 2000 10000</t>
  </si>
  <si>
    <t>Rural Areas</t>
  </si>
  <si>
    <t>Nairobi and Mombasa</t>
  </si>
  <si>
    <t>Other major towns</t>
  </si>
  <si>
    <t>Rural Towns</t>
  </si>
  <si>
    <t>Number</t>
  </si>
  <si>
    <t>% of Natl Population</t>
  </si>
  <si>
    <t># of People</t>
  </si>
  <si>
    <t>% of ME</t>
  </si>
  <si>
    <t>Manufacturing</t>
  </si>
  <si>
    <t>Trade</t>
  </si>
  <si>
    <t>Bars/Hotels/Restaurants</t>
  </si>
  <si>
    <t>Services</t>
  </si>
  <si>
    <t>Construction</t>
  </si>
  <si>
    <t>Urban</t>
  </si>
  <si>
    <t>No</t>
  </si>
  <si>
    <t>Col%</t>
  </si>
  <si>
    <t>Row%</t>
  </si>
  <si>
    <t>Rural</t>
  </si>
  <si>
    <t>Services(Transport, financial agents, other services)</t>
  </si>
  <si>
    <t>ISIC Grouping</t>
  </si>
  <si>
    <t>Food and beverage manufacture</t>
  </si>
  <si>
    <t>Textiles</t>
  </si>
  <si>
    <t>Wood based Manufacture</t>
  </si>
  <si>
    <t>Paper and Paper Products</t>
  </si>
  <si>
    <t>Earthenware Manufacture</t>
  </si>
  <si>
    <t>Hardware Manufacture</t>
  </si>
  <si>
    <t>Other manufacturing</t>
  </si>
  <si>
    <t>Wholesale Trade</t>
  </si>
  <si>
    <t>Retail</t>
  </si>
  <si>
    <t>Passenger car service</t>
  </si>
  <si>
    <t>Real Estate</t>
  </si>
  <si>
    <t>Professional Services</t>
  </si>
  <si>
    <t>Entertainment</t>
  </si>
  <si>
    <t>Repair and other services</t>
  </si>
  <si>
    <t>Percent</t>
  </si>
  <si>
    <r>
      <t xml:space="preserve">Data Source: </t>
    </r>
    <r>
      <rPr>
        <sz val="12"/>
        <color rgb="FF000000"/>
        <rFont val="Garamond"/>
      </rPr>
      <t>Lighting Africa  Catalyzing Markets for Modern Lighting, Lighting Africa Market Assesment Results, Quantitative Assesment Kenya</t>
    </r>
  </si>
  <si>
    <t>1. Proportion (%) of Households with Non-Agricultural (non-primary) Businesses in Survey</t>
  </si>
  <si>
    <t>2. Number  of Micro-Enterprises</t>
  </si>
  <si>
    <t>#ME/1000 People</t>
  </si>
  <si>
    <t>3. Sectoral and Urban-Rural Distribution of Micro Enterprises</t>
  </si>
  <si>
    <t>4. Two-Digit Grouping of Urban/Rural MSEs</t>
  </si>
  <si>
    <t>5. Composition of MSE Retail Activity</t>
  </si>
  <si>
    <t>Food drink and tobacco</t>
  </si>
  <si>
    <t>Butcheries</t>
  </si>
  <si>
    <t>Oil and petrol</t>
  </si>
  <si>
    <t>Textiles, soft furnishings, clothin, shoes</t>
  </si>
  <si>
    <t>Building materials and timber</t>
  </si>
  <si>
    <t>Photographic and pharmaceutical goods</t>
  </si>
  <si>
    <t>General retail trade</t>
  </si>
  <si>
    <t>Livestock</t>
  </si>
  <si>
    <t>Agricultural produce</t>
  </si>
  <si>
    <t>Paraffin and charcoal</t>
  </si>
  <si>
    <t>Domestic hardware</t>
  </si>
  <si>
    <t>Machinery Tools</t>
  </si>
  <si>
    <t>Ready made garments</t>
  </si>
  <si>
    <t xml:space="preserve">Second hand garments </t>
  </si>
  <si>
    <t>Shoes and leather goods</t>
  </si>
  <si>
    <t>Art and artifacts</t>
  </si>
  <si>
    <t>Baskets (eg kiondos)</t>
  </si>
  <si>
    <t>Newspapers/Magazines</t>
  </si>
  <si>
    <t>General Kiosks and Groceries</t>
  </si>
  <si>
    <t>Stationary and Bookstores</t>
  </si>
  <si>
    <t>N.</t>
  </si>
  <si>
    <t>6. Technology Use:  Proportion of Economic Activity by Types of Machine Power (%)</t>
  </si>
  <si>
    <t>Economic Activity</t>
  </si>
  <si>
    <t>Transportation Communication</t>
  </si>
  <si>
    <t>Finance</t>
  </si>
  <si>
    <t>Other services</t>
  </si>
  <si>
    <t xml:space="preserve">Electricity </t>
  </si>
  <si>
    <t>Fuel</t>
  </si>
  <si>
    <t>Human Powered</t>
  </si>
  <si>
    <t>Animal Powered</t>
  </si>
  <si>
    <r>
      <t xml:space="preserve">Data Source: </t>
    </r>
    <r>
      <rPr>
        <sz val="12"/>
        <color rgb="FF000000"/>
        <rFont val="Garamond"/>
      </rPr>
      <t>1999 Micro and Small Enterprise Survey Report</t>
    </r>
  </si>
  <si>
    <r>
      <t xml:space="preserve">Data Source: </t>
    </r>
    <r>
      <rPr>
        <sz val="12"/>
        <color rgb="FF000000"/>
        <rFont val="Garamond"/>
      </rPr>
      <t>Kirubi Masters Thesis 'How Important is Modern Energy for Micro Enterprises'</t>
    </r>
  </si>
  <si>
    <t>Electricity Demand Summary at Mpeketoni</t>
  </si>
  <si>
    <t>Customer</t>
  </si>
  <si>
    <t>Households (&gt;89kWh/month)</t>
  </si>
  <si>
    <t>Sec. School</t>
  </si>
  <si>
    <t>Retail Shops</t>
  </si>
  <si>
    <t>Households (0-21 kWh/month)</t>
  </si>
  <si>
    <t>Households (22-88 kWh/month)</t>
  </si>
  <si>
    <t>MEP posho Mill</t>
  </si>
  <si>
    <t>TSS Cotton ginnery</t>
  </si>
  <si>
    <t>Petrol Stations/welding shops</t>
  </si>
  <si>
    <t>Bar/Hotel/Restaurant</t>
  </si>
  <si>
    <t>Repair Shops</t>
  </si>
  <si>
    <t>Hospital</t>
  </si>
  <si>
    <t>Posho Mill 1</t>
  </si>
  <si>
    <t>workshops (woodwork/carpentry)</t>
  </si>
  <si>
    <t>Big Hotel</t>
  </si>
  <si>
    <t>Posho Mill 2</t>
  </si>
  <si>
    <t>Tea/Coffee/Café</t>
  </si>
  <si>
    <t>Mosque/church</t>
  </si>
  <si>
    <t>Big Garage</t>
  </si>
  <si>
    <t>Catholic Church</t>
  </si>
  <si>
    <t>Telekom</t>
  </si>
  <si>
    <t>NGOs</t>
  </si>
  <si>
    <t>Mpektoni Youth Polytechnic</t>
  </si>
  <si>
    <t>Post Office</t>
  </si>
  <si>
    <t>Police Station</t>
  </si>
  <si>
    <t xml:space="preserve">Bank </t>
  </si>
  <si>
    <t xml:space="preserve">District Officer </t>
  </si>
  <si>
    <t>N</t>
  </si>
  <si>
    <t>Sum</t>
  </si>
  <si>
    <t>Load (kW)</t>
  </si>
  <si>
    <t>Total Load (kW)</t>
  </si>
  <si>
    <t>Hours/day</t>
  </si>
  <si>
    <t>kWh/day</t>
  </si>
  <si>
    <t xml:space="preserve">Number of Microenterprise (non-school, non-clinique): </t>
  </si>
  <si>
    <t xml:space="preserve"> </t>
  </si>
  <si>
    <t>% Total</t>
  </si>
  <si>
    <r>
      <rPr>
        <b/>
        <sz val="12"/>
        <color theme="1"/>
        <rFont val="Garamond"/>
      </rPr>
      <t>Mpeketoni Details:</t>
    </r>
    <r>
      <rPr>
        <sz val="12"/>
        <color theme="1"/>
        <rFont val="Garamond"/>
      </rPr>
      <t xml:space="preserve"> Mpeketoni is the largest town and is surrounded by many smallholdings and villages. The physical land area is 14,224 ha with population of </t>
    </r>
    <r>
      <rPr>
        <b/>
        <sz val="12"/>
        <color theme="1"/>
        <rFont val="Garamond"/>
      </rPr>
      <t>28,000</t>
    </r>
    <r>
      <rPr>
        <sz val="12"/>
        <color theme="1"/>
        <rFont val="Garamond"/>
      </rPr>
      <t xml:space="preserve"> in 1997 rising to over 31,000 by 2004. According to this data there are 5 micro-Enterprises per 1000 people in Mpeketoni.</t>
    </r>
  </si>
  <si>
    <t>Retail businesses: 400 retail businesses, representative sample conducted in Nairobi, Eastern, Coast, Wester, Nyanza Central and Rift Valley. 68% Rural and 32% Urban. 90% not connected to the electricity grid, 10% connected to the grid. Agriculture and small scale businesses are the ME populations that we should be targetting and focusing on.</t>
  </si>
  <si>
    <t>Proportion (%)</t>
  </si>
  <si>
    <t>No.Urban</t>
  </si>
  <si>
    <t>Proportion that is Urban</t>
  </si>
  <si>
    <t>% of Total Urban</t>
  </si>
  <si>
    <t>Proportion that is Rural</t>
  </si>
  <si>
    <t>No.Rural</t>
  </si>
  <si>
    <t>% Proportion</t>
  </si>
  <si>
    <t>% of Total Rural</t>
  </si>
  <si>
    <t>7. Distribution of Repair and Service Acitivity</t>
  </si>
  <si>
    <t>Repair of footwear other leather goods</t>
  </si>
  <si>
    <t>Electrical repair</t>
  </si>
  <si>
    <t>Repair of motor vehicles and motor cycles</t>
  </si>
  <si>
    <t>Watch lock and Jewelry repair</t>
  </si>
  <si>
    <t>Repair of bycicles</t>
  </si>
  <si>
    <t>Other repair NEC</t>
  </si>
  <si>
    <t>Laundry services cleaning and dyning</t>
  </si>
  <si>
    <t>Barber and beauty shops</t>
  </si>
  <si>
    <t>Photographic studies, commercial photography</t>
  </si>
  <si>
    <t>Hunting and Tourist Guide Services</t>
  </si>
  <si>
    <t>Other miscellaneous personal services</t>
  </si>
  <si>
    <t>Other services NEC</t>
  </si>
  <si>
    <t>No. of Enterprises</t>
  </si>
  <si>
    <t>No. of Workers</t>
  </si>
  <si>
    <t>Personal services NEC</t>
  </si>
  <si>
    <t>Houseold Occupations</t>
  </si>
  <si>
    <t>Type of Shop (Many of the retail businesses in Kenya are small Permanent shops and Kiosks mostly selling household commodities, food stuffs, fruits and vegetables)</t>
  </si>
  <si>
    <r>
      <t xml:space="preserve">Year: </t>
    </r>
    <r>
      <rPr>
        <sz val="12"/>
        <color theme="1"/>
        <rFont val="Garamond"/>
      </rPr>
      <t>2008</t>
    </r>
  </si>
  <si>
    <r>
      <rPr>
        <b/>
        <sz val="12"/>
        <color theme="1"/>
        <rFont val="Garamond"/>
      </rPr>
      <t xml:space="preserve">Year: </t>
    </r>
    <r>
      <rPr>
        <sz val="12"/>
        <color theme="1"/>
        <rFont val="Garamond"/>
      </rPr>
      <t>1999</t>
    </r>
  </si>
  <si>
    <r>
      <rPr>
        <b/>
        <sz val="12"/>
        <color theme="1"/>
        <rFont val="Garamond"/>
      </rPr>
      <t>Year:</t>
    </r>
    <r>
      <rPr>
        <sz val="12"/>
        <color theme="1"/>
        <rFont val="Garamond"/>
      </rPr>
      <t xml:space="preserve"> 2006</t>
    </r>
  </si>
  <si>
    <r>
      <t xml:space="preserve">Survey Details: </t>
    </r>
    <r>
      <rPr>
        <sz val="12"/>
        <color theme="1"/>
        <rFont val="Garamond"/>
      </rPr>
      <t>According to this survey, which used a national representative sample and picked a few places throughout the country there are 43 micro-enterprises/1000 people in Kenya. This distribution changes as you go to different parts of the country with rural areas having the lowest number of micro-enterprises (34ME/1000 people) and rural-towns(127ME/1000 people) having the largest. Retail is overwhelminlgy the ME of choice in rural areas (72%), bars/hotels/restaurants (6%), followed by wood manufacturing and textiles 4% each, and food and beverage and repair services (3%).</t>
    </r>
  </si>
  <si>
    <t>Sum Microenterprises</t>
  </si>
  <si>
    <r>
      <rPr>
        <b/>
        <sz val="12"/>
        <color theme="1"/>
        <rFont val="Garamond"/>
      </rPr>
      <t>Year:</t>
    </r>
    <r>
      <rPr>
        <sz val="12"/>
        <color theme="1"/>
        <rFont val="Garamond"/>
      </rPr>
      <t xml:space="preserve"> Many</t>
    </r>
  </si>
  <si>
    <r>
      <t xml:space="preserve">Data Source: </t>
    </r>
    <r>
      <rPr>
        <sz val="12"/>
        <color theme="1"/>
        <rFont val="Garamond"/>
      </rPr>
      <t>World Development Indicators</t>
    </r>
  </si>
  <si>
    <t>Urban population</t>
  </si>
  <si>
    <t>Urban population (% of total)</t>
  </si>
  <si>
    <t>Rural population</t>
  </si>
  <si>
    <t>Rural population (% of total population)</t>
  </si>
  <si>
    <t>Rural population growth (annual %)</t>
  </si>
  <si>
    <t>Urban population growth (annual %)</t>
  </si>
  <si>
    <r>
      <t>Rural &amp; Urbanization Trends</t>
    </r>
    <r>
      <rPr>
        <sz val="12"/>
        <color theme="1"/>
        <rFont val="Garamond"/>
      </rPr>
      <t>: Easy to see trends in population growth, and the relatively slow pace of urbanization. There was no data on the World Development indicators regarding changes in the agricultural workforce.</t>
    </r>
  </si>
  <si>
    <t>Green grocers</t>
  </si>
  <si>
    <r>
      <t xml:space="preserve">2. Use the more recent 'IFC World Bank' survey to understand the diversity of what it entails to be in </t>
    </r>
    <r>
      <rPr>
        <b/>
        <i/>
        <sz val="12"/>
        <color theme="1"/>
        <rFont val="Garamond"/>
      </rPr>
      <t>'retail'</t>
    </r>
  </si>
  <si>
    <t>2.1 Using estimates from '1.2' calculate how may ME retail enterprises would actually use electricity.</t>
  </si>
  <si>
    <t>2.2 Using estimates from '1.2' calculate the number (and type) of ME that are outside of retail and the number that actually use electricity.</t>
  </si>
  <si>
    <t>Methodology (this doesn't include schools, cliniques or other government offices).</t>
  </si>
  <si>
    <t>3. Agricultural Processing: From the 'IFC World Bank' PDF we know that 40% of the interviewees throughout the country work in agriculture as their primary source of income.</t>
  </si>
  <si>
    <t xml:space="preserve">3.1 Find information about the primary occupation from the SID data by ward. </t>
  </si>
  <si>
    <t>4. Demand Estimate</t>
  </si>
  <si>
    <t>4.1 Use the Mpketoni paper to understand the types of loads and actual demand that are used by various micro enterprises (including agricultural processing).</t>
  </si>
  <si>
    <t>3.2 Estimate the number of agricultural processing facilities per 1000 people from the Mpeketoni research and other literature.</t>
  </si>
  <si>
    <t>1. Use '1999 Survey' data to understand the spatial diversity of micro-enterprises/1000 people (major cities, rural towns, rural areas). Including those that use electricity vs. those who don't.</t>
  </si>
  <si>
    <t>1.1 Understand what are the definitions of rural town vs. rural areas according to the '1999 Survey' or Kenya's methodology.</t>
  </si>
  <si>
    <t>1.2 Use those estimates to estimate how many micro enterprises we should expect to see in different parts of Kenya (rural areas vs. rural towns, for example).</t>
  </si>
  <si>
    <t>5. Demand Persistence</t>
  </si>
  <si>
    <t>5.1 Combine the Index potential with part 4 (Diego and Keno can talk on Skype about the best way of doing this).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</si>
</sst>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charset val="204"/>
      <scheme val="minor"/>
    </font>
    <font>
      <sz val="12"/>
      <color theme="1"/>
      <name val="Garamond"/>
    </font>
    <font>
      <b/>
      <sz val="12"/>
      <color theme="1"/>
      <name val="Garamond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Garamond"/>
    </font>
    <font>
      <b/>
      <sz val="12"/>
      <color rgb="FF000000"/>
      <name val="Garamond"/>
    </font>
    <font>
      <i/>
      <sz val="12"/>
      <color theme="1"/>
      <name val="Garamond"/>
    </font>
    <font>
      <b/>
      <i/>
      <sz val="12"/>
      <color theme="1"/>
      <name val="Garamond"/>
    </font>
    <font>
      <b/>
      <i/>
      <sz val="12"/>
      <name val="Garamond"/>
    </font>
    <font>
      <b/>
      <sz val="12"/>
      <name val="Garamond"/>
    </font>
    <font>
      <b/>
      <i/>
      <sz val="12"/>
      <color rgb="FFFF0000"/>
      <name val="Garamond"/>
    </font>
    <font>
      <b/>
      <sz val="12"/>
      <color rgb="FFFF0000"/>
      <name val="Garamond"/>
    </font>
    <font>
      <sz val="12"/>
      <color rgb="FFFF0000"/>
      <name val="Garamond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6" fillId="3" borderId="0" xfId="0" applyFont="1" applyFill="1"/>
    <xf numFmtId="0" fontId="2" fillId="2" borderId="0" xfId="0" applyFont="1" applyFill="1"/>
    <xf numFmtId="0" fontId="7" fillId="2" borderId="0" xfId="0" applyFont="1" applyFill="1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/>
    <xf numFmtId="1" fontId="1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1" fontId="8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9" fillId="2" borderId="0" xfId="0" applyFont="1" applyFill="1"/>
    <xf numFmtId="1" fontId="10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1" fontId="13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top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numFmt formatCode="0%" sourceLinked="0"/>
            <c:txPr>
              <a:bodyPr/>
              <a:lstStyle/>
              <a:p>
                <a:pPr>
                  <a:defRPr sz="1500" b="1">
                    <a:latin typeface="Garamond"/>
                    <a:cs typeface="Garamond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'IFC World Bank'!$B$11:$B$15</c:f>
              <c:strCache>
                <c:ptCount val="5"/>
                <c:pt idx="0">
                  <c:v>Farmer</c:v>
                </c:pt>
                <c:pt idx="1">
                  <c:v>Unemployed</c:v>
                </c:pt>
                <c:pt idx="2">
                  <c:v>Small Scale Business </c:v>
                </c:pt>
                <c:pt idx="3">
                  <c:v>Labourer</c:v>
                </c:pt>
                <c:pt idx="4">
                  <c:v>Other</c:v>
                </c:pt>
              </c:strCache>
            </c:strRef>
          </c:cat>
          <c:val>
            <c:numRef>
              <c:f>'IFC World Bank'!$C$11:$C$15</c:f>
              <c:numCache>
                <c:formatCode>General</c:formatCode>
                <c:ptCount val="5"/>
                <c:pt idx="0">
                  <c:v>0.4</c:v>
                </c:pt>
                <c:pt idx="1">
                  <c:v>0.18</c:v>
                </c:pt>
                <c:pt idx="2">
                  <c:v>0.15</c:v>
                </c:pt>
                <c:pt idx="3">
                  <c:v>0.09</c:v>
                </c:pt>
                <c:pt idx="4">
                  <c:v>0.18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6145195806442"/>
          <c:y val="0.199360125230138"/>
          <c:w val="0.286451364687591"/>
          <c:h val="0.505260272992718"/>
        </c:manualLayout>
      </c:layout>
      <c:overlay val="0"/>
      <c:txPr>
        <a:bodyPr/>
        <a:lstStyle/>
        <a:p>
          <a:pPr>
            <a:defRPr>
              <a:latin typeface="Garamond"/>
              <a:cs typeface="Garamond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numFmt formatCode="0%" sourceLinked="0"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'IFC World Bank'!$B$24:$B$33</c:f>
              <c:strCache>
                <c:ptCount val="10"/>
                <c:pt idx="0">
                  <c:v>Small Duka</c:v>
                </c:pt>
                <c:pt idx="1">
                  <c:v>Kiosk</c:v>
                </c:pt>
                <c:pt idx="2">
                  <c:v>Hotel/Restaurant/Café</c:v>
                </c:pt>
                <c:pt idx="3">
                  <c:v>Hawker at fixed site</c:v>
                </c:pt>
                <c:pt idx="4">
                  <c:v>Boutique/Tailoring</c:v>
                </c:pt>
                <c:pt idx="5">
                  <c:v>Green grocers</c:v>
                </c:pt>
                <c:pt idx="6">
                  <c:v>Large Duka</c:v>
                </c:pt>
                <c:pt idx="7">
                  <c:v>Small scale producer</c:v>
                </c:pt>
                <c:pt idx="8">
                  <c:v>Barber shop</c:v>
                </c:pt>
                <c:pt idx="9">
                  <c:v>Others</c:v>
                </c:pt>
              </c:strCache>
            </c:strRef>
          </c:cat>
          <c:val>
            <c:numRef>
              <c:f>'IFC World Bank'!$C$24:$C$33</c:f>
              <c:numCache>
                <c:formatCode>General</c:formatCode>
                <c:ptCount val="10"/>
                <c:pt idx="0">
                  <c:v>0.27</c:v>
                </c:pt>
                <c:pt idx="1">
                  <c:v>0.2</c:v>
                </c:pt>
                <c:pt idx="2">
                  <c:v>0.1</c:v>
                </c:pt>
                <c:pt idx="3">
                  <c:v>0.07</c:v>
                </c:pt>
                <c:pt idx="4">
                  <c:v>0.07</c:v>
                </c:pt>
                <c:pt idx="5">
                  <c:v>0.05</c:v>
                </c:pt>
                <c:pt idx="6">
                  <c:v>0.05</c:v>
                </c:pt>
                <c:pt idx="7">
                  <c:v>0.04</c:v>
                </c:pt>
                <c:pt idx="8">
                  <c:v>0.04</c:v>
                </c:pt>
                <c:pt idx="9">
                  <c:v>0.11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709083100694467"/>
          <c:y val="0.0670768817250252"/>
          <c:w val="0.228177272216044"/>
          <c:h val="0.757723551882747"/>
        </c:manualLayout>
      </c:layout>
      <c:overlay val="0"/>
      <c:txPr>
        <a:bodyPr/>
        <a:lstStyle/>
        <a:p>
          <a:pPr>
            <a:defRPr>
              <a:latin typeface="Garamond"/>
              <a:cs typeface="Garamond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Urban</a:t>
            </a:r>
            <a:r>
              <a:rPr lang="en-US" baseline="0"/>
              <a:t> vs. Rural Population</a:t>
            </a:r>
            <a:endParaRPr lang="en-US"/>
          </a:p>
        </c:rich>
      </c:tx>
      <c:layout>
        <c:manualLayout>
          <c:xMode val="edge"/>
          <c:yMode val="edge"/>
          <c:x val="0.314645359290719"/>
          <c:y val="0.11612897326442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8942277884556"/>
          <c:y val="0.0922580176489623"/>
          <c:w val="0.681191332382665"/>
          <c:h val="0.771140070540985"/>
        </c:manualLayout>
      </c:layout>
      <c:lineChart>
        <c:grouping val="standard"/>
        <c:varyColors val="0"/>
        <c:ser>
          <c:idx val="0"/>
          <c:order val="0"/>
          <c:tx>
            <c:v>Urban</c:v>
          </c:tx>
          <c:marker>
            <c:symbol val="none"/>
          </c:marker>
          <c:cat>
            <c:numRef>
              <c:f>'Changes in Kenya'!$C$8:$AJ$8</c:f>
              <c:numCache>
                <c:formatCode>General</c:formatCode>
                <c:ptCount val="34"/>
                <c:pt idx="0">
                  <c:v>1980.0</c:v>
                </c:pt>
                <c:pt idx="1">
                  <c:v>1981.0</c:v>
                </c:pt>
                <c:pt idx="2">
                  <c:v>1982.0</c:v>
                </c:pt>
                <c:pt idx="3">
                  <c:v>1983.0</c:v>
                </c:pt>
                <c:pt idx="4">
                  <c:v>1984.0</c:v>
                </c:pt>
                <c:pt idx="5">
                  <c:v>1985.0</c:v>
                </c:pt>
                <c:pt idx="6">
                  <c:v>1986.0</c:v>
                </c:pt>
                <c:pt idx="7">
                  <c:v>1987.0</c:v>
                </c:pt>
                <c:pt idx="8">
                  <c:v>1988.0</c:v>
                </c:pt>
                <c:pt idx="9">
                  <c:v>1989.0</c:v>
                </c:pt>
                <c:pt idx="10">
                  <c:v>1990.0</c:v>
                </c:pt>
                <c:pt idx="11">
                  <c:v>1991.0</c:v>
                </c:pt>
                <c:pt idx="12">
                  <c:v>1992.0</c:v>
                </c:pt>
                <c:pt idx="13">
                  <c:v>1993.0</c:v>
                </c:pt>
                <c:pt idx="14">
                  <c:v>1994.0</c:v>
                </c:pt>
                <c:pt idx="15">
                  <c:v>1995.0</c:v>
                </c:pt>
                <c:pt idx="16">
                  <c:v>1996.0</c:v>
                </c:pt>
                <c:pt idx="17">
                  <c:v>1997.0</c:v>
                </c:pt>
                <c:pt idx="18">
                  <c:v>1998.0</c:v>
                </c:pt>
                <c:pt idx="19">
                  <c:v>1999.0</c:v>
                </c:pt>
                <c:pt idx="20">
                  <c:v>2000.0</c:v>
                </c:pt>
                <c:pt idx="21">
                  <c:v>2001.0</c:v>
                </c:pt>
                <c:pt idx="22">
                  <c:v>2002.0</c:v>
                </c:pt>
                <c:pt idx="23">
                  <c:v>2003.0</c:v>
                </c:pt>
                <c:pt idx="24">
                  <c:v>2004.0</c:v>
                </c:pt>
                <c:pt idx="25">
                  <c:v>2005.0</c:v>
                </c:pt>
                <c:pt idx="26">
                  <c:v>2006.0</c:v>
                </c:pt>
                <c:pt idx="27">
                  <c:v>2007.0</c:v>
                </c:pt>
                <c:pt idx="28">
                  <c:v>2008.0</c:v>
                </c:pt>
                <c:pt idx="29">
                  <c:v>2009.0</c:v>
                </c:pt>
                <c:pt idx="30">
                  <c:v>2010.0</c:v>
                </c:pt>
                <c:pt idx="31">
                  <c:v>2011.0</c:v>
                </c:pt>
                <c:pt idx="32">
                  <c:v>2012.0</c:v>
                </c:pt>
                <c:pt idx="33">
                  <c:v>2013.0</c:v>
                </c:pt>
              </c:numCache>
            </c:numRef>
          </c:cat>
          <c:val>
            <c:numRef>
              <c:f>'Changes in Kenya'!$C$9:$AJ$9</c:f>
              <c:numCache>
                <c:formatCode>General</c:formatCode>
                <c:ptCount val="34"/>
                <c:pt idx="0">
                  <c:v>2.535028E6</c:v>
                </c:pt>
                <c:pt idx="1">
                  <c:v>2.650475E6</c:v>
                </c:pt>
                <c:pt idx="2">
                  <c:v>2.771189E6</c:v>
                </c:pt>
                <c:pt idx="3">
                  <c:v>2.896848E6</c:v>
                </c:pt>
                <c:pt idx="4">
                  <c:v>3.026968E6</c:v>
                </c:pt>
                <c:pt idx="5">
                  <c:v>3.161134E6</c:v>
                </c:pt>
                <c:pt idx="6">
                  <c:v>3.306165E6</c:v>
                </c:pt>
                <c:pt idx="7">
                  <c:v>3.455405E6</c:v>
                </c:pt>
                <c:pt idx="8">
                  <c:v>3.608695E6</c:v>
                </c:pt>
                <c:pt idx="9">
                  <c:v>3.765894E6</c:v>
                </c:pt>
                <c:pt idx="10">
                  <c:v>3.92681E6</c:v>
                </c:pt>
                <c:pt idx="11">
                  <c:v>4.13266E6</c:v>
                </c:pt>
                <c:pt idx="12">
                  <c:v>4.344911E6</c:v>
                </c:pt>
                <c:pt idx="13">
                  <c:v>4.562416E6</c:v>
                </c:pt>
                <c:pt idx="14">
                  <c:v>4.783585E6</c:v>
                </c:pt>
                <c:pt idx="15">
                  <c:v>5.007363E6</c:v>
                </c:pt>
                <c:pt idx="16">
                  <c:v>5.239481E6</c:v>
                </c:pt>
                <c:pt idx="17">
                  <c:v>5.474575E6</c:v>
                </c:pt>
                <c:pt idx="18">
                  <c:v>5.714831E6</c:v>
                </c:pt>
                <c:pt idx="19">
                  <c:v>5.963503E6</c:v>
                </c:pt>
                <c:pt idx="20">
                  <c:v>6.223222E6</c:v>
                </c:pt>
                <c:pt idx="21">
                  <c:v>6.505136E6</c:v>
                </c:pt>
                <c:pt idx="22">
                  <c:v>6.799824E6</c:v>
                </c:pt>
                <c:pt idx="23">
                  <c:v>7.107101E6</c:v>
                </c:pt>
                <c:pt idx="24">
                  <c:v>7.426181E6</c:v>
                </c:pt>
                <c:pt idx="25">
                  <c:v>7.756554E6</c:v>
                </c:pt>
                <c:pt idx="26">
                  <c:v>8.106572E6</c:v>
                </c:pt>
                <c:pt idx="27">
                  <c:v>8.469125E6</c:v>
                </c:pt>
                <c:pt idx="28">
                  <c:v>8.845193E6</c:v>
                </c:pt>
                <c:pt idx="29">
                  <c:v>9.236073E6</c:v>
                </c:pt>
                <c:pt idx="30">
                  <c:v>9.642706E6</c:v>
                </c:pt>
                <c:pt idx="31">
                  <c:v>1.0080053E7</c:v>
                </c:pt>
                <c:pt idx="32">
                  <c:v>1.0534344E7</c:v>
                </c:pt>
                <c:pt idx="33">
                  <c:v>1.1004417E7</c:v>
                </c:pt>
              </c:numCache>
            </c:numRef>
          </c:val>
          <c:smooth val="0"/>
        </c:ser>
        <c:ser>
          <c:idx val="1"/>
          <c:order val="1"/>
          <c:tx>
            <c:v>Rural</c:v>
          </c:tx>
          <c:marker>
            <c:symbol val="none"/>
          </c:marker>
          <c:cat>
            <c:numRef>
              <c:f>'Changes in Kenya'!$C$8:$AJ$8</c:f>
              <c:numCache>
                <c:formatCode>General</c:formatCode>
                <c:ptCount val="34"/>
                <c:pt idx="0">
                  <c:v>1980.0</c:v>
                </c:pt>
                <c:pt idx="1">
                  <c:v>1981.0</c:v>
                </c:pt>
                <c:pt idx="2">
                  <c:v>1982.0</c:v>
                </c:pt>
                <c:pt idx="3">
                  <c:v>1983.0</c:v>
                </c:pt>
                <c:pt idx="4">
                  <c:v>1984.0</c:v>
                </c:pt>
                <c:pt idx="5">
                  <c:v>1985.0</c:v>
                </c:pt>
                <c:pt idx="6">
                  <c:v>1986.0</c:v>
                </c:pt>
                <c:pt idx="7">
                  <c:v>1987.0</c:v>
                </c:pt>
                <c:pt idx="8">
                  <c:v>1988.0</c:v>
                </c:pt>
                <c:pt idx="9">
                  <c:v>1989.0</c:v>
                </c:pt>
                <c:pt idx="10">
                  <c:v>1990.0</c:v>
                </c:pt>
                <c:pt idx="11">
                  <c:v>1991.0</c:v>
                </c:pt>
                <c:pt idx="12">
                  <c:v>1992.0</c:v>
                </c:pt>
                <c:pt idx="13">
                  <c:v>1993.0</c:v>
                </c:pt>
                <c:pt idx="14">
                  <c:v>1994.0</c:v>
                </c:pt>
                <c:pt idx="15">
                  <c:v>1995.0</c:v>
                </c:pt>
                <c:pt idx="16">
                  <c:v>1996.0</c:v>
                </c:pt>
                <c:pt idx="17">
                  <c:v>1997.0</c:v>
                </c:pt>
                <c:pt idx="18">
                  <c:v>1998.0</c:v>
                </c:pt>
                <c:pt idx="19">
                  <c:v>1999.0</c:v>
                </c:pt>
                <c:pt idx="20">
                  <c:v>2000.0</c:v>
                </c:pt>
                <c:pt idx="21">
                  <c:v>2001.0</c:v>
                </c:pt>
                <c:pt idx="22">
                  <c:v>2002.0</c:v>
                </c:pt>
                <c:pt idx="23">
                  <c:v>2003.0</c:v>
                </c:pt>
                <c:pt idx="24">
                  <c:v>2004.0</c:v>
                </c:pt>
                <c:pt idx="25">
                  <c:v>2005.0</c:v>
                </c:pt>
                <c:pt idx="26">
                  <c:v>2006.0</c:v>
                </c:pt>
                <c:pt idx="27">
                  <c:v>2007.0</c:v>
                </c:pt>
                <c:pt idx="28">
                  <c:v>2008.0</c:v>
                </c:pt>
                <c:pt idx="29">
                  <c:v>2009.0</c:v>
                </c:pt>
                <c:pt idx="30">
                  <c:v>2010.0</c:v>
                </c:pt>
                <c:pt idx="31">
                  <c:v>2011.0</c:v>
                </c:pt>
                <c:pt idx="32">
                  <c:v>2012.0</c:v>
                </c:pt>
                <c:pt idx="33">
                  <c:v>2013.0</c:v>
                </c:pt>
              </c:numCache>
            </c:numRef>
          </c:cat>
          <c:val>
            <c:numRef>
              <c:f>'Changes in Kenya'!$C$10:$AJ$10</c:f>
              <c:numCache>
                <c:formatCode>General</c:formatCode>
                <c:ptCount val="34"/>
                <c:pt idx="0">
                  <c:v>1.3732878E7</c:v>
                </c:pt>
                <c:pt idx="1">
                  <c:v>1.4250692E7</c:v>
                </c:pt>
                <c:pt idx="2">
                  <c:v>1.4788655E7</c:v>
                </c:pt>
                <c:pt idx="3">
                  <c:v>1.5344576E7</c:v>
                </c:pt>
                <c:pt idx="4">
                  <c:v>1.5915496E7</c:v>
                </c:pt>
                <c:pt idx="5">
                  <c:v>1.6498884E7</c:v>
                </c:pt>
                <c:pt idx="6">
                  <c:v>1.7086147E7</c:v>
                </c:pt>
                <c:pt idx="7">
                  <c:v>1.7682967E7</c:v>
                </c:pt>
                <c:pt idx="8">
                  <c:v>1.8288195E7</c:v>
                </c:pt>
                <c:pt idx="9">
                  <c:v>1.8900826E7</c:v>
                </c:pt>
                <c:pt idx="10">
                  <c:v>1.9519629E7</c:v>
                </c:pt>
                <c:pt idx="11">
                  <c:v>2.0104396E7</c:v>
                </c:pt>
                <c:pt idx="12">
                  <c:v>2.069203E7</c:v>
                </c:pt>
                <c:pt idx="13">
                  <c:v>2.1276716E7</c:v>
                </c:pt>
                <c:pt idx="14">
                  <c:v>2.1851074E7</c:v>
                </c:pt>
                <c:pt idx="15">
                  <c:v>2.2410714E7</c:v>
                </c:pt>
                <c:pt idx="16">
                  <c:v>2.2946743E7</c:v>
                </c:pt>
                <c:pt idx="17">
                  <c:v>2.3469072E7</c:v>
                </c:pt>
                <c:pt idx="18">
                  <c:v>2.3987415E7</c:v>
                </c:pt>
                <c:pt idx="19">
                  <c:v>2.4515094E7</c:v>
                </c:pt>
                <c:pt idx="20">
                  <c:v>2.5061828E7</c:v>
                </c:pt>
                <c:pt idx="21">
                  <c:v>2.5621215E7</c:v>
                </c:pt>
                <c:pt idx="22">
                  <c:v>2.62007E7</c:v>
                </c:pt>
                <c:pt idx="23">
                  <c:v>2.679791E7</c:v>
                </c:pt>
                <c:pt idx="24">
                  <c:v>2.7408425E7</c:v>
                </c:pt>
                <c:pt idx="25">
                  <c:v>2.8029164E7</c:v>
                </c:pt>
                <c:pt idx="26">
                  <c:v>2.8650926E7</c:v>
                </c:pt>
                <c:pt idx="27">
                  <c:v>2.9283179E7</c:v>
                </c:pt>
                <c:pt idx="28">
                  <c:v>2.9928084E7</c:v>
                </c:pt>
                <c:pt idx="29">
                  <c:v>3.0588661E7</c:v>
                </c:pt>
                <c:pt idx="30">
                  <c:v>3.1266488E7</c:v>
                </c:pt>
                <c:pt idx="31">
                  <c:v>3.1947838E7</c:v>
                </c:pt>
                <c:pt idx="32">
                  <c:v>3.2643797E7</c:v>
                </c:pt>
                <c:pt idx="33">
                  <c:v>3.3349274E7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1558536"/>
        <c:axId val="1277037368"/>
      </c:lineChart>
      <c:catAx>
        <c:axId val="-2141558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7037368"/>
        <c:crosses val="autoZero"/>
        <c:auto val="1"/>
        <c:lblAlgn val="ctr"/>
        <c:lblOffset val="100"/>
        <c:noMultiLvlLbl val="0"/>
      </c:catAx>
      <c:valAx>
        <c:axId val="12770373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Population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1558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1023312046624"/>
          <c:y val="0.47489384054161"/>
          <c:w val="0.11259873519747"/>
          <c:h val="0.11631026498409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Proportion Urban vs. Rural Population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Urban</c:v>
          </c:tx>
          <c:marker>
            <c:symbol val="none"/>
          </c:marker>
          <c:val>
            <c:numRef>
              <c:f>'Changes in Kenya'!$C$11:$AJ$11</c:f>
              <c:numCache>
                <c:formatCode>General</c:formatCode>
                <c:ptCount val="34"/>
                <c:pt idx="0">
                  <c:v>15.583</c:v>
                </c:pt>
                <c:pt idx="1">
                  <c:v>15.6822</c:v>
                </c:pt>
                <c:pt idx="2">
                  <c:v>15.7814</c:v>
                </c:pt>
                <c:pt idx="3">
                  <c:v>15.8806</c:v>
                </c:pt>
                <c:pt idx="4">
                  <c:v>15.9798</c:v>
                </c:pt>
                <c:pt idx="5">
                  <c:v>16.079</c:v>
                </c:pt>
                <c:pt idx="6">
                  <c:v>16.2128</c:v>
                </c:pt>
                <c:pt idx="7">
                  <c:v>16.3466</c:v>
                </c:pt>
                <c:pt idx="8">
                  <c:v>16.4804</c:v>
                </c:pt>
                <c:pt idx="9">
                  <c:v>16.6142</c:v>
                </c:pt>
                <c:pt idx="10">
                  <c:v>16.748</c:v>
                </c:pt>
                <c:pt idx="11">
                  <c:v>17.051</c:v>
                </c:pt>
                <c:pt idx="12">
                  <c:v>17.354</c:v>
                </c:pt>
                <c:pt idx="13">
                  <c:v>17.657</c:v>
                </c:pt>
                <c:pt idx="14">
                  <c:v>17.96</c:v>
                </c:pt>
                <c:pt idx="15">
                  <c:v>18.263</c:v>
                </c:pt>
                <c:pt idx="16">
                  <c:v>18.5888</c:v>
                </c:pt>
                <c:pt idx="17">
                  <c:v>18.9146</c:v>
                </c:pt>
                <c:pt idx="18">
                  <c:v>19.2404</c:v>
                </c:pt>
                <c:pt idx="19">
                  <c:v>19.5662</c:v>
                </c:pt>
                <c:pt idx="20">
                  <c:v>19.892</c:v>
                </c:pt>
                <c:pt idx="21">
                  <c:v>20.2486</c:v>
                </c:pt>
                <c:pt idx="22">
                  <c:v>20.6052</c:v>
                </c:pt>
                <c:pt idx="23">
                  <c:v>20.9618</c:v>
                </c:pt>
                <c:pt idx="24">
                  <c:v>21.3184</c:v>
                </c:pt>
                <c:pt idx="25">
                  <c:v>21.675</c:v>
                </c:pt>
                <c:pt idx="26">
                  <c:v>22.0542</c:v>
                </c:pt>
                <c:pt idx="27">
                  <c:v>22.4334</c:v>
                </c:pt>
                <c:pt idx="28">
                  <c:v>22.8126</c:v>
                </c:pt>
                <c:pt idx="29">
                  <c:v>23.1918</c:v>
                </c:pt>
                <c:pt idx="30">
                  <c:v>23.571</c:v>
                </c:pt>
                <c:pt idx="31">
                  <c:v>23.9842</c:v>
                </c:pt>
                <c:pt idx="32">
                  <c:v>24.3974</c:v>
                </c:pt>
                <c:pt idx="33">
                  <c:v>24.8106</c:v>
                </c:pt>
              </c:numCache>
            </c:numRef>
          </c:val>
          <c:smooth val="0"/>
        </c:ser>
        <c:ser>
          <c:idx val="1"/>
          <c:order val="1"/>
          <c:tx>
            <c:v>Rural</c:v>
          </c:tx>
          <c:marker>
            <c:symbol val="none"/>
          </c:marker>
          <c:val>
            <c:numRef>
              <c:f>'Changes in Kenya'!$C$12:$AJ$12</c:f>
              <c:numCache>
                <c:formatCode>General</c:formatCode>
                <c:ptCount val="34"/>
                <c:pt idx="0">
                  <c:v>84.417</c:v>
                </c:pt>
                <c:pt idx="1">
                  <c:v>84.3178</c:v>
                </c:pt>
                <c:pt idx="2">
                  <c:v>84.2186</c:v>
                </c:pt>
                <c:pt idx="3">
                  <c:v>84.1194</c:v>
                </c:pt>
                <c:pt idx="4">
                  <c:v>84.0202</c:v>
                </c:pt>
                <c:pt idx="5">
                  <c:v>83.921</c:v>
                </c:pt>
                <c:pt idx="6">
                  <c:v>83.7872</c:v>
                </c:pt>
                <c:pt idx="7">
                  <c:v>83.6534</c:v>
                </c:pt>
                <c:pt idx="8">
                  <c:v>83.5196</c:v>
                </c:pt>
                <c:pt idx="9">
                  <c:v>83.3858</c:v>
                </c:pt>
                <c:pt idx="10">
                  <c:v>83.252</c:v>
                </c:pt>
                <c:pt idx="11">
                  <c:v>82.949</c:v>
                </c:pt>
                <c:pt idx="12">
                  <c:v>82.646</c:v>
                </c:pt>
                <c:pt idx="13">
                  <c:v>82.343</c:v>
                </c:pt>
                <c:pt idx="14">
                  <c:v>82.04</c:v>
                </c:pt>
                <c:pt idx="15">
                  <c:v>81.737</c:v>
                </c:pt>
                <c:pt idx="16">
                  <c:v>81.4112</c:v>
                </c:pt>
                <c:pt idx="17">
                  <c:v>81.08539999999999</c:v>
                </c:pt>
                <c:pt idx="18">
                  <c:v>80.7596</c:v>
                </c:pt>
                <c:pt idx="19">
                  <c:v>80.4338</c:v>
                </c:pt>
                <c:pt idx="20">
                  <c:v>80.108</c:v>
                </c:pt>
                <c:pt idx="21">
                  <c:v>79.7514</c:v>
                </c:pt>
                <c:pt idx="22">
                  <c:v>79.3948</c:v>
                </c:pt>
                <c:pt idx="23">
                  <c:v>79.0382</c:v>
                </c:pt>
                <c:pt idx="24">
                  <c:v>78.6816</c:v>
                </c:pt>
                <c:pt idx="25">
                  <c:v>78.325</c:v>
                </c:pt>
                <c:pt idx="26">
                  <c:v>77.9458</c:v>
                </c:pt>
                <c:pt idx="27">
                  <c:v>77.5666</c:v>
                </c:pt>
                <c:pt idx="28">
                  <c:v>77.1874</c:v>
                </c:pt>
                <c:pt idx="29">
                  <c:v>76.8082</c:v>
                </c:pt>
                <c:pt idx="30">
                  <c:v>76.429</c:v>
                </c:pt>
                <c:pt idx="31">
                  <c:v>76.0158</c:v>
                </c:pt>
                <c:pt idx="32">
                  <c:v>75.6026</c:v>
                </c:pt>
                <c:pt idx="33">
                  <c:v>75.18940000000001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172776"/>
        <c:axId val="1275991192"/>
      </c:lineChart>
      <c:catAx>
        <c:axId val="1277172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275991192"/>
        <c:crosses val="autoZero"/>
        <c:auto val="1"/>
        <c:lblAlgn val="ctr"/>
        <c:lblOffset val="100"/>
        <c:noMultiLvlLbl val="0"/>
      </c:catAx>
      <c:valAx>
        <c:axId val="12759911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 of Total Population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7172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9242791613927"/>
          <c:y val="0.408748099416965"/>
          <c:w val="0.112010746489035"/>
          <c:h val="0.165974544795518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647699</xdr:colOff>
      <xdr:row>7</xdr:row>
      <xdr:rowOff>143933</xdr:rowOff>
    </xdr:from>
    <xdr:to>
      <xdr:col>10</xdr:col>
      <xdr:colOff>93132</xdr:colOff>
      <xdr:row>21</xdr:row>
      <xdr:rowOff>59266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827615</xdr:colOff>
      <xdr:row>22</xdr:row>
      <xdr:rowOff>103720</xdr:rowOff>
    </xdr:from>
    <xdr:to>
      <xdr:col>11</xdr:col>
      <xdr:colOff>262466</xdr:colOff>
      <xdr:row>40</xdr:row>
      <xdr:rowOff>110070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220134</xdr:colOff>
      <xdr:row>6</xdr:row>
      <xdr:rowOff>33865</xdr:rowOff>
    </xdr:from>
    <xdr:to>
      <xdr:col>11</xdr:col>
      <xdr:colOff>33867</xdr:colOff>
      <xdr:row>30</xdr:row>
      <xdr:rowOff>33867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194732</xdr:colOff>
      <xdr:row>28</xdr:row>
      <xdr:rowOff>33867</xdr:rowOff>
    </xdr:from>
    <xdr:to>
      <xdr:col>11</xdr:col>
      <xdr:colOff>42332</xdr:colOff>
      <xdr:row>45</xdr:row>
      <xdr:rowOff>84666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5"/>
  <sheetViews>
    <sheetView topLeftCell="A27" zoomScale="140" zoomScaleNormal="140" zoomScalePageLayoutView="140" workbookViewId="0">
      <selection activeCell="B4" sqref="B4:H4"/>
    </sheetView>
  </sheetViews>
  <sheetFormatPr baseColWidth="10" defaultRowHeight="14" x14ac:dyDescent="0"/>
  <cols>
    <col min="1" max="1" width="3.5" style="1" customWidth="1"/>
    <col min="2" max="2" width="31.83203125" style="1" customWidth="1"/>
    <col min="3" max="3" width="17.83203125" style="1" bestFit="1" customWidth="1"/>
    <col min="4" max="4" width="13" style="1" bestFit="1" customWidth="1"/>
    <col min="5" max="5" width="12.5" style="1" bestFit="1" customWidth="1"/>
    <col min="6" max="6" width="13.5" style="1" customWidth="1"/>
    <col min="7" max="8" width="10.83203125" style="1"/>
    <col min="9" max="9" width="14.33203125" style="1" customWidth="1"/>
    <col min="10" max="16384" width="10.83203125" style="1"/>
  </cols>
  <sheetData>
    <row r="2" spans="2:9">
      <c r="B2" s="1" t="s">
        <v>157</v>
      </c>
    </row>
    <row r="3" spans="2:9">
      <c r="B3" s="2" t="s">
        <v>89</v>
      </c>
    </row>
    <row r="4" spans="2:9" ht="73" customHeight="1">
      <c r="B4" s="21" t="s">
        <v>159</v>
      </c>
      <c r="C4" s="21"/>
      <c r="D4" s="21"/>
      <c r="E4" s="21"/>
      <c r="F4" s="21"/>
      <c r="G4" s="21"/>
      <c r="H4" s="21"/>
    </row>
    <row r="6" spans="2:9">
      <c r="B6" s="3" t="s">
        <v>53</v>
      </c>
    </row>
    <row r="8" spans="2:9">
      <c r="B8" s="1" t="s">
        <v>14</v>
      </c>
      <c r="C8" s="1">
        <v>28.4</v>
      </c>
    </row>
    <row r="9" spans="2:9">
      <c r="B9" s="1" t="s">
        <v>15</v>
      </c>
      <c r="C9" s="1">
        <v>32</v>
      </c>
    </row>
    <row r="10" spans="2:9">
      <c r="B10" s="1" t="s">
        <v>16</v>
      </c>
      <c r="C10" s="1">
        <v>41.6</v>
      </c>
    </row>
    <row r="11" spans="2:9">
      <c r="B11" s="1" t="s">
        <v>17</v>
      </c>
      <c r="C11" s="1">
        <v>16.3</v>
      </c>
    </row>
    <row r="14" spans="2:9">
      <c r="B14" s="3" t="s">
        <v>54</v>
      </c>
    </row>
    <row r="15" spans="2:9">
      <c r="C15" s="4" t="s">
        <v>22</v>
      </c>
      <c r="D15" s="8" t="s">
        <v>23</v>
      </c>
      <c r="F15" s="8" t="s">
        <v>24</v>
      </c>
      <c r="G15" s="8" t="s">
        <v>21</v>
      </c>
      <c r="I15" s="16" t="s">
        <v>55</v>
      </c>
    </row>
    <row r="16" spans="2:9">
      <c r="B16" s="1" t="s">
        <v>18</v>
      </c>
      <c r="C16" s="5">
        <v>9.6999999999999993</v>
      </c>
      <c r="D16" s="7">
        <f>30478597*(C16/100)</f>
        <v>2956423.9089999995</v>
      </c>
      <c r="F16" s="5">
        <v>16</v>
      </c>
      <c r="G16" s="5">
        <v>204280</v>
      </c>
      <c r="I16" s="17">
        <f>G16/(D16/1000)</f>
        <v>69.096992274391738</v>
      </c>
    </row>
    <row r="17" spans="2:11">
      <c r="B17" s="1" t="s">
        <v>19</v>
      </c>
      <c r="C17" s="5">
        <v>6.2</v>
      </c>
      <c r="D17" s="7">
        <f t="shared" ref="D17:D19" si="0">30478597*(C17/100)</f>
        <v>1889673.014</v>
      </c>
      <c r="F17" s="5">
        <v>12</v>
      </c>
      <c r="G17" s="5">
        <v>157533</v>
      </c>
      <c r="I17" s="17">
        <f t="shared" ref="I17:I19" si="1">G17/(D17/1000)</f>
        <v>83.365216538992186</v>
      </c>
    </row>
    <row r="18" spans="2:11">
      <c r="B18" s="1" t="s">
        <v>20</v>
      </c>
      <c r="C18" s="5">
        <v>2.1</v>
      </c>
      <c r="D18" s="7">
        <f t="shared" si="0"/>
        <v>640050.53700000001</v>
      </c>
      <c r="F18" s="5">
        <v>6.3</v>
      </c>
      <c r="G18" s="5">
        <v>81320</v>
      </c>
      <c r="I18" s="17">
        <f t="shared" si="1"/>
        <v>127.05246742102179</v>
      </c>
      <c r="J18" s="6"/>
    </row>
    <row r="19" spans="2:11">
      <c r="B19" s="1" t="s">
        <v>17</v>
      </c>
      <c r="C19" s="5">
        <v>82</v>
      </c>
      <c r="D19" s="7">
        <f t="shared" si="0"/>
        <v>24992449.539999999</v>
      </c>
      <c r="F19" s="5">
        <v>65.599999999999994</v>
      </c>
      <c r="G19" s="5">
        <v>845879</v>
      </c>
      <c r="I19" s="17">
        <f t="shared" si="1"/>
        <v>33.845381928097318</v>
      </c>
      <c r="K19" s="6"/>
    </row>
    <row r="21" spans="2:11">
      <c r="B21" s="3" t="s">
        <v>56</v>
      </c>
    </row>
    <row r="22" spans="2:11">
      <c r="C22" s="9" t="s">
        <v>30</v>
      </c>
      <c r="D22" s="9"/>
      <c r="E22" s="9"/>
      <c r="G22" s="9" t="s">
        <v>34</v>
      </c>
      <c r="H22" s="9"/>
      <c r="I22" s="9"/>
    </row>
    <row r="23" spans="2:11">
      <c r="C23" s="8" t="s">
        <v>31</v>
      </c>
      <c r="D23" s="8" t="s">
        <v>32</v>
      </c>
      <c r="E23" s="8" t="s">
        <v>33</v>
      </c>
      <c r="G23" s="8" t="s">
        <v>31</v>
      </c>
      <c r="H23" s="8" t="s">
        <v>32</v>
      </c>
      <c r="I23" s="8" t="s">
        <v>33</v>
      </c>
    </row>
    <row r="24" spans="2:11">
      <c r="B24" s="1" t="s">
        <v>25</v>
      </c>
      <c r="C24" s="5">
        <v>45019</v>
      </c>
      <c r="D24" s="5">
        <v>10.199999999999999</v>
      </c>
      <c r="E24" s="5">
        <v>26.1</v>
      </c>
      <c r="G24" s="5">
        <v>127745</v>
      </c>
      <c r="H24" s="5">
        <v>15.1</v>
      </c>
      <c r="I24" s="5">
        <v>73.900000000000006</v>
      </c>
    </row>
    <row r="25" spans="2:11">
      <c r="B25" s="1" t="s">
        <v>26</v>
      </c>
      <c r="C25" s="5">
        <v>273738</v>
      </c>
      <c r="D25" s="5">
        <v>61.5</v>
      </c>
      <c r="E25" s="5">
        <v>33.1</v>
      </c>
      <c r="G25" s="5">
        <v>552410</v>
      </c>
      <c r="H25" s="5">
        <v>65</v>
      </c>
      <c r="I25" s="5">
        <v>66.900000000000006</v>
      </c>
    </row>
    <row r="26" spans="2:11">
      <c r="B26" s="1" t="s">
        <v>27</v>
      </c>
      <c r="C26" s="5">
        <v>24888</v>
      </c>
      <c r="D26" s="5">
        <v>5.9</v>
      </c>
      <c r="E26" s="5">
        <v>32.5</v>
      </c>
      <c r="G26" s="5">
        <v>51789</v>
      </c>
      <c r="H26" s="5">
        <v>6.5</v>
      </c>
      <c r="I26" s="5">
        <v>67.5</v>
      </c>
    </row>
    <row r="27" spans="2:11">
      <c r="B27" s="1" t="s">
        <v>28</v>
      </c>
      <c r="C27" s="5">
        <v>92937</v>
      </c>
      <c r="D27" s="5">
        <v>21</v>
      </c>
      <c r="E27" s="5">
        <v>48.6</v>
      </c>
      <c r="G27" s="5">
        <v>98398</v>
      </c>
      <c r="H27" s="5">
        <v>11.6</v>
      </c>
      <c r="I27" s="5">
        <v>51.4</v>
      </c>
    </row>
    <row r="28" spans="2:11">
      <c r="B28" s="1" t="s">
        <v>29</v>
      </c>
      <c r="C28" s="5">
        <v>6551</v>
      </c>
      <c r="D28" s="5">
        <v>1.5</v>
      </c>
      <c r="E28" s="5">
        <v>29.7</v>
      </c>
      <c r="G28" s="5">
        <v>15537</v>
      </c>
      <c r="H28" s="5">
        <v>1.8</v>
      </c>
      <c r="I28" s="5">
        <v>70.3</v>
      </c>
    </row>
    <row r="30" spans="2:11">
      <c r="B30" s="4" t="s">
        <v>35</v>
      </c>
    </row>
    <row r="33" spans="2:12">
      <c r="B33" s="3" t="s">
        <v>57</v>
      </c>
    </row>
    <row r="35" spans="2:12" ht="45" customHeight="1">
      <c r="B35" s="3" t="s">
        <v>36</v>
      </c>
      <c r="C35" s="5" t="s">
        <v>31</v>
      </c>
      <c r="D35" s="5" t="s">
        <v>130</v>
      </c>
      <c r="E35" s="5"/>
      <c r="F35" s="20" t="s">
        <v>132</v>
      </c>
      <c r="G35" s="10" t="s">
        <v>131</v>
      </c>
      <c r="H35" s="20" t="s">
        <v>133</v>
      </c>
      <c r="I35" s="10"/>
      <c r="J35" s="20" t="s">
        <v>134</v>
      </c>
      <c r="K35" s="10" t="s">
        <v>135</v>
      </c>
      <c r="L35" s="20" t="s">
        <v>137</v>
      </c>
    </row>
    <row r="36" spans="2:12">
      <c r="B36" s="1" t="s">
        <v>37</v>
      </c>
      <c r="C36" s="5">
        <v>35653</v>
      </c>
      <c r="D36" s="7">
        <f>(C36/$C$53)*100</f>
        <v>2.7680642726931115</v>
      </c>
      <c r="E36" s="7"/>
      <c r="F36" s="5">
        <v>28.9</v>
      </c>
      <c r="G36" s="7">
        <f>(F36/100)*C36</f>
        <v>10303.716999999999</v>
      </c>
      <c r="H36" s="11">
        <f>(G36/$G$53)*100</f>
        <v>2.3857786036766639</v>
      </c>
      <c r="I36" s="5"/>
      <c r="J36" s="5">
        <v>71.099999999999994</v>
      </c>
      <c r="K36" s="7">
        <f>(J36/100)*C36</f>
        <v>25349.282999999999</v>
      </c>
      <c r="L36" s="26">
        <f>(K36/$K$53)*100</f>
        <v>2.960945340366643</v>
      </c>
    </row>
    <row r="37" spans="2:12">
      <c r="B37" s="12" t="s">
        <v>38</v>
      </c>
      <c r="C37" s="13">
        <v>63216</v>
      </c>
      <c r="D37" s="14">
        <f t="shared" ref="D37:D51" si="2">(C37/$C$53)*100</f>
        <v>4.9080288071850262</v>
      </c>
      <c r="E37" s="14"/>
      <c r="F37" s="5">
        <v>40.799999999999997</v>
      </c>
      <c r="G37" s="7">
        <f t="shared" ref="G37:G51" si="3">(F37/100)*C37</f>
        <v>25792.127999999997</v>
      </c>
      <c r="H37" s="11">
        <f t="shared" ref="H37:H51" si="4">(G37/$G$53)*100</f>
        <v>5.9720494192231595</v>
      </c>
      <c r="I37" s="5"/>
      <c r="J37" s="5">
        <v>59.2</v>
      </c>
      <c r="K37" s="7">
        <f t="shared" ref="K37:K51" si="5">(J37/100)*C37</f>
        <v>37423.872000000003</v>
      </c>
      <c r="L37" s="26">
        <f t="shared" ref="L37:L51" si="6">(K37/$K$53)*100</f>
        <v>4.3713283494794588</v>
      </c>
    </row>
    <row r="38" spans="2:12">
      <c r="B38" s="12" t="s">
        <v>39</v>
      </c>
      <c r="C38" s="13">
        <v>43450</v>
      </c>
      <c r="D38" s="7">
        <f t="shared" si="2"/>
        <v>3.3734157756294194</v>
      </c>
      <c r="E38" s="7"/>
      <c r="F38" s="5">
        <v>16.7</v>
      </c>
      <c r="G38" s="7">
        <f t="shared" si="3"/>
        <v>7256.15</v>
      </c>
      <c r="H38" s="11">
        <f t="shared" si="4"/>
        <v>1.6801283861997012</v>
      </c>
      <c r="I38" s="5"/>
      <c r="J38" s="5">
        <v>83.3</v>
      </c>
      <c r="K38" s="7">
        <f t="shared" si="5"/>
        <v>36193.85</v>
      </c>
      <c r="L38" s="26">
        <f t="shared" si="6"/>
        <v>4.2276545457885035</v>
      </c>
    </row>
    <row r="39" spans="2:12">
      <c r="B39" s="1" t="s">
        <v>40</v>
      </c>
      <c r="C39" s="5">
        <v>579</v>
      </c>
      <c r="D39" s="7">
        <f t="shared" si="2"/>
        <v>4.495299733232299E-2</v>
      </c>
      <c r="E39" s="7"/>
      <c r="F39" s="5">
        <v>100</v>
      </c>
      <c r="G39" s="7">
        <f t="shared" si="3"/>
        <v>579</v>
      </c>
      <c r="H39" s="7">
        <f t="shared" si="4"/>
        <v>0.13406480511147467</v>
      </c>
      <c r="I39" s="5"/>
      <c r="J39" s="5"/>
      <c r="K39" s="7">
        <f t="shared" si="5"/>
        <v>0</v>
      </c>
      <c r="L39" s="7">
        <f t="shared" si="6"/>
        <v>0</v>
      </c>
    </row>
    <row r="40" spans="2:12">
      <c r="B40" s="1" t="s">
        <v>41</v>
      </c>
      <c r="C40" s="5">
        <v>10922</v>
      </c>
      <c r="D40" s="7">
        <f t="shared" si="2"/>
        <v>0.84797346608571966</v>
      </c>
      <c r="E40" s="7"/>
      <c r="F40" s="5">
        <v>2</v>
      </c>
      <c r="G40" s="7">
        <f t="shared" si="3"/>
        <v>218.44</v>
      </c>
      <c r="H40" s="7">
        <f t="shared" si="4"/>
        <v>5.0578784159845472E-2</v>
      </c>
      <c r="I40" s="5"/>
      <c r="J40" s="5">
        <v>98</v>
      </c>
      <c r="K40" s="7">
        <f t="shared" si="5"/>
        <v>10703.56</v>
      </c>
      <c r="L40" s="7">
        <f t="shared" si="6"/>
        <v>1.2502387585216823</v>
      </c>
    </row>
    <row r="41" spans="2:12">
      <c r="B41" s="1" t="s">
        <v>42</v>
      </c>
      <c r="C41" s="5">
        <v>10096</v>
      </c>
      <c r="D41" s="7">
        <f t="shared" si="2"/>
        <v>0.78384362878606717</v>
      </c>
      <c r="E41" s="7"/>
      <c r="F41" s="5">
        <v>38.5</v>
      </c>
      <c r="G41" s="7">
        <f t="shared" si="3"/>
        <v>3886.96</v>
      </c>
      <c r="H41" s="11">
        <f t="shared" si="4"/>
        <v>0.90000783225578174</v>
      </c>
      <c r="I41" s="5"/>
      <c r="J41" s="5">
        <v>61.5</v>
      </c>
      <c r="K41" s="7">
        <f t="shared" si="5"/>
        <v>6209.04</v>
      </c>
      <c r="L41" s="7">
        <f t="shared" si="6"/>
        <v>0.72525238903798983</v>
      </c>
    </row>
    <row r="42" spans="2:12">
      <c r="B42" s="1" t="s">
        <v>43</v>
      </c>
      <c r="C42" s="5">
        <v>10039</v>
      </c>
      <c r="D42" s="7">
        <f t="shared" si="2"/>
        <v>0.77941820417822194</v>
      </c>
      <c r="E42" s="7"/>
      <c r="F42" s="5">
        <v>12.2</v>
      </c>
      <c r="G42" s="7">
        <f t="shared" si="3"/>
        <v>1224.758</v>
      </c>
      <c r="H42" s="7">
        <f t="shared" si="4"/>
        <v>0.28358712017050003</v>
      </c>
      <c r="I42" s="5"/>
      <c r="J42" s="5">
        <v>87.7</v>
      </c>
      <c r="K42" s="7">
        <f t="shared" si="5"/>
        <v>8804.2029999999995</v>
      </c>
      <c r="L42" s="7">
        <f t="shared" si="6"/>
        <v>1.0283826902911621</v>
      </c>
    </row>
    <row r="43" spans="2:12">
      <c r="B43" s="1" t="s">
        <v>29</v>
      </c>
      <c r="C43" s="5">
        <v>17227</v>
      </c>
      <c r="D43" s="7">
        <f t="shared" si="2"/>
        <v>1.3374875389359726</v>
      </c>
      <c r="E43" s="7"/>
      <c r="F43" s="5">
        <v>46.8</v>
      </c>
      <c r="G43" s="7">
        <f t="shared" si="3"/>
        <v>8062.2359999999999</v>
      </c>
      <c r="H43" s="7">
        <f t="shared" si="4"/>
        <v>1.8667739172758466</v>
      </c>
      <c r="I43" s="5"/>
      <c r="J43" s="5">
        <v>53.2</v>
      </c>
      <c r="K43" s="7">
        <f t="shared" si="5"/>
        <v>9164.764000000001</v>
      </c>
      <c r="L43" s="7">
        <f t="shared" si="6"/>
        <v>1.0704983356475986</v>
      </c>
    </row>
    <row r="44" spans="2:12">
      <c r="B44" s="1" t="s">
        <v>44</v>
      </c>
      <c r="C44" s="5">
        <v>40587</v>
      </c>
      <c r="D44" s="7">
        <f t="shared" si="2"/>
        <v>3.1511352378704545</v>
      </c>
      <c r="E44" s="7"/>
      <c r="F44" s="5">
        <v>44.7</v>
      </c>
      <c r="G44" s="7">
        <f t="shared" si="3"/>
        <v>18142.388999999999</v>
      </c>
      <c r="H44" s="7">
        <f t="shared" si="4"/>
        <v>4.200787297999244</v>
      </c>
      <c r="I44" s="5"/>
      <c r="J44" s="5">
        <v>55.3</v>
      </c>
      <c r="K44" s="7">
        <f t="shared" si="5"/>
        <v>22444.610999999997</v>
      </c>
      <c r="L44" s="27">
        <f t="shared" si="6"/>
        <v>2.6216625676076086</v>
      </c>
    </row>
    <row r="45" spans="2:12">
      <c r="B45" s="12" t="s">
        <v>45</v>
      </c>
      <c r="C45" s="13">
        <v>845010</v>
      </c>
      <c r="D45" s="14">
        <f t="shared" si="2"/>
        <v>65.605755225882987</v>
      </c>
      <c r="E45" s="14"/>
      <c r="F45" s="5">
        <v>27.3</v>
      </c>
      <c r="G45" s="7">
        <f t="shared" si="3"/>
        <v>230687.73</v>
      </c>
      <c r="H45" s="11">
        <f t="shared" si="4"/>
        <v>53.414690093365266</v>
      </c>
      <c r="I45" s="5"/>
      <c r="J45" s="5">
        <v>72.7</v>
      </c>
      <c r="K45" s="7">
        <f t="shared" si="5"/>
        <v>614322.27</v>
      </c>
      <c r="L45" s="26">
        <f t="shared" si="6"/>
        <v>71.756454130870637</v>
      </c>
    </row>
    <row r="46" spans="2:12">
      <c r="B46" s="1" t="s">
        <v>27</v>
      </c>
      <c r="C46" s="5">
        <v>85851</v>
      </c>
      <c r="D46" s="7">
        <f t="shared" si="2"/>
        <v>6.6653882106688451</v>
      </c>
      <c r="E46" s="7"/>
      <c r="F46" s="5">
        <v>44</v>
      </c>
      <c r="G46" s="7">
        <f t="shared" si="3"/>
        <v>37774.44</v>
      </c>
      <c r="H46" s="7">
        <f t="shared" si="4"/>
        <v>8.7464990272799561</v>
      </c>
      <c r="I46" s="5"/>
      <c r="J46" s="5">
        <v>56</v>
      </c>
      <c r="K46" s="7">
        <f t="shared" si="5"/>
        <v>48076.560000000005</v>
      </c>
      <c r="L46" s="26">
        <f t="shared" si="6"/>
        <v>5.615624959209196</v>
      </c>
    </row>
    <row r="47" spans="2:12">
      <c r="B47" s="1" t="s">
        <v>46</v>
      </c>
      <c r="C47" s="5">
        <v>17265</v>
      </c>
      <c r="D47" s="7">
        <f t="shared" si="2"/>
        <v>1.3404378220078694</v>
      </c>
      <c r="E47" s="7"/>
      <c r="F47" s="5">
        <v>73.099999999999994</v>
      </c>
      <c r="G47" s="7">
        <f t="shared" si="3"/>
        <v>12620.715</v>
      </c>
      <c r="H47" s="7">
        <f t="shared" si="4"/>
        <v>2.9222689064636707</v>
      </c>
      <c r="I47" s="5"/>
      <c r="J47" s="5">
        <v>26.9</v>
      </c>
      <c r="K47" s="7">
        <f t="shared" si="5"/>
        <v>4644.2849999999989</v>
      </c>
      <c r="L47" s="7">
        <f t="shared" si="6"/>
        <v>0.54247980229202908</v>
      </c>
    </row>
    <row r="48" spans="2:12">
      <c r="B48" s="1" t="s">
        <v>47</v>
      </c>
      <c r="C48" s="5">
        <v>18605</v>
      </c>
      <c r="D48" s="7">
        <f t="shared" si="2"/>
        <v>1.4444741198063371</v>
      </c>
      <c r="E48" s="7"/>
      <c r="F48" s="5">
        <v>75.099999999999994</v>
      </c>
      <c r="G48" s="7">
        <f t="shared" si="3"/>
        <v>13972.354999999998</v>
      </c>
      <c r="H48" s="7">
        <f t="shared" si="4"/>
        <v>3.2352349741335726</v>
      </c>
      <c r="I48" s="5"/>
      <c r="J48" s="5">
        <v>24.9</v>
      </c>
      <c r="K48" s="7">
        <f t="shared" si="5"/>
        <v>4632.6450000000004</v>
      </c>
      <c r="L48" s="7">
        <f t="shared" si="6"/>
        <v>0.54112018183405142</v>
      </c>
    </row>
    <row r="49" spans="2:12">
      <c r="B49" s="1" t="s">
        <v>48</v>
      </c>
      <c r="C49" s="5">
        <v>11332</v>
      </c>
      <c r="D49" s="7">
        <f t="shared" si="2"/>
        <v>0.87980546765092249</v>
      </c>
      <c r="E49" s="7"/>
      <c r="F49" s="5">
        <v>66.8</v>
      </c>
      <c r="G49" s="7">
        <f t="shared" si="3"/>
        <v>7569.7759999999989</v>
      </c>
      <c r="H49" s="7">
        <f t="shared" si="4"/>
        <v>1.7527470538471819</v>
      </c>
      <c r="I49" s="5"/>
      <c r="J49" s="5">
        <v>33.200000000000003</v>
      </c>
      <c r="K49" s="7">
        <f t="shared" si="5"/>
        <v>3762.2240000000002</v>
      </c>
      <c r="L49" s="7">
        <f t="shared" si="6"/>
        <v>0.43944988985351396</v>
      </c>
    </row>
    <row r="50" spans="2:12">
      <c r="B50" s="1" t="s">
        <v>49</v>
      </c>
      <c r="C50" s="5">
        <v>3414</v>
      </c>
      <c r="D50" s="7">
        <f t="shared" si="2"/>
        <v>0.26505964230146928</v>
      </c>
      <c r="E50" s="7"/>
      <c r="F50" s="5">
        <v>82</v>
      </c>
      <c r="G50" s="7">
        <f t="shared" si="3"/>
        <v>2799.48</v>
      </c>
      <c r="H50" s="7">
        <f t="shared" si="4"/>
        <v>0.64820680589545965</v>
      </c>
      <c r="I50" s="5"/>
      <c r="J50" s="5">
        <v>18</v>
      </c>
      <c r="K50" s="7">
        <f t="shared" si="5"/>
        <v>614.52</v>
      </c>
      <c r="L50" s="7">
        <f t="shared" si="6"/>
        <v>7.1779550157774069E-2</v>
      </c>
    </row>
    <row r="51" spans="2:12">
      <c r="B51" s="12" t="s">
        <v>50</v>
      </c>
      <c r="C51" s="13">
        <v>74766</v>
      </c>
      <c r="D51" s="14">
        <f t="shared" si="2"/>
        <v>5.804759582985251</v>
      </c>
      <c r="E51" s="14"/>
      <c r="F51" s="5">
        <v>68.2</v>
      </c>
      <c r="G51" s="7">
        <f t="shared" si="3"/>
        <v>50990.412000000004</v>
      </c>
      <c r="H51" s="11">
        <f t="shared" si="4"/>
        <v>11.806596972942661</v>
      </c>
      <c r="I51" s="5"/>
      <c r="J51" s="5">
        <v>31.8</v>
      </c>
      <c r="K51" s="7">
        <f t="shared" si="5"/>
        <v>23775.588</v>
      </c>
      <c r="L51" s="26">
        <f t="shared" si="6"/>
        <v>2.7771285090421327</v>
      </c>
    </row>
    <row r="52" spans="2:12">
      <c r="C52" s="5"/>
      <c r="E52" s="5"/>
      <c r="F52" s="5"/>
    </row>
    <row r="53" spans="2:12">
      <c r="B53" s="4" t="s">
        <v>120</v>
      </c>
      <c r="C53" s="5">
        <f>SUM(C36:C51)</f>
        <v>1288012</v>
      </c>
      <c r="E53" s="5"/>
      <c r="F53" s="5"/>
      <c r="G53" s="7">
        <f>SUM(G36:G51)</f>
        <v>431880.68600000005</v>
      </c>
      <c r="K53" s="7">
        <f>SUM(K36:K51)</f>
        <v>856121.27500000014</v>
      </c>
    </row>
    <row r="55" spans="2:12">
      <c r="B55" s="3" t="s">
        <v>58</v>
      </c>
    </row>
    <row r="56" spans="2:12" ht="18" customHeight="1">
      <c r="C56" s="10" t="s">
        <v>79</v>
      </c>
      <c r="D56" s="3" t="s">
        <v>136</v>
      </c>
    </row>
    <row r="57" spans="2:12" ht="18" customHeight="1">
      <c r="B57" s="23" t="s">
        <v>59</v>
      </c>
      <c r="C57" s="24">
        <v>72865</v>
      </c>
      <c r="D57" s="25">
        <f>(C57/$C$78)*100</f>
        <v>8.6266500917539801</v>
      </c>
    </row>
    <row r="58" spans="2:12">
      <c r="B58" s="1" t="s">
        <v>60</v>
      </c>
      <c r="C58" s="5">
        <v>13863</v>
      </c>
      <c r="D58" s="7">
        <f t="shared" ref="D58:D76" si="7">(C58/$C$78)*100</f>
        <v>1.6412715325874623</v>
      </c>
    </row>
    <row r="59" spans="2:12">
      <c r="B59" s="1" t="s">
        <v>61</v>
      </c>
      <c r="C59" s="5">
        <v>563</v>
      </c>
      <c r="D59" s="7">
        <f t="shared" si="7"/>
        <v>6.6654827443319714E-2</v>
      </c>
    </row>
    <row r="60" spans="2:12">
      <c r="B60" s="1" t="s">
        <v>62</v>
      </c>
      <c r="C60" s="5">
        <v>22916</v>
      </c>
      <c r="D60" s="7">
        <f t="shared" si="7"/>
        <v>2.7130764221867048</v>
      </c>
    </row>
    <row r="61" spans="2:12">
      <c r="B61" s="1" t="s">
        <v>63</v>
      </c>
      <c r="C61" s="5">
        <v>8267</v>
      </c>
      <c r="D61" s="7">
        <f t="shared" si="7"/>
        <v>0.97874859409222759</v>
      </c>
    </row>
    <row r="62" spans="2:12">
      <c r="B62" s="1" t="s">
        <v>64</v>
      </c>
      <c r="C62" s="5">
        <v>843</v>
      </c>
      <c r="D62" s="7">
        <f t="shared" si="7"/>
        <v>9.9804652814775338E-2</v>
      </c>
    </row>
    <row r="63" spans="2:12">
      <c r="B63" s="23" t="s">
        <v>65</v>
      </c>
      <c r="C63" s="24">
        <v>253057</v>
      </c>
      <c r="D63" s="25">
        <f t="shared" si="7"/>
        <v>29.959983425087316</v>
      </c>
    </row>
    <row r="64" spans="2:12">
      <c r="B64" s="1" t="s">
        <v>66</v>
      </c>
      <c r="C64" s="5">
        <v>28786</v>
      </c>
      <c r="D64" s="7">
        <f t="shared" si="7"/>
        <v>3.4080388326525783</v>
      </c>
    </row>
    <row r="65" spans="2:4">
      <c r="B65" s="23" t="s">
        <v>67</v>
      </c>
      <c r="C65" s="24">
        <v>235586</v>
      </c>
      <c r="D65" s="25">
        <f t="shared" si="7"/>
        <v>27.891552714141955</v>
      </c>
    </row>
    <row r="66" spans="2:4">
      <c r="B66" s="1" t="s">
        <v>68</v>
      </c>
      <c r="C66" s="5">
        <v>22232</v>
      </c>
      <c r="D66" s="7">
        <f t="shared" si="7"/>
        <v>2.6320961344935769</v>
      </c>
    </row>
    <row r="67" spans="2:4">
      <c r="B67" s="1" t="s">
        <v>69</v>
      </c>
      <c r="C67" s="5">
        <v>8884</v>
      </c>
      <c r="D67" s="7">
        <f t="shared" si="7"/>
        <v>1.0517966021428995</v>
      </c>
    </row>
    <row r="68" spans="2:4">
      <c r="B68" s="1" t="s">
        <v>70</v>
      </c>
      <c r="C68" s="5">
        <v>562</v>
      </c>
      <c r="D68" s="7">
        <f t="shared" si="7"/>
        <v>6.6536435209850239E-2</v>
      </c>
    </row>
    <row r="69" spans="2:4">
      <c r="B69" s="1" t="s">
        <v>71</v>
      </c>
      <c r="C69" s="5">
        <v>5097</v>
      </c>
      <c r="D69" s="7">
        <f t="shared" si="7"/>
        <v>0.603445213993962</v>
      </c>
    </row>
    <row r="70" spans="2:4">
      <c r="B70" s="23" t="s">
        <v>72</v>
      </c>
      <c r="C70" s="24">
        <v>60102</v>
      </c>
      <c r="D70" s="25">
        <f t="shared" si="7"/>
        <v>7.1156100159829512</v>
      </c>
    </row>
    <row r="71" spans="2:4">
      <c r="B71" s="1" t="s">
        <v>73</v>
      </c>
      <c r="C71" s="5">
        <v>5987</v>
      </c>
      <c r="D71" s="7">
        <f t="shared" si="7"/>
        <v>0.70881430178180305</v>
      </c>
    </row>
    <row r="72" spans="2:4">
      <c r="B72" s="1" t="s">
        <v>74</v>
      </c>
      <c r="C72" s="5">
        <v>860</v>
      </c>
      <c r="D72" s="7">
        <f t="shared" si="7"/>
        <v>0.10181732078375658</v>
      </c>
    </row>
    <row r="73" spans="2:4">
      <c r="B73" s="1" t="s">
        <v>75</v>
      </c>
      <c r="C73" s="5">
        <v>298</v>
      </c>
      <c r="D73" s="7">
        <f t="shared" si="7"/>
        <v>3.5280885573906351E-2</v>
      </c>
    </row>
    <row r="74" spans="2:4">
      <c r="B74" s="1" t="s">
        <v>76</v>
      </c>
      <c r="C74" s="5">
        <v>3711</v>
      </c>
      <c r="D74" s="7">
        <f t="shared" si="7"/>
        <v>0.43935357840525663</v>
      </c>
    </row>
    <row r="75" spans="2:4">
      <c r="B75" s="23" t="s">
        <v>77</v>
      </c>
      <c r="C75" s="24">
        <v>98451</v>
      </c>
      <c r="D75" s="25">
        <f t="shared" si="7"/>
        <v>11.655833777304208</v>
      </c>
    </row>
    <row r="76" spans="2:4">
      <c r="B76" s="1" t="s">
        <v>78</v>
      </c>
      <c r="C76" s="5">
        <v>1720</v>
      </c>
      <c r="D76" s="7">
        <f t="shared" si="7"/>
        <v>0.20363464156751315</v>
      </c>
    </row>
    <row r="78" spans="2:4">
      <c r="C78" s="5">
        <f>SUM(C57:C76)</f>
        <v>844650</v>
      </c>
    </row>
    <row r="80" spans="2:4">
      <c r="B80" s="3" t="s">
        <v>80</v>
      </c>
    </row>
    <row r="81" spans="2:6" ht="7" customHeight="1">
      <c r="B81" s="3"/>
    </row>
    <row r="82" spans="2:6">
      <c r="B82" s="4" t="s">
        <v>81</v>
      </c>
      <c r="C82" s="8" t="s">
        <v>85</v>
      </c>
      <c r="D82" s="8" t="s">
        <v>86</v>
      </c>
      <c r="E82" s="8" t="s">
        <v>87</v>
      </c>
      <c r="F82" s="8" t="s">
        <v>88</v>
      </c>
    </row>
    <row r="83" spans="2:6">
      <c r="B83" s="23" t="s">
        <v>25</v>
      </c>
      <c r="C83" s="28">
        <v>16.600000000000001</v>
      </c>
      <c r="D83" s="5">
        <v>15.2</v>
      </c>
      <c r="E83" s="5">
        <v>10.1</v>
      </c>
      <c r="F83" s="5"/>
    </row>
    <row r="84" spans="2:6">
      <c r="B84" s="1" t="s">
        <v>29</v>
      </c>
      <c r="C84" s="15">
        <v>1.2</v>
      </c>
      <c r="D84" s="5"/>
      <c r="E84" s="5">
        <v>2.1</v>
      </c>
      <c r="F84" s="5"/>
    </row>
    <row r="85" spans="2:6">
      <c r="B85" s="23" t="s">
        <v>26</v>
      </c>
      <c r="C85" s="28">
        <v>51.5</v>
      </c>
      <c r="D85" s="5">
        <v>61.7</v>
      </c>
      <c r="E85" s="5">
        <v>77.3</v>
      </c>
      <c r="F85" s="5">
        <v>91.7</v>
      </c>
    </row>
    <row r="86" spans="2:6">
      <c r="B86" s="1" t="s">
        <v>82</v>
      </c>
      <c r="C86" s="15">
        <v>1.2</v>
      </c>
      <c r="D86" s="5">
        <v>11.3</v>
      </c>
      <c r="E86" s="5">
        <v>1.1000000000000001</v>
      </c>
      <c r="F86" s="5"/>
    </row>
    <row r="87" spans="2:6">
      <c r="B87" s="1" t="s">
        <v>83</v>
      </c>
      <c r="C87" s="15">
        <v>2.5</v>
      </c>
      <c r="D87" s="5">
        <v>4.5</v>
      </c>
      <c r="E87" s="5">
        <v>1.1000000000000001</v>
      </c>
      <c r="F87" s="5">
        <v>2.7</v>
      </c>
    </row>
    <row r="88" spans="2:6">
      <c r="B88" s="23" t="s">
        <v>84</v>
      </c>
      <c r="C88" s="28">
        <v>27.1</v>
      </c>
      <c r="D88" s="5">
        <v>7.3</v>
      </c>
      <c r="E88" s="5">
        <v>8.4</v>
      </c>
      <c r="F88" s="5">
        <v>5.5</v>
      </c>
    </row>
    <row r="91" spans="2:6">
      <c r="B91" s="3" t="s">
        <v>138</v>
      </c>
    </row>
    <row r="92" spans="2:6">
      <c r="C92" s="8" t="s">
        <v>151</v>
      </c>
      <c r="D92" s="8" t="s">
        <v>152</v>
      </c>
    </row>
    <row r="93" spans="2:6">
      <c r="B93" s="1" t="s">
        <v>139</v>
      </c>
      <c r="C93" s="5">
        <v>5457</v>
      </c>
      <c r="D93" s="5">
        <v>5461</v>
      </c>
    </row>
    <row r="94" spans="2:6">
      <c r="B94" s="1" t="s">
        <v>140</v>
      </c>
      <c r="C94" s="5">
        <v>4028</v>
      </c>
      <c r="D94" s="5">
        <v>5771</v>
      </c>
    </row>
    <row r="95" spans="2:6">
      <c r="B95" s="1" t="s">
        <v>141</v>
      </c>
      <c r="C95" s="5">
        <v>4633</v>
      </c>
      <c r="D95" s="5">
        <v>13726</v>
      </c>
    </row>
    <row r="96" spans="2:6">
      <c r="B96" s="1" t="s">
        <v>142</v>
      </c>
      <c r="C96" s="5">
        <v>845</v>
      </c>
      <c r="D96" s="5">
        <v>1970</v>
      </c>
    </row>
    <row r="97" spans="2:4">
      <c r="B97" s="1" t="s">
        <v>143</v>
      </c>
      <c r="C97" s="5">
        <v>8944</v>
      </c>
      <c r="D97" s="5">
        <v>12102</v>
      </c>
    </row>
    <row r="98" spans="2:4">
      <c r="B98" s="1" t="s">
        <v>144</v>
      </c>
      <c r="C98" s="5">
        <v>8944</v>
      </c>
      <c r="D98" s="5">
        <v>12765</v>
      </c>
    </row>
    <row r="99" spans="2:4">
      <c r="B99" s="1" t="s">
        <v>145</v>
      </c>
      <c r="C99" s="5">
        <v>9532</v>
      </c>
      <c r="D99" s="5">
        <v>16849</v>
      </c>
    </row>
    <row r="100" spans="2:4">
      <c r="B100" s="1" t="s">
        <v>146</v>
      </c>
      <c r="C100" s="5">
        <v>22659</v>
      </c>
      <c r="D100" s="5">
        <v>51355</v>
      </c>
    </row>
    <row r="101" spans="2:4">
      <c r="B101" s="1" t="s">
        <v>147</v>
      </c>
      <c r="C101" s="5">
        <v>4011</v>
      </c>
      <c r="D101" s="5">
        <v>4594</v>
      </c>
    </row>
    <row r="102" spans="2:4">
      <c r="B102" s="1" t="s">
        <v>148</v>
      </c>
      <c r="C102" s="5">
        <v>1727</v>
      </c>
      <c r="D102" s="5">
        <v>1728</v>
      </c>
    </row>
    <row r="103" spans="2:4">
      <c r="B103" s="1" t="s">
        <v>153</v>
      </c>
      <c r="C103" s="5">
        <v>281</v>
      </c>
      <c r="D103" s="5">
        <v>1406</v>
      </c>
    </row>
    <row r="104" spans="2:4">
      <c r="B104" s="1" t="s">
        <v>149</v>
      </c>
      <c r="C104" s="5">
        <v>860</v>
      </c>
      <c r="D104" s="5">
        <v>861</v>
      </c>
    </row>
    <row r="105" spans="2:4">
      <c r="B105" s="1" t="s">
        <v>150</v>
      </c>
      <c r="C105" s="5">
        <v>2846</v>
      </c>
      <c r="D105" s="5">
        <v>18997</v>
      </c>
    </row>
  </sheetData>
  <mergeCells count="3">
    <mergeCell ref="C22:E22"/>
    <mergeCell ref="G22:I22"/>
    <mergeCell ref="B4:H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3"/>
  <sheetViews>
    <sheetView zoomScale="140" zoomScaleNormal="140" zoomScalePageLayoutView="140" workbookViewId="0">
      <selection activeCell="B5" sqref="B5:K5"/>
    </sheetView>
  </sheetViews>
  <sheetFormatPr baseColWidth="10" defaultRowHeight="14" x14ac:dyDescent="0"/>
  <cols>
    <col min="1" max="6" width="10.83203125" style="1"/>
    <col min="7" max="7" width="14.1640625" style="1" bestFit="1" customWidth="1"/>
    <col min="8" max="16384" width="10.83203125" style="1"/>
  </cols>
  <sheetData>
    <row r="2" spans="2:11">
      <c r="B2" s="1" t="s">
        <v>158</v>
      </c>
    </row>
    <row r="3" spans="2:11">
      <c r="B3" s="2" t="s">
        <v>90</v>
      </c>
    </row>
    <row r="5" spans="2:11" s="29" customFormat="1" ht="45" customHeight="1">
      <c r="B5" s="22" t="s">
        <v>128</v>
      </c>
      <c r="C5" s="22"/>
      <c r="D5" s="22"/>
      <c r="E5" s="22"/>
      <c r="F5" s="22"/>
      <c r="G5" s="22"/>
      <c r="H5" s="22"/>
      <c r="I5" s="22"/>
      <c r="J5" s="22"/>
      <c r="K5" s="22"/>
    </row>
    <row r="7" spans="2:11">
      <c r="B7" s="3" t="s">
        <v>125</v>
      </c>
    </row>
    <row r="11" spans="2:11">
      <c r="B11" s="4" t="s">
        <v>91</v>
      </c>
    </row>
    <row r="13" spans="2:11">
      <c r="B13" s="4" t="s">
        <v>92</v>
      </c>
      <c r="C13" s="4"/>
      <c r="D13" s="4"/>
      <c r="E13" s="13" t="s">
        <v>119</v>
      </c>
      <c r="F13" s="13" t="s">
        <v>121</v>
      </c>
      <c r="G13" s="13" t="s">
        <v>122</v>
      </c>
      <c r="H13" s="13" t="s">
        <v>123</v>
      </c>
      <c r="I13" s="13" t="s">
        <v>124</v>
      </c>
      <c r="J13" s="13"/>
      <c r="K13" s="13" t="s">
        <v>127</v>
      </c>
    </row>
    <row r="14" spans="2:11">
      <c r="H14" s="5"/>
    </row>
    <row r="15" spans="2:11">
      <c r="B15" s="1" t="s">
        <v>93</v>
      </c>
      <c r="E15" s="5">
        <v>23</v>
      </c>
      <c r="F15" s="5">
        <v>0.6</v>
      </c>
      <c r="G15" s="5">
        <f>F15*E15</f>
        <v>13.799999999999999</v>
      </c>
      <c r="H15" s="5">
        <v>8</v>
      </c>
      <c r="I15" s="11">
        <f>H15*G15</f>
        <v>110.39999999999999</v>
      </c>
      <c r="J15" s="5" t="s">
        <v>126</v>
      </c>
      <c r="K15" s="11">
        <f>(I15/$I$42)*100</f>
        <v>14.298665975909858</v>
      </c>
    </row>
    <row r="16" spans="2:11">
      <c r="B16" s="1" t="s">
        <v>96</v>
      </c>
      <c r="E16" s="5">
        <v>60</v>
      </c>
      <c r="F16" s="5">
        <v>0.1</v>
      </c>
      <c r="G16" s="5">
        <f>F16*E16</f>
        <v>6</v>
      </c>
      <c r="H16" s="5">
        <v>8</v>
      </c>
      <c r="I16" s="7">
        <f t="shared" ref="I16:I40" si="0">H16*G16</f>
        <v>48</v>
      </c>
      <c r="J16" s="5"/>
      <c r="K16" s="7">
        <f t="shared" ref="K16:K40" si="1">(I16/$I$42)*100</f>
        <v>6.2168112938738522</v>
      </c>
    </row>
    <row r="17" spans="2:11">
      <c r="B17" s="1" t="s">
        <v>97</v>
      </c>
      <c r="E17" s="5">
        <v>22</v>
      </c>
      <c r="F17" s="5">
        <v>0.25</v>
      </c>
      <c r="G17" s="5">
        <f>F17*E17</f>
        <v>5.5</v>
      </c>
      <c r="H17" s="5">
        <v>8</v>
      </c>
      <c r="I17" s="7">
        <f t="shared" si="0"/>
        <v>44</v>
      </c>
      <c r="J17" s="5"/>
      <c r="K17" s="7">
        <f t="shared" si="1"/>
        <v>5.6987436860510314</v>
      </c>
    </row>
    <row r="18" spans="2:11">
      <c r="B18" s="1" t="s">
        <v>94</v>
      </c>
      <c r="E18" s="5">
        <v>1</v>
      </c>
      <c r="F18" s="5">
        <v>10</v>
      </c>
      <c r="G18" s="5">
        <f>F18*E18</f>
        <v>10</v>
      </c>
      <c r="H18" s="5">
        <v>9</v>
      </c>
      <c r="I18" s="11">
        <f t="shared" si="0"/>
        <v>90</v>
      </c>
      <c r="J18" s="5"/>
      <c r="K18" s="11">
        <f t="shared" si="1"/>
        <v>11.656521176013474</v>
      </c>
    </row>
    <row r="19" spans="2:11">
      <c r="B19" s="1" t="s">
        <v>95</v>
      </c>
      <c r="E19" s="5">
        <v>40</v>
      </c>
      <c r="F19" s="5">
        <v>0.25</v>
      </c>
      <c r="G19" s="5">
        <f>F19*E19</f>
        <v>10</v>
      </c>
      <c r="H19" s="5">
        <v>6</v>
      </c>
      <c r="I19" s="11">
        <f t="shared" si="0"/>
        <v>60</v>
      </c>
      <c r="J19" s="5"/>
      <c r="K19" s="11">
        <f t="shared" si="1"/>
        <v>7.7710141173423146</v>
      </c>
    </row>
    <row r="20" spans="2:11">
      <c r="B20" s="1" t="s">
        <v>98</v>
      </c>
      <c r="E20" s="5">
        <v>1</v>
      </c>
      <c r="F20" s="5">
        <v>8</v>
      </c>
      <c r="G20" s="5">
        <f>F20*E20</f>
        <v>8</v>
      </c>
      <c r="H20" s="5">
        <v>6</v>
      </c>
      <c r="I20" s="7">
        <f t="shared" si="0"/>
        <v>48</v>
      </c>
      <c r="J20" s="5"/>
      <c r="K20" s="7">
        <f t="shared" si="1"/>
        <v>6.2168112938738522</v>
      </c>
    </row>
    <row r="21" spans="2:11">
      <c r="B21" s="1" t="s">
        <v>99</v>
      </c>
      <c r="E21" s="5">
        <v>1</v>
      </c>
      <c r="F21" s="5">
        <v>5</v>
      </c>
      <c r="G21" s="5">
        <f>F21*E21</f>
        <v>5</v>
      </c>
      <c r="H21" s="5">
        <v>9</v>
      </c>
      <c r="I21" s="7">
        <f t="shared" si="0"/>
        <v>45</v>
      </c>
      <c r="J21" s="5"/>
      <c r="K21" s="7">
        <f t="shared" si="1"/>
        <v>5.8282605880067369</v>
      </c>
    </row>
    <row r="22" spans="2:11">
      <c r="B22" s="1" t="s">
        <v>100</v>
      </c>
      <c r="E22" s="5">
        <v>6</v>
      </c>
      <c r="F22" s="5">
        <v>1.2</v>
      </c>
      <c r="G22" s="5">
        <f>F22*E22</f>
        <v>7.1999999999999993</v>
      </c>
      <c r="H22" s="5">
        <v>6</v>
      </c>
      <c r="I22" s="7">
        <f t="shared" si="0"/>
        <v>43.199999999999996</v>
      </c>
      <c r="J22" s="5"/>
      <c r="K22" s="7">
        <f t="shared" si="1"/>
        <v>5.5951301644864664</v>
      </c>
    </row>
    <row r="23" spans="2:11">
      <c r="B23" s="1" t="s">
        <v>101</v>
      </c>
      <c r="E23" s="5">
        <v>4</v>
      </c>
      <c r="F23" s="5">
        <v>1.2</v>
      </c>
      <c r="G23" s="5">
        <f>F23*E23</f>
        <v>4.8</v>
      </c>
      <c r="H23" s="5">
        <v>6</v>
      </c>
      <c r="I23" s="7">
        <f t="shared" si="0"/>
        <v>28.799999999999997</v>
      </c>
      <c r="J23" s="5"/>
      <c r="K23" s="7">
        <f t="shared" si="1"/>
        <v>3.7300867763243111</v>
      </c>
    </row>
    <row r="24" spans="2:11">
      <c r="B24" s="1" t="s">
        <v>102</v>
      </c>
      <c r="E24" s="5">
        <v>24</v>
      </c>
      <c r="F24" s="5">
        <v>0.2</v>
      </c>
      <c r="G24" s="5">
        <f>F24*E24</f>
        <v>4.8000000000000007</v>
      </c>
      <c r="H24" s="5">
        <v>6</v>
      </c>
      <c r="I24" s="7">
        <f t="shared" si="0"/>
        <v>28.800000000000004</v>
      </c>
      <c r="J24" s="5"/>
      <c r="K24" s="7">
        <f t="shared" si="1"/>
        <v>3.7300867763243115</v>
      </c>
    </row>
    <row r="25" spans="2:11">
      <c r="B25" s="1" t="s">
        <v>103</v>
      </c>
      <c r="E25" s="5">
        <v>1</v>
      </c>
      <c r="F25" s="5">
        <v>3.5</v>
      </c>
      <c r="G25" s="5">
        <f>F25*E25</f>
        <v>3.5</v>
      </c>
      <c r="H25" s="5">
        <v>8</v>
      </c>
      <c r="I25" s="7">
        <f t="shared" si="0"/>
        <v>28</v>
      </c>
      <c r="J25" s="5"/>
      <c r="K25" s="7">
        <f t="shared" si="1"/>
        <v>3.6264732547597469</v>
      </c>
    </row>
    <row r="26" spans="2:11">
      <c r="B26" s="1" t="s">
        <v>104</v>
      </c>
      <c r="E26" s="5">
        <v>1</v>
      </c>
      <c r="F26" s="5">
        <v>4</v>
      </c>
      <c r="G26" s="5">
        <f>F26*E26</f>
        <v>4</v>
      </c>
      <c r="H26" s="5">
        <v>6</v>
      </c>
      <c r="I26" s="7">
        <f t="shared" si="0"/>
        <v>24</v>
      </c>
      <c r="J26" s="5"/>
      <c r="K26" s="7">
        <f t="shared" si="1"/>
        <v>3.1084056469369261</v>
      </c>
    </row>
    <row r="27" spans="2:11">
      <c r="B27" s="1" t="s">
        <v>105</v>
      </c>
      <c r="E27" s="5">
        <v>2</v>
      </c>
      <c r="F27" s="5">
        <v>1.8</v>
      </c>
      <c r="G27" s="5">
        <f>F27*E27</f>
        <v>3.6</v>
      </c>
      <c r="H27" s="5">
        <v>6</v>
      </c>
      <c r="I27" s="7">
        <f t="shared" si="0"/>
        <v>21.6</v>
      </c>
      <c r="J27" s="5"/>
      <c r="K27" s="7">
        <f t="shared" si="1"/>
        <v>2.7975650822432336</v>
      </c>
    </row>
    <row r="28" spans="2:11">
      <c r="B28" s="1" t="s">
        <v>106</v>
      </c>
      <c r="E28" s="5">
        <v>1</v>
      </c>
      <c r="F28" s="5">
        <v>1.5</v>
      </c>
      <c r="G28" s="5">
        <f>F28*E28</f>
        <v>1.5</v>
      </c>
      <c r="H28" s="5">
        <v>9</v>
      </c>
      <c r="I28" s="7">
        <f t="shared" si="0"/>
        <v>13.5</v>
      </c>
      <c r="J28" s="5"/>
      <c r="K28" s="7">
        <f t="shared" si="1"/>
        <v>1.748478176402021</v>
      </c>
    </row>
    <row r="29" spans="2:11">
      <c r="B29" s="1" t="s">
        <v>107</v>
      </c>
      <c r="E29" s="5">
        <v>4</v>
      </c>
      <c r="F29" s="5">
        <v>4</v>
      </c>
      <c r="G29" s="5">
        <f>F29*E29</f>
        <v>16</v>
      </c>
      <c r="H29" s="5">
        <v>4</v>
      </c>
      <c r="I29" s="11">
        <f t="shared" si="0"/>
        <v>64</v>
      </c>
      <c r="J29" s="5"/>
      <c r="K29" s="11">
        <f t="shared" si="1"/>
        <v>8.2890817251651363</v>
      </c>
    </row>
    <row r="30" spans="2:11">
      <c r="B30" s="1" t="s">
        <v>108</v>
      </c>
      <c r="E30" s="5">
        <v>20</v>
      </c>
      <c r="F30" s="5">
        <v>0.1</v>
      </c>
      <c r="G30" s="5">
        <f>F30*E30</f>
        <v>2</v>
      </c>
      <c r="H30" s="5">
        <v>6</v>
      </c>
      <c r="I30" s="7">
        <f t="shared" si="0"/>
        <v>12</v>
      </c>
      <c r="J30" s="5"/>
      <c r="K30" s="7">
        <f t="shared" si="1"/>
        <v>1.5542028234684631</v>
      </c>
    </row>
    <row r="31" spans="2:11">
      <c r="B31" s="1" t="s">
        <v>109</v>
      </c>
      <c r="E31" s="5">
        <v>3</v>
      </c>
      <c r="F31" s="5">
        <v>0.6</v>
      </c>
      <c r="G31" s="5">
        <f>F31*E31</f>
        <v>1.7999999999999998</v>
      </c>
      <c r="H31" s="5">
        <v>6</v>
      </c>
      <c r="I31" s="7">
        <f t="shared" si="0"/>
        <v>10.799999999999999</v>
      </c>
      <c r="J31" s="5"/>
      <c r="K31" s="7">
        <f t="shared" si="1"/>
        <v>1.3987825411216166</v>
      </c>
    </row>
    <row r="32" spans="2:11">
      <c r="B32" s="1" t="s">
        <v>110</v>
      </c>
      <c r="E32" s="5">
        <v>1</v>
      </c>
      <c r="F32" s="5">
        <v>1.3</v>
      </c>
      <c r="G32" s="5">
        <f>F32*E32</f>
        <v>1.3</v>
      </c>
      <c r="H32" s="5">
        <v>8</v>
      </c>
      <c r="I32" s="7">
        <f t="shared" si="0"/>
        <v>10.4</v>
      </c>
      <c r="J32" s="5"/>
      <c r="K32" s="7">
        <f t="shared" si="1"/>
        <v>1.3469757803393347</v>
      </c>
    </row>
    <row r="33" spans="2:11">
      <c r="B33" s="1" t="s">
        <v>111</v>
      </c>
      <c r="E33" s="5">
        <v>1</v>
      </c>
      <c r="F33" s="5">
        <v>1.5</v>
      </c>
      <c r="G33" s="5">
        <f>F33*E33</f>
        <v>1.5</v>
      </c>
      <c r="H33" s="5">
        <v>6</v>
      </c>
      <c r="I33" s="7">
        <f t="shared" si="0"/>
        <v>9</v>
      </c>
      <c r="J33" s="5"/>
      <c r="K33" s="7">
        <f t="shared" si="1"/>
        <v>1.1656521176013472</v>
      </c>
    </row>
    <row r="34" spans="2:11">
      <c r="B34" s="1" t="s">
        <v>112</v>
      </c>
      <c r="E34" s="5">
        <v>1</v>
      </c>
      <c r="F34" s="5">
        <v>1</v>
      </c>
      <c r="G34" s="5">
        <f>F34*E34</f>
        <v>1</v>
      </c>
      <c r="H34" s="5">
        <v>8</v>
      </c>
      <c r="I34" s="7">
        <f t="shared" si="0"/>
        <v>8</v>
      </c>
      <c r="J34" s="5"/>
      <c r="K34" s="7">
        <f t="shared" si="1"/>
        <v>1.036135215645642</v>
      </c>
    </row>
    <row r="35" spans="2:11">
      <c r="B35" s="1" t="s">
        <v>113</v>
      </c>
      <c r="E35" s="5">
        <v>2</v>
      </c>
      <c r="F35" s="5">
        <v>0.5</v>
      </c>
      <c r="G35" s="5">
        <f>F35*E35</f>
        <v>1</v>
      </c>
      <c r="H35" s="5">
        <v>6</v>
      </c>
      <c r="I35" s="7">
        <f t="shared" si="0"/>
        <v>6</v>
      </c>
      <c r="J35" s="5"/>
      <c r="K35" s="7">
        <f t="shared" si="1"/>
        <v>0.77710141173423153</v>
      </c>
    </row>
    <row r="36" spans="2:11">
      <c r="B36" s="1" t="s">
        <v>114</v>
      </c>
      <c r="E36" s="5">
        <v>1</v>
      </c>
      <c r="F36" s="5">
        <v>0.8</v>
      </c>
      <c r="G36" s="5">
        <f>F36*E36</f>
        <v>0.8</v>
      </c>
      <c r="H36" s="5">
        <v>6</v>
      </c>
      <c r="I36" s="7">
        <f t="shared" si="0"/>
        <v>4.8000000000000007</v>
      </c>
      <c r="J36" s="5"/>
      <c r="K36" s="7">
        <f t="shared" si="1"/>
        <v>0.62168112938738529</v>
      </c>
    </row>
    <row r="37" spans="2:11">
      <c r="B37" s="1" t="s">
        <v>115</v>
      </c>
      <c r="E37" s="5">
        <v>1</v>
      </c>
      <c r="F37" s="5">
        <v>0.8</v>
      </c>
      <c r="G37" s="5">
        <f>F37*E37</f>
        <v>0.8</v>
      </c>
      <c r="H37" s="5">
        <v>6</v>
      </c>
      <c r="I37" s="7">
        <f t="shared" si="0"/>
        <v>4.8000000000000007</v>
      </c>
      <c r="J37" s="5"/>
      <c r="K37" s="7">
        <f t="shared" si="1"/>
        <v>0.62168112938738529</v>
      </c>
    </row>
    <row r="38" spans="2:11">
      <c r="B38" s="1" t="s">
        <v>116</v>
      </c>
      <c r="E38" s="5">
        <v>1</v>
      </c>
      <c r="F38" s="5">
        <v>0.5</v>
      </c>
      <c r="G38" s="5">
        <f>F38*E38</f>
        <v>0.5</v>
      </c>
      <c r="H38" s="5">
        <v>6</v>
      </c>
      <c r="I38" s="7">
        <f t="shared" si="0"/>
        <v>3</v>
      </c>
      <c r="J38" s="5"/>
      <c r="K38" s="7">
        <f t="shared" si="1"/>
        <v>0.38855070586711576</v>
      </c>
    </row>
    <row r="39" spans="2:11">
      <c r="B39" s="1" t="s">
        <v>117</v>
      </c>
      <c r="E39" s="5">
        <v>1</v>
      </c>
      <c r="F39" s="5">
        <v>0.5</v>
      </c>
      <c r="G39" s="5">
        <f>F39*E39</f>
        <v>0.5</v>
      </c>
      <c r="H39" s="5">
        <v>6</v>
      </c>
      <c r="I39" s="7">
        <f t="shared" si="0"/>
        <v>3</v>
      </c>
      <c r="J39" s="5"/>
      <c r="K39" s="7">
        <f t="shared" si="1"/>
        <v>0.38855070586711576</v>
      </c>
    </row>
    <row r="40" spans="2:11">
      <c r="B40" s="1" t="s">
        <v>118</v>
      </c>
      <c r="E40" s="5">
        <v>1</v>
      </c>
      <c r="F40" s="5">
        <v>0.5</v>
      </c>
      <c r="G40" s="5">
        <f>F40*E40</f>
        <v>0.5</v>
      </c>
      <c r="H40" s="5">
        <v>6</v>
      </c>
      <c r="I40" s="5">
        <f t="shared" si="0"/>
        <v>3</v>
      </c>
      <c r="J40" s="5"/>
      <c r="K40" s="7">
        <f t="shared" si="1"/>
        <v>0.38855070586711576</v>
      </c>
    </row>
    <row r="42" spans="2:11">
      <c r="B42" s="12" t="s">
        <v>120</v>
      </c>
      <c r="E42" s="5">
        <f>SUM(E15:E40)</f>
        <v>224</v>
      </c>
      <c r="I42" s="1">
        <f>SUM(I15:I40)</f>
        <v>772.0999999999998</v>
      </c>
    </row>
    <row r="43" spans="2:11">
      <c r="B43" s="12" t="s">
        <v>160</v>
      </c>
      <c r="E43" s="10">
        <v>114</v>
      </c>
      <c r="G43" s="5"/>
    </row>
  </sheetData>
  <mergeCells count="1">
    <mergeCell ref="B5:K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topLeftCell="A9" zoomScale="150" zoomScaleNormal="150" zoomScalePageLayoutView="150" workbookViewId="0">
      <selection activeCell="B30" sqref="B30"/>
    </sheetView>
  </sheetViews>
  <sheetFormatPr baseColWidth="10" defaultRowHeight="14" x14ac:dyDescent="0"/>
  <cols>
    <col min="1" max="1" width="10.83203125" style="1"/>
    <col min="2" max="2" width="21" style="1" customWidth="1"/>
    <col min="3" max="16384" width="10.83203125" style="1"/>
  </cols>
  <sheetData>
    <row r="2" spans="2:10">
      <c r="B2" s="3" t="s">
        <v>156</v>
      </c>
    </row>
    <row r="3" spans="2:10">
      <c r="B3" s="2" t="s">
        <v>52</v>
      </c>
    </row>
    <row r="5" spans="2:10" ht="44" customHeight="1">
      <c r="B5" s="22" t="s">
        <v>129</v>
      </c>
      <c r="C5" s="22"/>
      <c r="D5" s="22"/>
      <c r="E5" s="22"/>
      <c r="F5" s="22"/>
      <c r="G5" s="22"/>
      <c r="H5" s="22"/>
      <c r="I5" s="22"/>
      <c r="J5" s="22"/>
    </row>
    <row r="6" spans="2:10">
      <c r="B6" s="19"/>
      <c r="C6" s="19"/>
      <c r="D6" s="19"/>
      <c r="E6" s="19"/>
      <c r="F6" s="19"/>
      <c r="G6" s="19"/>
      <c r="H6" s="19"/>
      <c r="I6" s="19"/>
      <c r="J6" s="19"/>
    </row>
    <row r="8" spans="2:10">
      <c r="B8" s="12" t="s">
        <v>154</v>
      </c>
    </row>
    <row r="10" spans="2:10">
      <c r="C10" s="1" t="s">
        <v>51</v>
      </c>
    </row>
    <row r="11" spans="2:10">
      <c r="B11" s="1" t="s">
        <v>0</v>
      </c>
      <c r="C11" s="1">
        <v>0.4</v>
      </c>
    </row>
    <row r="12" spans="2:10">
      <c r="B12" s="1" t="s">
        <v>1</v>
      </c>
      <c r="C12" s="1">
        <v>0.18</v>
      </c>
    </row>
    <row r="13" spans="2:10">
      <c r="B13" s="1" t="s">
        <v>2</v>
      </c>
      <c r="C13" s="1">
        <v>0.15</v>
      </c>
    </row>
    <row r="14" spans="2:10">
      <c r="B14" s="1" t="s">
        <v>3</v>
      </c>
      <c r="C14" s="1">
        <v>0.09</v>
      </c>
    </row>
    <row r="15" spans="2:10">
      <c r="B15" s="1" t="s">
        <v>4</v>
      </c>
      <c r="C15" s="1">
        <v>0.18</v>
      </c>
    </row>
    <row r="22" spans="2:3" ht="17" customHeight="1">
      <c r="B22" s="12" t="s">
        <v>155</v>
      </c>
    </row>
    <row r="24" spans="2:3">
      <c r="B24" s="1" t="s">
        <v>5</v>
      </c>
      <c r="C24" s="1">
        <v>0.27</v>
      </c>
    </row>
    <row r="25" spans="2:3">
      <c r="B25" s="1" t="s">
        <v>6</v>
      </c>
      <c r="C25" s="1">
        <v>0.2</v>
      </c>
    </row>
    <row r="26" spans="2:3">
      <c r="B26" s="1" t="s">
        <v>7</v>
      </c>
      <c r="C26" s="1">
        <v>0.1</v>
      </c>
    </row>
    <row r="27" spans="2:3">
      <c r="B27" s="1" t="s">
        <v>8</v>
      </c>
      <c r="C27" s="1">
        <v>7.0000000000000007E-2</v>
      </c>
    </row>
    <row r="28" spans="2:3">
      <c r="B28" s="1" t="s">
        <v>9</v>
      </c>
      <c r="C28" s="1">
        <v>7.0000000000000007E-2</v>
      </c>
    </row>
    <row r="29" spans="2:3">
      <c r="B29" s="1" t="s">
        <v>170</v>
      </c>
      <c r="C29" s="1">
        <v>0.05</v>
      </c>
    </row>
    <row r="30" spans="2:3">
      <c r="B30" s="1" t="s">
        <v>10</v>
      </c>
      <c r="C30" s="1">
        <v>0.05</v>
      </c>
    </row>
    <row r="31" spans="2:3">
      <c r="B31" s="1" t="s">
        <v>11</v>
      </c>
      <c r="C31" s="1">
        <v>0.04</v>
      </c>
    </row>
    <row r="32" spans="2:3">
      <c r="B32" s="1" t="s">
        <v>12</v>
      </c>
      <c r="C32" s="1">
        <v>0.04</v>
      </c>
    </row>
    <row r="33" spans="2:3">
      <c r="B33" s="1" t="s">
        <v>13</v>
      </c>
      <c r="C33" s="1">
        <v>0.11</v>
      </c>
    </row>
  </sheetData>
  <mergeCells count="1">
    <mergeCell ref="B5:J5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4"/>
  <sheetViews>
    <sheetView zoomScale="150" zoomScaleNormal="150" zoomScalePageLayoutView="150" workbookViewId="0">
      <selection activeCell="B6" sqref="B6"/>
    </sheetView>
  </sheetViews>
  <sheetFormatPr baseColWidth="10" defaultRowHeight="14" x14ac:dyDescent="0"/>
  <cols>
    <col min="1" max="1" width="10.83203125" style="1"/>
    <col min="2" max="2" width="34.83203125" style="1" customWidth="1"/>
    <col min="3" max="16384" width="10.83203125" style="1"/>
  </cols>
  <sheetData>
    <row r="2" spans="2:36">
      <c r="B2" s="1" t="s">
        <v>161</v>
      </c>
    </row>
    <row r="3" spans="2:36">
      <c r="B3" s="3" t="s">
        <v>162</v>
      </c>
    </row>
    <row r="5" spans="2:36" ht="32" customHeight="1">
      <c r="B5" s="21" t="s">
        <v>169</v>
      </c>
      <c r="C5" s="21"/>
      <c r="D5" s="21"/>
      <c r="E5" s="21"/>
      <c r="F5" s="21"/>
      <c r="G5" s="21"/>
      <c r="H5" s="21"/>
      <c r="I5" s="21"/>
      <c r="J5" s="21"/>
      <c r="K5" s="19"/>
    </row>
    <row r="6" spans="2:36">
      <c r="B6" s="18"/>
      <c r="C6" s="19"/>
      <c r="D6" s="19"/>
      <c r="E6" s="19"/>
      <c r="F6" s="19"/>
      <c r="G6" s="19"/>
      <c r="H6" s="19"/>
      <c r="I6" s="19"/>
      <c r="J6" s="19"/>
      <c r="K6" s="19"/>
    </row>
    <row r="8" spans="2:36" ht="15">
      <c r="B8"/>
      <c r="C8">
        <v>1980</v>
      </c>
      <c r="D8">
        <v>1981</v>
      </c>
      <c r="E8">
        <v>1982</v>
      </c>
      <c r="F8">
        <v>1983</v>
      </c>
      <c r="G8">
        <v>1984</v>
      </c>
      <c r="H8">
        <v>1985</v>
      </c>
      <c r="I8">
        <v>1986</v>
      </c>
      <c r="J8">
        <v>1987</v>
      </c>
      <c r="K8">
        <v>1988</v>
      </c>
      <c r="L8">
        <v>1989</v>
      </c>
      <c r="M8">
        <v>1990</v>
      </c>
      <c r="N8">
        <v>1991</v>
      </c>
      <c r="O8">
        <v>1992</v>
      </c>
      <c r="P8">
        <v>1993</v>
      </c>
      <c r="Q8">
        <v>1994</v>
      </c>
      <c r="R8">
        <v>1995</v>
      </c>
      <c r="S8">
        <v>1996</v>
      </c>
      <c r="T8">
        <v>1997</v>
      </c>
      <c r="U8">
        <v>1998</v>
      </c>
      <c r="V8">
        <v>1999</v>
      </c>
      <c r="W8">
        <v>2000</v>
      </c>
      <c r="X8">
        <v>2001</v>
      </c>
      <c r="Y8">
        <v>2002</v>
      </c>
      <c r="Z8">
        <v>2003</v>
      </c>
      <c r="AA8">
        <v>2004</v>
      </c>
      <c r="AB8">
        <v>2005</v>
      </c>
      <c r="AC8">
        <v>2006</v>
      </c>
      <c r="AD8">
        <v>2007</v>
      </c>
      <c r="AE8">
        <v>2008</v>
      </c>
      <c r="AF8">
        <v>2009</v>
      </c>
      <c r="AG8">
        <v>2010</v>
      </c>
      <c r="AH8">
        <v>2011</v>
      </c>
      <c r="AI8">
        <v>2012</v>
      </c>
      <c r="AJ8">
        <v>2013</v>
      </c>
    </row>
    <row r="9" spans="2:36" ht="15">
      <c r="B9" t="s">
        <v>163</v>
      </c>
      <c r="C9">
        <v>2535028</v>
      </c>
      <c r="D9">
        <v>2650475</v>
      </c>
      <c r="E9">
        <v>2771189</v>
      </c>
      <c r="F9">
        <v>2896848</v>
      </c>
      <c r="G9">
        <v>3026968</v>
      </c>
      <c r="H9">
        <v>3161134</v>
      </c>
      <c r="I9">
        <v>3306165</v>
      </c>
      <c r="J9">
        <v>3455405</v>
      </c>
      <c r="K9">
        <v>3608695</v>
      </c>
      <c r="L9">
        <v>3765894</v>
      </c>
      <c r="M9">
        <v>3926810</v>
      </c>
      <c r="N9">
        <v>4132660</v>
      </c>
      <c r="O9">
        <v>4344911</v>
      </c>
      <c r="P9">
        <v>4562416</v>
      </c>
      <c r="Q9">
        <v>4783585</v>
      </c>
      <c r="R9">
        <v>5007363</v>
      </c>
      <c r="S9">
        <v>5239481</v>
      </c>
      <c r="T9">
        <v>5474575</v>
      </c>
      <c r="U9">
        <v>5714831</v>
      </c>
      <c r="V9">
        <v>5963503</v>
      </c>
      <c r="W9">
        <v>6223222</v>
      </c>
      <c r="X9">
        <v>6505136</v>
      </c>
      <c r="Y9">
        <v>6799824</v>
      </c>
      <c r="Z9">
        <v>7107101</v>
      </c>
      <c r="AA9">
        <v>7426181</v>
      </c>
      <c r="AB9">
        <v>7756554</v>
      </c>
      <c r="AC9">
        <v>8106572</v>
      </c>
      <c r="AD9">
        <v>8469125</v>
      </c>
      <c r="AE9">
        <v>8845193</v>
      </c>
      <c r="AF9">
        <v>9236073</v>
      </c>
      <c r="AG9">
        <v>9642706</v>
      </c>
      <c r="AH9">
        <v>10080053</v>
      </c>
      <c r="AI9">
        <v>10534344</v>
      </c>
      <c r="AJ9">
        <v>11004417</v>
      </c>
    </row>
    <row r="10" spans="2:36" ht="15">
      <c r="B10" t="s">
        <v>165</v>
      </c>
      <c r="C10">
        <v>13732878</v>
      </c>
      <c r="D10">
        <v>14250692</v>
      </c>
      <c r="E10">
        <v>14788655</v>
      </c>
      <c r="F10">
        <v>15344576</v>
      </c>
      <c r="G10">
        <v>15915496</v>
      </c>
      <c r="H10">
        <v>16498884</v>
      </c>
      <c r="I10">
        <v>17086147</v>
      </c>
      <c r="J10">
        <v>17682967</v>
      </c>
      <c r="K10">
        <v>18288195</v>
      </c>
      <c r="L10">
        <v>18900826</v>
      </c>
      <c r="M10">
        <v>19519629</v>
      </c>
      <c r="N10">
        <v>20104396</v>
      </c>
      <c r="O10">
        <v>20692030</v>
      </c>
      <c r="P10">
        <v>21276716</v>
      </c>
      <c r="Q10">
        <v>21851074</v>
      </c>
      <c r="R10">
        <v>22410714</v>
      </c>
      <c r="S10">
        <v>22946743</v>
      </c>
      <c r="T10">
        <v>23469072</v>
      </c>
      <c r="U10">
        <v>23987415</v>
      </c>
      <c r="V10">
        <v>24515094</v>
      </c>
      <c r="W10">
        <v>25061828</v>
      </c>
      <c r="X10">
        <v>25621215</v>
      </c>
      <c r="Y10">
        <v>26200700</v>
      </c>
      <c r="Z10">
        <v>26797910</v>
      </c>
      <c r="AA10">
        <v>27408425</v>
      </c>
      <c r="AB10">
        <v>28029164</v>
      </c>
      <c r="AC10">
        <v>28650926</v>
      </c>
      <c r="AD10">
        <v>29283179</v>
      </c>
      <c r="AE10">
        <v>29928084</v>
      </c>
      <c r="AF10">
        <v>30588661</v>
      </c>
      <c r="AG10">
        <v>31266488</v>
      </c>
      <c r="AH10">
        <v>31947838</v>
      </c>
      <c r="AI10">
        <v>32643797</v>
      </c>
      <c r="AJ10">
        <v>33349274</v>
      </c>
    </row>
    <row r="11" spans="2:36" ht="15">
      <c r="B11" t="s">
        <v>164</v>
      </c>
      <c r="C11">
        <v>15.583</v>
      </c>
      <c r="D11">
        <v>15.6822</v>
      </c>
      <c r="E11">
        <v>15.7814</v>
      </c>
      <c r="F11">
        <v>15.880599999999999</v>
      </c>
      <c r="G11">
        <v>15.979799999999999</v>
      </c>
      <c r="H11">
        <v>16.079000000000001</v>
      </c>
      <c r="I11">
        <v>16.212800000000001</v>
      </c>
      <c r="J11">
        <v>16.346599999999999</v>
      </c>
      <c r="K11">
        <v>16.480399999999999</v>
      </c>
      <c r="L11">
        <v>16.6142</v>
      </c>
      <c r="M11">
        <v>16.748000000000001</v>
      </c>
      <c r="N11">
        <v>17.050999999999998</v>
      </c>
      <c r="O11">
        <v>17.353999999999999</v>
      </c>
      <c r="P11">
        <v>17.657</v>
      </c>
      <c r="Q11">
        <v>17.96</v>
      </c>
      <c r="R11">
        <v>18.263000000000002</v>
      </c>
      <c r="S11">
        <v>18.588799999999999</v>
      </c>
      <c r="T11">
        <v>18.9146</v>
      </c>
      <c r="U11">
        <v>19.240400000000001</v>
      </c>
      <c r="V11">
        <v>19.566199999999998</v>
      </c>
      <c r="W11">
        <v>19.891999999999999</v>
      </c>
      <c r="X11">
        <v>20.2486</v>
      </c>
      <c r="Y11">
        <v>20.6052</v>
      </c>
      <c r="Z11">
        <v>20.9618</v>
      </c>
      <c r="AA11">
        <v>21.3184</v>
      </c>
      <c r="AB11">
        <v>21.675000000000001</v>
      </c>
      <c r="AC11">
        <v>22.054200000000002</v>
      </c>
      <c r="AD11">
        <v>22.433399999999999</v>
      </c>
      <c r="AE11">
        <v>22.8126</v>
      </c>
      <c r="AF11">
        <v>23.191800000000001</v>
      </c>
      <c r="AG11">
        <v>23.571000000000002</v>
      </c>
      <c r="AH11">
        <v>23.984200000000001</v>
      </c>
      <c r="AI11">
        <v>24.397400000000001</v>
      </c>
      <c r="AJ11">
        <v>24.810600000000001</v>
      </c>
    </row>
    <row r="12" spans="2:36" ht="15">
      <c r="B12" t="s">
        <v>166</v>
      </c>
      <c r="C12">
        <v>84.417000000000002</v>
      </c>
      <c r="D12">
        <v>84.317800000000005</v>
      </c>
      <c r="E12">
        <v>84.218599999999995</v>
      </c>
      <c r="F12">
        <v>84.119399999999999</v>
      </c>
      <c r="G12">
        <v>84.020200000000003</v>
      </c>
      <c r="H12">
        <v>83.920999999999992</v>
      </c>
      <c r="I12">
        <v>83.787199999999999</v>
      </c>
      <c r="J12">
        <v>83.653400000000005</v>
      </c>
      <c r="K12">
        <v>83.519599999999997</v>
      </c>
      <c r="L12">
        <v>83.385800000000003</v>
      </c>
      <c r="M12">
        <v>83.251999999999995</v>
      </c>
      <c r="N12">
        <v>82.948999999999998</v>
      </c>
      <c r="O12">
        <v>82.646000000000001</v>
      </c>
      <c r="P12">
        <v>82.343000000000004</v>
      </c>
      <c r="Q12">
        <v>82.039999999999992</v>
      </c>
      <c r="R12">
        <v>81.736999999999995</v>
      </c>
      <c r="S12">
        <v>81.411200000000008</v>
      </c>
      <c r="T12">
        <v>81.085399999999993</v>
      </c>
      <c r="U12">
        <v>80.759600000000006</v>
      </c>
      <c r="V12">
        <v>80.433800000000005</v>
      </c>
      <c r="W12">
        <v>80.108000000000004</v>
      </c>
      <c r="X12">
        <v>79.751400000000004</v>
      </c>
      <c r="Y12">
        <v>79.394800000000004</v>
      </c>
      <c r="Z12">
        <v>79.038200000000003</v>
      </c>
      <c r="AA12">
        <v>78.681600000000003</v>
      </c>
      <c r="AB12">
        <v>78.325000000000003</v>
      </c>
      <c r="AC12">
        <v>77.945799999999991</v>
      </c>
      <c r="AD12">
        <v>77.566599999999994</v>
      </c>
      <c r="AE12">
        <v>77.187399999999997</v>
      </c>
      <c r="AF12">
        <v>76.808199999999999</v>
      </c>
      <c r="AG12">
        <v>76.429000000000002</v>
      </c>
      <c r="AH12">
        <v>76.015799999999999</v>
      </c>
      <c r="AI12">
        <v>75.602599999999995</v>
      </c>
      <c r="AJ12">
        <v>75.189400000000006</v>
      </c>
    </row>
    <row r="13" spans="2:36" ht="15">
      <c r="B13" t="s">
        <v>167</v>
      </c>
      <c r="C13">
        <v>3.16865043249673</v>
      </c>
      <c r="D13">
        <v>3.7012655141186728</v>
      </c>
      <c r="E13">
        <v>3.7054865824124859</v>
      </c>
      <c r="F13">
        <v>3.690172377651403</v>
      </c>
      <c r="G13">
        <v>3.653116927575454</v>
      </c>
      <c r="H13">
        <v>3.5999516439961514</v>
      </c>
      <c r="I13">
        <v>3.4975275972018145</v>
      </c>
      <c r="J13">
        <v>3.4333841644449992</v>
      </c>
      <c r="K13">
        <v>3.3653909853342592</v>
      </c>
      <c r="L13">
        <v>3.2949855089054223</v>
      </c>
      <c r="M13">
        <v>3.2214949842464904</v>
      </c>
      <c r="N13">
        <v>2.9517922963132452</v>
      </c>
      <c r="O13">
        <v>2.8810104355984194</v>
      </c>
      <c r="P13">
        <v>2.7864727280203145</v>
      </c>
      <c r="Q13">
        <v>2.6636744395586169</v>
      </c>
      <c r="R13">
        <v>2.5289074430038818</v>
      </c>
      <c r="S13">
        <v>2.363686114229397</v>
      </c>
      <c r="T13">
        <v>2.2507460019095982</v>
      </c>
      <c r="U13">
        <v>2.1845848572173212</v>
      </c>
      <c r="V13">
        <v>2.1759691667661238</v>
      </c>
      <c r="W13">
        <v>2.2056882256777612</v>
      </c>
      <c r="X13">
        <v>2.2074827491966058</v>
      </c>
      <c r="Y13">
        <v>2.2365408735696422</v>
      </c>
      <c r="Z13">
        <v>2.2537771433794491</v>
      </c>
      <c r="AA13">
        <v>2.252654848183349</v>
      </c>
      <c r="AB13">
        <v>2.2395091661594311</v>
      </c>
      <c r="AC13">
        <v>2.1940224210743131</v>
      </c>
      <c r="AD13">
        <v>2.182749184856458</v>
      </c>
      <c r="AE13">
        <v>2.178404817414743</v>
      </c>
      <c r="AF13">
        <v>2.1832080952031507</v>
      </c>
      <c r="AG13">
        <v>2.1917468311924062</v>
      </c>
      <c r="AH13">
        <v>2.1557657260305465</v>
      </c>
      <c r="AI13">
        <v>2.1550342684665393</v>
      </c>
      <c r="AJ13">
        <v>2.1381150022240742</v>
      </c>
    </row>
    <row r="14" spans="2:36" ht="15">
      <c r="B14" t="s">
        <v>168</v>
      </c>
      <c r="C14">
        <v>7.2846030446708312</v>
      </c>
      <c r="D14">
        <v>4.4534186871594859</v>
      </c>
      <c r="E14">
        <v>4.4537600759929363</v>
      </c>
      <c r="F14">
        <v>4.4346779361735464</v>
      </c>
      <c r="G14">
        <v>4.393820912044438</v>
      </c>
      <c r="H14">
        <v>4.3369365522450209</v>
      </c>
      <c r="I14">
        <v>4.4858083426112572</v>
      </c>
      <c r="J14">
        <v>4.4150764358668839</v>
      </c>
      <c r="K14">
        <v>4.3406539376566284</v>
      </c>
      <c r="L14">
        <v>4.263907211968311</v>
      </c>
      <c r="M14">
        <v>4.1842108171595127</v>
      </c>
      <c r="N14">
        <v>5.1093876011084784</v>
      </c>
      <c r="O14">
        <v>5.0084007746511814</v>
      </c>
      <c r="P14">
        <v>4.8847032586806689</v>
      </c>
      <c r="Q14">
        <v>4.7337957613688504</v>
      </c>
      <c r="R14">
        <v>4.5719163828104916</v>
      </c>
      <c r="S14">
        <v>4.5313018404049448</v>
      </c>
      <c r="T14">
        <v>4.3892199492702986</v>
      </c>
      <c r="U14">
        <v>4.2950078387179689</v>
      </c>
      <c r="V14">
        <v>4.2593334590796239</v>
      </c>
      <c r="W14">
        <v>4.262971896619586</v>
      </c>
      <c r="X14">
        <v>4.4304239677600528</v>
      </c>
      <c r="Y14">
        <v>4.4304710753626075</v>
      </c>
      <c r="Z14">
        <v>4.41976955905435</v>
      </c>
      <c r="AA14">
        <v>4.3917304194849729</v>
      </c>
      <c r="AB14">
        <v>4.3526434121375868</v>
      </c>
      <c r="AC14">
        <v>4.4136927329158517</v>
      </c>
      <c r="AD14">
        <v>4.3752106812335452</v>
      </c>
      <c r="AE14">
        <v>4.3446950068684025</v>
      </c>
      <c r="AF14">
        <v>4.3242647704383073</v>
      </c>
      <c r="AG14">
        <v>4.308497931076106</v>
      </c>
      <c r="AH14">
        <v>4.435674593965051</v>
      </c>
      <c r="AI14">
        <v>4.4082256123091588</v>
      </c>
      <c r="AJ14">
        <v>4.365596096611581</v>
      </c>
    </row>
  </sheetData>
  <mergeCells count="1">
    <mergeCell ref="B5:J5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tabSelected="1" zoomScale="150" zoomScaleNormal="150" zoomScalePageLayoutView="150" workbookViewId="0">
      <selection activeCell="C21" sqref="C21"/>
    </sheetView>
  </sheetViews>
  <sheetFormatPr baseColWidth="10" defaultRowHeight="14" x14ac:dyDescent="0"/>
  <cols>
    <col min="1" max="1" width="4" style="1" customWidth="1"/>
    <col min="2" max="16384" width="10.83203125" style="1"/>
  </cols>
  <sheetData>
    <row r="2" spans="2:3">
      <c r="B2" s="3" t="s">
        <v>174</v>
      </c>
    </row>
    <row r="4" spans="2:3">
      <c r="B4" s="1" t="s">
        <v>180</v>
      </c>
    </row>
    <row r="5" spans="2:3">
      <c r="C5" s="1" t="s">
        <v>181</v>
      </c>
    </row>
    <row r="6" spans="2:3">
      <c r="C6" s="1" t="s">
        <v>182</v>
      </c>
    </row>
    <row r="8" spans="2:3">
      <c r="B8" s="1" t="s">
        <v>171</v>
      </c>
    </row>
    <row r="9" spans="2:3">
      <c r="C9" s="1" t="s">
        <v>172</v>
      </c>
    </row>
    <row r="10" spans="2:3">
      <c r="C10" s="1" t="s">
        <v>173</v>
      </c>
    </row>
    <row r="12" spans="2:3">
      <c r="B12" s="1" t="s">
        <v>175</v>
      </c>
    </row>
    <row r="13" spans="2:3">
      <c r="C13" s="1" t="s">
        <v>176</v>
      </c>
    </row>
    <row r="14" spans="2:3">
      <c r="C14" s="1" t="s">
        <v>179</v>
      </c>
    </row>
    <row r="16" spans="2:3">
      <c r="B16" s="1" t="s">
        <v>177</v>
      </c>
    </row>
    <row r="17" spans="2:3">
      <c r="C17" s="1" t="s">
        <v>178</v>
      </c>
    </row>
    <row r="19" spans="2:3">
      <c r="B19" s="1" t="s">
        <v>183</v>
      </c>
    </row>
    <row r="20" spans="2:3">
      <c r="C20" s="1" t="s">
        <v>184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1999 Survey</vt:lpstr>
      <vt:lpstr>MpeKetoni</vt:lpstr>
      <vt:lpstr>IFC World Bank</vt:lpstr>
      <vt:lpstr>Changes in Kenya</vt:lpstr>
      <vt:lpstr>Electricity Demand Strategy</vt:lpstr>
    </vt:vector>
  </TitlesOfParts>
  <Company>reno-Va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2014-08-24T20:44:44Z</dcterms:created>
  <dcterms:modified xsi:type="dcterms:W3CDTF">2014-08-26T13:39:56Z</dcterms:modified>
</cp:coreProperties>
</file>