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vi\Desktop\"/>
    </mc:Choice>
  </mc:AlternateContent>
  <bookViews>
    <workbookView xWindow="-120" yWindow="-120" windowWidth="20730" windowHeight="11160" activeTab="3"/>
  </bookViews>
  <sheets>
    <sheet name="Plan de negocio " sheetId="1" r:id="rId1"/>
    <sheet name="Presupuesto de personal " sheetId="3" r:id="rId2"/>
    <sheet name="Gastos " sheetId="4" r:id="rId3"/>
    <sheet name="Ventas x trimestre " sheetId="2" r:id="rId4"/>
    <sheet name="Activos del negocio " sheetId="5" r:id="rId5"/>
    <sheet name="Capital para el negocio " sheetId="6" r:id="rId6"/>
    <sheet name="Flujo de caja 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4" l="1"/>
  <c r="C15" i="4"/>
  <c r="B8" i="6"/>
  <c r="D5" i="5"/>
  <c r="D6" i="5"/>
  <c r="D7" i="5"/>
  <c r="D8" i="5"/>
  <c r="D4" i="5"/>
  <c r="K18" i="3" l="1"/>
  <c r="K17" i="3"/>
  <c r="K16" i="3"/>
  <c r="K15" i="3"/>
  <c r="K14" i="3"/>
  <c r="K13" i="3"/>
  <c r="K12" i="3"/>
  <c r="K11" i="3"/>
  <c r="K8" i="3"/>
  <c r="K9" i="3"/>
  <c r="K10" i="3"/>
  <c r="K7" i="3"/>
  <c r="C24" i="7"/>
  <c r="C12" i="7" l="1"/>
  <c r="E7" i="7"/>
  <c r="D7" i="7"/>
  <c r="E6" i="4"/>
  <c r="F33" i="4"/>
  <c r="F30" i="4"/>
  <c r="F15" i="4"/>
  <c r="F24" i="4"/>
  <c r="F21" i="4"/>
  <c r="K25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6" i="2"/>
  <c r="F20" i="2" l="1"/>
  <c r="D9" i="5"/>
</calcChain>
</file>

<file path=xl/sharedStrings.xml><?xml version="1.0" encoding="utf-8"?>
<sst xmlns="http://schemas.openxmlformats.org/spreadsheetml/2006/main" count="163" uniqueCount="113">
  <si>
    <t xml:space="preserve">productos </t>
  </si>
  <si>
    <t xml:space="preserve">proyección </t>
  </si>
  <si>
    <t xml:space="preserve">fecha inicio </t>
  </si>
  <si>
    <t xml:space="preserve">margen de ganancias   </t>
  </si>
  <si>
    <t xml:space="preserve">precio inicial del producto  </t>
  </si>
  <si>
    <t xml:space="preserve">incremento fijo  anual de producto </t>
  </si>
  <si>
    <t xml:space="preserve">fecha </t>
  </si>
  <si>
    <t>producto</t>
  </si>
  <si>
    <t xml:space="preserve">precio unidad </t>
  </si>
  <si>
    <t>trimestre 1</t>
  </si>
  <si>
    <t xml:space="preserve">unidades  vendidas </t>
  </si>
  <si>
    <t xml:space="preserve">total x producto </t>
  </si>
  <si>
    <t>total ventas trimestre 1</t>
  </si>
  <si>
    <t xml:space="preserve"> </t>
  </si>
  <si>
    <t xml:space="preserve">Presupuesto de personal </t>
  </si>
  <si>
    <t>Nomina</t>
  </si>
  <si>
    <t>cargo</t>
  </si>
  <si>
    <t>descripcion</t>
  </si>
  <si>
    <t xml:space="preserve">auxilio transporte </t>
  </si>
  <si>
    <t xml:space="preserve">aporte salud </t>
  </si>
  <si>
    <t xml:space="preserve">aporte pensión </t>
  </si>
  <si>
    <t>cesantias</t>
  </si>
  <si>
    <t>vacaciones</t>
  </si>
  <si>
    <t xml:space="preserve">neto a pagar </t>
  </si>
  <si>
    <t xml:space="preserve">gastos de administración </t>
  </si>
  <si>
    <t>fecha</t>
  </si>
  <si>
    <t>valor</t>
  </si>
  <si>
    <t>arriendo</t>
  </si>
  <si>
    <t>servicios publicos</t>
  </si>
  <si>
    <t>mantenimiento</t>
  </si>
  <si>
    <t>andres diaz</t>
  </si>
  <si>
    <t>maria diaz</t>
  </si>
  <si>
    <t>gilberto diaz</t>
  </si>
  <si>
    <t>diana diaz</t>
  </si>
  <si>
    <t xml:space="preserve">Plan  de negocio  </t>
  </si>
  <si>
    <t xml:space="preserve">nombre empleado </t>
  </si>
  <si>
    <t>salario basico</t>
  </si>
  <si>
    <t xml:space="preserve">prima de servicios </t>
  </si>
  <si>
    <t xml:space="preserve">intereses sobre cesantías </t>
  </si>
  <si>
    <t xml:space="preserve">total nomina mensual  de personal </t>
  </si>
  <si>
    <t xml:space="preserve">total gastos mensual </t>
  </si>
  <si>
    <t xml:space="preserve">mensual </t>
  </si>
  <si>
    <t xml:space="preserve">activos necesarios para el emprendimiento </t>
  </si>
  <si>
    <t>cantidad</t>
  </si>
  <si>
    <t>computador</t>
  </si>
  <si>
    <t xml:space="preserve">total activos </t>
  </si>
  <si>
    <t xml:space="preserve">capital para inicio de negocio </t>
  </si>
  <si>
    <t>socios</t>
  </si>
  <si>
    <t>aporte</t>
  </si>
  <si>
    <t xml:space="preserve">total capital </t>
  </si>
  <si>
    <t>entradas</t>
  </si>
  <si>
    <t>salidas</t>
  </si>
  <si>
    <t>total</t>
  </si>
  <si>
    <t xml:space="preserve">variable mensual </t>
  </si>
  <si>
    <t>flujo neto trimestre 1</t>
  </si>
  <si>
    <t xml:space="preserve">gastos de transporte de mercancía  </t>
  </si>
  <si>
    <t>intermunicipal</t>
  </si>
  <si>
    <t xml:space="preserve">urbano </t>
  </si>
  <si>
    <t xml:space="preserve">rural </t>
  </si>
  <si>
    <t xml:space="preserve">valor x viaje </t>
  </si>
  <si>
    <t>enero 2023</t>
  </si>
  <si>
    <t>febrero  2023</t>
  </si>
  <si>
    <t>marzo  2023</t>
  </si>
  <si>
    <t xml:space="preserve">viajes hechos </t>
  </si>
  <si>
    <t xml:space="preserve">total gastos viaje  </t>
  </si>
  <si>
    <t>valor total viajes</t>
  </si>
  <si>
    <t xml:space="preserve">total gastos viaje </t>
  </si>
  <si>
    <t xml:space="preserve">total gastos </t>
  </si>
  <si>
    <t xml:space="preserve">total ganancias </t>
  </si>
  <si>
    <t xml:space="preserve">saldo final de efectivo </t>
  </si>
  <si>
    <t xml:space="preserve">saldo inicial </t>
  </si>
  <si>
    <t xml:space="preserve">flujo neto del trimestre </t>
  </si>
  <si>
    <t xml:space="preserve">flujo  de efectivo </t>
  </si>
  <si>
    <t xml:space="preserve">flujo neto  </t>
  </si>
  <si>
    <t xml:space="preserve">costo total  </t>
  </si>
  <si>
    <t xml:space="preserve">costos variables  </t>
  </si>
  <si>
    <t>2023-2028</t>
  </si>
  <si>
    <t xml:space="preserve"> ventas por trimestres </t>
  </si>
  <si>
    <t>ventas membresias, ticketes</t>
  </si>
  <si>
    <t xml:space="preserve">gastos operativos </t>
  </si>
  <si>
    <t>membresias</t>
  </si>
  <si>
    <t>juan perez</t>
  </si>
  <si>
    <t>curador</t>
  </si>
  <si>
    <t>director</t>
  </si>
  <si>
    <t>marvin marin</t>
  </si>
  <si>
    <t>diseñador</t>
  </si>
  <si>
    <t>sandra gomez</t>
  </si>
  <si>
    <t>desarrollador web</t>
  </si>
  <si>
    <t>nico gonzalez</t>
  </si>
  <si>
    <t>alejandra diaz</t>
  </si>
  <si>
    <t>gestor de contenido</t>
  </si>
  <si>
    <t>gonzalo montenegro</t>
  </si>
  <si>
    <t>educador en linea</t>
  </si>
  <si>
    <t>marketing</t>
  </si>
  <si>
    <t>paola altamiranda</t>
  </si>
  <si>
    <t>CEO redes sociales</t>
  </si>
  <si>
    <t>camila tobon</t>
  </si>
  <si>
    <t>elid ortiz</t>
  </si>
  <si>
    <t>atencion al cliente</t>
  </si>
  <si>
    <t>personal TIC</t>
  </si>
  <si>
    <t>jose machado</t>
  </si>
  <si>
    <t>administracion</t>
  </si>
  <si>
    <t>abogado</t>
  </si>
  <si>
    <t>linda meneses</t>
  </si>
  <si>
    <t>valentina mantilla</t>
  </si>
  <si>
    <t>camaras fotograficas</t>
  </si>
  <si>
    <t>servidores equipos de red</t>
  </si>
  <si>
    <t xml:space="preserve">pantallas monitores </t>
  </si>
  <si>
    <t>equipos realidad virtual</t>
  </si>
  <si>
    <t>ventas obras de arte</t>
  </si>
  <si>
    <t>ventas de ticketes</t>
  </si>
  <si>
    <t>exhibiciones</t>
  </si>
  <si>
    <t>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</si>
</sst>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\ * #,##0_-;\-&quot;$&quot;\ * #,##0_-;_-&quot;$&quot;\ * &quot;-&quot;_-;_-@_-"/>
    <numFmt numFmtId="164" formatCode="#,##0.00\ &quot;€&quot;"/>
    <numFmt numFmtId="165" formatCode="_-[$$-240A]\ * #,##0_-;\-[$$-240A]\ * #,##0_-;_-[$$-240A]\ * &quot;-&quot;??_-;_-@_-"/>
    <numFmt numFmtId="166" formatCode="_-[$$-240A]\ * #,##0.00_-;\-[$$-240A]\ * #,##0.00_-;_-[$$-240A]\ * &quot;-&quot;??_-;_-@_-"/>
  </numFmts>
  <fonts count="14">
    <font>
      <sz val="11"/>
      <color theme="1"/>
      <name val="Calibri"/>
      <family val="2"/>
      <scheme val="minor"/>
    </font>
    <font>
      <sz val="20"/>
      <color theme="1"/>
      <name val="Arial Black"/>
      <family val="2"/>
    </font>
    <font>
      <sz val="20"/>
      <color theme="0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0"/>
      <name val="Arial Rounded MT Bold"/>
      <family val="2"/>
    </font>
    <font>
      <sz val="14"/>
      <color theme="1"/>
      <name val="Berlin Sans FB Demi"/>
      <family val="2"/>
    </font>
    <font>
      <b/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3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/>
    <xf numFmtId="0" fontId="3" fillId="7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/>
    </xf>
    <xf numFmtId="0" fontId="6" fillId="8" borderId="1" xfId="0" applyFont="1" applyFill="1" applyBorder="1"/>
    <xf numFmtId="9" fontId="6" fillId="8" borderId="1" xfId="0" applyNumberFormat="1" applyFont="1" applyFill="1" applyBorder="1"/>
    <xf numFmtId="0" fontId="0" fillId="10" borderId="0" xfId="0" applyFill="1"/>
    <xf numFmtId="0" fontId="0" fillId="8" borderId="0" xfId="0" applyFill="1"/>
    <xf numFmtId="0" fontId="3" fillId="11" borderId="1" xfId="0" applyFont="1" applyFill="1" applyBorder="1"/>
    <xf numFmtId="0" fontId="9" fillId="10" borderId="1" xfId="0" applyFont="1" applyFill="1" applyBorder="1"/>
    <xf numFmtId="0" fontId="9" fillId="5" borderId="1" xfId="0" applyFont="1" applyFill="1" applyBorder="1"/>
    <xf numFmtId="0" fontId="3" fillId="10" borderId="1" xfId="0" applyFont="1" applyFill="1" applyBorder="1"/>
    <xf numFmtId="0" fontId="3" fillId="10" borderId="0" xfId="0" applyFont="1" applyFill="1"/>
    <xf numFmtId="164" fontId="9" fillId="5" borderId="1" xfId="0" applyNumberFormat="1" applyFont="1" applyFill="1" applyBorder="1"/>
    <xf numFmtId="165" fontId="9" fillId="5" borderId="1" xfId="0" applyNumberFormat="1" applyFont="1" applyFill="1" applyBorder="1"/>
    <xf numFmtId="164" fontId="3" fillId="3" borderId="1" xfId="0" applyNumberFormat="1" applyFont="1" applyFill="1" applyBorder="1"/>
    <xf numFmtId="165" fontId="3" fillId="3" borderId="1" xfId="0" applyNumberFormat="1" applyFont="1" applyFill="1" applyBorder="1"/>
    <xf numFmtId="0" fontId="3" fillId="3" borderId="1" xfId="0" applyFont="1" applyFill="1" applyBorder="1"/>
    <xf numFmtId="0" fontId="7" fillId="4" borderId="0" xfId="0" applyFont="1" applyFill="1" applyAlignment="1">
      <alignment horizontal="center"/>
    </xf>
    <xf numFmtId="165" fontId="9" fillId="10" borderId="1" xfId="0" applyNumberFormat="1" applyFont="1" applyFill="1" applyBorder="1"/>
    <xf numFmtId="165" fontId="3" fillId="13" borderId="1" xfId="0" applyNumberFormat="1" applyFont="1" applyFill="1" applyBorder="1"/>
    <xf numFmtId="0" fontId="3" fillId="13" borderId="1" xfId="0" applyFont="1" applyFill="1" applyBorder="1"/>
    <xf numFmtId="166" fontId="6" fillId="8" borderId="1" xfId="0" applyNumberFormat="1" applyFont="1" applyFill="1" applyBorder="1"/>
    <xf numFmtId="166" fontId="9" fillId="10" borderId="1" xfId="0" applyNumberFormat="1" applyFont="1" applyFill="1" applyBorder="1"/>
    <xf numFmtId="166" fontId="3" fillId="3" borderId="1" xfId="0" applyNumberFormat="1" applyFont="1" applyFill="1" applyBorder="1"/>
    <xf numFmtId="1" fontId="9" fillId="10" borderId="1" xfId="0" applyNumberFormat="1" applyFont="1" applyFill="1" applyBorder="1"/>
    <xf numFmtId="165" fontId="3" fillId="6" borderId="1" xfId="0" applyNumberFormat="1" applyFont="1" applyFill="1" applyBorder="1"/>
    <xf numFmtId="165" fontId="3" fillId="7" borderId="1" xfId="0" applyNumberFormat="1" applyFont="1" applyFill="1" applyBorder="1"/>
    <xf numFmtId="1" fontId="3" fillId="3" borderId="1" xfId="0" applyNumberFormat="1" applyFont="1" applyFill="1" applyBorder="1"/>
    <xf numFmtId="49" fontId="9" fillId="10" borderId="1" xfId="0" applyNumberFormat="1" applyFont="1" applyFill="1" applyBorder="1"/>
    <xf numFmtId="0" fontId="3" fillId="5" borderId="1" xfId="0" applyFont="1" applyFill="1" applyBorder="1"/>
    <xf numFmtId="166" fontId="0" fillId="0" borderId="0" xfId="0" applyNumberFormat="1"/>
    <xf numFmtId="165" fontId="0" fillId="0" borderId="0" xfId="0" applyNumberFormat="1"/>
    <xf numFmtId="0" fontId="3" fillId="8" borderId="1" xfId="0" applyFont="1" applyFill="1" applyBorder="1"/>
    <xf numFmtId="0" fontId="3" fillId="14" borderId="1" xfId="0" applyFont="1" applyFill="1" applyBorder="1"/>
    <xf numFmtId="165" fontId="3" fillId="14" borderId="1" xfId="0" applyNumberFormat="1" applyFont="1" applyFill="1" applyBorder="1"/>
    <xf numFmtId="1" fontId="3" fillId="14" borderId="1" xfId="0" applyNumberFormat="1" applyFont="1" applyFill="1" applyBorder="1"/>
    <xf numFmtId="165" fontId="3" fillId="5" borderId="1" xfId="0" applyNumberFormat="1" applyFont="1" applyFill="1" applyBorder="1"/>
    <xf numFmtId="0" fontId="10" fillId="3" borderId="1" xfId="0" applyFont="1" applyFill="1" applyBorder="1"/>
    <xf numFmtId="166" fontId="9" fillId="5" borderId="1" xfId="0" applyNumberFormat="1" applyFont="1" applyFill="1" applyBorder="1"/>
    <xf numFmtId="42" fontId="9" fillId="5" borderId="1" xfId="1" applyFont="1" applyFill="1" applyBorder="1"/>
    <xf numFmtId="0" fontId="1" fillId="4" borderId="0" xfId="0" applyFont="1" applyFill="1" applyAlignment="1">
      <alignment horizontal="center" vertical="center"/>
    </xf>
    <xf numFmtId="0" fontId="0" fillId="10" borderId="0" xfId="0" applyFill="1"/>
    <xf numFmtId="0" fontId="11" fillId="9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0" fillId="8" borderId="0" xfId="0" applyFill="1"/>
    <xf numFmtId="0" fontId="7" fillId="3" borderId="0" xfId="0" applyFont="1" applyFill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B1" workbookViewId="0">
      <selection activeCell="D7" sqref="D7:D9"/>
    </sheetView>
  </sheetViews>
  <sheetFormatPr baseColWidth="10" defaultRowHeight="15"/>
  <cols>
    <col min="1" max="1" width="22.7109375" customWidth="1"/>
    <col min="2" max="2" width="22.85546875" customWidth="1"/>
    <col min="3" max="3" width="26.28515625" customWidth="1"/>
    <col min="4" max="4" width="40.140625" customWidth="1"/>
    <col min="5" max="5" width="52" customWidth="1"/>
    <col min="6" max="6" width="36.7109375" customWidth="1"/>
    <col min="7" max="7" width="15.85546875" customWidth="1"/>
  </cols>
  <sheetData>
    <row r="1" spans="1:15">
      <c r="A1" s="47" t="s">
        <v>34</v>
      </c>
      <c r="B1" s="47"/>
      <c r="C1" s="47"/>
      <c r="D1" s="47"/>
      <c r="E1" s="47"/>
      <c r="F1" s="47"/>
      <c r="G1" s="1"/>
      <c r="H1" s="1"/>
      <c r="I1" s="1"/>
      <c r="J1" s="1"/>
      <c r="K1" s="1"/>
      <c r="L1" s="1"/>
      <c r="M1" s="1"/>
      <c r="N1" s="1"/>
      <c r="O1" s="1"/>
    </row>
    <row r="2" spans="1:15">
      <c r="A2" s="47"/>
      <c r="B2" s="47"/>
      <c r="C2" s="47"/>
      <c r="D2" s="47"/>
      <c r="E2" s="47"/>
      <c r="F2" s="47"/>
      <c r="G2" s="1"/>
      <c r="H2" s="1"/>
      <c r="I2" s="1"/>
      <c r="J2" s="1"/>
      <c r="K2" s="1"/>
      <c r="L2" s="1"/>
      <c r="M2" s="1"/>
      <c r="N2" s="1"/>
      <c r="O2" s="1"/>
    </row>
    <row r="3" spans="1:15">
      <c r="A3" s="47"/>
      <c r="B3" s="47"/>
      <c r="C3" s="47"/>
      <c r="D3" s="47"/>
      <c r="E3" s="47"/>
      <c r="F3" s="47"/>
    </row>
    <row r="4" spans="1:15" ht="26.25" customHeight="1">
      <c r="A4" s="8" t="s">
        <v>2</v>
      </c>
      <c r="B4" s="8" t="s">
        <v>1</v>
      </c>
      <c r="C4" s="8" t="s">
        <v>0</v>
      </c>
      <c r="D4" s="8" t="s">
        <v>4</v>
      </c>
      <c r="E4" s="8" t="s">
        <v>5</v>
      </c>
      <c r="F4" s="8" t="s">
        <v>3</v>
      </c>
    </row>
    <row r="5" spans="1:15" ht="15.75">
      <c r="A5" s="9">
        <v>2023</v>
      </c>
      <c r="B5" s="9" t="s">
        <v>76</v>
      </c>
      <c r="C5" s="10" t="s">
        <v>80</v>
      </c>
      <c r="D5" s="28">
        <v>150000</v>
      </c>
      <c r="E5" s="11">
        <v>0.05</v>
      </c>
      <c r="F5" s="11">
        <v>0.7</v>
      </c>
    </row>
    <row r="6" spans="1:15" ht="15.75">
      <c r="A6" s="9">
        <v>2023</v>
      </c>
      <c r="B6" s="9" t="s">
        <v>76</v>
      </c>
      <c r="C6" s="10" t="s">
        <v>109</v>
      </c>
      <c r="D6" s="28">
        <v>5000000</v>
      </c>
      <c r="E6" s="11"/>
      <c r="F6" s="11"/>
    </row>
    <row r="7" spans="1:15" ht="15.75">
      <c r="A7" s="9">
        <v>2023</v>
      </c>
      <c r="B7" s="9" t="s">
        <v>76</v>
      </c>
      <c r="C7" s="10" t="s">
        <v>110</v>
      </c>
      <c r="D7" s="28">
        <v>50000</v>
      </c>
      <c r="E7" s="11"/>
      <c r="F7" s="11"/>
    </row>
    <row r="8" spans="1:15" ht="15.75">
      <c r="A8" s="9">
        <v>2023</v>
      </c>
      <c r="B8" s="9" t="s">
        <v>76</v>
      </c>
      <c r="C8" s="10" t="s">
        <v>111</v>
      </c>
      <c r="D8" s="28">
        <v>100000</v>
      </c>
      <c r="E8" s="11"/>
      <c r="F8" s="11"/>
    </row>
    <row r="9" spans="1:15" ht="15.75">
      <c r="A9" s="9">
        <v>2023</v>
      </c>
      <c r="B9" s="9" t="s">
        <v>76</v>
      </c>
      <c r="C9" s="10" t="s">
        <v>112</v>
      </c>
      <c r="D9" s="28">
        <v>100000</v>
      </c>
      <c r="E9" s="11"/>
      <c r="F9" s="11"/>
    </row>
    <row r="10" spans="1:15" ht="15.75">
      <c r="A10" s="9">
        <v>2023</v>
      </c>
      <c r="B10" s="9" t="s">
        <v>76</v>
      </c>
      <c r="C10" s="10"/>
      <c r="D10" s="28"/>
      <c r="E10" s="11"/>
      <c r="F10" s="11"/>
    </row>
    <row r="11" spans="1:15" ht="15.75">
      <c r="A11" s="9">
        <v>2023</v>
      </c>
      <c r="B11" s="9" t="s">
        <v>76</v>
      </c>
      <c r="C11" s="10"/>
      <c r="D11" s="28"/>
      <c r="E11" s="11"/>
      <c r="F11" s="11"/>
    </row>
    <row r="12" spans="1:15" ht="15.75">
      <c r="A12" s="9">
        <v>2023</v>
      </c>
      <c r="B12" s="9" t="s">
        <v>76</v>
      </c>
      <c r="C12" s="10"/>
      <c r="D12" s="28"/>
      <c r="E12" s="11"/>
      <c r="F12" s="11"/>
    </row>
    <row r="13" spans="1:15" ht="15.75">
      <c r="A13" s="9">
        <v>2023</v>
      </c>
      <c r="B13" s="9" t="s">
        <v>76</v>
      </c>
      <c r="C13" s="10"/>
      <c r="D13" s="28"/>
      <c r="E13" s="11"/>
      <c r="F13" s="11"/>
    </row>
    <row r="14" spans="1:15" ht="15.75">
      <c r="A14" s="9">
        <v>2023</v>
      </c>
      <c r="B14" s="9" t="s">
        <v>76</v>
      </c>
      <c r="C14" s="10"/>
      <c r="D14" s="28"/>
      <c r="E14" s="11"/>
      <c r="F14" s="11"/>
    </row>
    <row r="15" spans="1:15" ht="15.75">
      <c r="A15" s="9">
        <v>2023</v>
      </c>
      <c r="B15" s="9" t="s">
        <v>76</v>
      </c>
      <c r="C15" s="10"/>
      <c r="D15" s="28"/>
      <c r="E15" s="11"/>
      <c r="F15" s="11"/>
    </row>
    <row r="16" spans="1:15" ht="15.75">
      <c r="A16" s="9">
        <v>2023</v>
      </c>
      <c r="B16" s="9" t="s">
        <v>76</v>
      </c>
      <c r="C16" s="10"/>
      <c r="D16" s="28"/>
      <c r="E16" s="11"/>
      <c r="F16" s="11"/>
    </row>
    <row r="17" spans="1:6" ht="15.75">
      <c r="A17" s="9">
        <v>2023</v>
      </c>
      <c r="B17" s="9" t="s">
        <v>76</v>
      </c>
      <c r="C17" s="10"/>
      <c r="D17" s="28"/>
      <c r="E17" s="11"/>
      <c r="F17" s="11"/>
    </row>
    <row r="18" spans="1:6" ht="15.75">
      <c r="A18" s="9">
        <v>2023</v>
      </c>
      <c r="B18" s="9" t="s">
        <v>76</v>
      </c>
      <c r="C18" s="10"/>
      <c r="D18" s="28"/>
      <c r="E18" s="11"/>
      <c r="F18" s="11"/>
    </row>
  </sheetData>
  <mergeCells count="1">
    <mergeCell ref="A1:F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12" sqref="B12"/>
    </sheetView>
  </sheetViews>
  <sheetFormatPr baseColWidth="10" defaultRowHeight="15"/>
  <cols>
    <col min="1" max="1" width="24" customWidth="1"/>
    <col min="2" max="3" width="24.5703125" customWidth="1"/>
    <col min="4" max="4" width="25.42578125" customWidth="1"/>
    <col min="5" max="5" width="22.28515625" customWidth="1"/>
    <col min="6" max="6" width="23.28515625" customWidth="1"/>
    <col min="7" max="8" width="28.140625" customWidth="1"/>
    <col min="9" max="9" width="31.7109375" customWidth="1"/>
    <col min="10" max="10" width="41" customWidth="1"/>
    <col min="11" max="11" width="33.5703125" customWidth="1"/>
  </cols>
  <sheetData>
    <row r="1" spans="1:11" ht="15" customHeight="1">
      <c r="A1" s="49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>
      <c r="A3" s="12"/>
      <c r="B3" s="12"/>
      <c r="C3" s="12"/>
      <c r="D3" s="12"/>
      <c r="E3" s="12"/>
      <c r="F3" s="12"/>
      <c r="G3" s="48"/>
      <c r="H3" s="48"/>
      <c r="I3" s="48"/>
      <c r="J3" s="48"/>
      <c r="K3" s="48"/>
    </row>
    <row r="4" spans="1:11" ht="23.25">
      <c r="A4" s="50" t="s">
        <v>15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1" ht="18.75">
      <c r="A5" s="48"/>
      <c r="B5" s="48"/>
      <c r="C5" s="48"/>
      <c r="D5" s="48"/>
      <c r="E5" s="48"/>
      <c r="F5" s="48"/>
      <c r="G5" s="18"/>
      <c r="H5" s="18"/>
      <c r="I5" s="18"/>
      <c r="J5" s="18"/>
      <c r="K5" s="12"/>
    </row>
    <row r="6" spans="1:11" ht="18.75">
      <c r="A6" s="17" t="s">
        <v>35</v>
      </c>
      <c r="B6" s="17" t="s">
        <v>16</v>
      </c>
      <c r="C6" s="17" t="s">
        <v>36</v>
      </c>
      <c r="D6" s="17" t="s">
        <v>18</v>
      </c>
      <c r="E6" s="17" t="s">
        <v>19</v>
      </c>
      <c r="F6" s="17" t="s">
        <v>20</v>
      </c>
      <c r="G6" s="17" t="s">
        <v>37</v>
      </c>
      <c r="H6" s="17" t="s">
        <v>21</v>
      </c>
      <c r="I6" s="17" t="s">
        <v>38</v>
      </c>
      <c r="J6" s="17" t="s">
        <v>22</v>
      </c>
      <c r="K6" s="17" t="s">
        <v>23</v>
      </c>
    </row>
    <row r="7" spans="1:11" ht="18.75">
      <c r="A7" s="16" t="s">
        <v>81</v>
      </c>
      <c r="B7" s="16" t="s">
        <v>82</v>
      </c>
      <c r="C7" s="20">
        <v>3000000</v>
      </c>
      <c r="D7" s="20">
        <v>106454</v>
      </c>
      <c r="E7" s="20">
        <v>360000</v>
      </c>
      <c r="F7" s="20">
        <v>240000</v>
      </c>
      <c r="G7" s="20">
        <v>250000</v>
      </c>
      <c r="H7" s="46">
        <v>300000</v>
      </c>
      <c r="I7" s="45">
        <v>30000</v>
      </c>
      <c r="J7" s="46">
        <v>150000</v>
      </c>
      <c r="K7" s="20">
        <f>(C7-D7-E7-F7-F7-G7-H7-I7-J7)</f>
        <v>1323546</v>
      </c>
    </row>
    <row r="8" spans="1:11" ht="18.75">
      <c r="A8" s="16" t="s">
        <v>84</v>
      </c>
      <c r="B8" s="16" t="s">
        <v>83</v>
      </c>
      <c r="C8" s="20">
        <v>8000000</v>
      </c>
      <c r="D8" s="20">
        <v>106454</v>
      </c>
      <c r="E8" s="20">
        <v>960000</v>
      </c>
      <c r="F8" s="20">
        <v>640000</v>
      </c>
      <c r="G8" s="20">
        <v>666400</v>
      </c>
      <c r="H8" s="20">
        <v>800000</v>
      </c>
      <c r="I8" s="19">
        <v>80000</v>
      </c>
      <c r="J8" s="46">
        <v>400000</v>
      </c>
      <c r="K8" s="20">
        <f t="shared" ref="K8:K10" si="0">(C8-D8-E8-F8-F8-G8-H8-I8-J8)</f>
        <v>3707146</v>
      </c>
    </row>
    <row r="9" spans="1:11" ht="18.75">
      <c r="A9" s="16" t="s">
        <v>86</v>
      </c>
      <c r="B9" s="16" t="s">
        <v>85</v>
      </c>
      <c r="C9" s="20">
        <v>4000000</v>
      </c>
      <c r="D9" s="20">
        <v>106454</v>
      </c>
      <c r="E9" s="20">
        <v>480000</v>
      </c>
      <c r="F9" s="20">
        <v>320000</v>
      </c>
      <c r="G9" s="20">
        <v>333200</v>
      </c>
      <c r="H9" s="20">
        <v>400000</v>
      </c>
      <c r="I9" s="19">
        <v>40000</v>
      </c>
      <c r="J9" s="46">
        <v>200000</v>
      </c>
      <c r="K9" s="20">
        <f t="shared" si="0"/>
        <v>1800346</v>
      </c>
    </row>
    <row r="10" spans="1:11" ht="18.75">
      <c r="A10" s="16" t="s">
        <v>88</v>
      </c>
      <c r="B10" s="16" t="s">
        <v>87</v>
      </c>
      <c r="C10" s="20">
        <v>4500000</v>
      </c>
      <c r="D10" s="20">
        <v>106454</v>
      </c>
      <c r="E10" s="20">
        <v>540000</v>
      </c>
      <c r="F10" s="20">
        <v>360000</v>
      </c>
      <c r="G10" s="20">
        <v>374040</v>
      </c>
      <c r="H10" s="20">
        <v>450000</v>
      </c>
      <c r="I10" s="19">
        <v>45000</v>
      </c>
      <c r="J10" s="46">
        <v>225000</v>
      </c>
      <c r="K10" s="20">
        <f t="shared" si="0"/>
        <v>2039506</v>
      </c>
    </row>
    <row r="11" spans="1:11" ht="18.75">
      <c r="A11" s="16" t="s">
        <v>89</v>
      </c>
      <c r="B11" s="16" t="s">
        <v>90</v>
      </c>
      <c r="C11" s="20">
        <v>3500000</v>
      </c>
      <c r="D11" s="20">
        <v>106454</v>
      </c>
      <c r="E11" s="20">
        <v>280000</v>
      </c>
      <c r="F11" s="20">
        <v>291340</v>
      </c>
      <c r="G11" s="20">
        <v>350000</v>
      </c>
      <c r="H11" s="20">
        <v>350000</v>
      </c>
      <c r="I11" s="19">
        <v>35000</v>
      </c>
      <c r="J11" s="46">
        <v>175000</v>
      </c>
      <c r="K11" s="20">
        <f t="shared" ref="K11:K18" si="1">(C11-D11-E11-F11-F11-G11-H11-I11-J11)</f>
        <v>1620866</v>
      </c>
    </row>
    <row r="12" spans="1:11" ht="18.75">
      <c r="A12" s="16" t="s">
        <v>91</v>
      </c>
      <c r="B12" s="16" t="s">
        <v>92</v>
      </c>
      <c r="C12" s="20">
        <v>3200000</v>
      </c>
      <c r="D12" s="20">
        <v>106454</v>
      </c>
      <c r="E12" s="20">
        <v>384000</v>
      </c>
      <c r="F12" s="20">
        <v>256000</v>
      </c>
      <c r="G12" s="20">
        <v>266656</v>
      </c>
      <c r="H12" s="20">
        <v>320000</v>
      </c>
      <c r="I12" s="19">
        <v>32000</v>
      </c>
      <c r="J12" s="46">
        <v>160000</v>
      </c>
      <c r="K12" s="20">
        <f t="shared" si="1"/>
        <v>1418890</v>
      </c>
    </row>
    <row r="13" spans="1:11" ht="18.75">
      <c r="A13" s="16" t="s">
        <v>94</v>
      </c>
      <c r="B13" s="16" t="s">
        <v>93</v>
      </c>
      <c r="C13" s="20">
        <v>3600000</v>
      </c>
      <c r="D13" s="20">
        <v>106454</v>
      </c>
      <c r="E13" s="20">
        <v>432000</v>
      </c>
      <c r="F13" s="20">
        <v>288000</v>
      </c>
      <c r="G13" s="20">
        <v>299988</v>
      </c>
      <c r="H13" s="20">
        <v>360000</v>
      </c>
      <c r="I13" s="19">
        <v>36000</v>
      </c>
      <c r="J13" s="46">
        <v>180000</v>
      </c>
      <c r="K13" s="20">
        <f t="shared" si="1"/>
        <v>1609558</v>
      </c>
    </row>
    <row r="14" spans="1:11" ht="18.75">
      <c r="A14" s="16" t="s">
        <v>96</v>
      </c>
      <c r="B14" s="16" t="s">
        <v>95</v>
      </c>
      <c r="C14" s="20">
        <v>2500000</v>
      </c>
      <c r="D14" s="20">
        <v>106454</v>
      </c>
      <c r="E14" s="20">
        <v>300000</v>
      </c>
      <c r="F14" s="20">
        <v>200000</v>
      </c>
      <c r="G14" s="20">
        <v>208330</v>
      </c>
      <c r="H14" s="20">
        <v>250000</v>
      </c>
      <c r="I14" s="19">
        <v>25000</v>
      </c>
      <c r="J14" s="46">
        <v>125000</v>
      </c>
      <c r="K14" s="20">
        <f t="shared" si="1"/>
        <v>1085216</v>
      </c>
    </row>
    <row r="15" spans="1:11" ht="18.75">
      <c r="A15" s="16" t="s">
        <v>97</v>
      </c>
      <c r="B15" s="16" t="s">
        <v>98</v>
      </c>
      <c r="C15" s="20">
        <v>2000000</v>
      </c>
      <c r="D15" s="20">
        <v>106454</v>
      </c>
      <c r="E15" s="20">
        <v>240000</v>
      </c>
      <c r="F15" s="20">
        <v>160000</v>
      </c>
      <c r="G15" s="20">
        <v>166664</v>
      </c>
      <c r="H15" s="20">
        <v>200000</v>
      </c>
      <c r="I15" s="19">
        <v>20000</v>
      </c>
      <c r="J15" s="46">
        <v>100000</v>
      </c>
      <c r="K15" s="20">
        <f t="shared" si="1"/>
        <v>846882</v>
      </c>
    </row>
    <row r="16" spans="1:11" ht="18.75">
      <c r="A16" s="16" t="s">
        <v>100</v>
      </c>
      <c r="B16" s="16" t="s">
        <v>99</v>
      </c>
      <c r="C16" s="20">
        <v>3500000</v>
      </c>
      <c r="D16" s="20">
        <v>106454</v>
      </c>
      <c r="E16" s="20">
        <v>420000</v>
      </c>
      <c r="F16" s="20">
        <v>280000</v>
      </c>
      <c r="G16" s="20">
        <v>291330</v>
      </c>
      <c r="H16" s="20">
        <v>350000</v>
      </c>
      <c r="I16" s="19">
        <v>35000</v>
      </c>
      <c r="J16" s="46">
        <v>175000</v>
      </c>
      <c r="K16" s="20">
        <f t="shared" si="1"/>
        <v>1562216</v>
      </c>
    </row>
    <row r="17" spans="1:11" ht="18.75">
      <c r="A17" s="16" t="s">
        <v>103</v>
      </c>
      <c r="B17" s="16" t="s">
        <v>101</v>
      </c>
      <c r="C17" s="20">
        <v>5500000</v>
      </c>
      <c r="D17" s="20">
        <v>106454</v>
      </c>
      <c r="E17" s="20">
        <v>660000</v>
      </c>
      <c r="F17" s="20">
        <v>440000</v>
      </c>
      <c r="G17" s="20">
        <v>458330</v>
      </c>
      <c r="H17" s="20">
        <v>550000</v>
      </c>
      <c r="I17" s="19">
        <v>55000</v>
      </c>
      <c r="J17" s="46">
        <v>275000</v>
      </c>
      <c r="K17" s="20">
        <f t="shared" si="1"/>
        <v>2515216</v>
      </c>
    </row>
    <row r="18" spans="1:11" ht="18.75">
      <c r="A18" s="16" t="s">
        <v>104</v>
      </c>
      <c r="B18" s="16" t="s">
        <v>102</v>
      </c>
      <c r="C18" s="20">
        <v>4800000</v>
      </c>
      <c r="D18" s="20">
        <v>106454</v>
      </c>
      <c r="E18" s="20">
        <v>576000</v>
      </c>
      <c r="F18" s="20">
        <v>384000</v>
      </c>
      <c r="G18" s="20">
        <v>399984</v>
      </c>
      <c r="H18" s="20">
        <v>480000</v>
      </c>
      <c r="I18" s="19">
        <v>48000</v>
      </c>
      <c r="J18" s="46">
        <v>240000</v>
      </c>
      <c r="K18" s="20">
        <f t="shared" si="1"/>
        <v>2181562</v>
      </c>
    </row>
    <row r="25" spans="1:11" ht="18.75">
      <c r="J25" s="21" t="s">
        <v>39</v>
      </c>
      <c r="K25" s="22">
        <f>SUM(K7:K10)</f>
        <v>8870544</v>
      </c>
    </row>
  </sheetData>
  <mergeCells count="4">
    <mergeCell ref="A5:F5"/>
    <mergeCell ref="A1:K2"/>
    <mergeCell ref="G3:K3"/>
    <mergeCell ref="A4:K4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H28" sqref="H28"/>
    </sheetView>
  </sheetViews>
  <sheetFormatPr baseColWidth="10" defaultRowHeight="15"/>
  <cols>
    <col min="1" max="1" width="16.42578125" customWidth="1"/>
    <col min="2" max="2" width="26.140625" customWidth="1"/>
    <col min="3" max="3" width="20.42578125" customWidth="1"/>
    <col min="4" max="4" width="23.85546875" customWidth="1"/>
    <col min="5" max="5" width="26.7109375" customWidth="1"/>
    <col min="6" max="6" width="23.85546875" customWidth="1"/>
    <col min="9" max="9" width="26.7109375" customWidth="1"/>
    <col min="10" max="10" width="14.42578125" customWidth="1"/>
    <col min="11" max="11" width="15.7109375" customWidth="1"/>
  </cols>
  <sheetData>
    <row r="1" spans="1:9" ht="26.25">
      <c r="A1" s="51" t="s">
        <v>24</v>
      </c>
      <c r="B1" s="51"/>
      <c r="C1" s="51"/>
      <c r="D1" s="51"/>
      <c r="E1" s="24"/>
      <c r="F1" s="24"/>
    </row>
    <row r="2" spans="1:9">
      <c r="A2" s="13"/>
      <c r="B2" s="13"/>
      <c r="C2" s="13"/>
      <c r="D2" s="13"/>
      <c r="E2" s="13"/>
      <c r="F2" s="13"/>
    </row>
    <row r="3" spans="1:9" ht="18.75">
      <c r="A3" s="14" t="s">
        <v>25</v>
      </c>
      <c r="B3" s="14" t="s">
        <v>17</v>
      </c>
      <c r="C3" s="14" t="s">
        <v>26</v>
      </c>
      <c r="D3" s="14" t="s">
        <v>53</v>
      </c>
      <c r="E3" s="36" t="s">
        <v>40</v>
      </c>
      <c r="F3" s="14"/>
    </row>
    <row r="4" spans="1:9" ht="18.75">
      <c r="A4" s="15" t="s">
        <v>41</v>
      </c>
      <c r="B4" s="15" t="s">
        <v>27</v>
      </c>
      <c r="C4" s="25">
        <v>2000000</v>
      </c>
      <c r="D4" s="25">
        <v>100000</v>
      </c>
      <c r="E4" s="31"/>
      <c r="F4" s="31"/>
    </row>
    <row r="5" spans="1:9" ht="18.75">
      <c r="A5" s="15"/>
      <c r="B5" s="15" t="s">
        <v>28</v>
      </c>
      <c r="C5" s="25">
        <v>3000000</v>
      </c>
      <c r="D5" s="25">
        <v>40000</v>
      </c>
      <c r="E5" s="31"/>
      <c r="F5" s="31"/>
    </row>
    <row r="6" spans="1:9" ht="18.75">
      <c r="A6" s="15"/>
      <c r="B6" s="15" t="s">
        <v>29</v>
      </c>
      <c r="C6" s="25">
        <v>5000000</v>
      </c>
      <c r="D6" s="25"/>
      <c r="E6" s="30">
        <f>C4+C5+C6</f>
        <v>10000000</v>
      </c>
      <c r="F6" s="29"/>
    </row>
    <row r="9" spans="1:9" ht="26.25">
      <c r="A9" s="51" t="s">
        <v>55</v>
      </c>
      <c r="B9" s="51"/>
      <c r="C9" s="51"/>
      <c r="D9" s="51"/>
      <c r="E9" s="24"/>
      <c r="F9" s="24"/>
      <c r="I9" s="37"/>
    </row>
    <row r="10" spans="1:9">
      <c r="A10" s="13"/>
      <c r="B10" s="13"/>
      <c r="C10" s="13"/>
      <c r="D10" s="13"/>
      <c r="E10" s="13"/>
      <c r="F10" s="13"/>
    </row>
    <row r="11" spans="1:9" ht="18.75">
      <c r="A11" s="14" t="s">
        <v>25</v>
      </c>
      <c r="B11" s="14" t="s">
        <v>17</v>
      </c>
      <c r="C11" s="14" t="s">
        <v>59</v>
      </c>
      <c r="D11" s="14" t="s">
        <v>53</v>
      </c>
      <c r="E11" s="14" t="s">
        <v>63</v>
      </c>
      <c r="F11" s="14" t="s">
        <v>65</v>
      </c>
    </row>
    <row r="12" spans="1:9" ht="18.75">
      <c r="A12" s="35" t="s">
        <v>60</v>
      </c>
      <c r="B12" s="15" t="s">
        <v>56</v>
      </c>
      <c r="C12" s="25">
        <v>2000000</v>
      </c>
      <c r="D12" s="25">
        <v>500000</v>
      </c>
      <c r="E12" s="31">
        <v>1</v>
      </c>
      <c r="F12" s="25">
        <v>2000000</v>
      </c>
    </row>
    <row r="13" spans="1:9" ht="18.75">
      <c r="A13" s="15"/>
      <c r="B13" s="15" t="s">
        <v>57</v>
      </c>
      <c r="C13" s="25">
        <v>100000</v>
      </c>
      <c r="D13" s="25">
        <v>50000</v>
      </c>
      <c r="E13" s="31">
        <v>5</v>
      </c>
      <c r="F13" s="25"/>
    </row>
    <row r="14" spans="1:9" ht="18.75">
      <c r="A14" s="15"/>
      <c r="B14" s="15" t="s">
        <v>58</v>
      </c>
      <c r="C14" s="25">
        <v>400000</v>
      </c>
      <c r="D14" s="25">
        <v>200000</v>
      </c>
      <c r="E14" s="31">
        <v>3</v>
      </c>
      <c r="F14" s="25"/>
    </row>
    <row r="15" spans="1:9" ht="18.75">
      <c r="A15" s="15"/>
      <c r="B15" s="23" t="s">
        <v>64</v>
      </c>
      <c r="C15" s="34">
        <f>SUM(C12:C14)</f>
        <v>2500000</v>
      </c>
      <c r="D15" s="34"/>
      <c r="E15" s="34"/>
      <c r="F15" s="22">
        <f>C12*E12</f>
        <v>2000000</v>
      </c>
    </row>
    <row r="18" spans="1:6" ht="26.25">
      <c r="A18" s="51" t="s">
        <v>55</v>
      </c>
      <c r="B18" s="51"/>
      <c r="C18" s="51"/>
      <c r="D18" s="51"/>
      <c r="E18" s="24"/>
      <c r="F18" s="24"/>
    </row>
    <row r="19" spans="1:6">
      <c r="A19" s="13"/>
      <c r="B19" s="13"/>
      <c r="C19" s="13"/>
      <c r="D19" s="13"/>
      <c r="E19" s="13"/>
      <c r="F19" s="13"/>
    </row>
    <row r="20" spans="1:6" ht="18.75">
      <c r="A20" s="14" t="s">
        <v>25</v>
      </c>
      <c r="B20" s="14" t="s">
        <v>17</v>
      </c>
      <c r="C20" s="14" t="s">
        <v>59</v>
      </c>
      <c r="D20" s="14" t="s">
        <v>53</v>
      </c>
      <c r="E20" s="14" t="s">
        <v>63</v>
      </c>
      <c r="F20" s="14" t="s">
        <v>65</v>
      </c>
    </row>
    <row r="21" spans="1:6" ht="18.75">
      <c r="A21" s="35" t="s">
        <v>61</v>
      </c>
      <c r="B21" s="15" t="s">
        <v>56</v>
      </c>
      <c r="C21" s="25">
        <v>2000000</v>
      </c>
      <c r="D21" s="25">
        <v>500000</v>
      </c>
      <c r="E21" s="31">
        <v>2</v>
      </c>
      <c r="F21" s="25">
        <f>C21*E21</f>
        <v>4000000</v>
      </c>
    </row>
    <row r="22" spans="1:6" ht="18.75">
      <c r="A22" s="15"/>
      <c r="B22" s="15" t="s">
        <v>57</v>
      </c>
      <c r="C22" s="25">
        <v>1000000</v>
      </c>
      <c r="D22" s="25">
        <v>50000</v>
      </c>
      <c r="E22" s="31">
        <v>5</v>
      </c>
      <c r="F22" s="25"/>
    </row>
    <row r="23" spans="1:6" ht="18.75">
      <c r="A23" s="15"/>
      <c r="B23" s="15" t="s">
        <v>58</v>
      </c>
      <c r="C23" s="25">
        <v>2000000</v>
      </c>
      <c r="D23" s="25">
        <v>200000</v>
      </c>
      <c r="E23" s="31">
        <v>3</v>
      </c>
      <c r="F23" s="25"/>
    </row>
    <row r="24" spans="1:6" ht="18.75">
      <c r="A24" s="15"/>
      <c r="B24" s="23" t="s">
        <v>64</v>
      </c>
      <c r="C24" s="34"/>
      <c r="D24" s="34"/>
      <c r="E24" s="34"/>
      <c r="F24" s="22">
        <f>C21*E21</f>
        <v>4000000</v>
      </c>
    </row>
    <row r="27" spans="1:6" ht="26.25">
      <c r="A27" s="51" t="s">
        <v>55</v>
      </c>
      <c r="B27" s="51"/>
      <c r="C27" s="51"/>
      <c r="D27" s="51"/>
      <c r="E27" s="24"/>
      <c r="F27" s="24"/>
    </row>
    <row r="28" spans="1:6">
      <c r="A28" s="13"/>
      <c r="B28" s="13"/>
      <c r="C28" s="13"/>
      <c r="D28" s="13"/>
      <c r="E28" s="13"/>
      <c r="F28" s="13"/>
    </row>
    <row r="29" spans="1:6" ht="18.75">
      <c r="A29" s="14" t="s">
        <v>25</v>
      </c>
      <c r="B29" s="14" t="s">
        <v>17</v>
      </c>
      <c r="C29" s="14" t="s">
        <v>59</v>
      </c>
      <c r="D29" s="14" t="s">
        <v>53</v>
      </c>
      <c r="E29" s="14" t="s">
        <v>63</v>
      </c>
      <c r="F29" s="14" t="s">
        <v>65</v>
      </c>
    </row>
    <row r="30" spans="1:6" ht="18.75">
      <c r="A30" s="35" t="s">
        <v>62</v>
      </c>
      <c r="B30" s="15" t="s">
        <v>56</v>
      </c>
      <c r="C30" s="25">
        <v>2000000</v>
      </c>
      <c r="D30" s="25">
        <v>500000</v>
      </c>
      <c r="E30" s="31">
        <v>2</v>
      </c>
      <c r="F30" s="25">
        <f>C30*E30</f>
        <v>4000000</v>
      </c>
    </row>
    <row r="31" spans="1:6" ht="18.75">
      <c r="A31" s="15"/>
      <c r="B31" s="15" t="s">
        <v>57</v>
      </c>
      <c r="C31" s="25">
        <v>1000000</v>
      </c>
      <c r="D31" s="25">
        <v>50000</v>
      </c>
      <c r="E31" s="31">
        <v>5</v>
      </c>
      <c r="F31" s="25"/>
    </row>
    <row r="32" spans="1:6" ht="18.75">
      <c r="A32" s="15"/>
      <c r="B32" s="15" t="s">
        <v>58</v>
      </c>
      <c r="C32" s="25">
        <v>2000000</v>
      </c>
      <c r="D32" s="25">
        <v>200000</v>
      </c>
      <c r="E32" s="31">
        <v>3</v>
      </c>
      <c r="F32" s="25"/>
    </row>
    <row r="33" spans="1:6" ht="18.75">
      <c r="A33" s="15"/>
      <c r="B33" s="23" t="s">
        <v>66</v>
      </c>
      <c r="C33" s="34">
        <f>SUM(C30:C32)</f>
        <v>5000000</v>
      </c>
      <c r="D33" s="34"/>
      <c r="E33" s="34"/>
      <c r="F33" s="22">
        <f>C30*E30</f>
        <v>4000000</v>
      </c>
    </row>
  </sheetData>
  <mergeCells count="4">
    <mergeCell ref="A1:D1"/>
    <mergeCell ref="A9:D9"/>
    <mergeCell ref="A18:D18"/>
    <mergeCell ref="A27:D2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B4" workbookViewId="0">
      <selection activeCell="D8" sqref="D8"/>
    </sheetView>
  </sheetViews>
  <sheetFormatPr baseColWidth="10" defaultRowHeight="15"/>
  <cols>
    <col min="3" max="3" width="22.7109375" customWidth="1"/>
    <col min="4" max="4" width="24.42578125" customWidth="1"/>
    <col min="5" max="5" width="31" customWidth="1"/>
    <col min="6" max="6" width="21.5703125" customWidth="1"/>
  </cols>
  <sheetData>
    <row r="1" spans="1:13" ht="15" customHeight="1">
      <c r="A1" s="62" t="s">
        <v>13</v>
      </c>
      <c r="B1" s="53" t="s">
        <v>77</v>
      </c>
      <c r="C1" s="54"/>
      <c r="D1" s="54"/>
      <c r="E1" s="54"/>
      <c r="F1" s="55"/>
      <c r="G1" s="7"/>
      <c r="H1" s="7"/>
      <c r="I1" s="7"/>
      <c r="J1" s="7"/>
      <c r="K1" s="7"/>
      <c r="L1" s="7"/>
      <c r="M1" s="7"/>
    </row>
    <row r="2" spans="1:13" ht="15" customHeight="1">
      <c r="A2" s="63"/>
      <c r="B2" s="56"/>
      <c r="C2" s="57"/>
      <c r="D2" s="57"/>
      <c r="E2" s="57"/>
      <c r="F2" s="58"/>
      <c r="G2" s="7"/>
      <c r="H2" s="7"/>
      <c r="I2" s="7"/>
      <c r="J2" s="7"/>
      <c r="K2" s="7"/>
      <c r="L2" s="7"/>
      <c r="M2" s="7"/>
    </row>
    <row r="3" spans="1:13" ht="15" customHeight="1">
      <c r="A3" s="64"/>
      <c r="B3" s="59"/>
      <c r="C3" s="60"/>
      <c r="D3" s="60"/>
      <c r="E3" s="60"/>
      <c r="F3" s="61"/>
      <c r="G3" s="7"/>
      <c r="H3" s="7"/>
      <c r="I3" s="7"/>
      <c r="J3" s="7"/>
      <c r="K3" s="7"/>
      <c r="L3" s="7"/>
      <c r="M3" s="7"/>
    </row>
    <row r="4" spans="1:13" ht="35.25" customHeight="1">
      <c r="A4" s="2"/>
      <c r="B4" s="52" t="s">
        <v>9</v>
      </c>
      <c r="C4" s="52"/>
      <c r="D4" s="52"/>
      <c r="E4" s="52"/>
      <c r="F4" s="52"/>
    </row>
    <row r="5" spans="1:13" ht="24.75" customHeight="1">
      <c r="A5" s="2"/>
      <c r="B5" s="3" t="s">
        <v>6</v>
      </c>
      <c r="C5" s="3" t="s">
        <v>7</v>
      </c>
      <c r="D5" s="3" t="s">
        <v>8</v>
      </c>
      <c r="E5" s="3" t="s">
        <v>10</v>
      </c>
      <c r="F5" s="3" t="s">
        <v>11</v>
      </c>
    </row>
    <row r="6" spans="1:13" ht="18.75">
      <c r="A6" s="2"/>
      <c r="B6" s="4">
        <v>2023</v>
      </c>
      <c r="C6" s="10" t="s">
        <v>80</v>
      </c>
      <c r="D6" s="32">
        <v>150000</v>
      </c>
      <c r="E6" s="5">
        <v>15000</v>
      </c>
      <c r="F6" s="32">
        <f>D6*E6</f>
        <v>2250000000</v>
      </c>
    </row>
    <row r="7" spans="1:13" ht="18.75">
      <c r="A7" s="2"/>
      <c r="B7" s="4">
        <v>2023</v>
      </c>
      <c r="C7" s="10" t="s">
        <v>109</v>
      </c>
      <c r="D7" s="32">
        <v>15000000</v>
      </c>
      <c r="E7" s="5">
        <v>250</v>
      </c>
      <c r="F7" s="32">
        <f t="shared" ref="F7:F19" si="0">D7*E7</f>
        <v>3750000000</v>
      </c>
    </row>
    <row r="8" spans="1:13" ht="18.75">
      <c r="A8" s="2"/>
      <c r="B8" s="4">
        <v>2023</v>
      </c>
      <c r="C8" s="10" t="s">
        <v>110</v>
      </c>
      <c r="D8" s="28">
        <v>50000</v>
      </c>
      <c r="E8" s="5">
        <v>5000</v>
      </c>
      <c r="F8" s="32">
        <f t="shared" si="0"/>
        <v>250000000</v>
      </c>
    </row>
    <row r="9" spans="1:13" ht="18.75">
      <c r="A9" s="2"/>
      <c r="B9" s="4">
        <v>2023</v>
      </c>
      <c r="C9" s="10" t="s">
        <v>111</v>
      </c>
      <c r="D9" s="28">
        <v>100000</v>
      </c>
      <c r="E9" s="5">
        <v>240</v>
      </c>
      <c r="F9" s="32">
        <f t="shared" si="0"/>
        <v>24000000</v>
      </c>
    </row>
    <row r="10" spans="1:13" ht="18.75">
      <c r="A10" s="2"/>
      <c r="B10" s="4">
        <v>2023</v>
      </c>
      <c r="C10" s="10" t="s">
        <v>112</v>
      </c>
      <c r="D10" s="28">
        <v>100000</v>
      </c>
      <c r="E10" s="5">
        <v>125</v>
      </c>
      <c r="F10" s="32">
        <f t="shared" si="0"/>
        <v>12500000</v>
      </c>
    </row>
    <row r="11" spans="1:13" ht="18.75">
      <c r="A11" s="2"/>
      <c r="B11" s="4">
        <v>2023</v>
      </c>
      <c r="C11" s="5"/>
      <c r="D11" s="32"/>
      <c r="E11" s="5"/>
      <c r="F11" s="32">
        <f t="shared" si="0"/>
        <v>0</v>
      </c>
    </row>
    <row r="12" spans="1:13" ht="18.75">
      <c r="A12" s="2"/>
      <c r="B12" s="4">
        <v>2023</v>
      </c>
      <c r="C12" s="5"/>
      <c r="D12" s="32"/>
      <c r="E12" s="5"/>
      <c r="F12" s="32">
        <f t="shared" si="0"/>
        <v>0</v>
      </c>
    </row>
    <row r="13" spans="1:13" ht="18.75">
      <c r="A13" s="2"/>
      <c r="B13" s="4">
        <v>2023</v>
      </c>
      <c r="C13" s="5"/>
      <c r="D13" s="32"/>
      <c r="E13" s="5"/>
      <c r="F13" s="32">
        <f t="shared" si="0"/>
        <v>0</v>
      </c>
    </row>
    <row r="14" spans="1:13" ht="18.75">
      <c r="A14" s="2"/>
      <c r="B14" s="4">
        <v>2023</v>
      </c>
      <c r="C14" s="5"/>
      <c r="D14" s="32"/>
      <c r="E14" s="5"/>
      <c r="F14" s="32">
        <f t="shared" si="0"/>
        <v>0</v>
      </c>
    </row>
    <row r="15" spans="1:13" ht="18.75">
      <c r="A15" s="2"/>
      <c r="B15" s="4">
        <v>2023</v>
      </c>
      <c r="C15" s="5"/>
      <c r="D15" s="32"/>
      <c r="E15" s="5"/>
      <c r="F15" s="32">
        <f t="shared" si="0"/>
        <v>0</v>
      </c>
    </row>
    <row r="16" spans="1:13" ht="18.75">
      <c r="A16" s="2"/>
      <c r="B16" s="4">
        <v>2023</v>
      </c>
      <c r="C16" s="5"/>
      <c r="D16" s="32"/>
      <c r="E16" s="5"/>
      <c r="F16" s="32">
        <f t="shared" si="0"/>
        <v>0</v>
      </c>
    </row>
    <row r="17" spans="1:6" ht="18.75">
      <c r="A17" s="2"/>
      <c r="B17" s="4">
        <v>2023</v>
      </c>
      <c r="C17" s="5"/>
      <c r="D17" s="32"/>
      <c r="E17" s="5"/>
      <c r="F17" s="32">
        <f t="shared" si="0"/>
        <v>0</v>
      </c>
    </row>
    <row r="18" spans="1:6" ht="18.75">
      <c r="A18" s="2"/>
      <c r="B18" s="4">
        <v>2023</v>
      </c>
      <c r="C18" s="5"/>
      <c r="D18" s="32"/>
      <c r="E18" s="5"/>
      <c r="F18" s="32">
        <f t="shared" si="0"/>
        <v>0</v>
      </c>
    </row>
    <row r="19" spans="1:6" ht="18.75">
      <c r="A19" s="2"/>
      <c r="B19" s="4">
        <v>2023</v>
      </c>
      <c r="C19" s="5"/>
      <c r="D19" s="32"/>
      <c r="E19" s="5"/>
      <c r="F19" s="32">
        <f t="shared" si="0"/>
        <v>0</v>
      </c>
    </row>
    <row r="20" spans="1:6" ht="18.75">
      <c r="E20" s="6" t="s">
        <v>12</v>
      </c>
      <c r="F20" s="33">
        <f>SUM(F6:F19)</f>
        <v>6286500000</v>
      </c>
    </row>
  </sheetData>
  <mergeCells count="3">
    <mergeCell ref="B4:F4"/>
    <mergeCell ref="B1:F3"/>
    <mergeCell ref="A1:A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6" sqref="C16"/>
    </sheetView>
  </sheetViews>
  <sheetFormatPr baseColWidth="10" defaultRowHeight="15"/>
  <cols>
    <col min="1" max="1" width="31" customWidth="1"/>
    <col min="2" max="2" width="14.5703125" customWidth="1"/>
    <col min="3" max="3" width="16.5703125" bestFit="1" customWidth="1"/>
    <col min="4" max="4" width="18" bestFit="1" customWidth="1"/>
  </cols>
  <sheetData>
    <row r="1" spans="1:6" ht="26.25">
      <c r="A1" s="65" t="s">
        <v>42</v>
      </c>
      <c r="B1" s="65"/>
      <c r="C1" s="65"/>
      <c r="D1" s="65"/>
      <c r="E1" s="65"/>
      <c r="F1" s="65"/>
    </row>
    <row r="2" spans="1:6">
      <c r="A2" s="66"/>
      <c r="B2" s="66"/>
      <c r="C2" s="66"/>
      <c r="D2" s="66"/>
      <c r="E2" s="66"/>
      <c r="F2" s="66"/>
    </row>
    <row r="3" spans="1:6" ht="18.75">
      <c r="A3" s="15" t="s">
        <v>17</v>
      </c>
      <c r="B3" s="15" t="s">
        <v>43</v>
      </c>
      <c r="C3" s="15" t="s">
        <v>26</v>
      </c>
      <c r="D3" s="15" t="s">
        <v>26</v>
      </c>
    </row>
    <row r="4" spans="1:6" ht="18.75">
      <c r="A4" s="15" t="s">
        <v>44</v>
      </c>
      <c r="B4" s="15">
        <v>5</v>
      </c>
      <c r="C4" s="25">
        <v>2500000</v>
      </c>
      <c r="D4" s="25">
        <f>(B4*C4)</f>
        <v>12500000</v>
      </c>
    </row>
    <row r="5" spans="1:6" ht="18.75">
      <c r="A5" s="15" t="s">
        <v>105</v>
      </c>
      <c r="B5" s="15">
        <v>3</v>
      </c>
      <c r="C5" s="25">
        <v>3000000</v>
      </c>
      <c r="D5" s="25">
        <f t="shared" ref="D5:D10" si="0">(B5*C5)</f>
        <v>9000000</v>
      </c>
    </row>
    <row r="6" spans="1:6" ht="18.75">
      <c r="A6" s="15" t="s">
        <v>106</v>
      </c>
      <c r="B6" s="15">
        <v>2</v>
      </c>
      <c r="C6" s="25">
        <v>8000000</v>
      </c>
      <c r="D6" s="25">
        <f t="shared" si="0"/>
        <v>16000000</v>
      </c>
    </row>
    <row r="7" spans="1:6" ht="18.75">
      <c r="A7" s="15" t="s">
        <v>107</v>
      </c>
      <c r="B7" s="15">
        <v>10</v>
      </c>
      <c r="C7" s="25">
        <v>1000000</v>
      </c>
      <c r="D7" s="25">
        <f t="shared" si="0"/>
        <v>10000000</v>
      </c>
    </row>
    <row r="8" spans="1:6" ht="18.75">
      <c r="A8" s="15" t="s">
        <v>108</v>
      </c>
      <c r="B8" s="15">
        <v>4</v>
      </c>
      <c r="C8" s="25">
        <v>3500000</v>
      </c>
      <c r="D8" s="25">
        <f t="shared" si="0"/>
        <v>14000000</v>
      </c>
    </row>
    <row r="9" spans="1:6" ht="18.75">
      <c r="A9" s="15"/>
      <c r="B9" s="27" t="s">
        <v>45</v>
      </c>
      <c r="C9" s="26"/>
      <c r="D9" s="26">
        <f ca="1">SUM(D4:D10)</f>
        <v>61500000</v>
      </c>
    </row>
    <row r="10" spans="1:6" ht="18.75">
      <c r="A10" s="15"/>
      <c r="B10" s="15"/>
      <c r="C10" s="25"/>
      <c r="D10" s="25"/>
    </row>
  </sheetData>
  <mergeCells count="2">
    <mergeCell ref="A1:F1"/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9" sqref="B9"/>
    </sheetView>
  </sheetViews>
  <sheetFormatPr baseColWidth="10" defaultRowHeight="15"/>
  <cols>
    <col min="1" max="1" width="14.5703125" customWidth="1"/>
    <col min="2" max="2" width="19.42578125" bestFit="1" customWidth="1"/>
  </cols>
  <sheetData>
    <row r="1" spans="1:5" ht="26.25">
      <c r="A1" s="65" t="s">
        <v>46</v>
      </c>
      <c r="B1" s="65"/>
      <c r="C1" s="65"/>
      <c r="D1" s="65"/>
      <c r="E1" s="65"/>
    </row>
    <row r="2" spans="1:5">
      <c r="A2" s="13"/>
      <c r="B2" s="13"/>
      <c r="C2" s="13"/>
      <c r="D2" s="13"/>
      <c r="E2" s="13"/>
    </row>
    <row r="3" spans="1:5" ht="18.75">
      <c r="A3" s="15" t="s">
        <v>47</v>
      </c>
      <c r="B3" s="15" t="s">
        <v>48</v>
      </c>
    </row>
    <row r="4" spans="1:5" ht="18.75">
      <c r="A4" s="15" t="s">
        <v>31</v>
      </c>
      <c r="B4" s="25">
        <v>50000000</v>
      </c>
    </row>
    <row r="5" spans="1:5" ht="18.75">
      <c r="A5" s="15" t="s">
        <v>32</v>
      </c>
      <c r="B5" s="25">
        <v>30000000</v>
      </c>
    </row>
    <row r="6" spans="1:5" ht="18.75">
      <c r="A6" s="15" t="s">
        <v>30</v>
      </c>
      <c r="B6" s="25">
        <v>25000000</v>
      </c>
    </row>
    <row r="7" spans="1:5" ht="18.75">
      <c r="A7" s="15" t="s">
        <v>33</v>
      </c>
      <c r="B7" s="25">
        <v>45000000</v>
      </c>
    </row>
    <row r="8" spans="1:5" ht="18.75">
      <c r="A8" s="23" t="s">
        <v>49</v>
      </c>
      <c r="B8" s="22">
        <f>SUM(B4:B7)</f>
        <v>150000000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A7" sqref="A7"/>
    </sheetView>
  </sheetViews>
  <sheetFormatPr baseColWidth="10" defaultRowHeight="15"/>
  <cols>
    <col min="1" max="1" width="40.5703125" customWidth="1"/>
    <col min="2" max="2" width="28.5703125" customWidth="1"/>
    <col min="3" max="3" width="21.7109375" bestFit="1" customWidth="1"/>
    <col min="4" max="4" width="20.140625" customWidth="1"/>
    <col min="5" max="5" width="25.28515625" customWidth="1"/>
    <col min="6" max="6" width="13" bestFit="1" customWidth="1"/>
  </cols>
  <sheetData>
    <row r="1" spans="1:6" ht="26.25">
      <c r="A1" s="67" t="s">
        <v>54</v>
      </c>
      <c r="B1" s="67"/>
      <c r="C1" s="67"/>
      <c r="D1" s="67"/>
      <c r="E1" s="67"/>
    </row>
    <row r="2" spans="1:6">
      <c r="A2" s="12"/>
      <c r="B2" s="12"/>
      <c r="C2" s="12"/>
      <c r="D2" s="12"/>
      <c r="E2" s="12"/>
    </row>
    <row r="3" spans="1:6" ht="21">
      <c r="A3" s="44" t="s">
        <v>9</v>
      </c>
      <c r="B3" s="39" t="s">
        <v>50</v>
      </c>
      <c r="C3" s="39" t="s">
        <v>51</v>
      </c>
      <c r="D3" s="39" t="s">
        <v>67</v>
      </c>
      <c r="E3" s="39" t="s">
        <v>68</v>
      </c>
    </row>
    <row r="4" spans="1:6" ht="18.75">
      <c r="A4" s="40"/>
      <c r="B4" s="41">
        <v>100000000</v>
      </c>
      <c r="C4" s="41"/>
      <c r="D4" s="40"/>
      <c r="E4" s="40"/>
    </row>
    <row r="5" spans="1:6" ht="18.75">
      <c r="A5" s="40" t="s">
        <v>78</v>
      </c>
      <c r="B5" s="41"/>
      <c r="C5" s="41">
        <v>30000000</v>
      </c>
      <c r="D5" s="42"/>
      <c r="E5" s="40"/>
    </row>
    <row r="6" spans="1:6" ht="18.75">
      <c r="A6" s="40"/>
      <c r="B6" s="41"/>
      <c r="C6" s="41"/>
      <c r="D6" s="40"/>
      <c r="E6" s="40"/>
      <c r="F6" s="38"/>
    </row>
    <row r="7" spans="1:6" ht="18.75">
      <c r="A7" s="40" t="s">
        <v>79</v>
      </c>
      <c r="B7" s="41"/>
      <c r="C7" s="41">
        <v>30000000</v>
      </c>
      <c r="D7" s="22">
        <f>C5+C7</f>
        <v>60000000</v>
      </c>
      <c r="E7" s="22">
        <f>B4-D7</f>
        <v>40000000</v>
      </c>
    </row>
    <row r="9" spans="1:6" ht="26.25">
      <c r="A9" s="67" t="s">
        <v>69</v>
      </c>
      <c r="B9" s="67"/>
      <c r="C9" s="67"/>
    </row>
    <row r="10" spans="1:6">
      <c r="A10" s="12"/>
      <c r="B10" s="12"/>
      <c r="C10" s="12"/>
    </row>
    <row r="11" spans="1:6" ht="18.75">
      <c r="A11" s="36" t="s">
        <v>70</v>
      </c>
      <c r="B11" s="36" t="s">
        <v>73</v>
      </c>
      <c r="C11" s="36" t="s">
        <v>52</v>
      </c>
    </row>
    <row r="12" spans="1:6" ht="18.75">
      <c r="A12" s="43">
        <v>20000000</v>
      </c>
      <c r="B12" s="43">
        <v>40000000</v>
      </c>
      <c r="C12" s="43">
        <f>A12+B12</f>
        <v>60000000</v>
      </c>
    </row>
    <row r="15" spans="1:6" ht="26.25">
      <c r="A15" s="67" t="s">
        <v>72</v>
      </c>
      <c r="B15" s="67"/>
      <c r="C15" s="67"/>
    </row>
    <row r="16" spans="1:6">
      <c r="A16" s="12"/>
      <c r="B16" s="12"/>
      <c r="C16" s="12"/>
    </row>
    <row r="17" spans="1:3" ht="18.75">
      <c r="A17" s="36" t="s">
        <v>70</v>
      </c>
      <c r="B17" s="36" t="s">
        <v>71</v>
      </c>
      <c r="C17" s="36" t="s">
        <v>52</v>
      </c>
    </row>
    <row r="18" spans="1:3" ht="18.75">
      <c r="A18" s="43">
        <v>16000000</v>
      </c>
      <c r="B18" s="43">
        <v>20440000</v>
      </c>
      <c r="C18" s="43">
        <v>20440000</v>
      </c>
    </row>
    <row r="21" spans="1:3" ht="26.25">
      <c r="A21" s="67" t="s">
        <v>74</v>
      </c>
      <c r="B21" s="67"/>
      <c r="C21" s="67"/>
    </row>
    <row r="22" spans="1:3">
      <c r="A22" s="12"/>
      <c r="B22" s="12"/>
      <c r="C22" s="12"/>
    </row>
    <row r="23" spans="1:3" ht="18.75">
      <c r="A23" s="36" t="s">
        <v>70</v>
      </c>
      <c r="B23" s="36" t="s">
        <v>75</v>
      </c>
      <c r="C23" s="36" t="s">
        <v>52</v>
      </c>
    </row>
    <row r="24" spans="1:3" ht="18.75">
      <c r="A24" s="43">
        <v>20000000</v>
      </c>
      <c r="B24" s="43">
        <v>15000000</v>
      </c>
      <c r="C24" s="43">
        <f>A24-B24</f>
        <v>5000000</v>
      </c>
    </row>
  </sheetData>
  <mergeCells count="4">
    <mergeCell ref="A1:E1"/>
    <mergeCell ref="A9:C9"/>
    <mergeCell ref="A15:C15"/>
    <mergeCell ref="A21:C2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 de negocio </vt:lpstr>
      <vt:lpstr>Presupuesto de personal </vt:lpstr>
      <vt:lpstr>Gastos </vt:lpstr>
      <vt:lpstr>Ventas x trimestre </vt:lpstr>
      <vt:lpstr>Activos del negocio </vt:lpstr>
      <vt:lpstr>Capital para el negocio </vt:lpstr>
      <vt:lpstr>Flujo de caja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marvin marin</cp:lastModifiedBy>
  <dcterms:created xsi:type="dcterms:W3CDTF">2023-07-21T15:15:45Z</dcterms:created>
  <dcterms:modified xsi:type="dcterms:W3CDTF">2023-10-27T15:44:14Z</dcterms:modified>
</cp:coreProperties>
</file>